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codeName="ThisWorkbook"/>
  <mc:AlternateContent xmlns:mc="http://schemas.openxmlformats.org/markup-compatibility/2006">
    <mc:Choice Requires="x15">
      <x15ac:absPath xmlns:x15ac="http://schemas.microsoft.com/office/spreadsheetml/2010/11/ac" url="C:\Users\Lina Davila E\Desktop\PANDEMIA 2021\PROCESOS 2021\21000694 H4\DOCUMENTOS CORREGIDOS\DOCUMENTOS CORREGIDOS 18 MAYO\PROYECTO DE PLIEGO\"/>
    </mc:Choice>
  </mc:AlternateContent>
  <xr:revisionPtr revIDLastSave="0" documentId="8_{79ABF47C-6D6A-4975-82BB-2547831A6A03}" xr6:coauthVersionLast="46" xr6:coauthVersionMax="46" xr10:uidLastSave="{00000000-0000-0000-0000-000000000000}"/>
  <bookViews>
    <workbookView xWindow="-120" yWindow="-120" windowWidth="20730" windowHeight="11160" tabRatio="900" firstSheet="1" activeTab="5" xr2:uid="{00000000-000D-0000-FFFF-FFFF00000000}"/>
  </bookViews>
  <sheets>
    <sheet name="MATRIZ DE MERCADO LA LT" sheetId="270" r:id="rId1"/>
    <sheet name="APU HISTORICOS" sheetId="331" r:id="rId2"/>
    <sheet name="COTIZACIONES" sheetId="289" r:id="rId3"/>
    <sheet name="CANTIDADES" sheetId="329" r:id="rId4"/>
    <sheet name="OFERTA ECONOMICA" sheetId="357" r:id="rId5"/>
    <sheet name="PRESUPUESTO OFICIAL" sheetId="330" r:id="rId6"/>
    <sheet name="1,1" sheetId="268" r:id="rId7"/>
    <sheet name="1,2" sheetId="318" r:id="rId8"/>
    <sheet name="2,1" sheetId="272" r:id="rId9"/>
    <sheet name="2,2" sheetId="273" r:id="rId10"/>
    <sheet name="3,1" sheetId="293" r:id="rId11"/>
    <sheet name="4,1" sheetId="322" r:id="rId12"/>
    <sheet name="4,2" sheetId="323" r:id="rId13"/>
    <sheet name="5,1" sheetId="324" r:id="rId14"/>
    <sheet name="5,2" sheetId="325" r:id="rId15"/>
    <sheet name="5,3" sheetId="326" r:id="rId16"/>
    <sheet name="6,1" sheetId="327" r:id="rId17"/>
    <sheet name="6,2" sheetId="350" r:id="rId18"/>
    <sheet name="7,1" sheetId="337" r:id="rId19"/>
    <sheet name="7,2" sheetId="338" r:id="rId20"/>
    <sheet name="7,3" sheetId="339" r:id="rId21"/>
    <sheet name="7,4" sheetId="317" r:id="rId22"/>
    <sheet name="8,1" sheetId="354" r:id="rId23"/>
    <sheet name="8,2" sheetId="340" r:id="rId24"/>
    <sheet name="9,1" sheetId="356" r:id="rId25"/>
    <sheet name="10,1" sheetId="341" r:id="rId26"/>
    <sheet name="10,2" sheetId="355" r:id="rId27"/>
    <sheet name="11,1" sheetId="308" r:id="rId28"/>
    <sheet name="11,2" sheetId="309" r:id="rId29"/>
    <sheet name="11,3" sheetId="310" r:id="rId30"/>
    <sheet name="11,4" sheetId="311" r:id="rId31"/>
    <sheet name="11,5" sheetId="312" r:id="rId32"/>
    <sheet name="12,1" sheetId="348" r:id="rId33"/>
    <sheet name="12,2" sheetId="349" r:id="rId34"/>
    <sheet name="12,3" sheetId="352" r:id="rId35"/>
    <sheet name="13,1" sheetId="343" r:id="rId36"/>
  </sheets>
  <externalReferences>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s>
  <definedNames>
    <definedName name="\0" localSheetId="16">#REF!</definedName>
    <definedName name="\0" localSheetId="3">#REF!</definedName>
    <definedName name="\0" localSheetId="4">#REF!</definedName>
    <definedName name="\0" localSheetId="5">#REF!</definedName>
    <definedName name="\0">#REF!</definedName>
    <definedName name="\00" localSheetId="16">#REF!</definedName>
    <definedName name="\00" localSheetId="3">#REF!</definedName>
    <definedName name="\00" localSheetId="4">#REF!</definedName>
    <definedName name="\00" localSheetId="5">#REF!</definedName>
    <definedName name="\00">#REF!</definedName>
    <definedName name="\a" localSheetId="6">#REF!</definedName>
    <definedName name="\a" localSheetId="7">#REF!</definedName>
    <definedName name="\a" localSheetId="16">#REF!</definedName>
    <definedName name="\a">#REF!</definedName>
    <definedName name="\AA" localSheetId="16">[20]LIQUIDACION!#REF!</definedName>
    <definedName name="\AA">[20]LIQUIDACION!#REF!</definedName>
    <definedName name="\b" localSheetId="16">[21]STRSUMM0!#REF!</definedName>
    <definedName name="\b">[21]STRSUMM0!#REF!</definedName>
    <definedName name="\bb" localSheetId="16">[21]STRSUMM0!#REF!</definedName>
    <definedName name="\bb">[21]STRSUMM0!#REF!</definedName>
    <definedName name="\E" localSheetId="16">#REF!</definedName>
    <definedName name="\E" localSheetId="17">#REF!</definedName>
    <definedName name="\E">#REF!</definedName>
    <definedName name="\EE" localSheetId="16">#REF!</definedName>
    <definedName name="\EE" localSheetId="17">#REF!</definedName>
    <definedName name="\EE">#REF!</definedName>
    <definedName name="\G" localSheetId="16">#REF!</definedName>
    <definedName name="\G" localSheetId="17">#REF!</definedName>
    <definedName name="\G">#REF!</definedName>
    <definedName name="\k" localSheetId="16">'[19]7422CW00'!#REF!</definedName>
    <definedName name="\k" localSheetId="17">'[19]7422CW00'!#REF!</definedName>
    <definedName name="\k">'[19]7422CW00'!#REF!</definedName>
    <definedName name="\l" localSheetId="16">[22]STRSUMM0!#REF!</definedName>
    <definedName name="\l" localSheetId="17">[22]STRSUMM0!#REF!</definedName>
    <definedName name="\l">[22]STRSUMM0!#REF!</definedName>
    <definedName name="\M" localSheetId="16">#REF!</definedName>
    <definedName name="\M" localSheetId="17">#REF!</definedName>
    <definedName name="\M">#REF!</definedName>
    <definedName name="\ñ" localSheetId="16">'[23]7422CW00'!#REF!</definedName>
    <definedName name="\ñ" localSheetId="17">'[23]7422CW00'!#REF!</definedName>
    <definedName name="\ñ">'[23]7422CW00'!#REF!</definedName>
    <definedName name="\P" localSheetId="16">#REF!</definedName>
    <definedName name="\P" localSheetId="17">#REF!</definedName>
    <definedName name="\P">#REF!</definedName>
    <definedName name="\R" localSheetId="16">#REF!</definedName>
    <definedName name="\R" localSheetId="17">#REF!</definedName>
    <definedName name="\R">#REF!</definedName>
    <definedName name="\s" localSheetId="6">#REF!</definedName>
    <definedName name="\s" localSheetId="7">#REF!</definedName>
    <definedName name="\s" localSheetId="16">#REF!</definedName>
    <definedName name="\s" localSheetId="17">#REF!</definedName>
    <definedName name="\s">#REF!</definedName>
    <definedName name="\V" localSheetId="16">#REF!</definedName>
    <definedName name="\V">#REF!</definedName>
    <definedName name="\X" localSheetId="6">'1,1'!ERR</definedName>
    <definedName name="\X" localSheetId="7">'1,2'!ERR</definedName>
    <definedName name="\X" localSheetId="26">'[13]3,2'!ERR</definedName>
    <definedName name="\X" localSheetId="34">'[13]3,2'!ERR</definedName>
    <definedName name="\X" localSheetId="35">'[13]3,2'!ERR</definedName>
    <definedName name="\X" localSheetId="16">'6,1'!ERR</definedName>
    <definedName name="\X" localSheetId="22">'[13]3,2'!ERR</definedName>
    <definedName name="\X" localSheetId="24">'[13]3,2'!ERR</definedName>
    <definedName name="\X" localSheetId="3">CANTIDADES!ERR</definedName>
    <definedName name="\X" localSheetId="4">'OFERTA ECONOMICA'!ERR</definedName>
    <definedName name="\X" localSheetId="5">'PRESUPUESTO OFICIAL'!ERR</definedName>
    <definedName name="\X">'[13]3,2'!ERR</definedName>
    <definedName name="\Z" localSheetId="6">'1,1'!ERR</definedName>
    <definedName name="\Z" localSheetId="7">'1,2'!ERR</definedName>
    <definedName name="\Z" localSheetId="26">'[13]3,2'!ERR</definedName>
    <definedName name="\Z" localSheetId="34">'[13]3,2'!ERR</definedName>
    <definedName name="\Z" localSheetId="35">'[13]3,2'!ERR</definedName>
    <definedName name="\Z" localSheetId="16">'6,1'!ERR</definedName>
    <definedName name="\Z" localSheetId="22">'[13]3,2'!ERR</definedName>
    <definedName name="\Z" localSheetId="24">'[13]3,2'!ERR</definedName>
    <definedName name="\Z" localSheetId="3">CANTIDADES!ERR</definedName>
    <definedName name="\Z" localSheetId="4">'OFERTA ECONOMICA'!ERR</definedName>
    <definedName name="\Z" localSheetId="5">'PRESUPUESTO OFICIAL'!ERR</definedName>
    <definedName name="\Z">'[13]3,2'!ERR</definedName>
    <definedName name="_________AFC1" localSheetId="16">[1]INV!$A$25:$D$28</definedName>
    <definedName name="_________AFC1" localSheetId="3">[1]INV!$A$25:$D$28</definedName>
    <definedName name="_________AFC1" localSheetId="4">[1]INV!$A$25:$D$28</definedName>
    <definedName name="_________AFC1" localSheetId="5">[1]INV!$A$25:$D$28</definedName>
    <definedName name="_________AFC1">[1]INV!$A$25:$D$28</definedName>
    <definedName name="_________AFC3" localSheetId="16">[1]INV!$F$25:$I$28</definedName>
    <definedName name="_________AFC3" localSheetId="3">[1]INV!$F$25:$I$28</definedName>
    <definedName name="_________AFC3" localSheetId="4">[1]INV!$F$25:$I$28</definedName>
    <definedName name="_________AFC3" localSheetId="5">[1]INV!$F$25:$I$28</definedName>
    <definedName name="_________AFC3">[1]INV!$F$25:$I$28</definedName>
    <definedName name="_________AFC5" localSheetId="16">[1]INV!$K$25:$N$28</definedName>
    <definedName name="_________AFC5" localSheetId="3">[1]INV!$K$25:$N$28</definedName>
    <definedName name="_________AFC5" localSheetId="4">[1]INV!$K$25:$N$28</definedName>
    <definedName name="_________AFC5" localSheetId="5">[1]INV!$K$25:$N$28</definedName>
    <definedName name="_________AFC5">[1]INV!$K$25:$N$28</definedName>
    <definedName name="_________BGC1" localSheetId="16">[1]INV!$A$5:$D$8</definedName>
    <definedName name="_________BGC1" localSheetId="3">[1]INV!$A$5:$D$8</definedName>
    <definedName name="_________BGC1" localSheetId="4">[1]INV!$A$5:$D$8</definedName>
    <definedName name="_________BGC1" localSheetId="5">[1]INV!$A$5:$D$8</definedName>
    <definedName name="_________BGC1">[1]INV!$A$5:$D$8</definedName>
    <definedName name="_________BGC3" localSheetId="16">[1]INV!$F$5:$I$8</definedName>
    <definedName name="_________BGC3" localSheetId="3">[1]INV!$F$5:$I$8</definedName>
    <definedName name="_________BGC3" localSheetId="4">[1]INV!$F$5:$I$8</definedName>
    <definedName name="_________BGC3" localSheetId="5">[1]INV!$F$5:$I$8</definedName>
    <definedName name="_________BGC3">[1]INV!$F$5:$I$8</definedName>
    <definedName name="_________BGC5" localSheetId="16">[1]INV!$K$5:$N$8</definedName>
    <definedName name="_________BGC5" localSheetId="3">[1]INV!$K$5:$N$8</definedName>
    <definedName name="_________BGC5" localSheetId="4">[1]INV!$K$5:$N$8</definedName>
    <definedName name="_________BGC5" localSheetId="5">[1]INV!$K$5:$N$8</definedName>
    <definedName name="_________BGC5">[1]INV!$K$5:$N$8</definedName>
    <definedName name="_________CAC1" localSheetId="16">[1]INV!$A$19:$D$22</definedName>
    <definedName name="_________CAC1" localSheetId="3">[1]INV!$A$19:$D$22</definedName>
    <definedName name="_________CAC1" localSheetId="4">[1]INV!$A$19:$D$22</definedName>
    <definedName name="_________CAC1" localSheetId="5">[1]INV!$A$19:$D$22</definedName>
    <definedName name="_________CAC1">[1]INV!$A$19:$D$22</definedName>
    <definedName name="_________CAC3" localSheetId="16">[1]INV!$F$19:$I$22</definedName>
    <definedName name="_________CAC3" localSheetId="3">[1]INV!$F$19:$I$22</definedName>
    <definedName name="_________CAC3" localSheetId="4">[1]INV!$F$19:$I$22</definedName>
    <definedName name="_________CAC3" localSheetId="5">[1]INV!$F$19:$I$22</definedName>
    <definedName name="_________CAC3">[1]INV!$F$19:$I$22</definedName>
    <definedName name="_________CAC5" localSheetId="16">[1]INV!$K$19:$N$22</definedName>
    <definedName name="_________CAC5" localSheetId="3">[1]INV!$K$19:$N$22</definedName>
    <definedName name="_________CAC5" localSheetId="4">[1]INV!$K$19:$N$22</definedName>
    <definedName name="_________CAC5" localSheetId="5">[1]INV!$K$19:$N$22</definedName>
    <definedName name="_________CAC5">[1]INV!$K$19:$N$22</definedName>
    <definedName name="_________key2" hidden="1">[2]INST!#REF!</definedName>
    <definedName name="_________PJ50" localSheetId="6">#REF!</definedName>
    <definedName name="_________PJ50" localSheetId="7">#REF!</definedName>
    <definedName name="_________PJ50" localSheetId="16">#REF!</definedName>
    <definedName name="_________PJ50" localSheetId="17">#REF!</definedName>
    <definedName name="_________PJ50" localSheetId="3">#REF!</definedName>
    <definedName name="_________PJ50" localSheetId="4">#REF!</definedName>
    <definedName name="_________PJ50" localSheetId="5">#REF!</definedName>
    <definedName name="_________PJ50">#REF!</definedName>
    <definedName name="_________SBC1" localSheetId="16">[1]INV!$A$12:$D$15</definedName>
    <definedName name="_________SBC1" localSheetId="3">[1]INV!$A$12:$D$15</definedName>
    <definedName name="_________SBC1" localSheetId="4">[1]INV!$A$12:$D$15</definedName>
    <definedName name="_________SBC1" localSheetId="5">[1]INV!$A$12:$D$15</definedName>
    <definedName name="_________SBC1">[1]INV!$A$12:$D$15</definedName>
    <definedName name="_________SBC3" localSheetId="16">[1]INV!$F$12:$I$15</definedName>
    <definedName name="_________SBC3" localSheetId="3">[1]INV!$F$12:$I$15</definedName>
    <definedName name="_________SBC3" localSheetId="4">[1]INV!$F$12:$I$15</definedName>
    <definedName name="_________SBC3" localSheetId="5">[1]INV!$F$12:$I$15</definedName>
    <definedName name="_________SBC3">[1]INV!$F$12:$I$15</definedName>
    <definedName name="_________SBC5" localSheetId="16">[1]INV!$K$12:$N$15</definedName>
    <definedName name="_________SBC5" localSheetId="3">[1]INV!$K$12:$N$15</definedName>
    <definedName name="_________SBC5" localSheetId="4">[1]INV!$K$12:$N$15</definedName>
    <definedName name="_________SBC5" localSheetId="5">[1]INV!$K$12:$N$15</definedName>
    <definedName name="_________SBC5">[1]INV!$K$12:$N$15</definedName>
    <definedName name="________AFC1" localSheetId="16">[1]INV!$A$25:$D$28</definedName>
    <definedName name="________AFC1" localSheetId="3">[1]INV!$A$25:$D$28</definedName>
    <definedName name="________AFC1" localSheetId="4">[1]INV!$A$25:$D$28</definedName>
    <definedName name="________AFC1" localSheetId="5">[1]INV!$A$25:$D$28</definedName>
    <definedName name="________AFC1">[1]INV!$A$25:$D$28</definedName>
    <definedName name="________AFC3" localSheetId="16">[1]INV!$F$25:$I$28</definedName>
    <definedName name="________AFC3" localSheetId="3">[1]INV!$F$25:$I$28</definedName>
    <definedName name="________AFC3" localSheetId="4">[1]INV!$F$25:$I$28</definedName>
    <definedName name="________AFC3" localSheetId="5">[1]INV!$F$25:$I$28</definedName>
    <definedName name="________AFC3">[1]INV!$F$25:$I$28</definedName>
    <definedName name="________AFC5" localSheetId="16">[1]INV!$K$25:$N$28</definedName>
    <definedName name="________AFC5" localSheetId="3">[1]INV!$K$25:$N$28</definedName>
    <definedName name="________AFC5" localSheetId="4">[1]INV!$K$25:$N$28</definedName>
    <definedName name="________AFC5" localSheetId="5">[1]INV!$K$25:$N$28</definedName>
    <definedName name="________AFC5">[1]INV!$K$25:$N$28</definedName>
    <definedName name="________BGC1" localSheetId="16">[1]INV!$A$5:$D$8</definedName>
    <definedName name="________BGC1" localSheetId="3">[1]INV!$A$5:$D$8</definedName>
    <definedName name="________BGC1" localSheetId="4">[1]INV!$A$5:$D$8</definedName>
    <definedName name="________BGC1" localSheetId="5">[1]INV!$A$5:$D$8</definedName>
    <definedName name="________BGC1">[1]INV!$A$5:$D$8</definedName>
    <definedName name="________BGC3" localSheetId="16">[1]INV!$F$5:$I$8</definedName>
    <definedName name="________BGC3" localSheetId="3">[1]INV!$F$5:$I$8</definedName>
    <definedName name="________BGC3" localSheetId="4">[1]INV!$F$5:$I$8</definedName>
    <definedName name="________BGC3" localSheetId="5">[1]INV!$F$5:$I$8</definedName>
    <definedName name="________BGC3">[1]INV!$F$5:$I$8</definedName>
    <definedName name="________BGC5" localSheetId="16">[1]INV!$K$5:$N$8</definedName>
    <definedName name="________BGC5" localSheetId="3">[1]INV!$K$5:$N$8</definedName>
    <definedName name="________BGC5" localSheetId="4">[1]INV!$K$5:$N$8</definedName>
    <definedName name="________BGC5" localSheetId="5">[1]INV!$K$5:$N$8</definedName>
    <definedName name="________BGC5">[1]INV!$K$5:$N$8</definedName>
    <definedName name="________CAC1" localSheetId="16">[1]INV!$A$19:$D$22</definedName>
    <definedName name="________CAC1" localSheetId="3">[1]INV!$A$19:$D$22</definedName>
    <definedName name="________CAC1" localSheetId="4">[1]INV!$A$19:$D$22</definedName>
    <definedName name="________CAC1" localSheetId="5">[1]INV!$A$19:$D$22</definedName>
    <definedName name="________CAC1">[1]INV!$A$19:$D$22</definedName>
    <definedName name="________CAC3" localSheetId="16">[1]INV!$F$19:$I$22</definedName>
    <definedName name="________CAC3" localSheetId="3">[1]INV!$F$19:$I$22</definedName>
    <definedName name="________CAC3" localSheetId="4">[1]INV!$F$19:$I$22</definedName>
    <definedName name="________CAC3" localSheetId="5">[1]INV!$F$19:$I$22</definedName>
    <definedName name="________CAC3">[1]INV!$F$19:$I$22</definedName>
    <definedName name="________CAC5" localSheetId="16">[1]INV!$K$19:$N$22</definedName>
    <definedName name="________CAC5" localSheetId="3">[1]INV!$K$19:$N$22</definedName>
    <definedName name="________CAC5" localSheetId="4">[1]INV!$K$19:$N$22</definedName>
    <definedName name="________CAC5" localSheetId="5">[1]INV!$K$19:$N$22</definedName>
    <definedName name="________CAC5">[1]INV!$K$19:$N$22</definedName>
    <definedName name="________key2" localSheetId="16" hidden="1">[3]INST!#REF!</definedName>
    <definedName name="________key2" localSheetId="17" hidden="1">[3]INST!#REF!</definedName>
    <definedName name="________key2" localSheetId="3" hidden="1">[3]INST!#REF!</definedName>
    <definedName name="________key2" localSheetId="4" hidden="1">[3]INST!#REF!</definedName>
    <definedName name="________key2" localSheetId="5" hidden="1">[3]INST!#REF!</definedName>
    <definedName name="________key2" hidden="1">[3]INST!#REF!</definedName>
    <definedName name="________key3" localSheetId="16" hidden="1">#REF!</definedName>
    <definedName name="________key3" localSheetId="17" hidden="1">#REF!</definedName>
    <definedName name="________key3" localSheetId="3" hidden="1">#REF!</definedName>
    <definedName name="________key3" localSheetId="4" hidden="1">#REF!</definedName>
    <definedName name="________key3" localSheetId="5" hidden="1">#REF!</definedName>
    <definedName name="________key3" hidden="1">#REF!</definedName>
    <definedName name="________MA2" localSheetId="6">#REF!</definedName>
    <definedName name="________MA2" localSheetId="7">#REF!</definedName>
    <definedName name="________MA2" localSheetId="16">#REF!</definedName>
    <definedName name="________MA2" localSheetId="17">#REF!</definedName>
    <definedName name="________MA2" localSheetId="3">#REF!</definedName>
    <definedName name="________MA2" localSheetId="4">#REF!</definedName>
    <definedName name="________MA2" localSheetId="5">#REF!</definedName>
    <definedName name="________MA2">#REF!</definedName>
    <definedName name="________PJ50" localSheetId="6">#REF!</definedName>
    <definedName name="________PJ50" localSheetId="7">#REF!</definedName>
    <definedName name="________PJ50" localSheetId="16">#REF!</definedName>
    <definedName name="________PJ50" localSheetId="17">#REF!</definedName>
    <definedName name="________PJ50">#REF!</definedName>
    <definedName name="________SBC1" localSheetId="16">[1]INV!$A$12:$D$15</definedName>
    <definedName name="________SBC1" localSheetId="3">[1]INV!$A$12:$D$15</definedName>
    <definedName name="________SBC1" localSheetId="4">[1]INV!$A$12:$D$15</definedName>
    <definedName name="________SBC1" localSheetId="5">[1]INV!$A$12:$D$15</definedName>
    <definedName name="________SBC1">[1]INV!$A$12:$D$15</definedName>
    <definedName name="________SBC3" localSheetId="16">[1]INV!$F$12:$I$15</definedName>
    <definedName name="________SBC3" localSheetId="3">[1]INV!$F$12:$I$15</definedName>
    <definedName name="________SBC3" localSheetId="4">[1]INV!$F$12:$I$15</definedName>
    <definedName name="________SBC3" localSheetId="5">[1]INV!$F$12:$I$15</definedName>
    <definedName name="________SBC3">[1]INV!$F$12:$I$15</definedName>
    <definedName name="________SBC5" localSheetId="16">[1]INV!$K$12:$N$15</definedName>
    <definedName name="________SBC5" localSheetId="3">[1]INV!$K$12:$N$15</definedName>
    <definedName name="________SBC5" localSheetId="4">[1]INV!$K$12:$N$15</definedName>
    <definedName name="________SBC5" localSheetId="5">[1]INV!$K$12:$N$15</definedName>
    <definedName name="________SBC5">[1]INV!$K$12:$N$15</definedName>
    <definedName name="_______AFC1" localSheetId="16">[1]INV!$A$25:$D$28</definedName>
    <definedName name="_______AFC1" localSheetId="3">[1]INV!$A$25:$D$28</definedName>
    <definedName name="_______AFC1" localSheetId="4">[1]INV!$A$25:$D$28</definedName>
    <definedName name="_______AFC1" localSheetId="5">[1]INV!$A$25:$D$28</definedName>
    <definedName name="_______AFC1">[1]INV!$A$25:$D$28</definedName>
    <definedName name="_______AFC3" localSheetId="16">[1]INV!$F$25:$I$28</definedName>
    <definedName name="_______AFC3" localSheetId="3">[1]INV!$F$25:$I$28</definedName>
    <definedName name="_______AFC3" localSheetId="4">[1]INV!$F$25:$I$28</definedName>
    <definedName name="_______AFC3" localSheetId="5">[1]INV!$F$25:$I$28</definedName>
    <definedName name="_______AFC3">[1]INV!$F$25:$I$28</definedName>
    <definedName name="_______AFC5" localSheetId="16">[1]INV!$K$25:$N$28</definedName>
    <definedName name="_______AFC5" localSheetId="3">[1]INV!$K$25:$N$28</definedName>
    <definedName name="_______AFC5" localSheetId="4">[1]INV!$K$25:$N$28</definedName>
    <definedName name="_______AFC5" localSheetId="5">[1]INV!$K$25:$N$28</definedName>
    <definedName name="_______AFC5">[1]INV!$K$25:$N$28</definedName>
    <definedName name="_______BGC1" localSheetId="16">[1]INV!$A$5:$D$8</definedName>
    <definedName name="_______BGC1" localSheetId="3">[1]INV!$A$5:$D$8</definedName>
    <definedName name="_______BGC1" localSheetId="4">[1]INV!$A$5:$D$8</definedName>
    <definedName name="_______BGC1" localSheetId="5">[1]INV!$A$5:$D$8</definedName>
    <definedName name="_______BGC1">[1]INV!$A$5:$D$8</definedName>
    <definedName name="_______BGC3" localSheetId="16">[1]INV!$F$5:$I$8</definedName>
    <definedName name="_______BGC3" localSheetId="3">[1]INV!$F$5:$I$8</definedName>
    <definedName name="_______BGC3" localSheetId="4">[1]INV!$F$5:$I$8</definedName>
    <definedName name="_______BGC3" localSheetId="5">[1]INV!$F$5:$I$8</definedName>
    <definedName name="_______BGC3">[1]INV!$F$5:$I$8</definedName>
    <definedName name="_______BGC5" localSheetId="16">[1]INV!$K$5:$N$8</definedName>
    <definedName name="_______BGC5" localSheetId="3">[1]INV!$K$5:$N$8</definedName>
    <definedName name="_______BGC5" localSheetId="4">[1]INV!$K$5:$N$8</definedName>
    <definedName name="_______BGC5" localSheetId="5">[1]INV!$K$5:$N$8</definedName>
    <definedName name="_______BGC5">[1]INV!$K$5:$N$8</definedName>
    <definedName name="_______CAC1" localSheetId="16">[1]INV!$A$19:$D$22</definedName>
    <definedName name="_______CAC1" localSheetId="3">[1]INV!$A$19:$D$22</definedName>
    <definedName name="_______CAC1" localSheetId="4">[1]INV!$A$19:$D$22</definedName>
    <definedName name="_______CAC1" localSheetId="5">[1]INV!$A$19:$D$22</definedName>
    <definedName name="_______CAC1">[1]INV!$A$19:$D$22</definedName>
    <definedName name="_______CAC3" localSheetId="16">[1]INV!$F$19:$I$22</definedName>
    <definedName name="_______CAC3" localSheetId="3">[1]INV!$F$19:$I$22</definedName>
    <definedName name="_______CAC3" localSheetId="4">[1]INV!$F$19:$I$22</definedName>
    <definedName name="_______CAC3" localSheetId="5">[1]INV!$F$19:$I$22</definedName>
    <definedName name="_______CAC3">[1]INV!$F$19:$I$22</definedName>
    <definedName name="_______CAC5" localSheetId="16">[1]INV!$K$19:$N$22</definedName>
    <definedName name="_______CAC5" localSheetId="3">[1]INV!$K$19:$N$22</definedName>
    <definedName name="_______CAC5" localSheetId="4">[1]INV!$K$19:$N$22</definedName>
    <definedName name="_______CAC5" localSheetId="5">[1]INV!$K$19:$N$22</definedName>
    <definedName name="_______CAC5">[1]INV!$K$19:$N$22</definedName>
    <definedName name="_______MA2" localSheetId="6">#REF!</definedName>
    <definedName name="_______MA2" localSheetId="7">#REF!</definedName>
    <definedName name="_______MA2" localSheetId="16">#REF!</definedName>
    <definedName name="_______MA2" localSheetId="17">#REF!</definedName>
    <definedName name="_______MA2" localSheetId="3">#REF!</definedName>
    <definedName name="_______MA2" localSheetId="4">#REF!</definedName>
    <definedName name="_______MA2" localSheetId="5">#REF!</definedName>
    <definedName name="_______MA2">#REF!</definedName>
    <definedName name="_______PJ50" localSheetId="6">#REF!</definedName>
    <definedName name="_______PJ50" localSheetId="7">#REF!</definedName>
    <definedName name="_______PJ50" localSheetId="16">#REF!</definedName>
    <definedName name="_______PJ50" localSheetId="17">#REF!</definedName>
    <definedName name="_______PJ50">#REF!</definedName>
    <definedName name="_______SBC1" localSheetId="16">[1]INV!$A$12:$D$15</definedName>
    <definedName name="_______SBC1" localSheetId="3">[1]INV!$A$12:$D$15</definedName>
    <definedName name="_______SBC1" localSheetId="4">[1]INV!$A$12:$D$15</definedName>
    <definedName name="_______SBC1" localSheetId="5">[1]INV!$A$12:$D$15</definedName>
    <definedName name="_______SBC1">[1]INV!$A$12:$D$15</definedName>
    <definedName name="_______SBC3" localSheetId="16">[1]INV!$F$12:$I$15</definedName>
    <definedName name="_______SBC3" localSheetId="3">[1]INV!$F$12:$I$15</definedName>
    <definedName name="_______SBC3" localSheetId="4">[1]INV!$F$12:$I$15</definedName>
    <definedName name="_______SBC3" localSheetId="5">[1]INV!$F$12:$I$15</definedName>
    <definedName name="_______SBC3">[1]INV!$F$12:$I$15</definedName>
    <definedName name="_______SBC5" localSheetId="16">[1]INV!$K$12:$N$15</definedName>
    <definedName name="_______SBC5" localSheetId="3">[1]INV!$K$12:$N$15</definedName>
    <definedName name="_______SBC5" localSheetId="4">[1]INV!$K$12:$N$15</definedName>
    <definedName name="_______SBC5" localSheetId="5">[1]INV!$K$12:$N$15</definedName>
    <definedName name="_______SBC5">[1]INV!$K$12:$N$15</definedName>
    <definedName name="______AFC1" localSheetId="16">[1]INV!$A$25:$D$28</definedName>
    <definedName name="______AFC1" localSheetId="3">[1]INV!$A$25:$D$28</definedName>
    <definedName name="______AFC1" localSheetId="4">[1]INV!$A$25:$D$28</definedName>
    <definedName name="______AFC1" localSheetId="5">[1]INV!$A$25:$D$28</definedName>
    <definedName name="______AFC1">[1]INV!$A$25:$D$28</definedName>
    <definedName name="______AFC3" localSheetId="16">[1]INV!$F$25:$I$28</definedName>
    <definedName name="______AFC3" localSheetId="3">[1]INV!$F$25:$I$28</definedName>
    <definedName name="______AFC3" localSheetId="4">[1]INV!$F$25:$I$28</definedName>
    <definedName name="______AFC3" localSheetId="5">[1]INV!$F$25:$I$28</definedName>
    <definedName name="______AFC3">[1]INV!$F$25:$I$28</definedName>
    <definedName name="______AFC5" localSheetId="16">[1]INV!$K$25:$N$28</definedName>
    <definedName name="______AFC5" localSheetId="3">[1]INV!$K$25:$N$28</definedName>
    <definedName name="______AFC5" localSheetId="4">[1]INV!$K$25:$N$28</definedName>
    <definedName name="______AFC5" localSheetId="5">[1]INV!$K$25:$N$28</definedName>
    <definedName name="______AFC5">[1]INV!$K$25:$N$28</definedName>
    <definedName name="______BGC1" localSheetId="16">[1]INV!$A$5:$D$8</definedName>
    <definedName name="______BGC1" localSheetId="3">[1]INV!$A$5:$D$8</definedName>
    <definedName name="______BGC1" localSheetId="4">[1]INV!$A$5:$D$8</definedName>
    <definedName name="______BGC1" localSheetId="5">[1]INV!$A$5:$D$8</definedName>
    <definedName name="______BGC1">[1]INV!$A$5:$D$8</definedName>
    <definedName name="______BGC3" localSheetId="16">[1]INV!$F$5:$I$8</definedName>
    <definedName name="______BGC3" localSheetId="3">[1]INV!$F$5:$I$8</definedName>
    <definedName name="______BGC3" localSheetId="4">[1]INV!$F$5:$I$8</definedName>
    <definedName name="______BGC3" localSheetId="5">[1]INV!$F$5:$I$8</definedName>
    <definedName name="______BGC3">[1]INV!$F$5:$I$8</definedName>
    <definedName name="______BGC5" localSheetId="16">[1]INV!$K$5:$N$8</definedName>
    <definedName name="______BGC5" localSheetId="3">[1]INV!$K$5:$N$8</definedName>
    <definedName name="______BGC5" localSheetId="4">[1]INV!$K$5:$N$8</definedName>
    <definedName name="______BGC5" localSheetId="5">[1]INV!$K$5:$N$8</definedName>
    <definedName name="______BGC5">[1]INV!$K$5:$N$8</definedName>
    <definedName name="______CAC1" localSheetId="16">[1]INV!$A$19:$D$22</definedName>
    <definedName name="______CAC1" localSheetId="3">[1]INV!$A$19:$D$22</definedName>
    <definedName name="______CAC1" localSheetId="4">[1]INV!$A$19:$D$22</definedName>
    <definedName name="______CAC1" localSheetId="5">[1]INV!$A$19:$D$22</definedName>
    <definedName name="______CAC1">[1]INV!$A$19:$D$22</definedName>
    <definedName name="______CAC3" localSheetId="16">[1]INV!$F$19:$I$22</definedName>
    <definedName name="______CAC3" localSheetId="3">[1]INV!$F$19:$I$22</definedName>
    <definedName name="______CAC3" localSheetId="4">[1]INV!$F$19:$I$22</definedName>
    <definedName name="______CAC3" localSheetId="5">[1]INV!$F$19:$I$22</definedName>
    <definedName name="______CAC3">[1]INV!$F$19:$I$22</definedName>
    <definedName name="______CAC5" localSheetId="16">[1]INV!$K$19:$N$22</definedName>
    <definedName name="______CAC5" localSheetId="3">[1]INV!$K$19:$N$22</definedName>
    <definedName name="______CAC5" localSheetId="4">[1]INV!$K$19:$N$22</definedName>
    <definedName name="______CAC5" localSheetId="5">[1]INV!$K$19:$N$22</definedName>
    <definedName name="______CAC5">[1]INV!$K$19:$N$22</definedName>
    <definedName name="______MA2" localSheetId="6">#REF!</definedName>
    <definedName name="______MA2" localSheetId="7">#REF!</definedName>
    <definedName name="______MA2" localSheetId="16">#REF!</definedName>
    <definedName name="______MA2" localSheetId="17">#REF!</definedName>
    <definedName name="______MA2" localSheetId="3">#REF!</definedName>
    <definedName name="______MA2" localSheetId="4">#REF!</definedName>
    <definedName name="______MA2" localSheetId="5">#REF!</definedName>
    <definedName name="______MA2">#REF!</definedName>
    <definedName name="______PJ50" localSheetId="6">#REF!</definedName>
    <definedName name="______PJ50" localSheetId="7">#REF!</definedName>
    <definedName name="______PJ50" localSheetId="16">#REF!</definedName>
    <definedName name="______PJ50" localSheetId="17">#REF!</definedName>
    <definedName name="______PJ50">#REF!</definedName>
    <definedName name="______pr01" localSheetId="16">#REF!</definedName>
    <definedName name="______pr01" localSheetId="17">#REF!</definedName>
    <definedName name="______pr01">#REF!</definedName>
    <definedName name="______pr02" localSheetId="16">#REF!</definedName>
    <definedName name="______pr02">#REF!</definedName>
    <definedName name="______pr03" localSheetId="16">#REF!</definedName>
    <definedName name="______pr03">#REF!</definedName>
    <definedName name="______pr04" localSheetId="16">#REF!</definedName>
    <definedName name="______pr04">#REF!</definedName>
    <definedName name="______pr05" localSheetId="16">#REF!</definedName>
    <definedName name="______pr05">#REF!</definedName>
    <definedName name="______pr06" localSheetId="16">#REF!</definedName>
    <definedName name="______pr06">#REF!</definedName>
    <definedName name="______pr07" localSheetId="16">#REF!</definedName>
    <definedName name="______pr07">#REF!</definedName>
    <definedName name="______pr08" localSheetId="16">#REF!</definedName>
    <definedName name="______pr08">#REF!</definedName>
    <definedName name="______pr09" localSheetId="16">#REF!</definedName>
    <definedName name="______pr09">#REF!</definedName>
    <definedName name="______pr10" localSheetId="16">#REF!</definedName>
    <definedName name="______pr10">#REF!</definedName>
    <definedName name="______pr11" localSheetId="16">#REF!</definedName>
    <definedName name="______pr11">#REF!</definedName>
    <definedName name="______pr12" localSheetId="16">#REF!</definedName>
    <definedName name="______pr12">#REF!</definedName>
    <definedName name="______pr13" localSheetId="16">#REF!</definedName>
    <definedName name="______pr13">#REF!</definedName>
    <definedName name="______pr14" localSheetId="16">#REF!</definedName>
    <definedName name="______pr14">#REF!</definedName>
    <definedName name="______pr15" localSheetId="16">#REF!</definedName>
    <definedName name="______pr15">#REF!</definedName>
    <definedName name="______pr16" localSheetId="16">#REF!</definedName>
    <definedName name="______pr16">#REF!</definedName>
    <definedName name="______pr17" localSheetId="16">#REF!</definedName>
    <definedName name="______pr17">#REF!</definedName>
    <definedName name="______pr18" localSheetId="16">#REF!</definedName>
    <definedName name="______pr18">#REF!</definedName>
    <definedName name="______pr19" localSheetId="16">#REF!</definedName>
    <definedName name="______pr19">#REF!</definedName>
    <definedName name="______pr20" localSheetId="16">#REF!</definedName>
    <definedName name="______pr20">#REF!</definedName>
    <definedName name="______pr21" localSheetId="16">#REF!</definedName>
    <definedName name="______pr21">#REF!</definedName>
    <definedName name="______pr22" localSheetId="16">#REF!</definedName>
    <definedName name="______pr22">#REF!</definedName>
    <definedName name="______pr23" localSheetId="16">#REF!</definedName>
    <definedName name="______pr23">#REF!</definedName>
    <definedName name="______pr24" localSheetId="16">#REF!</definedName>
    <definedName name="______pr24">#REF!</definedName>
    <definedName name="______pr25" localSheetId="16">#REF!</definedName>
    <definedName name="______pr25">#REF!</definedName>
    <definedName name="______pr26" localSheetId="16">#REF!</definedName>
    <definedName name="______pr26">#REF!</definedName>
    <definedName name="______pr27" localSheetId="16">#REF!</definedName>
    <definedName name="______pr27">#REF!</definedName>
    <definedName name="______pr28" localSheetId="16">#REF!</definedName>
    <definedName name="______pr28">#REF!</definedName>
    <definedName name="______pr29" localSheetId="16">#REF!</definedName>
    <definedName name="______pr29">#REF!</definedName>
    <definedName name="______pr30" localSheetId="16">#REF!</definedName>
    <definedName name="______pr30">#REF!</definedName>
    <definedName name="______pr31" localSheetId="16">#REF!</definedName>
    <definedName name="______pr31">#REF!</definedName>
    <definedName name="______pr32" localSheetId="16">#REF!</definedName>
    <definedName name="______pr32">#REF!</definedName>
    <definedName name="______pr33" localSheetId="16">#REF!</definedName>
    <definedName name="______pr33">#REF!</definedName>
    <definedName name="______pr34" localSheetId="16">#REF!</definedName>
    <definedName name="______pr34">#REF!</definedName>
    <definedName name="______pr35" localSheetId="16">#REF!</definedName>
    <definedName name="______pr35">#REF!</definedName>
    <definedName name="______pr36" localSheetId="16">#REF!</definedName>
    <definedName name="______pr36">#REF!</definedName>
    <definedName name="______pr37" localSheetId="16">#REF!</definedName>
    <definedName name="______pr37">#REF!</definedName>
    <definedName name="______pr38" localSheetId="16">#REF!</definedName>
    <definedName name="______pr38">#REF!</definedName>
    <definedName name="______pr39" localSheetId="16">#REF!</definedName>
    <definedName name="______pr39">#REF!</definedName>
    <definedName name="______pr40" localSheetId="16">#REF!</definedName>
    <definedName name="______pr40">#REF!</definedName>
    <definedName name="______pr41" localSheetId="16">#REF!</definedName>
    <definedName name="______pr41">#REF!</definedName>
    <definedName name="______pr42" localSheetId="16">#REF!</definedName>
    <definedName name="______pr42">#REF!</definedName>
    <definedName name="______pr43" localSheetId="16">#REF!</definedName>
    <definedName name="______pr43">#REF!</definedName>
    <definedName name="______pr44" localSheetId="16">#REF!</definedName>
    <definedName name="______pr44">#REF!</definedName>
    <definedName name="______pr45" localSheetId="16">#REF!</definedName>
    <definedName name="______pr45">#REF!</definedName>
    <definedName name="______pr46" localSheetId="16">#REF!</definedName>
    <definedName name="______pr46">#REF!</definedName>
    <definedName name="______pr47" localSheetId="16">#REF!</definedName>
    <definedName name="______pr47">#REF!</definedName>
    <definedName name="______pr48" localSheetId="16">#REF!</definedName>
    <definedName name="______pr48">#REF!</definedName>
    <definedName name="______pr49" localSheetId="16">#REF!</definedName>
    <definedName name="______pr49">#REF!</definedName>
    <definedName name="______pr50" localSheetId="16">#REF!</definedName>
    <definedName name="______pr50">#REF!</definedName>
    <definedName name="______pr51" localSheetId="16">#REF!</definedName>
    <definedName name="______pr51">#REF!</definedName>
    <definedName name="______pr52" localSheetId="16">#REF!</definedName>
    <definedName name="______pr52">#REF!</definedName>
    <definedName name="______pr53" localSheetId="16">#REF!</definedName>
    <definedName name="______pr53">#REF!</definedName>
    <definedName name="______pr54" localSheetId="16">#REF!</definedName>
    <definedName name="______pr54">#REF!</definedName>
    <definedName name="______pr55" localSheetId="16">#REF!</definedName>
    <definedName name="______pr55">#REF!</definedName>
    <definedName name="______pr56" localSheetId="16">#REF!</definedName>
    <definedName name="______pr56">#REF!</definedName>
    <definedName name="______pr57" localSheetId="16">#REF!</definedName>
    <definedName name="______pr57">#REF!</definedName>
    <definedName name="______pr58" localSheetId="16">#REF!</definedName>
    <definedName name="______pr58">#REF!</definedName>
    <definedName name="______pr59" localSheetId="16">#REF!</definedName>
    <definedName name="______pr59">#REF!</definedName>
    <definedName name="______pr60" localSheetId="16">#REF!</definedName>
    <definedName name="______pr60">#REF!</definedName>
    <definedName name="______pr61" localSheetId="16">#REF!</definedName>
    <definedName name="______pr61">#REF!</definedName>
    <definedName name="______pr62" localSheetId="16">#REF!</definedName>
    <definedName name="______pr62">#REF!</definedName>
    <definedName name="______pr63" localSheetId="16">#REF!</definedName>
    <definedName name="______pr63">#REF!</definedName>
    <definedName name="______pr64" localSheetId="16">#REF!</definedName>
    <definedName name="______pr64">#REF!</definedName>
    <definedName name="______pr65" localSheetId="16">#REF!</definedName>
    <definedName name="______pr65">#REF!</definedName>
    <definedName name="______pr66" localSheetId="16">#REF!</definedName>
    <definedName name="______pr66">#REF!</definedName>
    <definedName name="______pr67" localSheetId="16">#REF!</definedName>
    <definedName name="______pr67">#REF!</definedName>
    <definedName name="______pr68" localSheetId="16">#REF!</definedName>
    <definedName name="______pr68">#REF!</definedName>
    <definedName name="______pr69" localSheetId="16">#REF!</definedName>
    <definedName name="______pr69">#REF!</definedName>
    <definedName name="______pr70" localSheetId="16">#REF!</definedName>
    <definedName name="______pr70">#REF!</definedName>
    <definedName name="______pr71" localSheetId="16">#REF!</definedName>
    <definedName name="______pr71">#REF!</definedName>
    <definedName name="______pr72" localSheetId="16">#REF!</definedName>
    <definedName name="______pr72">#REF!</definedName>
    <definedName name="______SBC1" localSheetId="16">[1]INV!$A$12:$D$15</definedName>
    <definedName name="______SBC1" localSheetId="3">[1]INV!$A$12:$D$15</definedName>
    <definedName name="______SBC1" localSheetId="4">[1]INV!$A$12:$D$15</definedName>
    <definedName name="______SBC1" localSheetId="5">[1]INV!$A$12:$D$15</definedName>
    <definedName name="______SBC1">[1]INV!$A$12:$D$15</definedName>
    <definedName name="______SBC3" localSheetId="16">[1]INV!$F$12:$I$15</definedName>
    <definedName name="______SBC3" localSheetId="3">[1]INV!$F$12:$I$15</definedName>
    <definedName name="______SBC3" localSheetId="4">[1]INV!$F$12:$I$15</definedName>
    <definedName name="______SBC3" localSheetId="5">[1]INV!$F$12:$I$15</definedName>
    <definedName name="______SBC3">[1]INV!$F$12:$I$15</definedName>
    <definedName name="______SBC5" localSheetId="16">[1]INV!$K$12:$N$15</definedName>
    <definedName name="______SBC5" localSheetId="3">[1]INV!$K$12:$N$15</definedName>
    <definedName name="______SBC5" localSheetId="4">[1]INV!$K$12:$N$15</definedName>
    <definedName name="______SBC5" localSheetId="5">[1]INV!$K$12:$N$15</definedName>
    <definedName name="______SBC5">[1]INV!$K$12:$N$15</definedName>
    <definedName name="_____AFC1" localSheetId="16">[1]INV!$A$25:$D$28</definedName>
    <definedName name="_____AFC1" localSheetId="3">[1]INV!$A$25:$D$28</definedName>
    <definedName name="_____AFC1" localSheetId="4">[1]INV!$A$25:$D$28</definedName>
    <definedName name="_____AFC1" localSheetId="5">[1]INV!$A$25:$D$28</definedName>
    <definedName name="_____AFC1">[1]INV!$A$25:$D$28</definedName>
    <definedName name="_____AFC3" localSheetId="16">[1]INV!$F$25:$I$28</definedName>
    <definedName name="_____AFC3" localSheetId="3">[1]INV!$F$25:$I$28</definedName>
    <definedName name="_____AFC3" localSheetId="4">[1]INV!$F$25:$I$28</definedName>
    <definedName name="_____AFC3" localSheetId="5">[1]INV!$F$25:$I$28</definedName>
    <definedName name="_____AFC3">[1]INV!$F$25:$I$28</definedName>
    <definedName name="_____AFC5" localSheetId="16">[1]INV!$K$25:$N$28</definedName>
    <definedName name="_____AFC5" localSheetId="3">[1]INV!$K$25:$N$28</definedName>
    <definedName name="_____AFC5" localSheetId="4">[1]INV!$K$25:$N$28</definedName>
    <definedName name="_____AFC5" localSheetId="5">[1]INV!$K$25:$N$28</definedName>
    <definedName name="_____AFC5">[1]INV!$K$25:$N$28</definedName>
    <definedName name="_____ane7" localSheetId="7">[4]!_xlbgnm.ane7</definedName>
    <definedName name="_____ane7" localSheetId="26">[4]!_xlbgnm.ane7</definedName>
    <definedName name="_____ane7" localSheetId="34">[4]!_xlbgnm.ane7</definedName>
    <definedName name="_____ane7" localSheetId="35">[4]!_xlbgnm.ane7</definedName>
    <definedName name="_____ane7" localSheetId="10">[4]!_xlbgnm.ane7</definedName>
    <definedName name="_____ane7" localSheetId="21">[4]!_xlbgnm.ane7</definedName>
    <definedName name="_____ane7" localSheetId="22">[4]!_xlbgnm.ane7</definedName>
    <definedName name="_____ane7" localSheetId="24">[4]!_xlbgnm.ane7</definedName>
    <definedName name="_____ane7" localSheetId="3">[4]!_xlbgnm.ane7</definedName>
    <definedName name="_____ane7" localSheetId="4">[4]!_xlbgnm.ane7</definedName>
    <definedName name="_____ane7" localSheetId="5">[4]!_xlbgnm.ane7</definedName>
    <definedName name="_____ane7">[4]!_xlbgnm.ane7</definedName>
    <definedName name="_____ane8" localSheetId="7">[4]!_xlbgnm.ane8</definedName>
    <definedName name="_____ane8" localSheetId="26">[4]!_xlbgnm.ane8</definedName>
    <definedName name="_____ane8" localSheetId="34">[4]!_xlbgnm.ane8</definedName>
    <definedName name="_____ane8" localSheetId="35">[4]!_xlbgnm.ane8</definedName>
    <definedName name="_____ane8" localSheetId="10">[4]!_xlbgnm.ane8</definedName>
    <definedName name="_____ane8" localSheetId="21">[4]!_xlbgnm.ane8</definedName>
    <definedName name="_____ane8" localSheetId="22">[4]!_xlbgnm.ane8</definedName>
    <definedName name="_____ane8" localSheetId="24">[4]!_xlbgnm.ane8</definedName>
    <definedName name="_____ane8" localSheetId="3">[4]!_xlbgnm.ane8</definedName>
    <definedName name="_____ane8" localSheetId="4">[4]!_xlbgnm.ane8</definedName>
    <definedName name="_____ane8" localSheetId="5">[4]!_xlbgnm.ane8</definedName>
    <definedName name="_____ane8">[4]!_xlbgnm.ane8</definedName>
    <definedName name="_____Atp2">[5]EMPRESA!$F$22</definedName>
    <definedName name="_____BGC1" localSheetId="16">[1]INV!$A$5:$D$8</definedName>
    <definedName name="_____BGC1" localSheetId="3">[1]INV!$A$5:$D$8</definedName>
    <definedName name="_____BGC1" localSheetId="4">[1]INV!$A$5:$D$8</definedName>
    <definedName name="_____BGC1" localSheetId="5">[1]INV!$A$5:$D$8</definedName>
    <definedName name="_____BGC1">[1]INV!$A$5:$D$8</definedName>
    <definedName name="_____BGC3" localSheetId="16">[1]INV!$F$5:$I$8</definedName>
    <definedName name="_____BGC3" localSheetId="3">[1]INV!$F$5:$I$8</definedName>
    <definedName name="_____BGC3" localSheetId="4">[1]INV!$F$5:$I$8</definedName>
    <definedName name="_____BGC3" localSheetId="5">[1]INV!$F$5:$I$8</definedName>
    <definedName name="_____BGC3">[1]INV!$F$5:$I$8</definedName>
    <definedName name="_____BGC5" localSheetId="16">[1]INV!$K$5:$N$8</definedName>
    <definedName name="_____BGC5" localSheetId="3">[1]INV!$K$5:$N$8</definedName>
    <definedName name="_____BGC5" localSheetId="4">[1]INV!$K$5:$N$8</definedName>
    <definedName name="_____BGC5" localSheetId="5">[1]INV!$K$5:$N$8</definedName>
    <definedName name="_____BGC5">[1]INV!$K$5:$N$8</definedName>
    <definedName name="_____CAC1" localSheetId="16">[1]INV!$A$19:$D$22</definedName>
    <definedName name="_____CAC1" localSheetId="3">[1]INV!$A$19:$D$22</definedName>
    <definedName name="_____CAC1" localSheetId="4">[1]INV!$A$19:$D$22</definedName>
    <definedName name="_____CAC1" localSheetId="5">[1]INV!$A$19:$D$22</definedName>
    <definedName name="_____CAC1">[1]INV!$A$19:$D$22</definedName>
    <definedName name="_____CAC3" localSheetId="16">[1]INV!$F$19:$I$22</definedName>
    <definedName name="_____CAC3" localSheetId="3">[1]INV!$F$19:$I$22</definedName>
    <definedName name="_____CAC3" localSheetId="4">[1]INV!$F$19:$I$22</definedName>
    <definedName name="_____CAC3" localSheetId="5">[1]INV!$F$19:$I$22</definedName>
    <definedName name="_____CAC3">[1]INV!$F$19:$I$22</definedName>
    <definedName name="_____CAC5" localSheetId="16">[1]INV!$K$19:$N$22</definedName>
    <definedName name="_____CAC5" localSheetId="3">[1]INV!$K$19:$N$22</definedName>
    <definedName name="_____CAC5" localSheetId="4">[1]INV!$K$19:$N$22</definedName>
    <definedName name="_____CAC5" localSheetId="5">[1]INV!$K$19:$N$22</definedName>
    <definedName name="_____CAC5">[1]INV!$K$19:$N$22</definedName>
    <definedName name="_____DCI1" localSheetId="16">[6]Tablas!#REF!</definedName>
    <definedName name="_____DCI1" localSheetId="17">[6]Tablas!#REF!</definedName>
    <definedName name="_____DCI1" localSheetId="3">[6]Tablas!#REF!</definedName>
    <definedName name="_____DCI1" localSheetId="4">[6]Tablas!#REF!</definedName>
    <definedName name="_____DCI1" localSheetId="5">[6]Tablas!#REF!</definedName>
    <definedName name="_____DCI1">[6]Tablas!#REF!</definedName>
    <definedName name="_____DDS1" localSheetId="16">[6]Tablas!#REF!</definedName>
    <definedName name="_____DDS1" localSheetId="17">[6]Tablas!#REF!</definedName>
    <definedName name="_____DDS1" localSheetId="3">[6]Tablas!#REF!</definedName>
    <definedName name="_____DDS1" localSheetId="4">[6]Tablas!#REF!</definedName>
    <definedName name="_____DDS1" localSheetId="5">[6]Tablas!#REF!</definedName>
    <definedName name="_____DDS1">[6]Tablas!#REF!</definedName>
    <definedName name="_____DGO1" localSheetId="16">[6]Tablas!#REF!</definedName>
    <definedName name="_____DGO1" localSheetId="17">[6]Tablas!#REF!</definedName>
    <definedName name="_____DGO1" localSheetId="3">[6]Tablas!#REF!</definedName>
    <definedName name="_____DGO1" localSheetId="4">[6]Tablas!#REF!</definedName>
    <definedName name="_____DGO1" localSheetId="5">[6]Tablas!#REF!</definedName>
    <definedName name="_____DGO1">[6]Tablas!#REF!</definedName>
    <definedName name="_____DGP1" localSheetId="16">[6]Tablas!#REF!</definedName>
    <definedName name="_____DGP1" localSheetId="17">[6]Tablas!#REF!</definedName>
    <definedName name="_____DGP1" localSheetId="3">[6]Tablas!#REF!</definedName>
    <definedName name="_____DGP1" localSheetId="4">[6]Tablas!#REF!</definedName>
    <definedName name="_____DGP1" localSheetId="5">[6]Tablas!#REF!</definedName>
    <definedName name="_____DGP1">[6]Tablas!#REF!</definedName>
    <definedName name="_____DIJ1" localSheetId="16">[6]Tablas!#REF!</definedName>
    <definedName name="_____DIJ1" localSheetId="3">[6]Tablas!#REF!</definedName>
    <definedName name="_____DIJ1" localSheetId="4">[6]Tablas!#REF!</definedName>
    <definedName name="_____DIJ1" localSheetId="5">[6]Tablas!#REF!</definedName>
    <definedName name="_____DIJ1">[6]Tablas!#REF!</definedName>
    <definedName name="_____DPI1" localSheetId="16">[6]Tablas!#REF!</definedName>
    <definedName name="_____DPI1" localSheetId="3">[6]Tablas!#REF!</definedName>
    <definedName name="_____DPI1" localSheetId="4">[6]Tablas!#REF!</definedName>
    <definedName name="_____DPI1" localSheetId="5">[6]Tablas!#REF!</definedName>
    <definedName name="_____DPI1">[6]Tablas!#REF!</definedName>
    <definedName name="_____DPY1" localSheetId="16">[6]Tablas!#REF!</definedName>
    <definedName name="_____DPY1" localSheetId="3">[6]Tablas!#REF!</definedName>
    <definedName name="_____DPY1" localSheetId="4">[6]Tablas!#REF!</definedName>
    <definedName name="_____DPY1" localSheetId="5">[6]Tablas!#REF!</definedName>
    <definedName name="_____DPY1">[6]Tablas!#REF!</definedName>
    <definedName name="_____DRI1" localSheetId="16">[6]Tablas!#REF!</definedName>
    <definedName name="_____DRI1" localSheetId="3">[6]Tablas!#REF!</definedName>
    <definedName name="_____DRI1" localSheetId="4">[6]Tablas!#REF!</definedName>
    <definedName name="_____DRI1" localSheetId="5">[6]Tablas!#REF!</definedName>
    <definedName name="_____DRI1">[6]Tablas!#REF!</definedName>
    <definedName name="_____DRL1" localSheetId="16">[6]Tablas!#REF!</definedName>
    <definedName name="_____DRL1" localSheetId="3">[6]Tablas!#REF!</definedName>
    <definedName name="_____DRL1" localSheetId="4">[6]Tablas!#REF!</definedName>
    <definedName name="_____DRL1" localSheetId="5">[6]Tablas!#REF!</definedName>
    <definedName name="_____DRL1">[6]Tablas!#REF!</definedName>
    <definedName name="_____DSP1" localSheetId="16">[6]Tablas!#REF!</definedName>
    <definedName name="_____DSP1" localSheetId="3">[6]Tablas!#REF!</definedName>
    <definedName name="_____DSP1" localSheetId="4">[6]Tablas!#REF!</definedName>
    <definedName name="_____DSP1" localSheetId="5">[6]Tablas!#REF!</definedName>
    <definedName name="_____DSP1">[6]Tablas!#REF!</definedName>
    <definedName name="_____ECP1" localSheetId="16">[6]Tablas!#REF!</definedName>
    <definedName name="_____ECP1" localSheetId="3">[6]Tablas!#REF!</definedName>
    <definedName name="_____ECP1" localSheetId="4">[6]Tablas!#REF!</definedName>
    <definedName name="_____ECP1" localSheetId="5">[6]Tablas!#REF!</definedName>
    <definedName name="_____ECP1">[6]Tablas!#REF!</definedName>
    <definedName name="_____ICP1" localSheetId="16">[6]Tablas!#REF!</definedName>
    <definedName name="_____ICP1" localSheetId="3">[6]Tablas!#REF!</definedName>
    <definedName name="_____ICP1" localSheetId="4">[6]Tablas!#REF!</definedName>
    <definedName name="_____ICP1" localSheetId="5">[6]Tablas!#REF!</definedName>
    <definedName name="_____ICP1">[6]Tablas!#REF!</definedName>
    <definedName name="_____MA2" localSheetId="6">#REF!</definedName>
    <definedName name="_____MA2" localSheetId="7">#REF!</definedName>
    <definedName name="_____MA2" localSheetId="16">#REF!</definedName>
    <definedName name="_____MA2" localSheetId="17">#REF!</definedName>
    <definedName name="_____MA2" localSheetId="3">#REF!</definedName>
    <definedName name="_____MA2" localSheetId="4">#REF!</definedName>
    <definedName name="_____MA2" localSheetId="5">#REF!</definedName>
    <definedName name="_____MA2">#REF!</definedName>
    <definedName name="_____OCD1" localSheetId="16">[6]Tablas!#REF!</definedName>
    <definedName name="_____OCD1" localSheetId="3">[6]Tablas!#REF!</definedName>
    <definedName name="_____OCD1" localSheetId="4">[6]Tablas!#REF!</definedName>
    <definedName name="_____OCD1" localSheetId="5">[6]Tablas!#REF!</definedName>
    <definedName name="_____OCD1">[6]Tablas!#REF!</definedName>
    <definedName name="_____OCI1" localSheetId="16">[6]Tablas!#REF!</definedName>
    <definedName name="_____OCI1" localSheetId="3">[6]Tablas!#REF!</definedName>
    <definedName name="_____OCI1" localSheetId="4">[6]Tablas!#REF!</definedName>
    <definedName name="_____OCI1" localSheetId="5">[6]Tablas!#REF!</definedName>
    <definedName name="_____OCI1">[6]Tablas!#REF!</definedName>
    <definedName name="_____PJ50" localSheetId="6">#REF!</definedName>
    <definedName name="_____PJ50" localSheetId="7">#REF!</definedName>
    <definedName name="_____PJ50" localSheetId="16">#REF!</definedName>
    <definedName name="_____PJ50" localSheetId="17">#REF!</definedName>
    <definedName name="_____PJ50" localSheetId="3">#REF!</definedName>
    <definedName name="_____PJ50" localSheetId="4">#REF!</definedName>
    <definedName name="_____PJ50" localSheetId="5">#REF!</definedName>
    <definedName name="_____PJ50">#REF!</definedName>
    <definedName name="_____pr01" localSheetId="16">#REF!</definedName>
    <definedName name="_____pr01" localSheetId="17">#REF!</definedName>
    <definedName name="_____pr01" localSheetId="3">#REF!</definedName>
    <definedName name="_____pr01" localSheetId="4">#REF!</definedName>
    <definedName name="_____pr01" localSheetId="5">#REF!</definedName>
    <definedName name="_____pr01">#REF!</definedName>
    <definedName name="_____pr02" localSheetId="16">#REF!</definedName>
    <definedName name="_____pr02" localSheetId="17">#REF!</definedName>
    <definedName name="_____pr02">#REF!</definedName>
    <definedName name="_____pr03" localSheetId="16">#REF!</definedName>
    <definedName name="_____pr03">#REF!</definedName>
    <definedName name="_____pr04" localSheetId="16">#REF!</definedName>
    <definedName name="_____pr04">#REF!</definedName>
    <definedName name="_____pr05" localSheetId="16">#REF!</definedName>
    <definedName name="_____pr05">#REF!</definedName>
    <definedName name="_____pr06" localSheetId="16">#REF!</definedName>
    <definedName name="_____pr06">#REF!</definedName>
    <definedName name="_____pr07" localSheetId="16">#REF!</definedName>
    <definedName name="_____pr07">#REF!</definedName>
    <definedName name="_____pr08" localSheetId="16">#REF!</definedName>
    <definedName name="_____pr08">#REF!</definedName>
    <definedName name="_____pr09" localSheetId="16">#REF!</definedName>
    <definedName name="_____pr09">#REF!</definedName>
    <definedName name="_____pr10" localSheetId="16">#REF!</definedName>
    <definedName name="_____pr10">#REF!</definedName>
    <definedName name="_____pr11" localSheetId="16">#REF!</definedName>
    <definedName name="_____pr11">#REF!</definedName>
    <definedName name="_____pr12" localSheetId="16">#REF!</definedName>
    <definedName name="_____pr12">#REF!</definedName>
    <definedName name="_____pr13" localSheetId="16">#REF!</definedName>
    <definedName name="_____pr13">#REF!</definedName>
    <definedName name="_____pr14" localSheetId="16">#REF!</definedName>
    <definedName name="_____pr14">#REF!</definedName>
    <definedName name="_____pr15" localSheetId="16">#REF!</definedName>
    <definedName name="_____pr15">#REF!</definedName>
    <definedName name="_____pr16" localSheetId="16">#REF!</definedName>
    <definedName name="_____pr16">#REF!</definedName>
    <definedName name="_____pr17" localSheetId="16">#REF!</definedName>
    <definedName name="_____pr17">#REF!</definedName>
    <definedName name="_____pr18" localSheetId="16">#REF!</definedName>
    <definedName name="_____pr18">#REF!</definedName>
    <definedName name="_____pr19" localSheetId="16">#REF!</definedName>
    <definedName name="_____pr19">#REF!</definedName>
    <definedName name="_____pr20" localSheetId="16">#REF!</definedName>
    <definedName name="_____pr20">#REF!</definedName>
    <definedName name="_____pr21" localSheetId="16">#REF!</definedName>
    <definedName name="_____pr21">#REF!</definedName>
    <definedName name="_____pr22" localSheetId="16">#REF!</definedName>
    <definedName name="_____pr22">#REF!</definedName>
    <definedName name="_____pr23" localSheetId="16">#REF!</definedName>
    <definedName name="_____pr23">#REF!</definedName>
    <definedName name="_____pr24" localSheetId="16">#REF!</definedName>
    <definedName name="_____pr24">#REF!</definedName>
    <definedName name="_____pr25" localSheetId="16">#REF!</definedName>
    <definedName name="_____pr25">#REF!</definedName>
    <definedName name="_____pr26" localSheetId="16">#REF!</definedName>
    <definedName name="_____pr26">#REF!</definedName>
    <definedName name="_____pr27" localSheetId="16">#REF!</definedName>
    <definedName name="_____pr27">#REF!</definedName>
    <definedName name="_____pr28" localSheetId="16">#REF!</definedName>
    <definedName name="_____pr28">#REF!</definedName>
    <definedName name="_____pr29" localSheetId="16">#REF!</definedName>
    <definedName name="_____pr29">#REF!</definedName>
    <definedName name="_____pr30" localSheetId="16">#REF!</definedName>
    <definedName name="_____pr30">#REF!</definedName>
    <definedName name="_____pr31" localSheetId="16">#REF!</definedName>
    <definedName name="_____pr31">#REF!</definedName>
    <definedName name="_____pr32" localSheetId="16">#REF!</definedName>
    <definedName name="_____pr32">#REF!</definedName>
    <definedName name="_____pr33" localSheetId="16">#REF!</definedName>
    <definedName name="_____pr33">#REF!</definedName>
    <definedName name="_____pr34" localSheetId="16">#REF!</definedName>
    <definedName name="_____pr34">#REF!</definedName>
    <definedName name="_____pr35" localSheetId="16">#REF!</definedName>
    <definedName name="_____pr35">#REF!</definedName>
    <definedName name="_____pr36" localSheetId="16">#REF!</definedName>
    <definedName name="_____pr36">#REF!</definedName>
    <definedName name="_____pr37" localSheetId="16">#REF!</definedName>
    <definedName name="_____pr37">#REF!</definedName>
    <definedName name="_____pr38" localSheetId="16">#REF!</definedName>
    <definedName name="_____pr38">#REF!</definedName>
    <definedName name="_____pr39" localSheetId="16">#REF!</definedName>
    <definedName name="_____pr39">#REF!</definedName>
    <definedName name="_____pr40" localSheetId="16">#REF!</definedName>
    <definedName name="_____pr40">#REF!</definedName>
    <definedName name="_____pr41" localSheetId="16">#REF!</definedName>
    <definedName name="_____pr41">#REF!</definedName>
    <definedName name="_____pr42" localSheetId="16">#REF!</definedName>
    <definedName name="_____pr42">#REF!</definedName>
    <definedName name="_____pr43" localSheetId="16">#REF!</definedName>
    <definedName name="_____pr43">#REF!</definedName>
    <definedName name="_____pr44" localSheetId="16">#REF!</definedName>
    <definedName name="_____pr44">#REF!</definedName>
    <definedName name="_____pr45" localSheetId="16">#REF!</definedName>
    <definedName name="_____pr45">#REF!</definedName>
    <definedName name="_____pr46" localSheetId="16">#REF!</definedName>
    <definedName name="_____pr46">#REF!</definedName>
    <definedName name="_____pr47" localSheetId="16">#REF!</definedName>
    <definedName name="_____pr47">#REF!</definedName>
    <definedName name="_____pr48" localSheetId="16">#REF!</definedName>
    <definedName name="_____pr48">#REF!</definedName>
    <definedName name="_____pr49" localSheetId="16">#REF!</definedName>
    <definedName name="_____pr49">#REF!</definedName>
    <definedName name="_____pr50" localSheetId="16">#REF!</definedName>
    <definedName name="_____pr50">#REF!</definedName>
    <definedName name="_____pr51" localSheetId="16">#REF!</definedName>
    <definedName name="_____pr51">#REF!</definedName>
    <definedName name="_____pr52" localSheetId="16">#REF!</definedName>
    <definedName name="_____pr52">#REF!</definedName>
    <definedName name="_____pr53" localSheetId="16">#REF!</definedName>
    <definedName name="_____pr53">#REF!</definedName>
    <definedName name="_____pr54" localSheetId="16">#REF!</definedName>
    <definedName name="_____pr54">#REF!</definedName>
    <definedName name="_____pr55" localSheetId="16">#REF!</definedName>
    <definedName name="_____pr55">#REF!</definedName>
    <definedName name="_____pr56" localSheetId="16">#REF!</definedName>
    <definedName name="_____pr56">#REF!</definedName>
    <definedName name="_____pr57" localSheetId="16">#REF!</definedName>
    <definedName name="_____pr57">#REF!</definedName>
    <definedName name="_____pr58" localSheetId="16">#REF!</definedName>
    <definedName name="_____pr58">#REF!</definedName>
    <definedName name="_____pr59" localSheetId="16">#REF!</definedName>
    <definedName name="_____pr59">#REF!</definedName>
    <definedName name="_____pr60" localSheetId="16">#REF!</definedName>
    <definedName name="_____pr60">#REF!</definedName>
    <definedName name="_____pr61" localSheetId="16">#REF!</definedName>
    <definedName name="_____pr61">#REF!</definedName>
    <definedName name="_____pr62" localSheetId="16">#REF!</definedName>
    <definedName name="_____pr62">#REF!</definedName>
    <definedName name="_____pr63" localSheetId="16">#REF!</definedName>
    <definedName name="_____pr63">#REF!</definedName>
    <definedName name="_____pr64" localSheetId="16">#REF!</definedName>
    <definedName name="_____pr64">#REF!</definedName>
    <definedName name="_____pr65" localSheetId="16">#REF!</definedName>
    <definedName name="_____pr65">#REF!</definedName>
    <definedName name="_____pr66" localSheetId="16">#REF!</definedName>
    <definedName name="_____pr66">#REF!</definedName>
    <definedName name="_____pr67" localSheetId="16">#REF!</definedName>
    <definedName name="_____pr67">#REF!</definedName>
    <definedName name="_____pr68" localSheetId="16">#REF!</definedName>
    <definedName name="_____pr68">#REF!</definedName>
    <definedName name="_____pr69" localSheetId="16">#REF!</definedName>
    <definedName name="_____pr69">#REF!</definedName>
    <definedName name="_____pr70" localSheetId="16">#REF!</definedName>
    <definedName name="_____pr70">#REF!</definedName>
    <definedName name="_____pr71" localSheetId="16">#REF!</definedName>
    <definedName name="_____pr71">#REF!</definedName>
    <definedName name="_____pr72" localSheetId="16">#REF!</definedName>
    <definedName name="_____pr72">#REF!</definedName>
    <definedName name="_____SBC1" localSheetId="16">[1]INV!$A$12:$D$15</definedName>
    <definedName name="_____SBC1" localSheetId="3">[1]INV!$A$12:$D$15</definedName>
    <definedName name="_____SBC1" localSheetId="4">[1]INV!$A$12:$D$15</definedName>
    <definedName name="_____SBC1" localSheetId="5">[1]INV!$A$12:$D$15</definedName>
    <definedName name="_____SBC1">[1]INV!$A$12:$D$15</definedName>
    <definedName name="_____SBC3" localSheetId="16">[1]INV!$F$12:$I$15</definedName>
    <definedName name="_____SBC3" localSheetId="3">[1]INV!$F$12:$I$15</definedName>
    <definedName name="_____SBC3" localSheetId="4">[1]INV!$F$12:$I$15</definedName>
    <definedName name="_____SBC3" localSheetId="5">[1]INV!$F$12:$I$15</definedName>
    <definedName name="_____SBC3">[1]INV!$F$12:$I$15</definedName>
    <definedName name="_____SBC5" localSheetId="16">[1]INV!$K$12:$N$15</definedName>
    <definedName name="_____SBC5" localSheetId="3">[1]INV!$K$12:$N$15</definedName>
    <definedName name="_____SBC5" localSheetId="4">[1]INV!$K$12:$N$15</definedName>
    <definedName name="_____SBC5" localSheetId="5">[1]INV!$K$12:$N$15</definedName>
    <definedName name="_____SBC5">[1]INV!$K$12:$N$15</definedName>
    <definedName name="_____VEX1" localSheetId="16">[6]Tablas!#REF!</definedName>
    <definedName name="_____VEX1" localSheetId="17">[6]Tablas!#REF!</definedName>
    <definedName name="_____VEX1" localSheetId="3">[6]Tablas!#REF!</definedName>
    <definedName name="_____VEX1" localSheetId="4">[6]Tablas!#REF!</definedName>
    <definedName name="_____VEX1" localSheetId="5">[6]Tablas!#REF!</definedName>
    <definedName name="_____VEX1">[6]Tablas!#REF!</definedName>
    <definedName name="_____VFA1" localSheetId="16">[6]Tablas!#REF!</definedName>
    <definedName name="_____VFA1" localSheetId="17">[6]Tablas!#REF!</definedName>
    <definedName name="_____VFA1" localSheetId="3">[6]Tablas!#REF!</definedName>
    <definedName name="_____VFA1" localSheetId="4">[6]Tablas!#REF!</definedName>
    <definedName name="_____VFA1" localSheetId="5">[6]Tablas!#REF!</definedName>
    <definedName name="_____VFA1">[6]Tablas!#REF!</definedName>
    <definedName name="_____VIT1" localSheetId="16">[6]Tablas!#REF!</definedName>
    <definedName name="_____VIT1" localSheetId="17">[6]Tablas!#REF!</definedName>
    <definedName name="_____VIT1" localSheetId="3">[6]Tablas!#REF!</definedName>
    <definedName name="_____VIT1" localSheetId="4">[6]Tablas!#REF!</definedName>
    <definedName name="_____VIT1" localSheetId="5">[6]Tablas!#REF!</definedName>
    <definedName name="_____VIT1">[6]Tablas!#REF!</definedName>
    <definedName name="_____VPR1" localSheetId="16">[6]Tablas!#REF!</definedName>
    <definedName name="_____VPR1" localSheetId="17">[6]Tablas!#REF!</definedName>
    <definedName name="_____VPR1" localSheetId="3">[6]Tablas!#REF!</definedName>
    <definedName name="_____VPR1" localSheetId="4">[6]Tablas!#REF!</definedName>
    <definedName name="_____VPR1" localSheetId="5">[6]Tablas!#REF!</definedName>
    <definedName name="_____VPR1">[6]Tablas!#REF!</definedName>
    <definedName name="_____VPR2">[7]Tablas!#REF!</definedName>
    <definedName name="_____VRP1" localSheetId="16">[6]Tablas!#REF!</definedName>
    <definedName name="_____VRP1" localSheetId="3">[6]Tablas!#REF!</definedName>
    <definedName name="_____VRP1" localSheetId="4">[6]Tablas!#REF!</definedName>
    <definedName name="_____VRP1" localSheetId="5">[6]Tablas!#REF!</definedName>
    <definedName name="_____VRP1">[6]Tablas!#REF!</definedName>
    <definedName name="_____VSM1" localSheetId="16">[6]Tablas!#REF!</definedName>
    <definedName name="_____VSM1" localSheetId="3">[6]Tablas!#REF!</definedName>
    <definedName name="_____VSM1" localSheetId="4">[6]Tablas!#REF!</definedName>
    <definedName name="_____VSM1" localSheetId="5">[6]Tablas!#REF!</definedName>
    <definedName name="_____VSM1">[6]Tablas!#REF!</definedName>
    <definedName name="____AFC1" localSheetId="16">[1]INV!$A$25:$D$28</definedName>
    <definedName name="____AFC1" localSheetId="3">[1]INV!$A$25:$D$28</definedName>
    <definedName name="____AFC1" localSheetId="4">[1]INV!$A$25:$D$28</definedName>
    <definedName name="____AFC1" localSheetId="5">[1]INV!$A$25:$D$28</definedName>
    <definedName name="____AFC1">[1]INV!$A$25:$D$28</definedName>
    <definedName name="____AFC3" localSheetId="16">[1]INV!$F$25:$I$28</definedName>
    <definedName name="____AFC3" localSheetId="3">[1]INV!$F$25:$I$28</definedName>
    <definedName name="____AFC3" localSheetId="4">[1]INV!$F$25:$I$28</definedName>
    <definedName name="____AFC3" localSheetId="5">[1]INV!$F$25:$I$28</definedName>
    <definedName name="____AFC3">[1]INV!$F$25:$I$28</definedName>
    <definedName name="____AFC5" localSheetId="16">[1]INV!$K$25:$N$28</definedName>
    <definedName name="____AFC5" localSheetId="3">[1]INV!$K$25:$N$28</definedName>
    <definedName name="____AFC5" localSheetId="4">[1]INV!$K$25:$N$28</definedName>
    <definedName name="____AFC5" localSheetId="5">[1]INV!$K$25:$N$28</definedName>
    <definedName name="____AFC5">[1]INV!$K$25:$N$28</definedName>
    <definedName name="____ane7" localSheetId="7">[8]!_xlbgnm.ane7</definedName>
    <definedName name="____ane7" localSheetId="26">[8]!_xlbgnm.ane7</definedName>
    <definedName name="____ane7" localSheetId="34">[8]!_xlbgnm.ane7</definedName>
    <definedName name="____ane7" localSheetId="35">[8]!_xlbgnm.ane7</definedName>
    <definedName name="____ane7" localSheetId="10">[8]!_xlbgnm.ane7</definedName>
    <definedName name="____ane7" localSheetId="16">[8]!_xlbgnm.ane7</definedName>
    <definedName name="____ane7" localSheetId="21">[8]!_xlbgnm.ane7</definedName>
    <definedName name="____ane7" localSheetId="22">[8]!_xlbgnm.ane7</definedName>
    <definedName name="____ane7" localSheetId="24">[8]!_xlbgnm.ane7</definedName>
    <definedName name="____ane7" localSheetId="3">[8]!_xlbgnm.ane7</definedName>
    <definedName name="____ane7" localSheetId="4">[8]!_xlbgnm.ane7</definedName>
    <definedName name="____ane7" localSheetId="5">[8]!_xlbgnm.ane7</definedName>
    <definedName name="____ane7">[8]!_xlbgnm.ane7</definedName>
    <definedName name="____ane8" localSheetId="7">[8]!_xlbgnm.ane8</definedName>
    <definedName name="____ane8" localSheetId="26">[8]!_xlbgnm.ane8</definedName>
    <definedName name="____ane8" localSheetId="34">[8]!_xlbgnm.ane8</definedName>
    <definedName name="____ane8" localSheetId="35">[8]!_xlbgnm.ane8</definedName>
    <definedName name="____ane8" localSheetId="10">[8]!_xlbgnm.ane8</definedName>
    <definedName name="____ane8" localSheetId="16">[8]!_xlbgnm.ane8</definedName>
    <definedName name="____ane8" localSheetId="21">[8]!_xlbgnm.ane8</definedName>
    <definedName name="____ane8" localSheetId="22">[8]!_xlbgnm.ane8</definedName>
    <definedName name="____ane8" localSheetId="24">[8]!_xlbgnm.ane8</definedName>
    <definedName name="____ane8" localSheetId="3">[8]!_xlbgnm.ane8</definedName>
    <definedName name="____ane8" localSheetId="4">[8]!_xlbgnm.ane8</definedName>
    <definedName name="____ane8" localSheetId="5">[8]!_xlbgnm.ane8</definedName>
    <definedName name="____ane8">[8]!_xlbgnm.ane8</definedName>
    <definedName name="____Atp2" localSheetId="16">[9]EMPRESA!$F$22</definedName>
    <definedName name="____Atp2" localSheetId="3">[9]EMPRESA!$F$22</definedName>
    <definedName name="____Atp2" localSheetId="4">[9]EMPRESA!$F$22</definedName>
    <definedName name="____Atp2" localSheetId="5">[9]EMPRESA!$F$22</definedName>
    <definedName name="____Atp2">[9]EMPRESA!$F$22</definedName>
    <definedName name="____BGC1" localSheetId="16">[1]INV!$A$5:$D$8</definedName>
    <definedName name="____BGC1" localSheetId="3">[1]INV!$A$5:$D$8</definedName>
    <definedName name="____BGC1" localSheetId="4">[1]INV!$A$5:$D$8</definedName>
    <definedName name="____BGC1" localSheetId="5">[1]INV!$A$5:$D$8</definedName>
    <definedName name="____BGC1">[1]INV!$A$5:$D$8</definedName>
    <definedName name="____BGC3" localSheetId="16">[1]INV!$F$5:$I$8</definedName>
    <definedName name="____BGC3" localSheetId="3">[1]INV!$F$5:$I$8</definedName>
    <definedName name="____BGC3" localSheetId="4">[1]INV!$F$5:$I$8</definedName>
    <definedName name="____BGC3" localSheetId="5">[1]INV!$F$5:$I$8</definedName>
    <definedName name="____BGC3">[1]INV!$F$5:$I$8</definedName>
    <definedName name="____BGC5" localSheetId="16">[1]INV!$K$5:$N$8</definedName>
    <definedName name="____BGC5" localSheetId="3">[1]INV!$K$5:$N$8</definedName>
    <definedName name="____BGC5" localSheetId="4">[1]INV!$K$5:$N$8</definedName>
    <definedName name="____BGC5" localSheetId="5">[1]INV!$K$5:$N$8</definedName>
    <definedName name="____BGC5">[1]INV!$K$5:$N$8</definedName>
    <definedName name="____CAC1" localSheetId="16">[1]INV!$A$19:$D$22</definedName>
    <definedName name="____CAC1" localSheetId="3">[1]INV!$A$19:$D$22</definedName>
    <definedName name="____CAC1" localSheetId="4">[1]INV!$A$19:$D$22</definedName>
    <definedName name="____CAC1" localSheetId="5">[1]INV!$A$19:$D$22</definedName>
    <definedName name="____CAC1">[1]INV!$A$19:$D$22</definedName>
    <definedName name="____CAC3" localSheetId="16">[1]INV!$F$19:$I$22</definedName>
    <definedName name="____CAC3" localSheetId="3">[1]INV!$F$19:$I$22</definedName>
    <definedName name="____CAC3" localSheetId="4">[1]INV!$F$19:$I$22</definedName>
    <definedName name="____CAC3" localSheetId="5">[1]INV!$F$19:$I$22</definedName>
    <definedName name="____CAC3">[1]INV!$F$19:$I$22</definedName>
    <definedName name="____CAC5" localSheetId="16">[1]INV!$K$19:$N$22</definedName>
    <definedName name="____CAC5" localSheetId="3">[1]INV!$K$19:$N$22</definedName>
    <definedName name="____CAC5" localSheetId="4">[1]INV!$K$19:$N$22</definedName>
    <definedName name="____CAC5" localSheetId="5">[1]INV!$K$19:$N$22</definedName>
    <definedName name="____CAC5">[1]INV!$K$19:$N$22</definedName>
    <definedName name="____COM1" localSheetId="16">#REF!</definedName>
    <definedName name="____COM1" localSheetId="17">#REF!</definedName>
    <definedName name="____COM1" localSheetId="3">#REF!</definedName>
    <definedName name="____COM1" localSheetId="4">#REF!</definedName>
    <definedName name="____COM1" localSheetId="5">#REF!</definedName>
    <definedName name="____COM1">#REF!</definedName>
    <definedName name="____COM10" localSheetId="16">#REF!</definedName>
    <definedName name="____COM10" localSheetId="17">#REF!</definedName>
    <definedName name="____COM10" localSheetId="3">#REF!</definedName>
    <definedName name="____COM10" localSheetId="4">#REF!</definedName>
    <definedName name="____COM10" localSheetId="5">#REF!</definedName>
    <definedName name="____COM10">#REF!</definedName>
    <definedName name="____COM11" localSheetId="16">#REF!</definedName>
    <definedName name="____COM11" localSheetId="17">#REF!</definedName>
    <definedName name="____COM11" localSheetId="3">#REF!</definedName>
    <definedName name="____COM11" localSheetId="4">#REF!</definedName>
    <definedName name="____COM11" localSheetId="5">#REF!</definedName>
    <definedName name="____COM11">#REF!</definedName>
    <definedName name="____COM12" localSheetId="16">#REF!</definedName>
    <definedName name="____COM12">#REF!</definedName>
    <definedName name="____COM13" localSheetId="16">#REF!</definedName>
    <definedName name="____COM13">#REF!</definedName>
    <definedName name="____COM14" localSheetId="16">#REF!</definedName>
    <definedName name="____COM14">#REF!</definedName>
    <definedName name="____COM15" localSheetId="16">#REF!</definedName>
    <definedName name="____COM15">#REF!</definedName>
    <definedName name="____COM16" localSheetId="16">#REF!</definedName>
    <definedName name="____COM16">#REF!</definedName>
    <definedName name="____COM17" localSheetId="16">#REF!</definedName>
    <definedName name="____COM17">#REF!</definedName>
    <definedName name="____COM18" localSheetId="16">#REF!</definedName>
    <definedName name="____COM18">#REF!</definedName>
    <definedName name="____COM19" localSheetId="16">#REF!</definedName>
    <definedName name="____COM19">#REF!</definedName>
    <definedName name="____COM2" localSheetId="16">#REF!</definedName>
    <definedName name="____COM2">#REF!</definedName>
    <definedName name="____COM20" localSheetId="16">#REF!</definedName>
    <definedName name="____COM20">#REF!</definedName>
    <definedName name="____COM21" localSheetId="16">#REF!</definedName>
    <definedName name="____COM21">#REF!</definedName>
    <definedName name="____COM3" localSheetId="16">#REF!</definedName>
    <definedName name="____COM3">#REF!</definedName>
    <definedName name="____COM4" localSheetId="16">#REF!</definedName>
    <definedName name="____COM4">#REF!</definedName>
    <definedName name="____COM5" localSheetId="16">#REF!</definedName>
    <definedName name="____COM5">#REF!</definedName>
    <definedName name="____COM6" localSheetId="16">#REF!</definedName>
    <definedName name="____COM6">#REF!</definedName>
    <definedName name="____COM7" localSheetId="16">#REF!</definedName>
    <definedName name="____COM7">#REF!</definedName>
    <definedName name="____COM8" localSheetId="16">#REF!</definedName>
    <definedName name="____COM8">#REF!</definedName>
    <definedName name="____COM9" localSheetId="16">#REF!</definedName>
    <definedName name="____COM9">#REF!</definedName>
    <definedName name="____DCI1" localSheetId="16">[6]Tablas!#REF!</definedName>
    <definedName name="____DCI1" localSheetId="3">[6]Tablas!#REF!</definedName>
    <definedName name="____DCI1" localSheetId="4">[6]Tablas!#REF!</definedName>
    <definedName name="____DCI1" localSheetId="5">[6]Tablas!#REF!</definedName>
    <definedName name="____DCI1">[6]Tablas!#REF!</definedName>
    <definedName name="____DDS1" localSheetId="16">[6]Tablas!#REF!</definedName>
    <definedName name="____DDS1" localSheetId="3">[6]Tablas!#REF!</definedName>
    <definedName name="____DDS1" localSheetId="4">[6]Tablas!#REF!</definedName>
    <definedName name="____DDS1" localSheetId="5">[6]Tablas!#REF!</definedName>
    <definedName name="____DDS1">[6]Tablas!#REF!</definedName>
    <definedName name="____DGO1" localSheetId="16">[6]Tablas!#REF!</definedName>
    <definedName name="____DGO1" localSheetId="3">[6]Tablas!#REF!</definedName>
    <definedName name="____DGO1" localSheetId="4">[6]Tablas!#REF!</definedName>
    <definedName name="____DGO1" localSheetId="5">[6]Tablas!#REF!</definedName>
    <definedName name="____DGO1">[6]Tablas!#REF!</definedName>
    <definedName name="____DGP1" localSheetId="16">[6]Tablas!#REF!</definedName>
    <definedName name="____DGP1" localSheetId="3">[6]Tablas!#REF!</definedName>
    <definedName name="____DGP1" localSheetId="4">[6]Tablas!#REF!</definedName>
    <definedName name="____DGP1" localSheetId="5">[6]Tablas!#REF!</definedName>
    <definedName name="____DGP1">[6]Tablas!#REF!</definedName>
    <definedName name="____DIJ1" localSheetId="16">[6]Tablas!#REF!</definedName>
    <definedName name="____DIJ1" localSheetId="3">[6]Tablas!#REF!</definedName>
    <definedName name="____DIJ1" localSheetId="4">[6]Tablas!#REF!</definedName>
    <definedName name="____DIJ1" localSheetId="5">[6]Tablas!#REF!</definedName>
    <definedName name="____DIJ1">[6]Tablas!#REF!</definedName>
    <definedName name="____DPI1" localSheetId="16">[6]Tablas!#REF!</definedName>
    <definedName name="____DPI1" localSheetId="3">[6]Tablas!#REF!</definedName>
    <definedName name="____DPI1" localSheetId="4">[6]Tablas!#REF!</definedName>
    <definedName name="____DPI1" localSheetId="5">[6]Tablas!#REF!</definedName>
    <definedName name="____DPI1">[6]Tablas!#REF!</definedName>
    <definedName name="____DPY1" localSheetId="16">[6]Tablas!#REF!</definedName>
    <definedName name="____DPY1" localSheetId="3">[6]Tablas!#REF!</definedName>
    <definedName name="____DPY1" localSheetId="4">[6]Tablas!#REF!</definedName>
    <definedName name="____DPY1" localSheetId="5">[6]Tablas!#REF!</definedName>
    <definedName name="____DPY1">[6]Tablas!#REF!</definedName>
    <definedName name="____DRI1" localSheetId="16">[6]Tablas!#REF!</definedName>
    <definedName name="____DRI1" localSheetId="3">[6]Tablas!#REF!</definedName>
    <definedName name="____DRI1" localSheetId="4">[6]Tablas!#REF!</definedName>
    <definedName name="____DRI1" localSheetId="5">[6]Tablas!#REF!</definedName>
    <definedName name="____DRI1">[6]Tablas!#REF!</definedName>
    <definedName name="____DRL1" localSheetId="16">[6]Tablas!#REF!</definedName>
    <definedName name="____DRL1" localSheetId="3">[6]Tablas!#REF!</definedName>
    <definedName name="____DRL1" localSheetId="4">[6]Tablas!#REF!</definedName>
    <definedName name="____DRL1" localSheetId="5">[6]Tablas!#REF!</definedName>
    <definedName name="____DRL1">[6]Tablas!#REF!</definedName>
    <definedName name="____DSP1" localSheetId="16">[6]Tablas!#REF!</definedName>
    <definedName name="____DSP1" localSheetId="3">[6]Tablas!#REF!</definedName>
    <definedName name="____DSP1" localSheetId="4">[6]Tablas!#REF!</definedName>
    <definedName name="____DSP1" localSheetId="5">[6]Tablas!#REF!</definedName>
    <definedName name="____DSP1">[6]Tablas!#REF!</definedName>
    <definedName name="____ECP1" localSheetId="16">[6]Tablas!#REF!</definedName>
    <definedName name="____ECP1" localSheetId="3">[6]Tablas!#REF!</definedName>
    <definedName name="____ECP1" localSheetId="4">[6]Tablas!#REF!</definedName>
    <definedName name="____ECP1" localSheetId="5">[6]Tablas!#REF!</definedName>
    <definedName name="____ECP1">[6]Tablas!#REF!</definedName>
    <definedName name="____ICP1" localSheetId="16">[6]Tablas!#REF!</definedName>
    <definedName name="____ICP1" localSheetId="3">[6]Tablas!#REF!</definedName>
    <definedName name="____ICP1" localSheetId="4">[6]Tablas!#REF!</definedName>
    <definedName name="____ICP1" localSheetId="5">[6]Tablas!#REF!</definedName>
    <definedName name="____ICP1">[6]Tablas!#REF!</definedName>
    <definedName name="____LEY80" localSheetId="16">#REF!</definedName>
    <definedName name="____LEY80" localSheetId="17">#REF!</definedName>
    <definedName name="____LEY80" localSheetId="3">#REF!</definedName>
    <definedName name="____LEY80" localSheetId="4">#REF!</definedName>
    <definedName name="____LEY80" localSheetId="5">#REF!</definedName>
    <definedName name="____LEY80">#REF!</definedName>
    <definedName name="____MA2" localSheetId="6">#REF!</definedName>
    <definedName name="____MA2" localSheetId="7">#REF!</definedName>
    <definedName name="____MA2" localSheetId="16">#REF!</definedName>
    <definedName name="____MA2" localSheetId="17">#REF!</definedName>
    <definedName name="____MA2" localSheetId="3">#REF!</definedName>
    <definedName name="____MA2" localSheetId="4">#REF!</definedName>
    <definedName name="____MA2" localSheetId="5">#REF!</definedName>
    <definedName name="____MA2">#REF!</definedName>
    <definedName name="____OCD1" localSheetId="16">[6]Tablas!#REF!</definedName>
    <definedName name="____OCD1" localSheetId="17">[6]Tablas!#REF!</definedName>
    <definedName name="____OCD1" localSheetId="3">[6]Tablas!#REF!</definedName>
    <definedName name="____OCD1" localSheetId="4">[6]Tablas!#REF!</definedName>
    <definedName name="____OCD1" localSheetId="5">[6]Tablas!#REF!</definedName>
    <definedName name="____OCD1">[6]Tablas!#REF!</definedName>
    <definedName name="____OCI1" localSheetId="16">[6]Tablas!#REF!</definedName>
    <definedName name="____OCI1" localSheetId="17">[6]Tablas!#REF!</definedName>
    <definedName name="____OCI1" localSheetId="3">[6]Tablas!#REF!</definedName>
    <definedName name="____OCI1" localSheetId="4">[6]Tablas!#REF!</definedName>
    <definedName name="____OCI1" localSheetId="5">[6]Tablas!#REF!</definedName>
    <definedName name="____OCI1">[6]Tablas!#REF!</definedName>
    <definedName name="____PJ50" localSheetId="6">#REF!</definedName>
    <definedName name="____PJ50" localSheetId="7">#REF!</definedName>
    <definedName name="____PJ50" localSheetId="16">#REF!</definedName>
    <definedName name="____PJ50" localSheetId="17">#REF!</definedName>
    <definedName name="____PJ50" localSheetId="3">#REF!</definedName>
    <definedName name="____PJ50" localSheetId="4">#REF!</definedName>
    <definedName name="____PJ50" localSheetId="5">#REF!</definedName>
    <definedName name="____PJ50">#REF!</definedName>
    <definedName name="____pj51" localSheetId="6">#REF!</definedName>
    <definedName name="____pj51" localSheetId="7">#REF!</definedName>
    <definedName name="____pj51" localSheetId="16">#REF!</definedName>
    <definedName name="____pj51" localSheetId="17">#REF!</definedName>
    <definedName name="____pj51">#REF!</definedName>
    <definedName name="____pr01" localSheetId="16">#REF!</definedName>
    <definedName name="____pr01" localSheetId="17">#REF!</definedName>
    <definedName name="____pr01">#REF!</definedName>
    <definedName name="____pr02" localSheetId="16">#REF!</definedName>
    <definedName name="____pr02">#REF!</definedName>
    <definedName name="____pr03" localSheetId="16">#REF!</definedName>
    <definedName name="____pr03">#REF!</definedName>
    <definedName name="____pr04" localSheetId="16">#REF!</definedName>
    <definedName name="____pr04">#REF!</definedName>
    <definedName name="____pr05" localSheetId="16">#REF!</definedName>
    <definedName name="____pr05">#REF!</definedName>
    <definedName name="____pr06" localSheetId="16">#REF!</definedName>
    <definedName name="____pr06">#REF!</definedName>
    <definedName name="____pr07" localSheetId="16">#REF!</definedName>
    <definedName name="____pr07">#REF!</definedName>
    <definedName name="____pr08" localSheetId="16">#REF!</definedName>
    <definedName name="____pr08">#REF!</definedName>
    <definedName name="____pr09" localSheetId="16">#REF!</definedName>
    <definedName name="____pr09">#REF!</definedName>
    <definedName name="____pr10" localSheetId="16">#REF!</definedName>
    <definedName name="____pr10">#REF!</definedName>
    <definedName name="____pr11" localSheetId="16">#REF!</definedName>
    <definedName name="____pr11">#REF!</definedName>
    <definedName name="____pr12" localSheetId="16">#REF!</definedName>
    <definedName name="____pr12">#REF!</definedName>
    <definedName name="____pr13" localSheetId="16">#REF!</definedName>
    <definedName name="____pr13">#REF!</definedName>
    <definedName name="____pr14" localSheetId="16">#REF!</definedName>
    <definedName name="____pr14">#REF!</definedName>
    <definedName name="____pr15" localSheetId="16">#REF!</definedName>
    <definedName name="____pr15">#REF!</definedName>
    <definedName name="____pr16" localSheetId="16">#REF!</definedName>
    <definedName name="____pr16">#REF!</definedName>
    <definedName name="____pr17" localSheetId="16">#REF!</definedName>
    <definedName name="____pr17">#REF!</definedName>
    <definedName name="____pr18" localSheetId="16">#REF!</definedName>
    <definedName name="____pr18">#REF!</definedName>
    <definedName name="____pr19" localSheetId="16">#REF!</definedName>
    <definedName name="____pr19">#REF!</definedName>
    <definedName name="____pr20" localSheetId="16">#REF!</definedName>
    <definedName name="____pr20">#REF!</definedName>
    <definedName name="____pr21" localSheetId="16">#REF!</definedName>
    <definedName name="____pr21">#REF!</definedName>
    <definedName name="____pr22" localSheetId="16">#REF!</definedName>
    <definedName name="____pr22">#REF!</definedName>
    <definedName name="____pr23" localSheetId="16">#REF!</definedName>
    <definedName name="____pr23">#REF!</definedName>
    <definedName name="____pr24" localSheetId="16">#REF!</definedName>
    <definedName name="____pr24">#REF!</definedName>
    <definedName name="____pr25" localSheetId="16">#REF!</definedName>
    <definedName name="____pr25">#REF!</definedName>
    <definedName name="____pr26" localSheetId="16">#REF!</definedName>
    <definedName name="____pr26">#REF!</definedName>
    <definedName name="____pr27" localSheetId="16">#REF!</definedName>
    <definedName name="____pr27">#REF!</definedName>
    <definedName name="____pr28" localSheetId="16">#REF!</definedName>
    <definedName name="____pr28">#REF!</definedName>
    <definedName name="____pr29" localSheetId="16">#REF!</definedName>
    <definedName name="____pr29">#REF!</definedName>
    <definedName name="____pr30" localSheetId="16">#REF!</definedName>
    <definedName name="____pr30">#REF!</definedName>
    <definedName name="____pr31" localSheetId="16">#REF!</definedName>
    <definedName name="____pr31">#REF!</definedName>
    <definedName name="____pr32" localSheetId="16">#REF!</definedName>
    <definedName name="____pr32">#REF!</definedName>
    <definedName name="____pr33" localSheetId="16">#REF!</definedName>
    <definedName name="____pr33">#REF!</definedName>
    <definedName name="____pr34" localSheetId="16">#REF!</definedName>
    <definedName name="____pr34">#REF!</definedName>
    <definedName name="____pr35" localSheetId="16">#REF!</definedName>
    <definedName name="____pr35">#REF!</definedName>
    <definedName name="____pr36" localSheetId="16">#REF!</definedName>
    <definedName name="____pr36">#REF!</definedName>
    <definedName name="____pr37" localSheetId="16">#REF!</definedName>
    <definedName name="____pr37">#REF!</definedName>
    <definedName name="____pr38" localSheetId="16">#REF!</definedName>
    <definedName name="____pr38">#REF!</definedName>
    <definedName name="____pr39" localSheetId="16">#REF!</definedName>
    <definedName name="____pr39">#REF!</definedName>
    <definedName name="____pr40" localSheetId="16">#REF!</definedName>
    <definedName name="____pr40">#REF!</definedName>
    <definedName name="____pr41" localSheetId="16">#REF!</definedName>
    <definedName name="____pr41">#REF!</definedName>
    <definedName name="____pr42" localSheetId="16">#REF!</definedName>
    <definedName name="____pr42">#REF!</definedName>
    <definedName name="____pr43" localSheetId="16">#REF!</definedName>
    <definedName name="____pr43">#REF!</definedName>
    <definedName name="____pr44" localSheetId="16">#REF!</definedName>
    <definedName name="____pr44">#REF!</definedName>
    <definedName name="____pr45" localSheetId="16">#REF!</definedName>
    <definedName name="____pr45">#REF!</definedName>
    <definedName name="____pr46" localSheetId="16">#REF!</definedName>
    <definedName name="____pr46">#REF!</definedName>
    <definedName name="____pr47" localSheetId="16">#REF!</definedName>
    <definedName name="____pr47">#REF!</definedName>
    <definedName name="____pr48" localSheetId="16">#REF!</definedName>
    <definedName name="____pr48">#REF!</definedName>
    <definedName name="____pr49" localSheetId="16">#REF!</definedName>
    <definedName name="____pr49">#REF!</definedName>
    <definedName name="____pr50" localSheetId="16">#REF!</definedName>
    <definedName name="____pr50">#REF!</definedName>
    <definedName name="____pr51" localSheetId="16">#REF!</definedName>
    <definedName name="____pr51">#REF!</definedName>
    <definedName name="____pr52" localSheetId="16">#REF!</definedName>
    <definedName name="____pr52">#REF!</definedName>
    <definedName name="____pr53" localSheetId="16">#REF!</definedName>
    <definedName name="____pr53">#REF!</definedName>
    <definedName name="____pr54" localSheetId="16">#REF!</definedName>
    <definedName name="____pr54">#REF!</definedName>
    <definedName name="____pr55" localSheetId="16">#REF!</definedName>
    <definedName name="____pr55">#REF!</definedName>
    <definedName name="____pr56" localSheetId="16">#REF!</definedName>
    <definedName name="____pr56">#REF!</definedName>
    <definedName name="____pr57" localSheetId="16">#REF!</definedName>
    <definedName name="____pr57">#REF!</definedName>
    <definedName name="____pr58" localSheetId="16">#REF!</definedName>
    <definedName name="____pr58">#REF!</definedName>
    <definedName name="____pr59" localSheetId="16">#REF!</definedName>
    <definedName name="____pr59">#REF!</definedName>
    <definedName name="____pr60" localSheetId="16">#REF!</definedName>
    <definedName name="____pr60">#REF!</definedName>
    <definedName name="____pr61" localSheetId="16">#REF!</definedName>
    <definedName name="____pr61">#REF!</definedName>
    <definedName name="____pr62" localSheetId="16">#REF!</definedName>
    <definedName name="____pr62">#REF!</definedName>
    <definedName name="____pr63" localSheetId="16">#REF!</definedName>
    <definedName name="____pr63">#REF!</definedName>
    <definedName name="____pr64" localSheetId="16">#REF!</definedName>
    <definedName name="____pr64">#REF!</definedName>
    <definedName name="____pr65" localSheetId="16">#REF!</definedName>
    <definedName name="____pr65">#REF!</definedName>
    <definedName name="____pr66" localSheetId="16">#REF!</definedName>
    <definedName name="____pr66">#REF!</definedName>
    <definedName name="____pr67" localSheetId="16">#REF!</definedName>
    <definedName name="____pr67">#REF!</definedName>
    <definedName name="____pr68" localSheetId="16">#REF!</definedName>
    <definedName name="____pr68">#REF!</definedName>
    <definedName name="____pr69" localSheetId="16">#REF!</definedName>
    <definedName name="____pr69">#REF!</definedName>
    <definedName name="____pr70" localSheetId="16">#REF!</definedName>
    <definedName name="____pr70">#REF!</definedName>
    <definedName name="____pr71" localSheetId="16">#REF!</definedName>
    <definedName name="____pr71">#REF!</definedName>
    <definedName name="____pr72" localSheetId="16">#REF!</definedName>
    <definedName name="____pr72">#REF!</definedName>
    <definedName name="____SBC1" localSheetId="16">[1]INV!$A$12:$D$15</definedName>
    <definedName name="____SBC1" localSheetId="3">[1]INV!$A$12:$D$15</definedName>
    <definedName name="____SBC1" localSheetId="4">[1]INV!$A$12:$D$15</definedName>
    <definedName name="____SBC1" localSheetId="5">[1]INV!$A$12:$D$15</definedName>
    <definedName name="____SBC1">[1]INV!$A$12:$D$15</definedName>
    <definedName name="____SBC3" localSheetId="16">[1]INV!$F$12:$I$15</definedName>
    <definedName name="____SBC3" localSheetId="3">[1]INV!$F$12:$I$15</definedName>
    <definedName name="____SBC3" localSheetId="4">[1]INV!$F$12:$I$15</definedName>
    <definedName name="____SBC3" localSheetId="5">[1]INV!$F$12:$I$15</definedName>
    <definedName name="____SBC3">[1]INV!$F$12:$I$15</definedName>
    <definedName name="____SBC5" localSheetId="16">[1]INV!$K$12:$N$15</definedName>
    <definedName name="____SBC5" localSheetId="3">[1]INV!$K$12:$N$15</definedName>
    <definedName name="____SBC5" localSheetId="4">[1]INV!$K$12:$N$15</definedName>
    <definedName name="____SBC5" localSheetId="5">[1]INV!$K$12:$N$15</definedName>
    <definedName name="____SBC5">[1]INV!$K$12:$N$15</definedName>
    <definedName name="____TOP1" localSheetId="16">#REF!</definedName>
    <definedName name="____TOP1" localSheetId="17">#REF!</definedName>
    <definedName name="____TOP1" localSheetId="3">#REF!</definedName>
    <definedName name="____TOP1" localSheetId="4">#REF!</definedName>
    <definedName name="____TOP1" localSheetId="5">#REF!</definedName>
    <definedName name="____TOP1">#REF!</definedName>
    <definedName name="____TOP10" localSheetId="16">#REF!</definedName>
    <definedName name="____TOP10" localSheetId="17">#REF!</definedName>
    <definedName name="____TOP10" localSheetId="3">#REF!</definedName>
    <definedName name="____TOP10" localSheetId="4">#REF!</definedName>
    <definedName name="____TOP10" localSheetId="5">#REF!</definedName>
    <definedName name="____TOP10">#REF!</definedName>
    <definedName name="____TOP2" localSheetId="16">#REF!</definedName>
    <definedName name="____TOP2" localSheetId="17">#REF!</definedName>
    <definedName name="____TOP2" localSheetId="3">#REF!</definedName>
    <definedName name="____TOP2" localSheetId="4">#REF!</definedName>
    <definedName name="____TOP2" localSheetId="5">#REF!</definedName>
    <definedName name="____TOP2">#REF!</definedName>
    <definedName name="____TOP3" localSheetId="16">#REF!</definedName>
    <definedName name="____TOP3">#REF!</definedName>
    <definedName name="____TOP4" localSheetId="16">#REF!</definedName>
    <definedName name="____TOP4">#REF!</definedName>
    <definedName name="____TOP5" localSheetId="16">#REF!</definedName>
    <definedName name="____TOP5">#REF!</definedName>
    <definedName name="____TOP6" localSheetId="16">#REF!</definedName>
    <definedName name="____TOP6">#REF!</definedName>
    <definedName name="____TOP7" localSheetId="16">#REF!</definedName>
    <definedName name="____TOP7">#REF!</definedName>
    <definedName name="____TOP8" localSheetId="16">#REF!</definedName>
    <definedName name="____TOP8">#REF!</definedName>
    <definedName name="____TOP9" localSheetId="16">#REF!</definedName>
    <definedName name="____TOP9">#REF!</definedName>
    <definedName name="____VEX1" localSheetId="16">[6]Tablas!#REF!</definedName>
    <definedName name="____VEX1" localSheetId="3">[6]Tablas!#REF!</definedName>
    <definedName name="____VEX1" localSheetId="4">[6]Tablas!#REF!</definedName>
    <definedName name="____VEX1" localSheetId="5">[6]Tablas!#REF!</definedName>
    <definedName name="____VEX1">[6]Tablas!#REF!</definedName>
    <definedName name="____VFA1" localSheetId="16">[6]Tablas!#REF!</definedName>
    <definedName name="____VFA1" localSheetId="3">[6]Tablas!#REF!</definedName>
    <definedName name="____VFA1" localSheetId="4">[6]Tablas!#REF!</definedName>
    <definedName name="____VFA1" localSheetId="5">[6]Tablas!#REF!</definedName>
    <definedName name="____VFA1">[6]Tablas!#REF!</definedName>
    <definedName name="____VIT1" localSheetId="16">[6]Tablas!#REF!</definedName>
    <definedName name="____VIT1" localSheetId="3">[6]Tablas!#REF!</definedName>
    <definedName name="____VIT1" localSheetId="4">[6]Tablas!#REF!</definedName>
    <definedName name="____VIT1" localSheetId="5">[6]Tablas!#REF!</definedName>
    <definedName name="____VIT1">[6]Tablas!#REF!</definedName>
    <definedName name="____VPR1" localSheetId="16">[6]Tablas!#REF!</definedName>
    <definedName name="____VPR1" localSheetId="3">[6]Tablas!#REF!</definedName>
    <definedName name="____VPR1" localSheetId="4">[6]Tablas!#REF!</definedName>
    <definedName name="____VPR1" localSheetId="5">[6]Tablas!#REF!</definedName>
    <definedName name="____VPR1">[6]Tablas!#REF!</definedName>
    <definedName name="____VPR2" localSheetId="16">#REF!</definedName>
    <definedName name="____VPR2" localSheetId="17">#REF!</definedName>
    <definedName name="____VPR2" localSheetId="3">#REF!</definedName>
    <definedName name="____VPR2" localSheetId="4">#REF!</definedName>
    <definedName name="____VPR2" localSheetId="5">#REF!</definedName>
    <definedName name="____VPR2">#REF!</definedName>
    <definedName name="____VRP1" localSheetId="16">[6]Tablas!#REF!</definedName>
    <definedName name="____VRP1" localSheetId="3">[6]Tablas!#REF!</definedName>
    <definedName name="____VRP1" localSheetId="4">[6]Tablas!#REF!</definedName>
    <definedName name="____VRP1" localSheetId="5">[6]Tablas!#REF!</definedName>
    <definedName name="____VRP1">[6]Tablas!#REF!</definedName>
    <definedName name="____VSM1" localSheetId="16">[6]Tablas!#REF!</definedName>
    <definedName name="____VSM1" localSheetId="3">[6]Tablas!#REF!</definedName>
    <definedName name="____VSM1" localSheetId="4">[6]Tablas!#REF!</definedName>
    <definedName name="____VSM1" localSheetId="5">[6]Tablas!#REF!</definedName>
    <definedName name="____VSM1">[6]Tablas!#REF!</definedName>
    <definedName name="___AFC1" localSheetId="16">[1]INV!$A$25:$D$28</definedName>
    <definedName name="___AFC1" localSheetId="3">[1]INV!$A$25:$D$28</definedName>
    <definedName name="___AFC1" localSheetId="4">[1]INV!$A$25:$D$28</definedName>
    <definedName name="___AFC1" localSheetId="5">[1]INV!$A$25:$D$28</definedName>
    <definedName name="___AFC1">[1]INV!$A$25:$D$28</definedName>
    <definedName name="___AFC3" localSheetId="16">[1]INV!$F$25:$I$28</definedName>
    <definedName name="___AFC3" localSheetId="3">[1]INV!$F$25:$I$28</definedName>
    <definedName name="___AFC3" localSheetId="4">[1]INV!$F$25:$I$28</definedName>
    <definedName name="___AFC3" localSheetId="5">[1]INV!$F$25:$I$28</definedName>
    <definedName name="___AFC3">[1]INV!$F$25:$I$28</definedName>
    <definedName name="___AFC5" localSheetId="16">[1]INV!$K$25:$N$28</definedName>
    <definedName name="___AFC5" localSheetId="3">[1]INV!$K$25:$N$28</definedName>
    <definedName name="___AFC5" localSheetId="4">[1]INV!$K$25:$N$28</definedName>
    <definedName name="___AFC5" localSheetId="5">[1]INV!$K$25:$N$28</definedName>
    <definedName name="___AFC5">[1]INV!$K$25:$N$28</definedName>
    <definedName name="___ane7" localSheetId="7">[10]!_xlbgnm.ane7</definedName>
    <definedName name="___ane7" localSheetId="26">[10]!_xlbgnm.ane7</definedName>
    <definedName name="___ane7" localSheetId="34">[10]!_xlbgnm.ane7</definedName>
    <definedName name="___ane7" localSheetId="35">[10]!_xlbgnm.ane7</definedName>
    <definedName name="___ane7" localSheetId="10">[10]!_xlbgnm.ane7</definedName>
    <definedName name="___ane7" localSheetId="21">[10]!_xlbgnm.ane7</definedName>
    <definedName name="___ane7" localSheetId="22">[10]!_xlbgnm.ane7</definedName>
    <definedName name="___ane7" localSheetId="24">[10]!_xlbgnm.ane7</definedName>
    <definedName name="___ane7" localSheetId="3">[10]!_xlbgnm.ane7</definedName>
    <definedName name="___ane7" localSheetId="4">[10]!_xlbgnm.ane7</definedName>
    <definedName name="___ane7" localSheetId="5">[10]!_xlbgnm.ane7</definedName>
    <definedName name="___ane7">[10]!_xlbgnm.ane7</definedName>
    <definedName name="___ane8" localSheetId="7">[10]!_xlbgnm.ane8</definedName>
    <definedName name="___ane8" localSheetId="26">[10]!_xlbgnm.ane8</definedName>
    <definedName name="___ane8" localSheetId="34">[10]!_xlbgnm.ane8</definedName>
    <definedName name="___ane8" localSheetId="35">[10]!_xlbgnm.ane8</definedName>
    <definedName name="___ane8" localSheetId="10">[10]!_xlbgnm.ane8</definedName>
    <definedName name="___ane8" localSheetId="21">[10]!_xlbgnm.ane8</definedName>
    <definedName name="___ane8" localSheetId="22">[10]!_xlbgnm.ane8</definedName>
    <definedName name="___ane8" localSheetId="24">[10]!_xlbgnm.ane8</definedName>
    <definedName name="___ane8" localSheetId="3">[10]!_xlbgnm.ane8</definedName>
    <definedName name="___ane8" localSheetId="4">[10]!_xlbgnm.ane8</definedName>
    <definedName name="___ane8" localSheetId="5">[10]!_xlbgnm.ane8</definedName>
    <definedName name="___ane8">[10]!_xlbgnm.ane8</definedName>
    <definedName name="___Atp2">[11]EMPRESA!$F$22</definedName>
    <definedName name="___BGC1" localSheetId="16">[1]INV!$A$5:$D$8</definedName>
    <definedName name="___BGC1" localSheetId="3">[1]INV!$A$5:$D$8</definedName>
    <definedName name="___BGC1" localSheetId="4">[1]INV!$A$5:$D$8</definedName>
    <definedName name="___BGC1" localSheetId="5">[1]INV!$A$5:$D$8</definedName>
    <definedName name="___BGC1">[1]INV!$A$5:$D$8</definedName>
    <definedName name="___BGC3" localSheetId="16">[1]INV!$F$5:$I$8</definedName>
    <definedName name="___BGC3" localSheetId="3">[1]INV!$F$5:$I$8</definedName>
    <definedName name="___BGC3" localSheetId="4">[1]INV!$F$5:$I$8</definedName>
    <definedName name="___BGC3" localSheetId="5">[1]INV!$F$5:$I$8</definedName>
    <definedName name="___BGC3">[1]INV!$F$5:$I$8</definedName>
    <definedName name="___BGC5" localSheetId="16">[1]INV!$K$5:$N$8</definedName>
    <definedName name="___BGC5" localSheetId="3">[1]INV!$K$5:$N$8</definedName>
    <definedName name="___BGC5" localSheetId="4">[1]INV!$K$5:$N$8</definedName>
    <definedName name="___BGC5" localSheetId="5">[1]INV!$K$5:$N$8</definedName>
    <definedName name="___BGC5">[1]INV!$K$5:$N$8</definedName>
    <definedName name="___CAC1" localSheetId="16">[1]INV!$A$19:$D$22</definedName>
    <definedName name="___CAC1" localSheetId="3">[1]INV!$A$19:$D$22</definedName>
    <definedName name="___CAC1" localSheetId="4">[1]INV!$A$19:$D$22</definedName>
    <definedName name="___CAC1" localSheetId="5">[1]INV!$A$19:$D$22</definedName>
    <definedName name="___CAC1">[1]INV!$A$19:$D$22</definedName>
    <definedName name="___CAC3" localSheetId="16">[1]INV!$F$19:$I$22</definedName>
    <definedName name="___CAC3" localSheetId="3">[1]INV!$F$19:$I$22</definedName>
    <definedName name="___CAC3" localSheetId="4">[1]INV!$F$19:$I$22</definedName>
    <definedName name="___CAC3" localSheetId="5">[1]INV!$F$19:$I$22</definedName>
    <definedName name="___CAC3">[1]INV!$F$19:$I$22</definedName>
    <definedName name="___CAC5" localSheetId="16">[1]INV!$K$19:$N$22</definedName>
    <definedName name="___CAC5" localSheetId="3">[1]INV!$K$19:$N$22</definedName>
    <definedName name="___CAC5" localSheetId="4">[1]INV!$K$19:$N$22</definedName>
    <definedName name="___CAC5" localSheetId="5">[1]INV!$K$19:$N$22</definedName>
    <definedName name="___CAC5">[1]INV!$K$19:$N$22</definedName>
    <definedName name="___COM1" localSheetId="16">#REF!</definedName>
    <definedName name="___COM1" localSheetId="17">#REF!</definedName>
    <definedName name="___COM1" localSheetId="3">#REF!</definedName>
    <definedName name="___COM1" localSheetId="4">#REF!</definedName>
    <definedName name="___COM1" localSheetId="5">#REF!</definedName>
    <definedName name="___COM1">#REF!</definedName>
    <definedName name="___COM10" localSheetId="16">#REF!</definedName>
    <definedName name="___COM10" localSheetId="17">#REF!</definedName>
    <definedName name="___COM10" localSheetId="3">#REF!</definedName>
    <definedName name="___COM10" localSheetId="4">#REF!</definedName>
    <definedName name="___COM10" localSheetId="5">#REF!</definedName>
    <definedName name="___COM10">#REF!</definedName>
    <definedName name="___COM11" localSheetId="16">#REF!</definedName>
    <definedName name="___COM11" localSheetId="17">#REF!</definedName>
    <definedName name="___COM11" localSheetId="3">#REF!</definedName>
    <definedName name="___COM11" localSheetId="4">#REF!</definedName>
    <definedName name="___COM11" localSheetId="5">#REF!</definedName>
    <definedName name="___COM11">#REF!</definedName>
    <definedName name="___COM12" localSheetId="16">#REF!</definedName>
    <definedName name="___COM12">#REF!</definedName>
    <definedName name="___COM13" localSheetId="16">#REF!</definedName>
    <definedName name="___COM13">#REF!</definedName>
    <definedName name="___COM14" localSheetId="16">#REF!</definedName>
    <definedName name="___COM14">#REF!</definedName>
    <definedName name="___COM15" localSheetId="16">#REF!</definedName>
    <definedName name="___COM15">#REF!</definedName>
    <definedName name="___COM16" localSheetId="16">#REF!</definedName>
    <definedName name="___COM16">#REF!</definedName>
    <definedName name="___COM17" localSheetId="16">#REF!</definedName>
    <definedName name="___COM17">#REF!</definedName>
    <definedName name="___COM18" localSheetId="16">#REF!</definedName>
    <definedName name="___COM18">#REF!</definedName>
    <definedName name="___COM19" localSheetId="16">#REF!</definedName>
    <definedName name="___COM19">#REF!</definedName>
    <definedName name="___COM2" localSheetId="16">#REF!</definedName>
    <definedName name="___COM2">#REF!</definedName>
    <definedName name="___COM20" localSheetId="16">#REF!</definedName>
    <definedName name="___COM20">#REF!</definedName>
    <definedName name="___COM21" localSheetId="16">#REF!</definedName>
    <definedName name="___COM21">#REF!</definedName>
    <definedName name="___COM3" localSheetId="16">#REF!</definedName>
    <definedName name="___COM3">#REF!</definedName>
    <definedName name="___COM4" localSheetId="16">#REF!</definedName>
    <definedName name="___COM4">#REF!</definedName>
    <definedName name="___COM5" localSheetId="16">#REF!</definedName>
    <definedName name="___COM5">#REF!</definedName>
    <definedName name="___COM6" localSheetId="16">#REF!</definedName>
    <definedName name="___COM6">#REF!</definedName>
    <definedName name="___COM7" localSheetId="16">#REF!</definedName>
    <definedName name="___COM7">#REF!</definedName>
    <definedName name="___COM8" localSheetId="16">#REF!</definedName>
    <definedName name="___COM8">#REF!</definedName>
    <definedName name="___COM9" localSheetId="16">#REF!</definedName>
    <definedName name="___COM9">#REF!</definedName>
    <definedName name="___DCI1" localSheetId="16">[6]Tablas!#REF!</definedName>
    <definedName name="___DCI1" localSheetId="3">[6]Tablas!#REF!</definedName>
    <definedName name="___DCI1" localSheetId="4">[6]Tablas!#REF!</definedName>
    <definedName name="___DCI1" localSheetId="5">[6]Tablas!#REF!</definedName>
    <definedName name="___DCI1">[6]Tablas!#REF!</definedName>
    <definedName name="___DDS1" localSheetId="16">[6]Tablas!#REF!</definedName>
    <definedName name="___DDS1" localSheetId="3">[6]Tablas!#REF!</definedName>
    <definedName name="___DDS1" localSheetId="4">[6]Tablas!#REF!</definedName>
    <definedName name="___DDS1" localSheetId="5">[6]Tablas!#REF!</definedName>
    <definedName name="___DDS1">[6]Tablas!#REF!</definedName>
    <definedName name="___DGO1" localSheetId="16">[6]Tablas!#REF!</definedName>
    <definedName name="___DGO1" localSheetId="3">[6]Tablas!#REF!</definedName>
    <definedName name="___DGO1" localSheetId="4">[6]Tablas!#REF!</definedName>
    <definedName name="___DGO1" localSheetId="5">[6]Tablas!#REF!</definedName>
    <definedName name="___DGO1">[6]Tablas!#REF!</definedName>
    <definedName name="___DGP1" localSheetId="16">[6]Tablas!#REF!</definedName>
    <definedName name="___DGP1" localSheetId="3">[6]Tablas!#REF!</definedName>
    <definedName name="___DGP1" localSheetId="4">[6]Tablas!#REF!</definedName>
    <definedName name="___DGP1" localSheetId="5">[6]Tablas!#REF!</definedName>
    <definedName name="___DGP1">[6]Tablas!#REF!</definedName>
    <definedName name="___DIJ1" localSheetId="16">[6]Tablas!#REF!</definedName>
    <definedName name="___DIJ1" localSheetId="3">[6]Tablas!#REF!</definedName>
    <definedName name="___DIJ1" localSheetId="4">[6]Tablas!#REF!</definedName>
    <definedName name="___DIJ1" localSheetId="5">[6]Tablas!#REF!</definedName>
    <definedName name="___DIJ1">[6]Tablas!#REF!</definedName>
    <definedName name="___DPI1" localSheetId="16">[6]Tablas!#REF!</definedName>
    <definedName name="___DPI1" localSheetId="3">[6]Tablas!#REF!</definedName>
    <definedName name="___DPI1" localSheetId="4">[6]Tablas!#REF!</definedName>
    <definedName name="___DPI1" localSheetId="5">[6]Tablas!#REF!</definedName>
    <definedName name="___DPI1">[6]Tablas!#REF!</definedName>
    <definedName name="___DPY1" localSheetId="16">[6]Tablas!#REF!</definedName>
    <definedName name="___DPY1" localSheetId="3">[6]Tablas!#REF!</definedName>
    <definedName name="___DPY1" localSheetId="4">[6]Tablas!#REF!</definedName>
    <definedName name="___DPY1" localSheetId="5">[6]Tablas!#REF!</definedName>
    <definedName name="___DPY1">[6]Tablas!#REF!</definedName>
    <definedName name="___DRI1" localSheetId="16">[6]Tablas!#REF!</definedName>
    <definedName name="___DRI1" localSheetId="3">[6]Tablas!#REF!</definedName>
    <definedName name="___DRI1" localSheetId="4">[6]Tablas!#REF!</definedName>
    <definedName name="___DRI1" localSheetId="5">[6]Tablas!#REF!</definedName>
    <definedName name="___DRI1">[6]Tablas!#REF!</definedName>
    <definedName name="___DRL1" localSheetId="16">[6]Tablas!#REF!</definedName>
    <definedName name="___DRL1" localSheetId="3">[6]Tablas!#REF!</definedName>
    <definedName name="___DRL1" localSheetId="4">[6]Tablas!#REF!</definedName>
    <definedName name="___DRL1" localSheetId="5">[6]Tablas!#REF!</definedName>
    <definedName name="___DRL1">[6]Tablas!#REF!</definedName>
    <definedName name="___DSP1" localSheetId="16">[6]Tablas!#REF!</definedName>
    <definedName name="___DSP1" localSheetId="3">[6]Tablas!#REF!</definedName>
    <definedName name="___DSP1" localSheetId="4">[6]Tablas!#REF!</definedName>
    <definedName name="___DSP1" localSheetId="5">[6]Tablas!#REF!</definedName>
    <definedName name="___DSP1">[6]Tablas!#REF!</definedName>
    <definedName name="___ECP1" localSheetId="16">[6]Tablas!#REF!</definedName>
    <definedName name="___ECP1" localSheetId="3">[6]Tablas!#REF!</definedName>
    <definedName name="___ECP1" localSheetId="4">[6]Tablas!#REF!</definedName>
    <definedName name="___ECP1" localSheetId="5">[6]Tablas!#REF!</definedName>
    <definedName name="___ECP1">[6]Tablas!#REF!</definedName>
    <definedName name="___ICP1" localSheetId="16">[6]Tablas!#REF!</definedName>
    <definedName name="___ICP1" localSheetId="3">[6]Tablas!#REF!</definedName>
    <definedName name="___ICP1" localSheetId="4">[6]Tablas!#REF!</definedName>
    <definedName name="___ICP1" localSheetId="5">[6]Tablas!#REF!</definedName>
    <definedName name="___ICP1">[6]Tablas!#REF!</definedName>
    <definedName name="___key2" localSheetId="16" hidden="1">[3]INST!#REF!</definedName>
    <definedName name="___key2" localSheetId="3" hidden="1">[3]INST!#REF!</definedName>
    <definedName name="___key2" localSheetId="4" hidden="1">[3]INST!#REF!</definedName>
    <definedName name="___key2" localSheetId="5" hidden="1">[3]INST!#REF!</definedName>
    <definedName name="___key2" hidden="1">[3]INST!#REF!</definedName>
    <definedName name="___key3" localSheetId="16" hidden="1">#REF!</definedName>
    <definedName name="___key3" localSheetId="17" hidden="1">#REF!</definedName>
    <definedName name="___key3" localSheetId="3" hidden="1">#REF!</definedName>
    <definedName name="___key3" localSheetId="4" hidden="1">#REF!</definedName>
    <definedName name="___key3" localSheetId="5" hidden="1">#REF!</definedName>
    <definedName name="___key3" hidden="1">#REF!</definedName>
    <definedName name="___key31" localSheetId="16" hidden="1">#REF!</definedName>
    <definedName name="___key31" localSheetId="17" hidden="1">#REF!</definedName>
    <definedName name="___key31" localSheetId="3" hidden="1">#REF!</definedName>
    <definedName name="___key31" localSheetId="4" hidden="1">#REF!</definedName>
    <definedName name="___key31" localSheetId="5" hidden="1">#REF!</definedName>
    <definedName name="___key31" hidden="1">#REF!</definedName>
    <definedName name="___LEY80" localSheetId="16">#REF!</definedName>
    <definedName name="___LEY80" localSheetId="17">#REF!</definedName>
    <definedName name="___LEY80" localSheetId="3">#REF!</definedName>
    <definedName name="___LEY80" localSheetId="4">#REF!</definedName>
    <definedName name="___LEY80" localSheetId="5">#REF!</definedName>
    <definedName name="___LEY80">#REF!</definedName>
    <definedName name="___MA2" localSheetId="6">#REF!</definedName>
    <definedName name="___MA2" localSheetId="7">#REF!</definedName>
    <definedName name="___MA2" localSheetId="16">#REF!</definedName>
    <definedName name="___MA2">#REF!</definedName>
    <definedName name="___OCD1" localSheetId="16">[6]Tablas!#REF!</definedName>
    <definedName name="___OCD1" localSheetId="3">[6]Tablas!#REF!</definedName>
    <definedName name="___OCD1" localSheetId="4">[6]Tablas!#REF!</definedName>
    <definedName name="___OCD1" localSheetId="5">[6]Tablas!#REF!</definedName>
    <definedName name="___OCD1">[6]Tablas!#REF!</definedName>
    <definedName name="___OCI1" localSheetId="16">[6]Tablas!#REF!</definedName>
    <definedName name="___OCI1" localSheetId="3">[6]Tablas!#REF!</definedName>
    <definedName name="___OCI1" localSheetId="4">[6]Tablas!#REF!</definedName>
    <definedName name="___OCI1" localSheetId="5">[6]Tablas!#REF!</definedName>
    <definedName name="___OCI1">[6]Tablas!#REF!</definedName>
    <definedName name="___PJ50" localSheetId="6">#REF!</definedName>
    <definedName name="___PJ50" localSheetId="7">#REF!</definedName>
    <definedName name="___PJ50" localSheetId="16">#REF!</definedName>
    <definedName name="___PJ50" localSheetId="17">#REF!</definedName>
    <definedName name="___PJ50" localSheetId="3">#REF!</definedName>
    <definedName name="___PJ50" localSheetId="4">#REF!</definedName>
    <definedName name="___PJ50" localSheetId="5">#REF!</definedName>
    <definedName name="___PJ50">#REF!</definedName>
    <definedName name="___pj51" localSheetId="6">#REF!</definedName>
    <definedName name="___pj51" localSheetId="7">#REF!</definedName>
    <definedName name="___pj51" localSheetId="16">#REF!</definedName>
    <definedName name="___pj51" localSheetId="17">#REF!</definedName>
    <definedName name="___pj51">#REF!</definedName>
    <definedName name="___pr01" localSheetId="16">#REF!</definedName>
    <definedName name="___pr01" localSheetId="17">#REF!</definedName>
    <definedName name="___pr01">#REF!</definedName>
    <definedName name="___pr02" localSheetId="16">#REF!</definedName>
    <definedName name="___pr02">#REF!</definedName>
    <definedName name="___pr03" localSheetId="16">#REF!</definedName>
    <definedName name="___pr03">#REF!</definedName>
    <definedName name="___pr04" localSheetId="16">#REF!</definedName>
    <definedName name="___pr04">#REF!</definedName>
    <definedName name="___pr05" localSheetId="16">#REF!</definedName>
    <definedName name="___pr05">#REF!</definedName>
    <definedName name="___pr06" localSheetId="16">#REF!</definedName>
    <definedName name="___pr06">#REF!</definedName>
    <definedName name="___pr07" localSheetId="16">#REF!</definedName>
    <definedName name="___pr07">#REF!</definedName>
    <definedName name="___pr08" localSheetId="16">#REF!</definedName>
    <definedName name="___pr08">#REF!</definedName>
    <definedName name="___pr09" localSheetId="16">#REF!</definedName>
    <definedName name="___pr09">#REF!</definedName>
    <definedName name="___pr10" localSheetId="16">#REF!</definedName>
    <definedName name="___pr10">#REF!</definedName>
    <definedName name="___pr11" localSheetId="16">#REF!</definedName>
    <definedName name="___pr11">#REF!</definedName>
    <definedName name="___pr12" localSheetId="16">#REF!</definedName>
    <definedName name="___pr12">#REF!</definedName>
    <definedName name="___pr13" localSheetId="16">#REF!</definedName>
    <definedName name="___pr13">#REF!</definedName>
    <definedName name="___pr14" localSheetId="16">#REF!</definedName>
    <definedName name="___pr14">#REF!</definedName>
    <definedName name="___pr15" localSheetId="16">#REF!</definedName>
    <definedName name="___pr15">#REF!</definedName>
    <definedName name="___pr16" localSheetId="16">#REF!</definedName>
    <definedName name="___pr16">#REF!</definedName>
    <definedName name="___pr17" localSheetId="16">#REF!</definedName>
    <definedName name="___pr17">#REF!</definedName>
    <definedName name="___pr18" localSheetId="16">#REF!</definedName>
    <definedName name="___pr18">#REF!</definedName>
    <definedName name="___pr19" localSheetId="16">#REF!</definedName>
    <definedName name="___pr19">#REF!</definedName>
    <definedName name="___pr20" localSheetId="16">#REF!</definedName>
    <definedName name="___pr20">#REF!</definedName>
    <definedName name="___pr21" localSheetId="16">#REF!</definedName>
    <definedName name="___pr21">#REF!</definedName>
    <definedName name="___pr22" localSheetId="16">#REF!</definedName>
    <definedName name="___pr22">#REF!</definedName>
    <definedName name="___pr23" localSheetId="16">#REF!</definedName>
    <definedName name="___pr23">#REF!</definedName>
    <definedName name="___pr24" localSheetId="16">#REF!</definedName>
    <definedName name="___pr24">#REF!</definedName>
    <definedName name="___pr25" localSheetId="16">#REF!</definedName>
    <definedName name="___pr25">#REF!</definedName>
    <definedName name="___pr26" localSheetId="16">#REF!</definedName>
    <definedName name="___pr26">#REF!</definedName>
    <definedName name="___pr27" localSheetId="16">#REF!</definedName>
    <definedName name="___pr27">#REF!</definedName>
    <definedName name="___pr28" localSheetId="16">#REF!</definedName>
    <definedName name="___pr28">#REF!</definedName>
    <definedName name="___pr29" localSheetId="16">#REF!</definedName>
    <definedName name="___pr29">#REF!</definedName>
    <definedName name="___pr30" localSheetId="16">#REF!</definedName>
    <definedName name="___pr30">#REF!</definedName>
    <definedName name="___pr31" localSheetId="16">#REF!</definedName>
    <definedName name="___pr31">#REF!</definedName>
    <definedName name="___pr32" localSheetId="16">#REF!</definedName>
    <definedName name="___pr32">#REF!</definedName>
    <definedName name="___pr33" localSheetId="16">#REF!</definedName>
    <definedName name="___pr33">#REF!</definedName>
    <definedName name="___pr34" localSheetId="16">#REF!</definedName>
    <definedName name="___pr34">#REF!</definedName>
    <definedName name="___pr35" localSheetId="16">#REF!</definedName>
    <definedName name="___pr35">#REF!</definedName>
    <definedName name="___pr36" localSheetId="16">#REF!</definedName>
    <definedName name="___pr36">#REF!</definedName>
    <definedName name="___pr37" localSheetId="16">#REF!</definedName>
    <definedName name="___pr37">#REF!</definedName>
    <definedName name="___pr38" localSheetId="16">#REF!</definedName>
    <definedName name="___pr38">#REF!</definedName>
    <definedName name="___pr39" localSheetId="16">#REF!</definedName>
    <definedName name="___pr39">#REF!</definedName>
    <definedName name="___pr40" localSheetId="16">#REF!</definedName>
    <definedName name="___pr40">#REF!</definedName>
    <definedName name="___pr41" localSheetId="16">#REF!</definedName>
    <definedName name="___pr41">#REF!</definedName>
    <definedName name="___pr42" localSheetId="16">#REF!</definedName>
    <definedName name="___pr42">#REF!</definedName>
    <definedName name="___pr43" localSheetId="16">#REF!</definedName>
    <definedName name="___pr43">#REF!</definedName>
    <definedName name="___pr44" localSheetId="16">#REF!</definedName>
    <definedName name="___pr44">#REF!</definedName>
    <definedName name="___pr45" localSheetId="16">#REF!</definedName>
    <definedName name="___pr45">#REF!</definedName>
    <definedName name="___pr46" localSheetId="16">#REF!</definedName>
    <definedName name="___pr46">#REF!</definedName>
    <definedName name="___pr47" localSheetId="16">#REF!</definedName>
    <definedName name="___pr47">#REF!</definedName>
    <definedName name="___pr48" localSheetId="16">#REF!</definedName>
    <definedName name="___pr48">#REF!</definedName>
    <definedName name="___pr49" localSheetId="16">#REF!</definedName>
    <definedName name="___pr49">#REF!</definedName>
    <definedName name="___pr50" localSheetId="16">#REF!</definedName>
    <definedName name="___pr50">#REF!</definedName>
    <definedName name="___pr51" localSheetId="16">#REF!</definedName>
    <definedName name="___pr51">#REF!</definedName>
    <definedName name="___pr52" localSheetId="16">#REF!</definedName>
    <definedName name="___pr52">#REF!</definedName>
    <definedName name="___pr53" localSheetId="16">#REF!</definedName>
    <definedName name="___pr53">#REF!</definedName>
    <definedName name="___pr54" localSheetId="16">#REF!</definedName>
    <definedName name="___pr54">#REF!</definedName>
    <definedName name="___pr55" localSheetId="16">#REF!</definedName>
    <definedName name="___pr55">#REF!</definedName>
    <definedName name="___pr56" localSheetId="16">#REF!</definedName>
    <definedName name="___pr56">#REF!</definedName>
    <definedName name="___pr57" localSheetId="16">#REF!</definedName>
    <definedName name="___pr57">#REF!</definedName>
    <definedName name="___pr58" localSheetId="16">#REF!</definedName>
    <definedName name="___pr58">#REF!</definedName>
    <definedName name="___pr59" localSheetId="16">#REF!</definedName>
    <definedName name="___pr59">#REF!</definedName>
    <definedName name="___pr60" localSheetId="16">#REF!</definedName>
    <definedName name="___pr60">#REF!</definedName>
    <definedName name="___pr61" localSheetId="16">#REF!</definedName>
    <definedName name="___pr61">#REF!</definedName>
    <definedName name="___pr62" localSheetId="16">#REF!</definedName>
    <definedName name="___pr62">#REF!</definedName>
    <definedName name="___pr63" localSheetId="16">#REF!</definedName>
    <definedName name="___pr63">#REF!</definedName>
    <definedName name="___pr64" localSheetId="16">#REF!</definedName>
    <definedName name="___pr64">#REF!</definedName>
    <definedName name="___pr65" localSheetId="16">#REF!</definedName>
    <definedName name="___pr65">#REF!</definedName>
    <definedName name="___pr66" localSheetId="16">#REF!</definedName>
    <definedName name="___pr66">#REF!</definedName>
    <definedName name="___pr67" localSheetId="16">#REF!</definedName>
    <definedName name="___pr67">#REF!</definedName>
    <definedName name="___pr68" localSheetId="16">#REF!</definedName>
    <definedName name="___pr68">#REF!</definedName>
    <definedName name="___pr69" localSheetId="16">#REF!</definedName>
    <definedName name="___pr69">#REF!</definedName>
    <definedName name="___pr70" localSheetId="16">#REF!</definedName>
    <definedName name="___pr70">#REF!</definedName>
    <definedName name="___pr71" localSheetId="16">#REF!</definedName>
    <definedName name="___pr71">#REF!</definedName>
    <definedName name="___pr72" localSheetId="16">#REF!</definedName>
    <definedName name="___pr72">#REF!</definedName>
    <definedName name="___SBC1" localSheetId="16">[1]INV!$A$12:$D$15</definedName>
    <definedName name="___SBC1" localSheetId="3">[1]INV!$A$12:$D$15</definedName>
    <definedName name="___SBC1" localSheetId="4">[1]INV!$A$12:$D$15</definedName>
    <definedName name="___SBC1" localSheetId="5">[1]INV!$A$12:$D$15</definedName>
    <definedName name="___SBC1">[1]INV!$A$12:$D$15</definedName>
    <definedName name="___SBC3" localSheetId="16">[1]INV!$F$12:$I$15</definedName>
    <definedName name="___SBC3" localSheetId="3">[1]INV!$F$12:$I$15</definedName>
    <definedName name="___SBC3" localSheetId="4">[1]INV!$F$12:$I$15</definedName>
    <definedName name="___SBC3" localSheetId="5">[1]INV!$F$12:$I$15</definedName>
    <definedName name="___SBC3">[1]INV!$F$12:$I$15</definedName>
    <definedName name="___SBC5" localSheetId="16">[1]INV!$K$12:$N$15</definedName>
    <definedName name="___SBC5" localSheetId="3">[1]INV!$K$12:$N$15</definedName>
    <definedName name="___SBC5" localSheetId="4">[1]INV!$K$12:$N$15</definedName>
    <definedName name="___SBC5" localSheetId="5">[1]INV!$K$12:$N$15</definedName>
    <definedName name="___SBC5">[1]INV!$K$12:$N$15</definedName>
    <definedName name="___TOP1" localSheetId="16">#REF!</definedName>
    <definedName name="___TOP1" localSheetId="17">#REF!</definedName>
    <definedName name="___TOP1" localSheetId="3">#REF!</definedName>
    <definedName name="___TOP1" localSheetId="4">#REF!</definedName>
    <definedName name="___TOP1" localSheetId="5">#REF!</definedName>
    <definedName name="___TOP1">#REF!</definedName>
    <definedName name="___TOP10" localSheetId="16">#REF!</definedName>
    <definedName name="___TOP10" localSheetId="17">#REF!</definedName>
    <definedName name="___TOP10" localSheetId="3">#REF!</definedName>
    <definedName name="___TOP10" localSheetId="4">#REF!</definedName>
    <definedName name="___TOP10" localSheetId="5">#REF!</definedName>
    <definedName name="___TOP10">#REF!</definedName>
    <definedName name="___TOP2" localSheetId="16">#REF!</definedName>
    <definedName name="___TOP2" localSheetId="17">#REF!</definedName>
    <definedName name="___TOP2" localSheetId="3">#REF!</definedName>
    <definedName name="___TOP2" localSheetId="4">#REF!</definedName>
    <definedName name="___TOP2" localSheetId="5">#REF!</definedName>
    <definedName name="___TOP2">#REF!</definedName>
    <definedName name="___TOP3" localSheetId="16">#REF!</definedName>
    <definedName name="___TOP3">#REF!</definedName>
    <definedName name="___TOP4" localSheetId="16">#REF!</definedName>
    <definedName name="___TOP4">#REF!</definedName>
    <definedName name="___TOP5" localSheetId="16">#REF!</definedName>
    <definedName name="___TOP5">#REF!</definedName>
    <definedName name="___TOP6" localSheetId="16">#REF!</definedName>
    <definedName name="___TOP6">#REF!</definedName>
    <definedName name="___TOP7" localSheetId="16">#REF!</definedName>
    <definedName name="___TOP7">#REF!</definedName>
    <definedName name="___TOP8" localSheetId="16">#REF!</definedName>
    <definedName name="___TOP8">#REF!</definedName>
    <definedName name="___TOP9" localSheetId="16">#REF!</definedName>
    <definedName name="___TOP9">#REF!</definedName>
    <definedName name="___VEX1" localSheetId="16">[6]Tablas!#REF!</definedName>
    <definedName name="___VEX1" localSheetId="3">[6]Tablas!#REF!</definedName>
    <definedName name="___VEX1" localSheetId="4">[6]Tablas!#REF!</definedName>
    <definedName name="___VEX1" localSheetId="5">[6]Tablas!#REF!</definedName>
    <definedName name="___VEX1">[6]Tablas!#REF!</definedName>
    <definedName name="___VFA1" localSheetId="16">[6]Tablas!#REF!</definedName>
    <definedName name="___VFA1" localSheetId="3">[6]Tablas!#REF!</definedName>
    <definedName name="___VFA1" localSheetId="4">[6]Tablas!#REF!</definedName>
    <definedName name="___VFA1" localSheetId="5">[6]Tablas!#REF!</definedName>
    <definedName name="___VFA1">[6]Tablas!#REF!</definedName>
    <definedName name="___VIT1" localSheetId="16">[6]Tablas!#REF!</definedName>
    <definedName name="___VIT1" localSheetId="3">[6]Tablas!#REF!</definedName>
    <definedName name="___VIT1" localSheetId="4">[6]Tablas!#REF!</definedName>
    <definedName name="___VIT1" localSheetId="5">[6]Tablas!#REF!</definedName>
    <definedName name="___VIT1">[6]Tablas!#REF!</definedName>
    <definedName name="___VPR1" localSheetId="16">[6]Tablas!#REF!</definedName>
    <definedName name="___VPR1" localSheetId="3">[6]Tablas!#REF!</definedName>
    <definedName name="___VPR1" localSheetId="4">[6]Tablas!#REF!</definedName>
    <definedName name="___VPR1" localSheetId="5">[6]Tablas!#REF!</definedName>
    <definedName name="___VPR1">[6]Tablas!#REF!</definedName>
    <definedName name="___VPR2" localSheetId="16">#REF!</definedName>
    <definedName name="___VPR2" localSheetId="17">#REF!</definedName>
    <definedName name="___VPR2" localSheetId="3">#REF!</definedName>
    <definedName name="___VPR2" localSheetId="4">#REF!</definedName>
    <definedName name="___VPR2" localSheetId="5">#REF!</definedName>
    <definedName name="___VPR2">#REF!</definedName>
    <definedName name="___VRP1" localSheetId="16">[6]Tablas!#REF!</definedName>
    <definedName name="___VRP1" localSheetId="3">[6]Tablas!#REF!</definedName>
    <definedName name="___VRP1" localSheetId="4">[6]Tablas!#REF!</definedName>
    <definedName name="___VRP1" localSheetId="5">[6]Tablas!#REF!</definedName>
    <definedName name="___VRP1">[6]Tablas!#REF!</definedName>
    <definedName name="___VSM1" localSheetId="16">[6]Tablas!#REF!</definedName>
    <definedName name="___VSM1" localSheetId="3">[6]Tablas!#REF!</definedName>
    <definedName name="___VSM1" localSheetId="4">[6]Tablas!#REF!</definedName>
    <definedName name="___VSM1" localSheetId="5">[6]Tablas!#REF!</definedName>
    <definedName name="___VSM1">[6]Tablas!#REF!</definedName>
    <definedName name="__123Graph_A" localSheetId="16" hidden="1">#REF!</definedName>
    <definedName name="__123Graph_A" localSheetId="17" hidden="1">#REF!</definedName>
    <definedName name="__123Graph_A" localSheetId="3" hidden="1">#REF!</definedName>
    <definedName name="__123Graph_A" localSheetId="4" hidden="1">#REF!</definedName>
    <definedName name="__123Graph_A" localSheetId="5" hidden="1">#REF!</definedName>
    <definedName name="__123Graph_A" hidden="1">#REF!</definedName>
    <definedName name="__123Graph_B" localSheetId="16" hidden="1">#REF!</definedName>
    <definedName name="__123Graph_B" localSheetId="17" hidden="1">#REF!</definedName>
    <definedName name="__123Graph_B" localSheetId="3" hidden="1">#REF!</definedName>
    <definedName name="__123Graph_B" localSheetId="4" hidden="1">#REF!</definedName>
    <definedName name="__123Graph_B" localSheetId="5" hidden="1">#REF!</definedName>
    <definedName name="__123Graph_B" hidden="1">#REF!</definedName>
    <definedName name="__AFC1" localSheetId="16">[1]INV!$A$25:$D$28</definedName>
    <definedName name="__AFC1" localSheetId="3">[1]INV!$A$25:$D$28</definedName>
    <definedName name="__AFC1" localSheetId="4">[1]INV!$A$25:$D$28</definedName>
    <definedName name="__AFC1" localSheetId="5">[1]INV!$A$25:$D$28</definedName>
    <definedName name="__AFC1">[1]INV!$A$25:$D$28</definedName>
    <definedName name="__AFC3" localSheetId="16">[1]INV!$F$25:$I$28</definedName>
    <definedName name="__AFC3" localSheetId="3">[1]INV!$F$25:$I$28</definedName>
    <definedName name="__AFC3" localSheetId="4">[1]INV!$F$25:$I$28</definedName>
    <definedName name="__AFC3" localSheetId="5">[1]INV!$F$25:$I$28</definedName>
    <definedName name="__AFC3">[1]INV!$F$25:$I$28</definedName>
    <definedName name="__AFC5" localSheetId="16">[1]INV!$K$25:$N$28</definedName>
    <definedName name="__AFC5" localSheetId="3">[1]INV!$K$25:$N$28</definedName>
    <definedName name="__AFC5" localSheetId="4">[1]INV!$K$25:$N$28</definedName>
    <definedName name="__AFC5" localSheetId="5">[1]INV!$K$25:$N$28</definedName>
    <definedName name="__AFC5">[1]INV!$K$25:$N$28</definedName>
    <definedName name="__ane7" localSheetId="7">[8]!_xlbgnm.ane7</definedName>
    <definedName name="__ane7" localSheetId="26">[8]!_xlbgnm.ane7</definedName>
    <definedName name="__ane7" localSheetId="34">[8]!_xlbgnm.ane7</definedName>
    <definedName name="__ane7" localSheetId="35">[8]!_xlbgnm.ane7</definedName>
    <definedName name="__ane7" localSheetId="10">[8]!_xlbgnm.ane7</definedName>
    <definedName name="__ane7" localSheetId="16">[8]!_xlbgnm.ane7</definedName>
    <definedName name="__ane7" localSheetId="21">[8]!_xlbgnm.ane7</definedName>
    <definedName name="__ane7" localSheetId="22">[8]!_xlbgnm.ane7</definedName>
    <definedName name="__ane7" localSheetId="24">[8]!_xlbgnm.ane7</definedName>
    <definedName name="__ane7" localSheetId="3">[8]!_xlbgnm.ane7</definedName>
    <definedName name="__ane7" localSheetId="4">[8]!_xlbgnm.ane7</definedName>
    <definedName name="__ane7" localSheetId="5">[8]!_xlbgnm.ane7</definedName>
    <definedName name="__ane7">[8]!_xlbgnm.ane7</definedName>
    <definedName name="__ane8" localSheetId="7">[8]!_xlbgnm.ane8</definedName>
    <definedName name="__ane8" localSheetId="26">[8]!_xlbgnm.ane8</definedName>
    <definedName name="__ane8" localSheetId="34">[8]!_xlbgnm.ane8</definedName>
    <definedName name="__ane8" localSheetId="35">[8]!_xlbgnm.ane8</definedName>
    <definedName name="__ane8" localSheetId="10">[8]!_xlbgnm.ane8</definedName>
    <definedName name="__ane8" localSheetId="16">[8]!_xlbgnm.ane8</definedName>
    <definedName name="__ane8" localSheetId="21">[8]!_xlbgnm.ane8</definedName>
    <definedName name="__ane8" localSheetId="22">[8]!_xlbgnm.ane8</definedName>
    <definedName name="__ane8" localSheetId="24">[8]!_xlbgnm.ane8</definedName>
    <definedName name="__ane8" localSheetId="3">[8]!_xlbgnm.ane8</definedName>
    <definedName name="__ane8" localSheetId="4">[8]!_xlbgnm.ane8</definedName>
    <definedName name="__ane8" localSheetId="5">[8]!_xlbgnm.ane8</definedName>
    <definedName name="__ane8">[8]!_xlbgnm.ane8</definedName>
    <definedName name="__Atp2" localSheetId="16">[12]EMPRESA!$F$22</definedName>
    <definedName name="__Atp2" localSheetId="3">[12]EMPRESA!$F$22</definedName>
    <definedName name="__Atp2" localSheetId="4">[12]EMPRESA!$F$22</definedName>
    <definedName name="__Atp2" localSheetId="5">[12]EMPRESA!$F$22</definedName>
    <definedName name="__Atp2">[12]EMPRESA!$F$22</definedName>
    <definedName name="__BGC1" localSheetId="16">[1]INV!$A$5:$D$8</definedName>
    <definedName name="__BGC1" localSheetId="3">[1]INV!$A$5:$D$8</definedName>
    <definedName name="__BGC1" localSheetId="4">[1]INV!$A$5:$D$8</definedName>
    <definedName name="__BGC1" localSheetId="5">[1]INV!$A$5:$D$8</definedName>
    <definedName name="__BGC1">[1]INV!$A$5:$D$8</definedName>
    <definedName name="__BGC3" localSheetId="16">[1]INV!$F$5:$I$8</definedName>
    <definedName name="__BGC3" localSheetId="3">[1]INV!$F$5:$I$8</definedName>
    <definedName name="__BGC3" localSheetId="4">[1]INV!$F$5:$I$8</definedName>
    <definedName name="__BGC3" localSheetId="5">[1]INV!$F$5:$I$8</definedName>
    <definedName name="__BGC3">[1]INV!$F$5:$I$8</definedName>
    <definedName name="__BGC5" localSheetId="16">[1]INV!$K$5:$N$8</definedName>
    <definedName name="__BGC5" localSheetId="3">[1]INV!$K$5:$N$8</definedName>
    <definedName name="__BGC5" localSheetId="4">[1]INV!$K$5:$N$8</definedName>
    <definedName name="__BGC5" localSheetId="5">[1]INV!$K$5:$N$8</definedName>
    <definedName name="__BGC5">[1]INV!$K$5:$N$8</definedName>
    <definedName name="__CAC1" localSheetId="16">[1]INV!$A$19:$D$22</definedName>
    <definedName name="__CAC1" localSheetId="3">[1]INV!$A$19:$D$22</definedName>
    <definedName name="__CAC1" localSheetId="4">[1]INV!$A$19:$D$22</definedName>
    <definedName name="__CAC1" localSheetId="5">[1]INV!$A$19:$D$22</definedName>
    <definedName name="__CAC1">[1]INV!$A$19:$D$22</definedName>
    <definedName name="__CAC3" localSheetId="16">[1]INV!$F$19:$I$22</definedName>
    <definedName name="__CAC3" localSheetId="3">[1]INV!$F$19:$I$22</definedName>
    <definedName name="__CAC3" localSheetId="4">[1]INV!$F$19:$I$22</definedName>
    <definedName name="__CAC3" localSheetId="5">[1]INV!$F$19:$I$22</definedName>
    <definedName name="__CAC3">[1]INV!$F$19:$I$22</definedName>
    <definedName name="__CAC5" localSheetId="16">[1]INV!$K$19:$N$22</definedName>
    <definedName name="__CAC5" localSheetId="3">[1]INV!$K$19:$N$22</definedName>
    <definedName name="__CAC5" localSheetId="4">[1]INV!$K$19:$N$22</definedName>
    <definedName name="__CAC5" localSheetId="5">[1]INV!$K$19:$N$22</definedName>
    <definedName name="__CAC5">[1]INV!$K$19:$N$22</definedName>
    <definedName name="__Cod1" localSheetId="16">#REF!</definedName>
    <definedName name="__Cod1" localSheetId="17">#REF!</definedName>
    <definedName name="__Cod1" localSheetId="3">#REF!</definedName>
    <definedName name="__Cod1" localSheetId="4">#REF!</definedName>
    <definedName name="__Cod1" localSheetId="5">#REF!</definedName>
    <definedName name="__Cod1">#REF!</definedName>
    <definedName name="__COM1" localSheetId="16">#REF!</definedName>
    <definedName name="__COM1" localSheetId="17">#REF!</definedName>
    <definedName name="__COM1" localSheetId="3">#REF!</definedName>
    <definedName name="__COM1" localSheetId="4">#REF!</definedName>
    <definedName name="__COM1" localSheetId="5">#REF!</definedName>
    <definedName name="__COM1">#REF!</definedName>
    <definedName name="__COM10" localSheetId="16">#REF!</definedName>
    <definedName name="__COM10" localSheetId="17">#REF!</definedName>
    <definedName name="__COM10" localSheetId="3">#REF!</definedName>
    <definedName name="__COM10" localSheetId="4">#REF!</definedName>
    <definedName name="__COM10" localSheetId="5">#REF!</definedName>
    <definedName name="__COM10">#REF!</definedName>
    <definedName name="__COM11" localSheetId="16">#REF!</definedName>
    <definedName name="__COM11">#REF!</definedName>
    <definedName name="__COM12" localSheetId="16">#REF!</definedName>
    <definedName name="__COM12">#REF!</definedName>
    <definedName name="__COM13" localSheetId="16">#REF!</definedName>
    <definedName name="__COM13">#REF!</definedName>
    <definedName name="__COM14" localSheetId="16">#REF!</definedName>
    <definedName name="__COM14">#REF!</definedName>
    <definedName name="__COM15" localSheetId="16">#REF!</definedName>
    <definedName name="__COM15">#REF!</definedName>
    <definedName name="__COM16" localSheetId="16">#REF!</definedName>
    <definedName name="__COM16">#REF!</definedName>
    <definedName name="__COM17" localSheetId="16">#REF!</definedName>
    <definedName name="__COM17">#REF!</definedName>
    <definedName name="__COM18" localSheetId="16">#REF!</definedName>
    <definedName name="__COM18">#REF!</definedName>
    <definedName name="__COM19" localSheetId="16">#REF!</definedName>
    <definedName name="__COM19">#REF!</definedName>
    <definedName name="__COM2" localSheetId="16">#REF!</definedName>
    <definedName name="__COM2">#REF!</definedName>
    <definedName name="__COM20" localSheetId="16">#REF!</definedName>
    <definedName name="__COM20">#REF!</definedName>
    <definedName name="__COM21" localSheetId="16">#REF!</definedName>
    <definedName name="__COM21">#REF!</definedName>
    <definedName name="__COM3" localSheetId="16">#REF!</definedName>
    <definedName name="__COM3">#REF!</definedName>
    <definedName name="__COM4" localSheetId="16">#REF!</definedName>
    <definedName name="__COM4">#REF!</definedName>
    <definedName name="__COM5" localSheetId="16">#REF!</definedName>
    <definedName name="__COM5">#REF!</definedName>
    <definedName name="__COM6" localSheetId="16">#REF!</definedName>
    <definedName name="__COM6">#REF!</definedName>
    <definedName name="__COM7" localSheetId="16">#REF!</definedName>
    <definedName name="__COM7">#REF!</definedName>
    <definedName name="__COM8" localSheetId="16">#REF!</definedName>
    <definedName name="__COM8">#REF!</definedName>
    <definedName name="__COM9" localSheetId="16">#REF!</definedName>
    <definedName name="__COM9">#REF!</definedName>
    <definedName name="__DCI1" localSheetId="16">[6]Tablas!#REF!</definedName>
    <definedName name="__DCI1" localSheetId="3">[6]Tablas!#REF!</definedName>
    <definedName name="__DCI1" localSheetId="4">[6]Tablas!#REF!</definedName>
    <definedName name="__DCI1" localSheetId="5">[6]Tablas!#REF!</definedName>
    <definedName name="__DCI1">[6]Tablas!#REF!</definedName>
    <definedName name="__DDS1" localSheetId="16">[6]Tablas!#REF!</definedName>
    <definedName name="__DDS1" localSheetId="3">[6]Tablas!#REF!</definedName>
    <definedName name="__DDS1" localSheetId="4">[6]Tablas!#REF!</definedName>
    <definedName name="__DDS1" localSheetId="5">[6]Tablas!#REF!</definedName>
    <definedName name="__DDS1">[6]Tablas!#REF!</definedName>
    <definedName name="__DGO1" localSheetId="16">[6]Tablas!#REF!</definedName>
    <definedName name="__DGO1" localSheetId="3">[6]Tablas!#REF!</definedName>
    <definedName name="__DGO1" localSheetId="4">[6]Tablas!#REF!</definedName>
    <definedName name="__DGO1" localSheetId="5">[6]Tablas!#REF!</definedName>
    <definedName name="__DGO1">[6]Tablas!#REF!</definedName>
    <definedName name="__DGP1" localSheetId="16">[6]Tablas!#REF!</definedName>
    <definedName name="__DGP1" localSheetId="3">[6]Tablas!#REF!</definedName>
    <definedName name="__DGP1" localSheetId="4">[6]Tablas!#REF!</definedName>
    <definedName name="__DGP1" localSheetId="5">[6]Tablas!#REF!</definedName>
    <definedName name="__DGP1">[6]Tablas!#REF!</definedName>
    <definedName name="__DIJ1" localSheetId="16">[6]Tablas!#REF!</definedName>
    <definedName name="__DIJ1" localSheetId="3">[6]Tablas!#REF!</definedName>
    <definedName name="__DIJ1" localSheetId="4">[6]Tablas!#REF!</definedName>
    <definedName name="__DIJ1" localSheetId="5">[6]Tablas!#REF!</definedName>
    <definedName name="__DIJ1">[6]Tablas!#REF!</definedName>
    <definedName name="__DPI1" localSheetId="16">[6]Tablas!#REF!</definedName>
    <definedName name="__DPI1" localSheetId="3">[6]Tablas!#REF!</definedName>
    <definedName name="__DPI1" localSheetId="4">[6]Tablas!#REF!</definedName>
    <definedName name="__DPI1" localSheetId="5">[6]Tablas!#REF!</definedName>
    <definedName name="__DPI1">[6]Tablas!#REF!</definedName>
    <definedName name="__DPY1" localSheetId="16">[6]Tablas!#REF!</definedName>
    <definedName name="__DPY1" localSheetId="3">[6]Tablas!#REF!</definedName>
    <definedName name="__DPY1" localSheetId="4">[6]Tablas!#REF!</definedName>
    <definedName name="__DPY1" localSheetId="5">[6]Tablas!#REF!</definedName>
    <definedName name="__DPY1">[6]Tablas!#REF!</definedName>
    <definedName name="__DRI1" localSheetId="16">[6]Tablas!#REF!</definedName>
    <definedName name="__DRI1" localSheetId="3">[6]Tablas!#REF!</definedName>
    <definedName name="__DRI1" localSheetId="4">[6]Tablas!#REF!</definedName>
    <definedName name="__DRI1" localSheetId="5">[6]Tablas!#REF!</definedName>
    <definedName name="__DRI1">[6]Tablas!#REF!</definedName>
    <definedName name="__DRL1" localSheetId="16">[6]Tablas!#REF!</definedName>
    <definedName name="__DRL1" localSheetId="3">[6]Tablas!#REF!</definedName>
    <definedName name="__DRL1" localSheetId="4">[6]Tablas!#REF!</definedName>
    <definedName name="__DRL1" localSheetId="5">[6]Tablas!#REF!</definedName>
    <definedName name="__DRL1">[6]Tablas!#REF!</definedName>
    <definedName name="__DSP1" localSheetId="16">[6]Tablas!#REF!</definedName>
    <definedName name="__DSP1" localSheetId="3">[6]Tablas!#REF!</definedName>
    <definedName name="__DSP1" localSheetId="4">[6]Tablas!#REF!</definedName>
    <definedName name="__DSP1" localSheetId="5">[6]Tablas!#REF!</definedName>
    <definedName name="__DSP1">[6]Tablas!#REF!</definedName>
    <definedName name="__ECP1" localSheetId="16">[6]Tablas!#REF!</definedName>
    <definedName name="__ECP1" localSheetId="3">[6]Tablas!#REF!</definedName>
    <definedName name="__ECP1" localSheetId="4">[6]Tablas!#REF!</definedName>
    <definedName name="__ECP1" localSheetId="5">[6]Tablas!#REF!</definedName>
    <definedName name="__ECP1">[6]Tablas!#REF!</definedName>
    <definedName name="__F" localSheetId="6">'1,1'!ERR</definedName>
    <definedName name="__F" localSheetId="7">'1,2'!ERR</definedName>
    <definedName name="__F" localSheetId="26">'[13]3,2'!ERR</definedName>
    <definedName name="__F" localSheetId="34">'[13]3,2'!ERR</definedName>
    <definedName name="__F" localSheetId="35">'[13]3,2'!ERR</definedName>
    <definedName name="__F" localSheetId="16">'6,1'!ERR</definedName>
    <definedName name="__F" localSheetId="22">'[13]3,2'!ERR</definedName>
    <definedName name="__F" localSheetId="24">'[13]3,2'!ERR</definedName>
    <definedName name="__F" localSheetId="3">CANTIDADES!ERR</definedName>
    <definedName name="__F" localSheetId="4">'OFERTA ECONOMICA'!ERR</definedName>
    <definedName name="__F" localSheetId="5">'PRESUPUESTO OFICIAL'!ERR</definedName>
    <definedName name="__F">'[13]3,2'!ERR</definedName>
    <definedName name="__FS01" localSheetId="6">'1,1'!ERR</definedName>
    <definedName name="__FS01" localSheetId="7">'1,2'!ERR</definedName>
    <definedName name="__FS01" localSheetId="26">'[13]3,2'!ERR</definedName>
    <definedName name="__FS01" localSheetId="34">'[13]3,2'!ERR</definedName>
    <definedName name="__FS01" localSheetId="35">'[13]3,2'!ERR</definedName>
    <definedName name="__FS01" localSheetId="16">'6,1'!ERR</definedName>
    <definedName name="__FS01" localSheetId="22">'[13]3,2'!ERR</definedName>
    <definedName name="__FS01" localSheetId="24">'[13]3,2'!ERR</definedName>
    <definedName name="__FS01" localSheetId="3">CANTIDADES!ERR</definedName>
    <definedName name="__FS01" localSheetId="4">'OFERTA ECONOMICA'!ERR</definedName>
    <definedName name="__FS01" localSheetId="5">'PRESUPUESTO OFICIAL'!ERR</definedName>
    <definedName name="__FS01">'[13]3,2'!ERR</definedName>
    <definedName name="__ICP1" localSheetId="16">[6]Tablas!#REF!</definedName>
    <definedName name="__ICP1" localSheetId="17">[6]Tablas!#REF!</definedName>
    <definedName name="__ICP1" localSheetId="3">[6]Tablas!#REF!</definedName>
    <definedName name="__ICP1" localSheetId="4">[6]Tablas!#REF!</definedName>
    <definedName name="__ICP1" localSheetId="5">[6]Tablas!#REF!</definedName>
    <definedName name="__ICP1">[6]Tablas!#REF!</definedName>
    <definedName name="__key2" localSheetId="16" hidden="1">[14]INST!#REF!</definedName>
    <definedName name="__key2" localSheetId="17" hidden="1">[14]INST!#REF!</definedName>
    <definedName name="__key2" localSheetId="3" hidden="1">[14]INST!#REF!</definedName>
    <definedName name="__key2" localSheetId="4" hidden="1">[14]INST!#REF!</definedName>
    <definedName name="__key2" localSheetId="5" hidden="1">[14]INST!#REF!</definedName>
    <definedName name="__key2" hidden="1">[14]INST!#REF!</definedName>
    <definedName name="__key21" localSheetId="16" hidden="1">[3]INST!#REF!</definedName>
    <definedName name="__key21" localSheetId="17" hidden="1">[3]INST!#REF!</definedName>
    <definedName name="__key21" localSheetId="3" hidden="1">[3]INST!#REF!</definedName>
    <definedName name="__key21" localSheetId="4" hidden="1">[3]INST!#REF!</definedName>
    <definedName name="__key21" localSheetId="5" hidden="1">[3]INST!#REF!</definedName>
    <definedName name="__key21" hidden="1">[3]INST!#REF!</definedName>
    <definedName name="__key3" localSheetId="16" hidden="1">#REF!</definedName>
    <definedName name="__key3" localSheetId="17" hidden="1">#REF!</definedName>
    <definedName name="__key3" localSheetId="3" hidden="1">#REF!</definedName>
    <definedName name="__key3" localSheetId="4" hidden="1">#REF!</definedName>
    <definedName name="__key3" localSheetId="5" hidden="1">#REF!</definedName>
    <definedName name="__key3" hidden="1">#REF!</definedName>
    <definedName name="__key31" localSheetId="16" hidden="1">#REF!</definedName>
    <definedName name="__key31" localSheetId="17" hidden="1">#REF!</definedName>
    <definedName name="__key31" localSheetId="3" hidden="1">#REF!</definedName>
    <definedName name="__key31" localSheetId="4" hidden="1">#REF!</definedName>
    <definedName name="__key31" localSheetId="5" hidden="1">#REF!</definedName>
    <definedName name="__key31" hidden="1">#REF!</definedName>
    <definedName name="__LEY80" localSheetId="16">#REF!</definedName>
    <definedName name="__LEY80" localSheetId="17">#REF!</definedName>
    <definedName name="__LEY80" localSheetId="3">#REF!</definedName>
    <definedName name="__LEY80" localSheetId="4">#REF!</definedName>
    <definedName name="__LEY80" localSheetId="5">#REF!</definedName>
    <definedName name="__LEY80">#REF!</definedName>
    <definedName name="__MA2" localSheetId="6">#REF!</definedName>
    <definedName name="__MA2" localSheetId="7">#REF!</definedName>
    <definedName name="__MA2" localSheetId="16">#REF!</definedName>
    <definedName name="__MA2">#REF!</definedName>
    <definedName name="__mun2" localSheetId="6">[15]PESOS!#REF!</definedName>
    <definedName name="__mun2" localSheetId="7">[15]PESOS!#REF!</definedName>
    <definedName name="__mun2" localSheetId="16">[15]PESOS!#REF!</definedName>
    <definedName name="__mun2" localSheetId="3">[15]PESOS!#REF!</definedName>
    <definedName name="__mun2" localSheetId="4">[15]PESOS!#REF!</definedName>
    <definedName name="__mun2" localSheetId="5">[15]PESOS!#REF!</definedName>
    <definedName name="__mun2">[15]PESOS!#REF!</definedName>
    <definedName name="__num10" localSheetId="6">#REF!</definedName>
    <definedName name="__num10" localSheetId="7">#REF!</definedName>
    <definedName name="__num10" localSheetId="16">#REF!</definedName>
    <definedName name="__num10" localSheetId="17">#REF!</definedName>
    <definedName name="__num10" localSheetId="3">#REF!</definedName>
    <definedName name="__num10" localSheetId="4">#REF!</definedName>
    <definedName name="__num10" localSheetId="5">#REF!</definedName>
    <definedName name="__num10">#REF!</definedName>
    <definedName name="__num2" localSheetId="6">#REF!</definedName>
    <definedName name="__num2" localSheetId="7">#REF!</definedName>
    <definedName name="__num2" localSheetId="16">#REF!</definedName>
    <definedName name="__num2" localSheetId="17">#REF!</definedName>
    <definedName name="__num2">#REF!</definedName>
    <definedName name="__num3" localSheetId="6">#REF!</definedName>
    <definedName name="__num3" localSheetId="7">#REF!</definedName>
    <definedName name="__num3" localSheetId="16">#REF!</definedName>
    <definedName name="__num3" localSheetId="17">#REF!</definedName>
    <definedName name="__num3">#REF!</definedName>
    <definedName name="__num4" localSheetId="6">#REF!</definedName>
    <definedName name="__num4" localSheetId="7">#REF!</definedName>
    <definedName name="__num4" localSheetId="16">#REF!</definedName>
    <definedName name="__num4">#REF!</definedName>
    <definedName name="__num5" localSheetId="6">#REF!</definedName>
    <definedName name="__num5" localSheetId="7">#REF!</definedName>
    <definedName name="__num5" localSheetId="16">#REF!</definedName>
    <definedName name="__num5">#REF!</definedName>
    <definedName name="__num6" localSheetId="6">#REF!</definedName>
    <definedName name="__num6" localSheetId="7">#REF!</definedName>
    <definedName name="__num6" localSheetId="16">#REF!</definedName>
    <definedName name="__num6">#REF!</definedName>
    <definedName name="__num7" localSheetId="6">#REF!</definedName>
    <definedName name="__num7" localSheetId="7">#REF!</definedName>
    <definedName name="__num7" localSheetId="16">#REF!</definedName>
    <definedName name="__num7">#REF!</definedName>
    <definedName name="__num8" localSheetId="6">#REF!</definedName>
    <definedName name="__num8" localSheetId="7">#REF!</definedName>
    <definedName name="__num8" localSheetId="16">#REF!</definedName>
    <definedName name="__num8">#REF!</definedName>
    <definedName name="__num9" localSheetId="6">#REF!</definedName>
    <definedName name="__num9" localSheetId="7">#REF!</definedName>
    <definedName name="__num9" localSheetId="16">#REF!</definedName>
    <definedName name="__num9">#REF!</definedName>
    <definedName name="__OCD1" localSheetId="16">[6]Tablas!#REF!</definedName>
    <definedName name="__OCD1" localSheetId="3">[6]Tablas!#REF!</definedName>
    <definedName name="__OCD1" localSheetId="4">[6]Tablas!#REF!</definedName>
    <definedName name="__OCD1" localSheetId="5">[6]Tablas!#REF!</definedName>
    <definedName name="__OCD1">[6]Tablas!#REF!</definedName>
    <definedName name="__OCI1" localSheetId="16">[6]Tablas!#REF!</definedName>
    <definedName name="__OCI1" localSheetId="3">[6]Tablas!#REF!</definedName>
    <definedName name="__OCI1" localSheetId="4">[6]Tablas!#REF!</definedName>
    <definedName name="__OCI1" localSheetId="5">[6]Tablas!#REF!</definedName>
    <definedName name="__OCI1">[6]Tablas!#REF!</definedName>
    <definedName name="__Pa1">'[16]Paral. 1'!$E$1:$E$65536</definedName>
    <definedName name="__Pa2">'[16]Paral. 2'!$E$1:$E$65536</definedName>
    <definedName name="__Pa3">'[16]Paral. 3'!$E$1:$E$65536</definedName>
    <definedName name="__Pa4">[16]Paral.4!$E$1:$E$65536</definedName>
    <definedName name="__PJ50" localSheetId="6">#REF!</definedName>
    <definedName name="__PJ50" localSheetId="7">#REF!</definedName>
    <definedName name="__PJ50" localSheetId="16">#REF!</definedName>
    <definedName name="__PJ50" localSheetId="17">#REF!</definedName>
    <definedName name="__PJ50" localSheetId="3">#REF!</definedName>
    <definedName name="__PJ50" localSheetId="4">#REF!</definedName>
    <definedName name="__PJ50" localSheetId="5">#REF!</definedName>
    <definedName name="__PJ50">#REF!</definedName>
    <definedName name="__pj51" localSheetId="6">#REF!</definedName>
    <definedName name="__pj51" localSheetId="7">#REF!</definedName>
    <definedName name="__pj51" localSheetId="16">#REF!</definedName>
    <definedName name="__pj51" localSheetId="17">#REF!</definedName>
    <definedName name="__pj51">#REF!</definedName>
    <definedName name="__pr01" localSheetId="16">#REF!</definedName>
    <definedName name="__pr01" localSheetId="17">#REF!</definedName>
    <definedName name="__pr01">#REF!</definedName>
    <definedName name="__pr02" localSheetId="16">#REF!</definedName>
    <definedName name="__pr02">#REF!</definedName>
    <definedName name="__pr03" localSheetId="16">#REF!</definedName>
    <definedName name="__pr03">#REF!</definedName>
    <definedName name="__pr04" localSheetId="16">#REF!</definedName>
    <definedName name="__pr04">#REF!</definedName>
    <definedName name="__pr05" localSheetId="16">#REF!</definedName>
    <definedName name="__pr05">#REF!</definedName>
    <definedName name="__pr06" localSheetId="16">#REF!</definedName>
    <definedName name="__pr06">#REF!</definedName>
    <definedName name="__pr07" localSheetId="16">#REF!</definedName>
    <definedName name="__pr07">#REF!</definedName>
    <definedName name="__pr08" localSheetId="16">#REF!</definedName>
    <definedName name="__pr08">#REF!</definedName>
    <definedName name="__pr09" localSheetId="16">#REF!</definedName>
    <definedName name="__pr09">#REF!</definedName>
    <definedName name="__pr10" localSheetId="16">#REF!</definedName>
    <definedName name="__pr10">#REF!</definedName>
    <definedName name="__pr11" localSheetId="16">#REF!</definedName>
    <definedName name="__pr11">#REF!</definedName>
    <definedName name="__pr12" localSheetId="16">#REF!</definedName>
    <definedName name="__pr12">#REF!</definedName>
    <definedName name="__pr13" localSheetId="16">#REF!</definedName>
    <definedName name="__pr13">#REF!</definedName>
    <definedName name="__pr14" localSheetId="16">#REF!</definedName>
    <definedName name="__pr14">#REF!</definedName>
    <definedName name="__pr15" localSheetId="16">#REF!</definedName>
    <definedName name="__pr15">#REF!</definedName>
    <definedName name="__pr16" localSheetId="16">#REF!</definedName>
    <definedName name="__pr16">#REF!</definedName>
    <definedName name="__pr17" localSheetId="16">#REF!</definedName>
    <definedName name="__pr17">#REF!</definedName>
    <definedName name="__pr18" localSheetId="16">#REF!</definedName>
    <definedName name="__pr18">#REF!</definedName>
    <definedName name="__pr19" localSheetId="16">#REF!</definedName>
    <definedName name="__pr19">#REF!</definedName>
    <definedName name="__pr20" localSheetId="16">#REF!</definedName>
    <definedName name="__pr20">#REF!</definedName>
    <definedName name="__pr21" localSheetId="16">#REF!</definedName>
    <definedName name="__pr21">#REF!</definedName>
    <definedName name="__pr22" localSheetId="16">#REF!</definedName>
    <definedName name="__pr22">#REF!</definedName>
    <definedName name="__pr23" localSheetId="16">#REF!</definedName>
    <definedName name="__pr23">#REF!</definedName>
    <definedName name="__pr24" localSheetId="16">#REF!</definedName>
    <definedName name="__pr24">#REF!</definedName>
    <definedName name="__pr25" localSheetId="16">#REF!</definedName>
    <definedName name="__pr25">#REF!</definedName>
    <definedName name="__pr26" localSheetId="16">#REF!</definedName>
    <definedName name="__pr26">#REF!</definedName>
    <definedName name="__pr27" localSheetId="16">#REF!</definedName>
    <definedName name="__pr27">#REF!</definedName>
    <definedName name="__pr28" localSheetId="16">#REF!</definedName>
    <definedName name="__pr28">#REF!</definedName>
    <definedName name="__pr29" localSheetId="16">#REF!</definedName>
    <definedName name="__pr29">#REF!</definedName>
    <definedName name="__pr30" localSheetId="16">#REF!</definedName>
    <definedName name="__pr30">#REF!</definedName>
    <definedName name="__pr31" localSheetId="16">#REF!</definedName>
    <definedName name="__pr31">#REF!</definedName>
    <definedName name="__pr32" localSheetId="16">#REF!</definedName>
    <definedName name="__pr32">#REF!</definedName>
    <definedName name="__pr33" localSheetId="16">#REF!</definedName>
    <definedName name="__pr33">#REF!</definedName>
    <definedName name="__pr34" localSheetId="16">#REF!</definedName>
    <definedName name="__pr34">#REF!</definedName>
    <definedName name="__pr35" localSheetId="16">#REF!</definedName>
    <definedName name="__pr35">#REF!</definedName>
    <definedName name="__pr36" localSheetId="16">#REF!</definedName>
    <definedName name="__pr36">#REF!</definedName>
    <definedName name="__pr37" localSheetId="16">#REF!</definedName>
    <definedName name="__pr37">#REF!</definedName>
    <definedName name="__pr38" localSheetId="16">#REF!</definedName>
    <definedName name="__pr38">#REF!</definedName>
    <definedName name="__pr39" localSheetId="16">#REF!</definedName>
    <definedName name="__pr39">#REF!</definedName>
    <definedName name="__pr40" localSheetId="16">#REF!</definedName>
    <definedName name="__pr40">#REF!</definedName>
    <definedName name="__pr41" localSheetId="16">#REF!</definedName>
    <definedName name="__pr41">#REF!</definedName>
    <definedName name="__pr42" localSheetId="16">#REF!</definedName>
    <definedName name="__pr42">#REF!</definedName>
    <definedName name="__pr43" localSheetId="16">#REF!</definedName>
    <definedName name="__pr43">#REF!</definedName>
    <definedName name="__pr44" localSheetId="16">#REF!</definedName>
    <definedName name="__pr44">#REF!</definedName>
    <definedName name="__pr45" localSheetId="16">#REF!</definedName>
    <definedName name="__pr45">#REF!</definedName>
    <definedName name="__pr46" localSheetId="16">#REF!</definedName>
    <definedName name="__pr46">#REF!</definedName>
    <definedName name="__pr47" localSheetId="16">#REF!</definedName>
    <definedName name="__pr47">#REF!</definedName>
    <definedName name="__pr48" localSheetId="16">#REF!</definedName>
    <definedName name="__pr48">#REF!</definedName>
    <definedName name="__pr49" localSheetId="16">#REF!</definedName>
    <definedName name="__pr49">#REF!</definedName>
    <definedName name="__pr50" localSheetId="16">#REF!</definedName>
    <definedName name="__pr50">#REF!</definedName>
    <definedName name="__pr51" localSheetId="16">#REF!</definedName>
    <definedName name="__pr51">#REF!</definedName>
    <definedName name="__pr52" localSheetId="16">#REF!</definedName>
    <definedName name="__pr52">#REF!</definedName>
    <definedName name="__pr53" localSheetId="16">#REF!</definedName>
    <definedName name="__pr53">#REF!</definedName>
    <definedName name="__pr54" localSheetId="16">#REF!</definedName>
    <definedName name="__pr54">#REF!</definedName>
    <definedName name="__pr55" localSheetId="16">#REF!</definedName>
    <definedName name="__pr55">#REF!</definedName>
    <definedName name="__pr56" localSheetId="16">#REF!</definedName>
    <definedName name="__pr56">#REF!</definedName>
    <definedName name="__pr57" localSheetId="16">#REF!</definedName>
    <definedName name="__pr57">#REF!</definedName>
    <definedName name="__pr58" localSheetId="16">#REF!</definedName>
    <definedName name="__pr58">#REF!</definedName>
    <definedName name="__pr59" localSheetId="16">#REF!</definedName>
    <definedName name="__pr59">#REF!</definedName>
    <definedName name="__pr60" localSheetId="16">#REF!</definedName>
    <definedName name="__pr60">#REF!</definedName>
    <definedName name="__pr61" localSheetId="16">#REF!</definedName>
    <definedName name="__pr61">#REF!</definedName>
    <definedName name="__pr62" localSheetId="16">#REF!</definedName>
    <definedName name="__pr62">#REF!</definedName>
    <definedName name="__pr63" localSheetId="16">#REF!</definedName>
    <definedName name="__pr63">#REF!</definedName>
    <definedName name="__pr64" localSheetId="16">#REF!</definedName>
    <definedName name="__pr64">#REF!</definedName>
    <definedName name="__pr65" localSheetId="16">#REF!</definedName>
    <definedName name="__pr65">#REF!</definedName>
    <definedName name="__pr66" localSheetId="16">#REF!</definedName>
    <definedName name="__pr66">#REF!</definedName>
    <definedName name="__pr67" localSheetId="16">#REF!</definedName>
    <definedName name="__pr67">#REF!</definedName>
    <definedName name="__pr68" localSheetId="16">#REF!</definedName>
    <definedName name="__pr68">#REF!</definedName>
    <definedName name="__pr69" localSheetId="16">#REF!</definedName>
    <definedName name="__pr69">#REF!</definedName>
    <definedName name="__pr70" localSheetId="16">#REF!</definedName>
    <definedName name="__pr70">#REF!</definedName>
    <definedName name="__pr71" localSheetId="16">#REF!</definedName>
    <definedName name="__pr71">#REF!</definedName>
    <definedName name="__pr72" localSheetId="16">#REF!</definedName>
    <definedName name="__pr72">#REF!</definedName>
    <definedName name="__ref4" localSheetId="6">#REF!</definedName>
    <definedName name="__ref4" localSheetId="7">#REF!</definedName>
    <definedName name="__ref4" localSheetId="16">#REF!</definedName>
    <definedName name="__ref4">#REF!</definedName>
    <definedName name="__SBC1" localSheetId="16">[1]INV!$A$12:$D$15</definedName>
    <definedName name="__SBC1" localSheetId="3">[1]INV!$A$12:$D$15</definedName>
    <definedName name="__SBC1" localSheetId="4">[1]INV!$A$12:$D$15</definedName>
    <definedName name="__SBC1" localSheetId="5">[1]INV!$A$12:$D$15</definedName>
    <definedName name="__SBC1">[1]INV!$A$12:$D$15</definedName>
    <definedName name="__SBC3" localSheetId="16">[1]INV!$F$12:$I$15</definedName>
    <definedName name="__SBC3" localSheetId="3">[1]INV!$F$12:$I$15</definedName>
    <definedName name="__SBC3" localSheetId="4">[1]INV!$F$12:$I$15</definedName>
    <definedName name="__SBC3" localSheetId="5">[1]INV!$F$12:$I$15</definedName>
    <definedName name="__SBC3">[1]INV!$F$12:$I$15</definedName>
    <definedName name="__SBC5" localSheetId="16">[1]INV!$K$12:$N$15</definedName>
    <definedName name="__SBC5" localSheetId="3">[1]INV!$K$12:$N$15</definedName>
    <definedName name="__SBC5" localSheetId="4">[1]INV!$K$12:$N$15</definedName>
    <definedName name="__SBC5" localSheetId="5">[1]INV!$K$12:$N$15</definedName>
    <definedName name="__SBC5">[1]INV!$K$12:$N$15</definedName>
    <definedName name="__TOP1" localSheetId="16">#REF!</definedName>
    <definedName name="__TOP1" localSheetId="17">#REF!</definedName>
    <definedName name="__TOP1" localSheetId="3">#REF!</definedName>
    <definedName name="__TOP1" localSheetId="4">#REF!</definedName>
    <definedName name="__TOP1" localSheetId="5">#REF!</definedName>
    <definedName name="__TOP1">#REF!</definedName>
    <definedName name="__TOP10" localSheetId="16">#REF!</definedName>
    <definedName name="__TOP10" localSheetId="17">#REF!</definedName>
    <definedName name="__TOP10" localSheetId="3">#REF!</definedName>
    <definedName name="__TOP10" localSheetId="4">#REF!</definedName>
    <definedName name="__TOP10" localSheetId="5">#REF!</definedName>
    <definedName name="__TOP10">#REF!</definedName>
    <definedName name="__TOP2" localSheetId="16">#REF!</definedName>
    <definedName name="__TOP2" localSheetId="17">#REF!</definedName>
    <definedName name="__TOP2" localSheetId="3">#REF!</definedName>
    <definedName name="__TOP2" localSheetId="4">#REF!</definedName>
    <definedName name="__TOP2" localSheetId="5">#REF!</definedName>
    <definedName name="__TOP2">#REF!</definedName>
    <definedName name="__TOP3" localSheetId="16">#REF!</definedName>
    <definedName name="__TOP3">#REF!</definedName>
    <definedName name="__TOP4" localSheetId="16">#REF!</definedName>
    <definedName name="__TOP4">#REF!</definedName>
    <definedName name="__TOP5" localSheetId="16">#REF!</definedName>
    <definedName name="__TOP5">#REF!</definedName>
    <definedName name="__TOP6" localSheetId="16">#REF!</definedName>
    <definedName name="__TOP6">#REF!</definedName>
    <definedName name="__TOP7" localSheetId="16">#REF!</definedName>
    <definedName name="__TOP7">#REF!</definedName>
    <definedName name="__TOP8" localSheetId="16">#REF!</definedName>
    <definedName name="__TOP8">#REF!</definedName>
    <definedName name="__TOP9" localSheetId="16">#REF!</definedName>
    <definedName name="__TOP9">#REF!</definedName>
    <definedName name="__TOT1" localSheetId="16">#REF!</definedName>
    <definedName name="__TOT1">#REF!</definedName>
    <definedName name="__VEX1" localSheetId="16">[6]Tablas!#REF!</definedName>
    <definedName name="__VEX1" localSheetId="3">[6]Tablas!#REF!</definedName>
    <definedName name="__VEX1" localSheetId="4">[6]Tablas!#REF!</definedName>
    <definedName name="__VEX1" localSheetId="5">[6]Tablas!#REF!</definedName>
    <definedName name="__VEX1">[6]Tablas!#REF!</definedName>
    <definedName name="__VFA1" localSheetId="16">[6]Tablas!#REF!</definedName>
    <definedName name="__VFA1" localSheetId="3">[6]Tablas!#REF!</definedName>
    <definedName name="__VFA1" localSheetId="4">[6]Tablas!#REF!</definedName>
    <definedName name="__VFA1" localSheetId="5">[6]Tablas!#REF!</definedName>
    <definedName name="__VFA1">[6]Tablas!#REF!</definedName>
    <definedName name="__VIT1" localSheetId="16">[6]Tablas!#REF!</definedName>
    <definedName name="__VIT1" localSheetId="3">[6]Tablas!#REF!</definedName>
    <definedName name="__VIT1" localSheetId="4">[6]Tablas!#REF!</definedName>
    <definedName name="__VIT1" localSheetId="5">[6]Tablas!#REF!</definedName>
    <definedName name="__VIT1">[6]Tablas!#REF!</definedName>
    <definedName name="__VPR1" localSheetId="16">[6]Tablas!#REF!</definedName>
    <definedName name="__VPR1" localSheetId="3">[6]Tablas!#REF!</definedName>
    <definedName name="__VPR1" localSheetId="4">[6]Tablas!#REF!</definedName>
    <definedName name="__VPR1" localSheetId="5">[6]Tablas!#REF!</definedName>
    <definedName name="__VPR1">[6]Tablas!#REF!</definedName>
    <definedName name="__VPR2">[7]Tablas!#REF!</definedName>
    <definedName name="__VRP1" localSheetId="16">[6]Tablas!#REF!</definedName>
    <definedName name="__VRP1" localSheetId="3">[6]Tablas!#REF!</definedName>
    <definedName name="__VRP1" localSheetId="4">[6]Tablas!#REF!</definedName>
    <definedName name="__VRP1" localSheetId="5">[6]Tablas!#REF!</definedName>
    <definedName name="__VRP1">[6]Tablas!#REF!</definedName>
    <definedName name="__VSM1" localSheetId="16">[6]Tablas!#REF!</definedName>
    <definedName name="__VSM1" localSheetId="3">[6]Tablas!#REF!</definedName>
    <definedName name="__VSM1" localSheetId="4">[6]Tablas!#REF!</definedName>
    <definedName name="__VSM1" localSheetId="5">[6]Tablas!#REF!</definedName>
    <definedName name="__VSM1">[6]Tablas!#REF!</definedName>
    <definedName name="_1" localSheetId="16">#REF!</definedName>
    <definedName name="_1" localSheetId="17">#REF!</definedName>
    <definedName name="_1" localSheetId="3">#REF!</definedName>
    <definedName name="_1" localSheetId="4">#REF!</definedName>
    <definedName name="_1" localSheetId="5">#REF!</definedName>
    <definedName name="_1">#REF!</definedName>
    <definedName name="_1_25" localSheetId="16">[7]Tablas!#REF!</definedName>
    <definedName name="_1_25">[7]Tablas!#REF!</definedName>
    <definedName name="_116B" localSheetId="16">#REF!</definedName>
    <definedName name="_116B" localSheetId="17">#REF!</definedName>
    <definedName name="_116B" localSheetId="3">#REF!</definedName>
    <definedName name="_116B" localSheetId="4">#REF!</definedName>
    <definedName name="_116B" localSheetId="5">#REF!</definedName>
    <definedName name="_116B">#REF!</definedName>
    <definedName name="_117A" localSheetId="16">#REF!</definedName>
    <definedName name="_117A" localSheetId="17">#REF!</definedName>
    <definedName name="_117A" localSheetId="3">#REF!</definedName>
    <definedName name="_117A" localSheetId="4">#REF!</definedName>
    <definedName name="_117A" localSheetId="5">#REF!</definedName>
    <definedName name="_117A">#REF!</definedName>
    <definedName name="_117B" localSheetId="16">#REF!</definedName>
    <definedName name="_117B" localSheetId="17">#REF!</definedName>
    <definedName name="_117B" localSheetId="3">#REF!</definedName>
    <definedName name="_117B" localSheetId="4">#REF!</definedName>
    <definedName name="_117B" localSheetId="5">#REF!</definedName>
    <definedName name="_117B">#REF!</definedName>
    <definedName name="_120A" localSheetId="16">#REF!</definedName>
    <definedName name="_120A">#REF!</definedName>
    <definedName name="_120B" localSheetId="16">#REF!</definedName>
    <definedName name="_120B">#REF!</definedName>
    <definedName name="_121A" localSheetId="16">#REF!</definedName>
    <definedName name="_121A">#REF!</definedName>
    <definedName name="_121B" localSheetId="16">#REF!</definedName>
    <definedName name="_121B">#REF!</definedName>
    <definedName name="_122A" localSheetId="16">#REF!</definedName>
    <definedName name="_122A">#REF!</definedName>
    <definedName name="_122B" localSheetId="16">#REF!</definedName>
    <definedName name="_122B">#REF!</definedName>
    <definedName name="_123A" localSheetId="16">#REF!</definedName>
    <definedName name="_123A">#REF!</definedName>
    <definedName name="_123B" localSheetId="16">#REF!</definedName>
    <definedName name="_123B">#REF!</definedName>
    <definedName name="_124A" localSheetId="16">#REF!</definedName>
    <definedName name="_124A">#REF!</definedName>
    <definedName name="_124B" localSheetId="16">#REF!</definedName>
    <definedName name="_124B">#REF!</definedName>
    <definedName name="_125A" localSheetId="16">#REF!</definedName>
    <definedName name="_125A">#REF!</definedName>
    <definedName name="_125B" localSheetId="16">#REF!</definedName>
    <definedName name="_125B">#REF!</definedName>
    <definedName name="_126A" localSheetId="16">#REF!</definedName>
    <definedName name="_126A">#REF!</definedName>
    <definedName name="_126B" localSheetId="16">#REF!</definedName>
    <definedName name="_126B">#REF!</definedName>
    <definedName name="_130A" localSheetId="16">#REF!</definedName>
    <definedName name="_130A">#REF!</definedName>
    <definedName name="_130B" localSheetId="16">#REF!</definedName>
    <definedName name="_130B">#REF!</definedName>
    <definedName name="_131A" localSheetId="16">#REF!</definedName>
    <definedName name="_131A">#REF!</definedName>
    <definedName name="_131B" localSheetId="16">#REF!</definedName>
    <definedName name="_131B">#REF!</definedName>
    <definedName name="_132A" localSheetId="16">#REF!</definedName>
    <definedName name="_132A">#REF!</definedName>
    <definedName name="_132B" localSheetId="16">#REF!</definedName>
    <definedName name="_132B">#REF!</definedName>
    <definedName name="_133A" localSheetId="16">#REF!</definedName>
    <definedName name="_133A">#REF!</definedName>
    <definedName name="_133B" localSheetId="16">#REF!</definedName>
    <definedName name="_133B">#REF!</definedName>
    <definedName name="_134A" localSheetId="16">#REF!</definedName>
    <definedName name="_134A">#REF!</definedName>
    <definedName name="_134B" localSheetId="16">#REF!</definedName>
    <definedName name="_134B">#REF!</definedName>
    <definedName name="_150A" localSheetId="16">#REF!</definedName>
    <definedName name="_150A">#REF!</definedName>
    <definedName name="_150B" localSheetId="16">#REF!</definedName>
    <definedName name="_150B">#REF!</definedName>
    <definedName name="_151A" localSheetId="16">#REF!</definedName>
    <definedName name="_151A">#REF!</definedName>
    <definedName name="_151B" localSheetId="16">#REF!</definedName>
    <definedName name="_151B">#REF!</definedName>
    <definedName name="_152A" localSheetId="16">#REF!</definedName>
    <definedName name="_152A">#REF!</definedName>
    <definedName name="_152B" localSheetId="16">#REF!</definedName>
    <definedName name="_152B">#REF!</definedName>
    <definedName name="_153A" localSheetId="16">#REF!</definedName>
    <definedName name="_153A">#REF!</definedName>
    <definedName name="_153B" localSheetId="16">#REF!</definedName>
    <definedName name="_153B">#REF!</definedName>
    <definedName name="_154A" localSheetId="16">#REF!</definedName>
    <definedName name="_154A">#REF!</definedName>
    <definedName name="_154B" localSheetId="16">#REF!</definedName>
    <definedName name="_154B">#REF!</definedName>
    <definedName name="_160A" localSheetId="16">#REF!</definedName>
    <definedName name="_160A">#REF!</definedName>
    <definedName name="_160B" localSheetId="16">#REF!</definedName>
    <definedName name="_160B">#REF!</definedName>
    <definedName name="_161A" localSheetId="16">#REF!</definedName>
    <definedName name="_161A">#REF!</definedName>
    <definedName name="_161B" localSheetId="16">#REF!</definedName>
    <definedName name="_161B">#REF!</definedName>
    <definedName name="_162A" localSheetId="16">#REF!</definedName>
    <definedName name="_162A">#REF!</definedName>
    <definedName name="_162B" localSheetId="16">#REF!</definedName>
    <definedName name="_162B">#REF!</definedName>
    <definedName name="_163A" localSheetId="16">#REF!</definedName>
    <definedName name="_163A">#REF!</definedName>
    <definedName name="_163B" localSheetId="16">#REF!</definedName>
    <definedName name="_163B">#REF!</definedName>
    <definedName name="_164A" localSheetId="16">#REF!</definedName>
    <definedName name="_164A">#REF!</definedName>
    <definedName name="_164B" localSheetId="16">#REF!</definedName>
    <definedName name="_164B">#REF!</definedName>
    <definedName name="_165A" localSheetId="16">#REF!</definedName>
    <definedName name="_165A">#REF!</definedName>
    <definedName name="_165B" localSheetId="16">#REF!</definedName>
    <definedName name="_165B">#REF!</definedName>
    <definedName name="_166A" localSheetId="16">#REF!</definedName>
    <definedName name="_166A">#REF!</definedName>
    <definedName name="_166B" localSheetId="16">#REF!</definedName>
    <definedName name="_166B">#REF!</definedName>
    <definedName name="_167A" localSheetId="16">#REF!</definedName>
    <definedName name="_167A">#REF!</definedName>
    <definedName name="_167B" localSheetId="16">#REF!</definedName>
    <definedName name="_167B">#REF!</definedName>
    <definedName name="_170A" localSheetId="16">#REF!</definedName>
    <definedName name="_170A">#REF!</definedName>
    <definedName name="_170B" localSheetId="16">#REF!</definedName>
    <definedName name="_170B">#REF!</definedName>
    <definedName name="_171A" localSheetId="16">#REF!</definedName>
    <definedName name="_171A">#REF!</definedName>
    <definedName name="_171B" localSheetId="16">#REF!</definedName>
    <definedName name="_171B">#REF!</definedName>
    <definedName name="_172A" localSheetId="16">#REF!</definedName>
    <definedName name="_172A">#REF!</definedName>
    <definedName name="_172B" localSheetId="16">#REF!</definedName>
    <definedName name="_172B">#REF!</definedName>
    <definedName name="_173A" localSheetId="16">#REF!</definedName>
    <definedName name="_173A">#REF!</definedName>
    <definedName name="_173B" localSheetId="16">#REF!</definedName>
    <definedName name="_173B">#REF!</definedName>
    <definedName name="_174A" localSheetId="16">#REF!</definedName>
    <definedName name="_174A">#REF!</definedName>
    <definedName name="_174B" localSheetId="16">#REF!</definedName>
    <definedName name="_174B">#REF!</definedName>
    <definedName name="_175A" localSheetId="16">#REF!</definedName>
    <definedName name="_175A">#REF!</definedName>
    <definedName name="_175B" localSheetId="16">#REF!</definedName>
    <definedName name="_175B">#REF!</definedName>
    <definedName name="_18_Dic" localSheetId="16">#REF!</definedName>
    <definedName name="_18_Dic">#REF!</definedName>
    <definedName name="_180A" localSheetId="16">#REF!</definedName>
    <definedName name="_180A">#REF!</definedName>
    <definedName name="_180B" localSheetId="16">#REF!</definedName>
    <definedName name="_180B">#REF!</definedName>
    <definedName name="_181A" localSheetId="16">#REF!</definedName>
    <definedName name="_181A">#REF!</definedName>
    <definedName name="_181B" localSheetId="16">#REF!</definedName>
    <definedName name="_181B">#REF!</definedName>
    <definedName name="_182A" localSheetId="16">#REF!</definedName>
    <definedName name="_182A">#REF!</definedName>
    <definedName name="_182B" localSheetId="16">#REF!</definedName>
    <definedName name="_182B">#REF!</definedName>
    <definedName name="_183A" localSheetId="16">#REF!</definedName>
    <definedName name="_183A">#REF!</definedName>
    <definedName name="_183B" localSheetId="16">#REF!</definedName>
    <definedName name="_183B">#REF!</definedName>
    <definedName name="_184A" localSheetId="16">#REF!</definedName>
    <definedName name="_184A">#REF!</definedName>
    <definedName name="_184B" localSheetId="16">#REF!</definedName>
    <definedName name="_184B">#REF!</definedName>
    <definedName name="_185A" localSheetId="16">#REF!</definedName>
    <definedName name="_185A">#REF!</definedName>
    <definedName name="_185B" localSheetId="16">#REF!</definedName>
    <definedName name="_185B">#REF!</definedName>
    <definedName name="_190A" localSheetId="16">#REF!</definedName>
    <definedName name="_190A">#REF!</definedName>
    <definedName name="_190B" localSheetId="16">#REF!</definedName>
    <definedName name="_190B">#REF!</definedName>
    <definedName name="_191A" localSheetId="16">#REF!</definedName>
    <definedName name="_191A">#REF!</definedName>
    <definedName name="_191B" localSheetId="16">#REF!</definedName>
    <definedName name="_191B">#REF!</definedName>
    <definedName name="_192A" localSheetId="16">#REF!</definedName>
    <definedName name="_192A">#REF!</definedName>
    <definedName name="_192B" localSheetId="16">#REF!</definedName>
    <definedName name="_192B">#REF!</definedName>
    <definedName name="_193A" localSheetId="16">#REF!</definedName>
    <definedName name="_193A">#REF!</definedName>
    <definedName name="_193B" localSheetId="16">#REF!</definedName>
    <definedName name="_193B">#REF!</definedName>
    <definedName name="_194A" localSheetId="16">#REF!</definedName>
    <definedName name="_194A">#REF!</definedName>
    <definedName name="_194B" localSheetId="16">#REF!</definedName>
    <definedName name="_194B">#REF!</definedName>
    <definedName name="_195A" localSheetId="16">#REF!</definedName>
    <definedName name="_195A">#REF!</definedName>
    <definedName name="_195B" localSheetId="16">#REF!</definedName>
    <definedName name="_195B">#REF!</definedName>
    <definedName name="_196A" localSheetId="16">#REF!</definedName>
    <definedName name="_196A">#REF!</definedName>
    <definedName name="_196B" localSheetId="16">#REF!</definedName>
    <definedName name="_196B">#REF!</definedName>
    <definedName name="_197A" localSheetId="16">#REF!</definedName>
    <definedName name="_197A">#REF!</definedName>
    <definedName name="_197B" localSheetId="16">#REF!</definedName>
    <definedName name="_197B">#REF!</definedName>
    <definedName name="_1ane_o10" localSheetId="16">#REF!</definedName>
    <definedName name="_1ane_o10">#REF!</definedName>
    <definedName name="_2_5__TOTAL_DE_MATERIALES_A_EXPORTAR" localSheetId="16">#REF!</definedName>
    <definedName name="_2_5__TOTAL_DE_MATERIALES_A_EXPORTAR">#REF!</definedName>
    <definedName name="_200A" localSheetId="16">#REF!</definedName>
    <definedName name="_200A">#REF!</definedName>
    <definedName name="_200B" localSheetId="16">#REF!</definedName>
    <definedName name="_200B">#REF!</definedName>
    <definedName name="_201A" localSheetId="16">#REF!</definedName>
    <definedName name="_201A">#REF!</definedName>
    <definedName name="_201B" localSheetId="16">#REF!</definedName>
    <definedName name="_201B">#REF!</definedName>
    <definedName name="_202A" localSheetId="16">#REF!</definedName>
    <definedName name="_202A">#REF!</definedName>
    <definedName name="_202B" localSheetId="16">#REF!</definedName>
    <definedName name="_202B">#REF!</definedName>
    <definedName name="_203A" localSheetId="16">#REF!</definedName>
    <definedName name="_203A">#REF!</definedName>
    <definedName name="_203B" localSheetId="16">#REF!</definedName>
    <definedName name="_203B">#REF!</definedName>
    <definedName name="_204A" localSheetId="16">#REF!</definedName>
    <definedName name="_204A">#REF!</definedName>
    <definedName name="_204B" localSheetId="16">#REF!</definedName>
    <definedName name="_204B">#REF!</definedName>
    <definedName name="_205A" localSheetId="16">#REF!</definedName>
    <definedName name="_205A">#REF!</definedName>
    <definedName name="_205B" localSheetId="16">#REF!</definedName>
    <definedName name="_205B">#REF!</definedName>
    <definedName name="_210A" localSheetId="16">#REF!</definedName>
    <definedName name="_210A">#REF!</definedName>
    <definedName name="_210B" localSheetId="16">#REF!</definedName>
    <definedName name="_210B">#REF!</definedName>
    <definedName name="_211A" localSheetId="16">#REF!</definedName>
    <definedName name="_211A">#REF!</definedName>
    <definedName name="_211B" localSheetId="16">#REF!</definedName>
    <definedName name="_211B">#REF!</definedName>
    <definedName name="_212A" localSheetId="16">#REF!</definedName>
    <definedName name="_212A">#REF!</definedName>
    <definedName name="_212B" localSheetId="16">#REF!</definedName>
    <definedName name="_212B">#REF!</definedName>
    <definedName name="_213A" localSheetId="16">#REF!</definedName>
    <definedName name="_213A">#REF!</definedName>
    <definedName name="_213B" localSheetId="16">#REF!</definedName>
    <definedName name="_213B">#REF!</definedName>
    <definedName name="_214A" localSheetId="16">#REF!</definedName>
    <definedName name="_214A">#REF!</definedName>
    <definedName name="_214B" localSheetId="16">#REF!</definedName>
    <definedName name="_214B">#REF!</definedName>
    <definedName name="_215A" localSheetId="16">#REF!</definedName>
    <definedName name="_215A">#REF!</definedName>
    <definedName name="_215B" localSheetId="16">#REF!</definedName>
    <definedName name="_215B">#REF!</definedName>
    <definedName name="_216A" localSheetId="16">#REF!</definedName>
    <definedName name="_216A">#REF!</definedName>
    <definedName name="_216B" localSheetId="16">#REF!</definedName>
    <definedName name="_216B">#REF!</definedName>
    <definedName name="_217A" localSheetId="16">#REF!</definedName>
    <definedName name="_217A">#REF!</definedName>
    <definedName name="_217B" localSheetId="16">#REF!</definedName>
    <definedName name="_217B">#REF!</definedName>
    <definedName name="_220A" localSheetId="16">#REF!</definedName>
    <definedName name="_220A">#REF!</definedName>
    <definedName name="_220B" localSheetId="16">#REF!</definedName>
    <definedName name="_220B">#REF!</definedName>
    <definedName name="_221A" localSheetId="16">#REF!</definedName>
    <definedName name="_221A">#REF!</definedName>
    <definedName name="_221B" localSheetId="16">#REF!</definedName>
    <definedName name="_221B">#REF!</definedName>
    <definedName name="_222A" localSheetId="16">#REF!</definedName>
    <definedName name="_222A">#REF!</definedName>
    <definedName name="_222B" localSheetId="16">#REF!</definedName>
    <definedName name="_222B">#REF!</definedName>
    <definedName name="_223A" localSheetId="16">#REF!</definedName>
    <definedName name="_223A">#REF!</definedName>
    <definedName name="_223B" localSheetId="16">#REF!</definedName>
    <definedName name="_223B">#REF!</definedName>
    <definedName name="_224A" localSheetId="16">#REF!</definedName>
    <definedName name="_224A">#REF!</definedName>
    <definedName name="_224B" localSheetId="16">#REF!</definedName>
    <definedName name="_224B">#REF!</definedName>
    <definedName name="_240A" localSheetId="16">#REF!</definedName>
    <definedName name="_240A">#REF!</definedName>
    <definedName name="_240B" localSheetId="16">#REF!</definedName>
    <definedName name="_240B">#REF!</definedName>
    <definedName name="_241A" localSheetId="16">#REF!</definedName>
    <definedName name="_241A">#REF!</definedName>
    <definedName name="_241B" localSheetId="16">#REF!</definedName>
    <definedName name="_241B">#REF!</definedName>
    <definedName name="_242A" localSheetId="16">#REF!</definedName>
    <definedName name="_242A">#REF!</definedName>
    <definedName name="_242B" localSheetId="16">#REF!</definedName>
    <definedName name="_242B">#REF!</definedName>
    <definedName name="_243A" localSheetId="16">#REF!</definedName>
    <definedName name="_243A">#REF!</definedName>
    <definedName name="_243B" localSheetId="16">#REF!</definedName>
    <definedName name="_243B">#REF!</definedName>
    <definedName name="_244A" localSheetId="16">#REF!</definedName>
    <definedName name="_244A">#REF!</definedName>
    <definedName name="_244B" localSheetId="16">#REF!</definedName>
    <definedName name="_244B">#REF!</definedName>
    <definedName name="_250A" localSheetId="16">#REF!</definedName>
    <definedName name="_250A">#REF!</definedName>
    <definedName name="_250B" localSheetId="16">#REF!</definedName>
    <definedName name="_250B">#REF!</definedName>
    <definedName name="_251A" localSheetId="16">#REF!</definedName>
    <definedName name="_251A">#REF!</definedName>
    <definedName name="_251B" localSheetId="16">#REF!</definedName>
    <definedName name="_251B">#REF!</definedName>
    <definedName name="_252A" localSheetId="16">#REF!</definedName>
    <definedName name="_252A">#REF!</definedName>
    <definedName name="_252B" localSheetId="16">#REF!</definedName>
    <definedName name="_252B">#REF!</definedName>
    <definedName name="_253A" localSheetId="16">#REF!</definedName>
    <definedName name="_253A">#REF!</definedName>
    <definedName name="_253B" localSheetId="16">#REF!</definedName>
    <definedName name="_253B">#REF!</definedName>
    <definedName name="_254A" localSheetId="16">#REF!</definedName>
    <definedName name="_254A">#REF!</definedName>
    <definedName name="_254B" localSheetId="16">#REF!</definedName>
    <definedName name="_254B">#REF!</definedName>
    <definedName name="_255A" localSheetId="16">#REF!</definedName>
    <definedName name="_255A">#REF!</definedName>
    <definedName name="_255B" localSheetId="16">#REF!</definedName>
    <definedName name="_255B">#REF!</definedName>
    <definedName name="_260A" localSheetId="16">#REF!</definedName>
    <definedName name="_260A">#REF!</definedName>
    <definedName name="_260B" localSheetId="16">#REF!</definedName>
    <definedName name="_260B">#REF!</definedName>
    <definedName name="_261A" localSheetId="16">#REF!</definedName>
    <definedName name="_261A">#REF!</definedName>
    <definedName name="_261B" localSheetId="16">#REF!</definedName>
    <definedName name="_261B">#REF!</definedName>
    <definedName name="_262A" localSheetId="16">#REF!</definedName>
    <definedName name="_262A">#REF!</definedName>
    <definedName name="_262B" localSheetId="16">#REF!</definedName>
    <definedName name="_262B">#REF!</definedName>
    <definedName name="_263A" localSheetId="16">#REF!</definedName>
    <definedName name="_263A">#REF!</definedName>
    <definedName name="_263B" localSheetId="16">#REF!</definedName>
    <definedName name="_263B">#REF!</definedName>
    <definedName name="_264A" localSheetId="16">#REF!</definedName>
    <definedName name="_264A">#REF!</definedName>
    <definedName name="_264B" localSheetId="16">#REF!</definedName>
    <definedName name="_264B">#REF!</definedName>
    <definedName name="_265A" localSheetId="16">#REF!</definedName>
    <definedName name="_265A">#REF!</definedName>
    <definedName name="_265B" localSheetId="16">#REF!</definedName>
    <definedName name="_265B">#REF!</definedName>
    <definedName name="_266A" localSheetId="16">#REF!</definedName>
    <definedName name="_266A">#REF!</definedName>
    <definedName name="_266B" localSheetId="16">#REF!</definedName>
    <definedName name="_266B">#REF!</definedName>
    <definedName name="_270A" localSheetId="16">#REF!</definedName>
    <definedName name="_270A">#REF!</definedName>
    <definedName name="_270B" localSheetId="16">#REF!</definedName>
    <definedName name="_270B">#REF!</definedName>
    <definedName name="_271A" localSheetId="16">#REF!</definedName>
    <definedName name="_271A">#REF!</definedName>
    <definedName name="_271B" localSheetId="16">#REF!</definedName>
    <definedName name="_271B">#REF!</definedName>
    <definedName name="_272A" localSheetId="16">#REF!</definedName>
    <definedName name="_272A">#REF!</definedName>
    <definedName name="_272B" localSheetId="16">#REF!</definedName>
    <definedName name="_272B">#REF!</definedName>
    <definedName name="_273A" localSheetId="16">#REF!</definedName>
    <definedName name="_273A">#REF!</definedName>
    <definedName name="_273B" localSheetId="16">#REF!</definedName>
    <definedName name="_273B">#REF!</definedName>
    <definedName name="_274A" localSheetId="16">#REF!</definedName>
    <definedName name="_274A">#REF!</definedName>
    <definedName name="_274B" localSheetId="16">#REF!</definedName>
    <definedName name="_274B">#REF!</definedName>
    <definedName name="_275A" localSheetId="16">#REF!</definedName>
    <definedName name="_275A">#REF!</definedName>
    <definedName name="_275B" localSheetId="16">#REF!</definedName>
    <definedName name="_275B">#REF!</definedName>
    <definedName name="_280A" localSheetId="16">#REF!</definedName>
    <definedName name="_280A">#REF!</definedName>
    <definedName name="_280B" localSheetId="16">#REF!</definedName>
    <definedName name="_280B">#REF!</definedName>
    <definedName name="_281A" localSheetId="16">#REF!</definedName>
    <definedName name="_281A">#REF!</definedName>
    <definedName name="_281B" localSheetId="16">#REF!</definedName>
    <definedName name="_281B">#REF!</definedName>
    <definedName name="_282A" localSheetId="16">#REF!</definedName>
    <definedName name="_282A">#REF!</definedName>
    <definedName name="_282B" localSheetId="16">#REF!</definedName>
    <definedName name="_282B">#REF!</definedName>
    <definedName name="_283A" localSheetId="16">#REF!</definedName>
    <definedName name="_283A">#REF!</definedName>
    <definedName name="_283B" localSheetId="16">#REF!</definedName>
    <definedName name="_283B">#REF!</definedName>
    <definedName name="_284A" localSheetId="16">#REF!</definedName>
    <definedName name="_284A">#REF!</definedName>
    <definedName name="_284B" localSheetId="16">#REF!</definedName>
    <definedName name="_284B">#REF!</definedName>
    <definedName name="_285A" localSheetId="16">#REF!</definedName>
    <definedName name="_285A">#REF!</definedName>
    <definedName name="_285B" localSheetId="16">#REF!</definedName>
    <definedName name="_285B">#REF!</definedName>
    <definedName name="_290A" localSheetId="16">#REF!</definedName>
    <definedName name="_290A">#REF!</definedName>
    <definedName name="_290B" localSheetId="16">#REF!</definedName>
    <definedName name="_290B">#REF!</definedName>
    <definedName name="_291A" localSheetId="16">#REF!</definedName>
    <definedName name="_291A">#REF!</definedName>
    <definedName name="_291B" localSheetId="16">#REF!</definedName>
    <definedName name="_291B">#REF!</definedName>
    <definedName name="_292A" localSheetId="16">#REF!</definedName>
    <definedName name="_292A">#REF!</definedName>
    <definedName name="_292B" localSheetId="16">#REF!</definedName>
    <definedName name="_292B">#REF!</definedName>
    <definedName name="_293A" localSheetId="16">#REF!</definedName>
    <definedName name="_293A">#REF!</definedName>
    <definedName name="_293B" localSheetId="16">#REF!</definedName>
    <definedName name="_293B">#REF!</definedName>
    <definedName name="_3ane_o10" localSheetId="16">#REF!</definedName>
    <definedName name="_3ane_o10">#REF!</definedName>
    <definedName name="_4201A" localSheetId="16">#REF!</definedName>
    <definedName name="_4201A">#REF!</definedName>
    <definedName name="_4201B" localSheetId="16">#REF!</definedName>
    <definedName name="_4201B">#REF!</definedName>
    <definedName name="_4202A" localSheetId="16">#REF!</definedName>
    <definedName name="_4202A">#REF!</definedName>
    <definedName name="_4202B" localSheetId="16">#REF!</definedName>
    <definedName name="_4202B">#REF!</definedName>
    <definedName name="_4203A" localSheetId="16">#REF!</definedName>
    <definedName name="_4203A">#REF!</definedName>
    <definedName name="_4203B" localSheetId="16">#REF!</definedName>
    <definedName name="_4203B">#REF!</definedName>
    <definedName name="_4204A" localSheetId="16">#REF!</definedName>
    <definedName name="_4204A">#REF!</definedName>
    <definedName name="_4204B" localSheetId="16">#REF!</definedName>
    <definedName name="_4204B">#REF!</definedName>
    <definedName name="_4206A" localSheetId="16">#REF!</definedName>
    <definedName name="_4206A">#REF!</definedName>
    <definedName name="_4206B" localSheetId="16">#REF!</definedName>
    <definedName name="_4206B">#REF!</definedName>
    <definedName name="_4207A" localSheetId="16">#REF!</definedName>
    <definedName name="_4207A">#REF!</definedName>
    <definedName name="_4207B" localSheetId="16">#REF!</definedName>
    <definedName name="_4207B">#REF!</definedName>
    <definedName name="_4208A" localSheetId="16">#REF!</definedName>
    <definedName name="_4208A">#REF!</definedName>
    <definedName name="_4208B" localSheetId="16">#REF!</definedName>
    <definedName name="_4208B">#REF!</definedName>
    <definedName name="_4209A" localSheetId="16">#REF!</definedName>
    <definedName name="_4209A">#REF!</definedName>
    <definedName name="_4209B" localSheetId="16">#REF!</definedName>
    <definedName name="_4209B">#REF!</definedName>
    <definedName name="_4210A" localSheetId="16">#REF!</definedName>
    <definedName name="_4210A">#REF!</definedName>
    <definedName name="_4210B" localSheetId="16">#REF!</definedName>
    <definedName name="_4210B">#REF!</definedName>
    <definedName name="_4211A" localSheetId="16">#REF!</definedName>
    <definedName name="_4211A">#REF!</definedName>
    <definedName name="_4211B" localSheetId="16">#REF!</definedName>
    <definedName name="_4211B">#REF!</definedName>
    <definedName name="_4212A" localSheetId="16">#REF!</definedName>
    <definedName name="_4212A">#REF!</definedName>
    <definedName name="_4212B" localSheetId="16">#REF!</definedName>
    <definedName name="_4212B">#REF!</definedName>
    <definedName name="_4221A" localSheetId="16">#REF!</definedName>
    <definedName name="_4221A">#REF!</definedName>
    <definedName name="_4221B" localSheetId="16">#REF!</definedName>
    <definedName name="_4221B">#REF!</definedName>
    <definedName name="_4222A" localSheetId="16">#REF!</definedName>
    <definedName name="_4222A">#REF!</definedName>
    <definedName name="_4222B" localSheetId="16">#REF!</definedName>
    <definedName name="_4222B">#REF!</definedName>
    <definedName name="_4231A" localSheetId="16">#REF!</definedName>
    <definedName name="_4231A">#REF!</definedName>
    <definedName name="_4231B" localSheetId="16">#REF!</definedName>
    <definedName name="_4231B">#REF!</definedName>
    <definedName name="_4232A" localSheetId="16">#REF!</definedName>
    <definedName name="_4232A">#REF!</definedName>
    <definedName name="_4232B" localSheetId="16">#REF!</definedName>
    <definedName name="_4232B">#REF!</definedName>
    <definedName name="_4234A" localSheetId="16">#REF!</definedName>
    <definedName name="_4234A">#REF!</definedName>
    <definedName name="_4234B" localSheetId="16">#REF!</definedName>
    <definedName name="_4234B">#REF!</definedName>
    <definedName name="_4235A" localSheetId="16">#REF!</definedName>
    <definedName name="_4235A">#REF!</definedName>
    <definedName name="_4235B" localSheetId="16">#REF!</definedName>
    <definedName name="_4235B">#REF!</definedName>
    <definedName name="_4236A" localSheetId="16">#REF!</definedName>
    <definedName name="_4236A">#REF!</definedName>
    <definedName name="_4236B" localSheetId="16">#REF!</definedName>
    <definedName name="_4236B">#REF!</definedName>
    <definedName name="_4240A" localSheetId="16">#REF!</definedName>
    <definedName name="_4240A">#REF!</definedName>
    <definedName name="_4240B" localSheetId="16">#REF!</definedName>
    <definedName name="_4240B">#REF!</definedName>
    <definedName name="_4243A" localSheetId="16">#REF!</definedName>
    <definedName name="_4243A">#REF!</definedName>
    <definedName name="_4245A" localSheetId="16">#REF!</definedName>
    <definedName name="_4245A">#REF!</definedName>
    <definedName name="_4245B" localSheetId="16">#REF!</definedName>
    <definedName name="_4245B">#REF!</definedName>
    <definedName name="_4246A" localSheetId="16">#REF!</definedName>
    <definedName name="_4246A">#REF!</definedName>
    <definedName name="_4246B" localSheetId="16">#REF!</definedName>
    <definedName name="_4246B">#REF!</definedName>
    <definedName name="_4251A" localSheetId="16">#REF!</definedName>
    <definedName name="_4251A">#REF!</definedName>
    <definedName name="_4251B" localSheetId="16">#REF!</definedName>
    <definedName name="_4251B">#REF!</definedName>
    <definedName name="_4251C" localSheetId="16">#REF!</definedName>
    <definedName name="_4251C">#REF!</definedName>
    <definedName name="_4252A" localSheetId="16">#REF!</definedName>
    <definedName name="_4252A">#REF!</definedName>
    <definedName name="_4252B" localSheetId="16">#REF!</definedName>
    <definedName name="_4252B">#REF!</definedName>
    <definedName name="_4255A" localSheetId="16">#REF!</definedName>
    <definedName name="_4255A">#REF!</definedName>
    <definedName name="_4255B" localSheetId="16">#REF!</definedName>
    <definedName name="_4255B">#REF!</definedName>
    <definedName name="_4257A" localSheetId="16">#REF!</definedName>
    <definedName name="_4257A">#REF!</definedName>
    <definedName name="_4257B" localSheetId="16">#REF!</definedName>
    <definedName name="_4257B">#REF!</definedName>
    <definedName name="_4262A" localSheetId="16">#REF!</definedName>
    <definedName name="_4262A">#REF!</definedName>
    <definedName name="_4262B" localSheetId="16">#REF!</definedName>
    <definedName name="_4262B">#REF!</definedName>
    <definedName name="_4265A" localSheetId="16">#REF!</definedName>
    <definedName name="_4265A">#REF!</definedName>
    <definedName name="_4265B" localSheetId="16">#REF!</definedName>
    <definedName name="_4265B">#REF!</definedName>
    <definedName name="_4270A" localSheetId="16">#REF!</definedName>
    <definedName name="_4270A">#REF!</definedName>
    <definedName name="_4270B" localSheetId="16">#REF!</definedName>
    <definedName name="_4270B">#REF!</definedName>
    <definedName name="_4283A" localSheetId="16">#REF!</definedName>
    <definedName name="_4283A">#REF!</definedName>
    <definedName name="_4283B" localSheetId="16">#REF!</definedName>
    <definedName name="_4283B">#REF!</definedName>
    <definedName name="_4290A" localSheetId="16">#REF!</definedName>
    <definedName name="_4290A">#REF!</definedName>
    <definedName name="_4290B" localSheetId="16">#REF!</definedName>
    <definedName name="_4290B">#REF!</definedName>
    <definedName name="_4294A" localSheetId="16">#REF!</definedName>
    <definedName name="_4294A">#REF!</definedName>
    <definedName name="_4294B" localSheetId="16">#REF!</definedName>
    <definedName name="_4294B">#REF!</definedName>
    <definedName name="_4298A" localSheetId="16">#REF!</definedName>
    <definedName name="_4298A">#REF!</definedName>
    <definedName name="_4298B" localSheetId="16">#REF!</definedName>
    <definedName name="_4298B">#REF!</definedName>
    <definedName name="_911A" localSheetId="16">#REF!</definedName>
    <definedName name="_911A">#REF!</definedName>
    <definedName name="_912A" localSheetId="16">#REF!</definedName>
    <definedName name="_912A">#REF!</definedName>
    <definedName name="_921A" localSheetId="16">#REF!</definedName>
    <definedName name="_921A">#REF!</definedName>
    <definedName name="_922A" localSheetId="16">#REF!</definedName>
    <definedName name="_922A">#REF!</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localSheetId="16" hidden="1">{"TAB1",#N/A,TRUE,"GENERAL";"TAB2",#N/A,TRUE,"GENERAL";"TAB3",#N/A,TRUE,"GENERAL";"TAB4",#N/A,TRUE,"GENERAL";"TAB5",#N/A,TRUE,"GENERAL"}</definedName>
    <definedName name="_a1" localSheetId="17" hidden="1">{"TAB1",#N/A,TRUE,"GENERAL";"TAB2",#N/A,TRUE,"GENERAL";"TAB3",#N/A,TRUE,"GENERAL";"TAB4",#N/A,TRUE,"GENERAL";"TAB5",#N/A,TRUE,"GENERAL"}</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hidden="1">{"TAB1",#N/A,TRUE,"GENERAL";"TAB2",#N/A,TRUE,"GENERAL";"TAB3",#N/A,TRUE,"GENERAL";"TAB4",#N/A,TRUE,"GENERAL";"TAB5",#N/A,TRUE,"GENERAL"}</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localSheetId="16" hidden="1">{"TAB1",#N/A,TRUE,"GENERAL";"TAB2",#N/A,TRUE,"GENERAL";"TAB3",#N/A,TRUE,"GENERAL";"TAB4",#N/A,TRUE,"GENERAL";"TAB5",#N/A,TRUE,"GENERAL"}</definedName>
    <definedName name="_a3" localSheetId="17"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hidden="1">{"TAB1",#N/A,TRUE,"GENERAL";"TAB2",#N/A,TRUE,"GENERAL";"TAB3",#N/A,TRUE,"GENERAL";"TAB4",#N/A,TRUE,"GENERAL";"TAB5",#N/A,TRUE,"GENERAL"}</definedName>
    <definedName name="_a4" localSheetId="6" hidden="1">{"via1",#N/A,TRUE,"general";"via2",#N/A,TRUE,"general";"via3",#N/A,TRUE,"general"}</definedName>
    <definedName name="_a4" localSheetId="7" hidden="1">{"via1",#N/A,TRUE,"general";"via2",#N/A,TRUE,"general";"via3",#N/A,TRUE,"general"}</definedName>
    <definedName name="_a4" localSheetId="16" hidden="1">{"via1",#N/A,TRUE,"general";"via2",#N/A,TRUE,"general";"via3",#N/A,TRUE,"general"}</definedName>
    <definedName name="_a4" localSheetId="17" hidden="1">{"via1",#N/A,TRUE,"general";"via2",#N/A,TRUE,"general";"via3",#N/A,TRUE,"general"}</definedName>
    <definedName name="_a4" localSheetId="3"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hidden="1">{"via1",#N/A,TRUE,"general";"via2",#N/A,TRUE,"general";"via3",#N/A,TRUE,"general"}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localSheetId="16" hidden="1">{"TAB1",#N/A,TRUE,"GENERAL";"TAB2",#N/A,TRUE,"GENERAL";"TAB3",#N/A,TRUE,"GENERAL";"TAB4",#N/A,TRUE,"GENERAL";"TAB5",#N/A,TRUE,"GENERAL"}</definedName>
    <definedName name="_a5" localSheetId="17" hidden="1">{"TAB1",#N/A,TRUE,"GENERAL";"TAB2",#N/A,TRUE,"GENERAL";"TAB3",#N/A,TRUE,"GENERAL";"TAB4",#N/A,TRUE,"GENERAL";"TAB5",#N/A,TRUE,"GENERAL"}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localSheetId="16" hidden="1">{"TAB1",#N/A,TRUE,"GENERAL";"TAB2",#N/A,TRUE,"GENERAL";"TAB3",#N/A,TRUE,"GENERAL";"TAB4",#N/A,TRUE,"GENERAL";"TAB5",#N/A,TRUE,"GENERAL"}</definedName>
    <definedName name="_a6" localSheetId="17"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hidden="1">{"TAB1",#N/A,TRUE,"GENERAL";"TAB2",#N/A,TRUE,"GENERAL";"TAB3",#N/A,TRUE,"GENERAL";"TAB4",#N/A,TRUE,"GENERAL";"TAB5",#N/A,TRUE,"GENERAL"}</definedName>
    <definedName name="_AAS1" localSheetId="16" hidden="1">{#N/A,#N/A,TRUE,"INGENIERIA";#N/A,#N/A,TRUE,"COMPRAS";#N/A,#N/A,TRUE,"DIRECCION";#N/A,#N/A,TRUE,"RESUMEN"}</definedName>
    <definedName name="_AAS1" localSheetId="17" hidden="1">{#N/A,#N/A,TRUE,"INGENIERIA";#N/A,#N/A,TRUE,"COMPRAS";#N/A,#N/A,TRUE,"DIRECCION";#N/A,#N/A,TRUE,"RESUMEN"}</definedName>
    <definedName name="_AAS1" localSheetId="3" hidden="1">{#N/A,#N/A,TRUE,"INGENIERIA";#N/A,#N/A,TRUE,"COMPRAS";#N/A,#N/A,TRUE,"DIRECCION";#N/A,#N/A,TRUE,"RESUMEN"}</definedName>
    <definedName name="_AAS1" localSheetId="4" hidden="1">{#N/A,#N/A,TRUE,"INGENIERIA";#N/A,#N/A,TRUE,"COMPRAS";#N/A,#N/A,TRUE,"DIRECCION";#N/A,#N/A,TRUE,"RESUMEN"}</definedName>
    <definedName name="_AAS1" localSheetId="5" hidden="1">{#N/A,#N/A,TRUE,"INGENIERIA";#N/A,#N/A,TRUE,"COMPRAS";#N/A,#N/A,TRUE,"DIRECCION";#N/A,#N/A,TRUE,"RESUMEN"}</definedName>
    <definedName name="_AAS1" hidden="1">{#N/A,#N/A,TRUE,"INGENIERIA";#N/A,#N/A,TRUE,"COMPRAS";#N/A,#N/A,TRUE,"DIRECCION";#N/A,#N/A,TRUE,"RESUMEN"}</definedName>
    <definedName name="_ABC1" localSheetId="16" hidden="1">{#N/A,#N/A,TRUE,"1842CWN0"}</definedName>
    <definedName name="_ABC1" localSheetId="17" hidden="1">{#N/A,#N/A,TRUE,"1842CWN0"}</definedName>
    <definedName name="_ABC1" localSheetId="3" hidden="1">{#N/A,#N/A,TRUE,"1842CWN0"}</definedName>
    <definedName name="_ABC1" localSheetId="4" hidden="1">{#N/A,#N/A,TRUE,"1842CWN0"}</definedName>
    <definedName name="_ABC1" localSheetId="5" hidden="1">{#N/A,#N/A,TRUE,"1842CWN0"}</definedName>
    <definedName name="_ABC1" hidden="1">{#N/A,#N/A,TRUE,"1842CWN0"}</definedName>
    <definedName name="_abc2" localSheetId="16" hidden="1">{#N/A,#N/A,TRUE,"1842CWN0"}</definedName>
    <definedName name="_abc2" localSheetId="17" hidden="1">{#N/A,#N/A,TRUE,"1842CWN0"}</definedName>
    <definedName name="_abc2" localSheetId="3" hidden="1">{#N/A,#N/A,TRUE,"1842CWN0"}</definedName>
    <definedName name="_abc2" localSheetId="4" hidden="1">{#N/A,#N/A,TRUE,"1842CWN0"}</definedName>
    <definedName name="_abc2" localSheetId="5" hidden="1">{#N/A,#N/A,TRUE,"1842CWN0"}</definedName>
    <definedName name="_abc2" hidden="1">{#N/A,#N/A,TRUE,"1842CWN0"}</definedName>
    <definedName name="_AFC1" localSheetId="16">[1]INV!$A$25:$D$28</definedName>
    <definedName name="_AFC1" localSheetId="3">[1]INV!$A$25:$D$28</definedName>
    <definedName name="_AFC1" localSheetId="4">[1]INV!$A$25:$D$28</definedName>
    <definedName name="_AFC1" localSheetId="5">[1]INV!$A$25:$D$28</definedName>
    <definedName name="_AFC1">[1]INV!$A$25:$D$28</definedName>
    <definedName name="_AFC3" localSheetId="16">[1]INV!$F$25:$I$28</definedName>
    <definedName name="_AFC3" localSheetId="3">[1]INV!$F$25:$I$28</definedName>
    <definedName name="_AFC3" localSheetId="4">[1]INV!$F$25:$I$28</definedName>
    <definedName name="_AFC3" localSheetId="5">[1]INV!$F$25:$I$28</definedName>
    <definedName name="_AFC3">[1]INV!$F$25:$I$28</definedName>
    <definedName name="_AFC5" localSheetId="16">[1]INV!$K$25:$N$28</definedName>
    <definedName name="_AFC5" localSheetId="3">[1]INV!$K$25:$N$28</definedName>
    <definedName name="_AFC5" localSheetId="4">[1]INV!$K$25:$N$28</definedName>
    <definedName name="_AFC5" localSheetId="5">[1]INV!$K$25:$N$28</definedName>
    <definedName name="_AFC5">[1]INV!$K$25:$N$28</definedName>
    <definedName name="_ALM1" localSheetId="16">#REF!</definedName>
    <definedName name="_ALM1" localSheetId="17">#REF!</definedName>
    <definedName name="_ALM1" localSheetId="3">#REF!</definedName>
    <definedName name="_ALM1" localSheetId="4">#REF!</definedName>
    <definedName name="_ALM1" localSheetId="5">#REF!</definedName>
    <definedName name="_ALM1">#REF!</definedName>
    <definedName name="_AND1" localSheetId="16">#REF!</definedName>
    <definedName name="_AND1" localSheetId="17">#REF!</definedName>
    <definedName name="_AND1" localSheetId="3">#REF!</definedName>
    <definedName name="_AND1" localSheetId="4">#REF!</definedName>
    <definedName name="_AND1" localSheetId="5">#REF!</definedName>
    <definedName name="_AND1">#REF!</definedName>
    <definedName name="_ane7" localSheetId="7">[8]!_xlbgnm.ane7</definedName>
    <definedName name="_ane7" localSheetId="26">[8]!_xlbgnm.ane7</definedName>
    <definedName name="_ane7" localSheetId="34">[8]!_xlbgnm.ane7</definedName>
    <definedName name="_ane7" localSheetId="35">[8]!_xlbgnm.ane7</definedName>
    <definedName name="_ane7" localSheetId="10">[8]!_xlbgnm.ane7</definedName>
    <definedName name="_ane7" localSheetId="16">[8]!_xlbgnm.ane7</definedName>
    <definedName name="_ane7" localSheetId="21">[8]!_xlbgnm.ane7</definedName>
    <definedName name="_ane7" localSheetId="22">[8]!_xlbgnm.ane7</definedName>
    <definedName name="_ane7" localSheetId="24">[8]!_xlbgnm.ane7</definedName>
    <definedName name="_ane7" localSheetId="3">[8]!_xlbgnm.ane7</definedName>
    <definedName name="_ane7" localSheetId="4">[8]!_xlbgnm.ane7</definedName>
    <definedName name="_ane7" localSheetId="5">[8]!_xlbgnm.ane7</definedName>
    <definedName name="_ane7">[8]!_xlbgnm.ane7</definedName>
    <definedName name="_ane8" localSheetId="7">[8]!_xlbgnm.ane8</definedName>
    <definedName name="_ane8" localSheetId="26">[8]!_xlbgnm.ane8</definedName>
    <definedName name="_ane8" localSheetId="34">[8]!_xlbgnm.ane8</definedName>
    <definedName name="_ane8" localSheetId="35">[8]!_xlbgnm.ane8</definedName>
    <definedName name="_ane8" localSheetId="10">[8]!_xlbgnm.ane8</definedName>
    <definedName name="_ane8" localSheetId="16">[8]!_xlbgnm.ane8</definedName>
    <definedName name="_ane8" localSheetId="21">[8]!_xlbgnm.ane8</definedName>
    <definedName name="_ane8" localSheetId="22">[8]!_xlbgnm.ane8</definedName>
    <definedName name="_ane8" localSheetId="24">[8]!_xlbgnm.ane8</definedName>
    <definedName name="_ane8" localSheetId="3">[8]!_xlbgnm.ane8</definedName>
    <definedName name="_ane8" localSheetId="4">[8]!_xlbgnm.ane8</definedName>
    <definedName name="_ane8" localSheetId="5">[8]!_xlbgnm.ane8</definedName>
    <definedName name="_ane8">[8]!_xlbgnm.ane8</definedName>
    <definedName name="_APU221" localSheetId="6">#REF!</definedName>
    <definedName name="_APU221" localSheetId="7">#REF!</definedName>
    <definedName name="_APU221" localSheetId="16">#REF!</definedName>
    <definedName name="_APU221" localSheetId="17">#REF!</definedName>
    <definedName name="_APU221" localSheetId="3">#REF!</definedName>
    <definedName name="_APU221" localSheetId="4">#REF!</definedName>
    <definedName name="_APU221" localSheetId="5">#REF!</definedName>
    <definedName name="_APU221">#REF!</definedName>
    <definedName name="_APU465" localSheetId="7">[17]!absc</definedName>
    <definedName name="_APU465" localSheetId="26">[17]!absc</definedName>
    <definedName name="_APU465" localSheetId="34">[17]!absc</definedName>
    <definedName name="_APU465" localSheetId="35">[17]!absc</definedName>
    <definedName name="_APU465" localSheetId="10">[17]!absc</definedName>
    <definedName name="_APU465" localSheetId="21">[17]!absc</definedName>
    <definedName name="_APU465" localSheetId="22">[17]!absc</definedName>
    <definedName name="_APU465" localSheetId="24">[17]!absc</definedName>
    <definedName name="_APU465" localSheetId="3">[17]!absc</definedName>
    <definedName name="_APU465" localSheetId="4">[17]!absc</definedName>
    <definedName name="_APU465" localSheetId="5">[17]!absc</definedName>
    <definedName name="_APU465">[17]!absc</definedName>
    <definedName name="_Atp2" localSheetId="16">[12]EMPRESA!$F$22</definedName>
    <definedName name="_Atp2" localSheetId="3">[12]EMPRESA!$F$22</definedName>
    <definedName name="_Atp2" localSheetId="4">[12]EMPRESA!$F$22</definedName>
    <definedName name="_Atp2" localSheetId="5">[12]EMPRESA!$F$22</definedName>
    <definedName name="_Atp2">[12]EMPRESA!$F$22</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localSheetId="16" hidden="1">{"TAB1",#N/A,TRUE,"GENERAL";"TAB2",#N/A,TRUE,"GENERAL";"TAB3",#N/A,TRUE,"GENERAL";"TAB4",#N/A,TRUE,"GENERAL";"TAB5",#N/A,TRUE,"GENERAL"}</definedName>
    <definedName name="_b2" localSheetId="17" hidden="1">{"TAB1",#N/A,TRUE,"GENERAL";"TAB2",#N/A,TRUE,"GENERAL";"TAB3",#N/A,TRUE,"GENERAL";"TAB4",#N/A,TRUE,"GENERAL";"TAB5",#N/A,TRUE,"GENERAL"}</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localSheetId="16" hidden="1">{"TAB1",#N/A,TRUE,"GENERAL";"TAB2",#N/A,TRUE,"GENERAL";"TAB3",#N/A,TRUE,"GENERAL";"TAB4",#N/A,TRUE,"GENERAL";"TAB5",#N/A,TRUE,"GENERAL"}</definedName>
    <definedName name="_b3" localSheetId="17"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localSheetId="16" hidden="1">{"TAB1",#N/A,TRUE,"GENERAL";"TAB2",#N/A,TRUE,"GENERAL";"TAB3",#N/A,TRUE,"GENERAL";"TAB4",#N/A,TRUE,"GENERAL";"TAB5",#N/A,TRUE,"GENERAL"}</definedName>
    <definedName name="_b4" localSheetId="17"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localSheetId="16" hidden="1">{"TAB1",#N/A,TRUE,"GENERAL";"TAB2",#N/A,TRUE,"GENERAL";"TAB3",#N/A,TRUE,"GENERAL";"TAB4",#N/A,TRUE,"GENERAL";"TAB5",#N/A,TRUE,"GENERAL"}</definedName>
    <definedName name="_b5" localSheetId="17"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localSheetId="16" hidden="1">{"TAB1",#N/A,TRUE,"GENERAL";"TAB2",#N/A,TRUE,"GENERAL";"TAB3",#N/A,TRUE,"GENERAL";"TAB4",#N/A,TRUE,"GENERAL";"TAB5",#N/A,TRUE,"GENERAL"}</definedName>
    <definedName name="_b6" localSheetId="17"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hidden="1">{"TAB1",#N/A,TRUE,"GENERAL";"TAB2",#N/A,TRUE,"GENERAL";"TAB3",#N/A,TRUE,"GENERAL";"TAB4",#N/A,TRUE,"GENERAL";"TAB5",#N/A,TRUE,"GENERAL"}</definedName>
    <definedName name="_b7" localSheetId="6" hidden="1">{"via1",#N/A,TRUE,"general";"via2",#N/A,TRUE,"general";"via3",#N/A,TRUE,"general"}</definedName>
    <definedName name="_b7" localSheetId="7" hidden="1">{"via1",#N/A,TRUE,"general";"via2",#N/A,TRUE,"general";"via3",#N/A,TRUE,"general"}</definedName>
    <definedName name="_b7" localSheetId="16" hidden="1">{"via1",#N/A,TRUE,"general";"via2",#N/A,TRUE,"general";"via3",#N/A,TRUE,"general"}</definedName>
    <definedName name="_b7" localSheetId="17" hidden="1">{"via1",#N/A,TRUE,"general";"via2",#N/A,TRUE,"general";"via3",#N/A,TRUE,"general"}</definedName>
    <definedName name="_b7" localSheetId="3"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localSheetId="16" hidden="1">{"via1",#N/A,TRUE,"general";"via2",#N/A,TRUE,"general";"via3",#N/A,TRUE,"general"}</definedName>
    <definedName name="_b8" localSheetId="17"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hidden="1">{"via1",#N/A,TRUE,"general";"via2",#N/A,TRUE,"general";"via3",#N/A,TRUE,"general"}</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localSheetId="16" hidden="1">{"TAB1",#N/A,TRUE,"GENERAL";"TAB2",#N/A,TRUE,"GENERAL";"TAB3",#N/A,TRUE,"GENERAL";"TAB4",#N/A,TRUE,"GENERAL";"TAB5",#N/A,TRUE,"GENERAL"}</definedName>
    <definedName name="_bb9" localSheetId="17" hidden="1">{"TAB1",#N/A,TRUE,"GENERAL";"TAB2",#N/A,TRUE,"GENERAL";"TAB3",#N/A,TRUE,"GENERAL";"TAB4",#N/A,TRUE,"GENERAL";"TAB5",#N/A,TRUE,"GENERAL"}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17"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hidden="1">{"TAB1",#N/A,TRUE,"GENERAL";"TAB2",#N/A,TRUE,"GENERAL";"TAB3",#N/A,TRUE,"GENERAL";"TAB4",#N/A,TRUE,"GENERAL";"TAB5",#N/A,TRUE,"GENERAL"}</definedName>
    <definedName name="_BGC1" localSheetId="16">[1]INV!$A$5:$D$8</definedName>
    <definedName name="_BGC1" localSheetId="3">[1]INV!$A$5:$D$8</definedName>
    <definedName name="_BGC1" localSheetId="4">[1]INV!$A$5:$D$8</definedName>
    <definedName name="_BGC1" localSheetId="5">[1]INV!$A$5:$D$8</definedName>
    <definedName name="_BGC1">[1]INV!$A$5:$D$8</definedName>
    <definedName name="_BGC3" localSheetId="16">[1]INV!$F$5:$I$8</definedName>
    <definedName name="_BGC3" localSheetId="3">[1]INV!$F$5:$I$8</definedName>
    <definedName name="_BGC3" localSheetId="4">[1]INV!$F$5:$I$8</definedName>
    <definedName name="_BGC3" localSheetId="5">[1]INV!$F$5:$I$8</definedName>
    <definedName name="_BGC3">[1]INV!$F$5:$I$8</definedName>
    <definedName name="_BGC5" localSheetId="16">[1]INV!$K$5:$N$8</definedName>
    <definedName name="_BGC5" localSheetId="3">[1]INV!$K$5:$N$8</definedName>
    <definedName name="_BGC5" localSheetId="4">[1]INV!$K$5:$N$8</definedName>
    <definedName name="_BGC5" localSheetId="5">[1]INV!$K$5:$N$8</definedName>
    <definedName name="_BGC5">[1]INV!$K$5:$N$8</definedName>
    <definedName name="_CAC1" localSheetId="16">[1]INV!$A$19:$D$22</definedName>
    <definedName name="_CAC1" localSheetId="3">[1]INV!$A$19:$D$22</definedName>
    <definedName name="_CAC1" localSheetId="4">[1]INV!$A$19:$D$22</definedName>
    <definedName name="_CAC1" localSheetId="5">[1]INV!$A$19:$D$22</definedName>
    <definedName name="_CAC1">[1]INV!$A$19:$D$22</definedName>
    <definedName name="_CAC3" localSheetId="16">[1]INV!$F$19:$I$22</definedName>
    <definedName name="_CAC3" localSheetId="3">[1]INV!$F$19:$I$22</definedName>
    <definedName name="_CAC3" localSheetId="4">[1]INV!$F$19:$I$22</definedName>
    <definedName name="_CAC3" localSheetId="5">[1]INV!$F$19:$I$22</definedName>
    <definedName name="_CAC3">[1]INV!$F$19:$I$22</definedName>
    <definedName name="_CAC5" localSheetId="16">[1]INV!$K$19:$N$22</definedName>
    <definedName name="_CAC5" localSheetId="3">[1]INV!$K$19:$N$22</definedName>
    <definedName name="_CAC5" localSheetId="4">[1]INV!$K$19:$N$22</definedName>
    <definedName name="_CAC5" localSheetId="5">[1]INV!$K$19:$N$22</definedName>
    <definedName name="_CAC5">[1]INV!$K$19:$N$22</definedName>
    <definedName name="_Cod1" localSheetId="16">#REF!</definedName>
    <definedName name="_Cod1" localSheetId="17">#REF!</definedName>
    <definedName name="_Cod1" localSheetId="3">#REF!</definedName>
    <definedName name="_Cod1" localSheetId="4">#REF!</definedName>
    <definedName name="_Cod1" localSheetId="5">#REF!</definedName>
    <definedName name="_Cod1">#REF!</definedName>
    <definedName name="_COM1" localSheetId="16">#REF!</definedName>
    <definedName name="_COM1" localSheetId="17">#REF!</definedName>
    <definedName name="_COM1" localSheetId="3">#REF!</definedName>
    <definedName name="_COM1" localSheetId="4">#REF!</definedName>
    <definedName name="_COM1" localSheetId="5">#REF!</definedName>
    <definedName name="_COM1">#REF!</definedName>
    <definedName name="_COM10" localSheetId="16">#REF!</definedName>
    <definedName name="_COM10" localSheetId="17">#REF!</definedName>
    <definedName name="_COM10" localSheetId="3">#REF!</definedName>
    <definedName name="_COM10" localSheetId="4">#REF!</definedName>
    <definedName name="_COM10" localSheetId="5">#REF!</definedName>
    <definedName name="_COM10">#REF!</definedName>
    <definedName name="_COM11" localSheetId="16">#REF!</definedName>
    <definedName name="_COM11">#REF!</definedName>
    <definedName name="_COM12" localSheetId="16">#REF!</definedName>
    <definedName name="_COM12">#REF!</definedName>
    <definedName name="_COM13" localSheetId="16">#REF!</definedName>
    <definedName name="_COM13">#REF!</definedName>
    <definedName name="_COM14" localSheetId="16">#REF!</definedName>
    <definedName name="_COM14">#REF!</definedName>
    <definedName name="_COM15" localSheetId="16">#REF!</definedName>
    <definedName name="_COM15">#REF!</definedName>
    <definedName name="_COM16" localSheetId="16">#REF!</definedName>
    <definedName name="_COM16">#REF!</definedName>
    <definedName name="_COM17" localSheetId="16">#REF!</definedName>
    <definedName name="_COM17">#REF!</definedName>
    <definedName name="_COM18" localSheetId="16">#REF!</definedName>
    <definedName name="_COM18">#REF!</definedName>
    <definedName name="_COM19" localSheetId="16">#REF!</definedName>
    <definedName name="_COM19">#REF!</definedName>
    <definedName name="_COM2" localSheetId="16">#REF!</definedName>
    <definedName name="_COM2">#REF!</definedName>
    <definedName name="_COM20" localSheetId="16">#REF!</definedName>
    <definedName name="_COM20">#REF!</definedName>
    <definedName name="_COM21" localSheetId="16">#REF!</definedName>
    <definedName name="_COM21">#REF!</definedName>
    <definedName name="_COM3" localSheetId="16">#REF!</definedName>
    <definedName name="_COM3">#REF!</definedName>
    <definedName name="_COM4" localSheetId="16">#REF!</definedName>
    <definedName name="_COM4">#REF!</definedName>
    <definedName name="_COM5" localSheetId="16">#REF!</definedName>
    <definedName name="_COM5">#REF!</definedName>
    <definedName name="_COM6" localSheetId="16">#REF!</definedName>
    <definedName name="_COM6">#REF!</definedName>
    <definedName name="_COM7" localSheetId="16">#REF!</definedName>
    <definedName name="_COM7">#REF!</definedName>
    <definedName name="_COM8" localSheetId="16">#REF!</definedName>
    <definedName name="_COM8">#REF!</definedName>
    <definedName name="_COM9" localSheetId="16">#REF!</definedName>
    <definedName name="_COM9">#REF!</definedName>
    <definedName name="_DCI1" localSheetId="16">[6]Tablas!#REF!</definedName>
    <definedName name="_DCI1" localSheetId="3">[6]Tablas!#REF!</definedName>
    <definedName name="_DCI1" localSheetId="4">[6]Tablas!#REF!</definedName>
    <definedName name="_DCI1" localSheetId="5">[6]Tablas!#REF!</definedName>
    <definedName name="_DCI1">[6]Tablas!#REF!</definedName>
    <definedName name="_DDS1" localSheetId="16">[6]Tablas!#REF!</definedName>
    <definedName name="_DDS1" localSheetId="3">[6]Tablas!#REF!</definedName>
    <definedName name="_DDS1" localSheetId="4">[6]Tablas!#REF!</definedName>
    <definedName name="_DDS1" localSheetId="5">[6]Tablas!#REF!</definedName>
    <definedName name="_DDS1">[6]Tablas!#REF!</definedName>
    <definedName name="_DGO1" localSheetId="16">[6]Tablas!#REF!</definedName>
    <definedName name="_DGO1" localSheetId="3">[6]Tablas!#REF!</definedName>
    <definedName name="_DGO1" localSheetId="4">[6]Tablas!#REF!</definedName>
    <definedName name="_DGO1" localSheetId="5">[6]Tablas!#REF!</definedName>
    <definedName name="_DGO1">[6]Tablas!#REF!</definedName>
    <definedName name="_DGP1" localSheetId="16">[6]Tablas!#REF!</definedName>
    <definedName name="_DGP1" localSheetId="3">[6]Tablas!#REF!</definedName>
    <definedName name="_DGP1" localSheetId="4">[6]Tablas!#REF!</definedName>
    <definedName name="_DGP1" localSheetId="5">[6]Tablas!#REF!</definedName>
    <definedName name="_DGP1">[6]Tablas!#REF!</definedName>
    <definedName name="_DIJ1" localSheetId="16">[6]Tablas!#REF!</definedName>
    <definedName name="_DIJ1" localSheetId="3">[6]Tablas!#REF!</definedName>
    <definedName name="_DIJ1" localSheetId="4">[6]Tablas!#REF!</definedName>
    <definedName name="_DIJ1" localSheetId="5">[6]Tablas!#REF!</definedName>
    <definedName name="_DIJ1">[6]Tablas!#REF!</definedName>
    <definedName name="_DPI1" localSheetId="16">[6]Tablas!#REF!</definedName>
    <definedName name="_DPI1" localSheetId="3">[6]Tablas!#REF!</definedName>
    <definedName name="_DPI1" localSheetId="4">[6]Tablas!#REF!</definedName>
    <definedName name="_DPI1" localSheetId="5">[6]Tablas!#REF!</definedName>
    <definedName name="_DPI1">[6]Tablas!#REF!</definedName>
    <definedName name="_DPY1" localSheetId="16">[6]Tablas!#REF!</definedName>
    <definedName name="_DPY1" localSheetId="3">[6]Tablas!#REF!</definedName>
    <definedName name="_DPY1" localSheetId="4">[6]Tablas!#REF!</definedName>
    <definedName name="_DPY1" localSheetId="5">[6]Tablas!#REF!</definedName>
    <definedName name="_DPY1">[6]Tablas!#REF!</definedName>
    <definedName name="_DRI1" localSheetId="16">[6]Tablas!#REF!</definedName>
    <definedName name="_DRI1" localSheetId="3">[6]Tablas!#REF!</definedName>
    <definedName name="_DRI1" localSheetId="4">[6]Tablas!#REF!</definedName>
    <definedName name="_DRI1" localSheetId="5">[6]Tablas!#REF!</definedName>
    <definedName name="_DRI1">[6]Tablas!#REF!</definedName>
    <definedName name="_DRL1" localSheetId="16">[6]Tablas!#REF!</definedName>
    <definedName name="_DRL1" localSheetId="3">[6]Tablas!#REF!</definedName>
    <definedName name="_DRL1" localSheetId="4">[6]Tablas!#REF!</definedName>
    <definedName name="_DRL1" localSheetId="5">[6]Tablas!#REF!</definedName>
    <definedName name="_DRL1">[6]Tablas!#REF!</definedName>
    <definedName name="_DSP1" localSheetId="16">[6]Tablas!#REF!</definedName>
    <definedName name="_DSP1" localSheetId="3">[6]Tablas!#REF!</definedName>
    <definedName name="_DSP1" localSheetId="4">[6]Tablas!#REF!</definedName>
    <definedName name="_DSP1" localSheetId="5">[6]Tablas!#REF!</definedName>
    <definedName name="_DSP1">[6]Tablas!#REF!</definedName>
    <definedName name="_ECP1" localSheetId="16">[6]Tablas!#REF!</definedName>
    <definedName name="_ECP1" localSheetId="3">[6]Tablas!#REF!</definedName>
    <definedName name="_ECP1" localSheetId="4">[6]Tablas!#REF!</definedName>
    <definedName name="_ECP1" localSheetId="5">[6]Tablas!#REF!</definedName>
    <definedName name="_ECP1">[6]Tablas!#REF!</definedName>
    <definedName name="_EST1" localSheetId="6">#REF!</definedName>
    <definedName name="_EST1" localSheetId="7">#REF!</definedName>
    <definedName name="_EST1" localSheetId="16">#REF!</definedName>
    <definedName name="_EST1" localSheetId="17">#REF!</definedName>
    <definedName name="_EST1" localSheetId="3">#REF!</definedName>
    <definedName name="_EST1" localSheetId="4">#REF!</definedName>
    <definedName name="_EST1" localSheetId="5">#REF!</definedName>
    <definedName name="_EST1">#REF!</definedName>
    <definedName name="_EST10" localSheetId="6">#REF!</definedName>
    <definedName name="_EST10" localSheetId="7">#REF!</definedName>
    <definedName name="_EST10" localSheetId="16">#REF!</definedName>
    <definedName name="_EST10" localSheetId="17">#REF!</definedName>
    <definedName name="_EST10">#REF!</definedName>
    <definedName name="_EST11" localSheetId="6">#REF!</definedName>
    <definedName name="_EST11" localSheetId="7">#REF!</definedName>
    <definedName name="_EST11" localSheetId="16">#REF!</definedName>
    <definedName name="_EST11" localSheetId="17">#REF!</definedName>
    <definedName name="_EST11">#REF!</definedName>
    <definedName name="_EST12" localSheetId="6">#REF!</definedName>
    <definedName name="_EST12" localSheetId="7">#REF!</definedName>
    <definedName name="_EST12" localSheetId="16">#REF!</definedName>
    <definedName name="_EST12">#REF!</definedName>
    <definedName name="_EST13" localSheetId="6">#REF!</definedName>
    <definedName name="_EST13" localSheetId="7">#REF!</definedName>
    <definedName name="_EST13" localSheetId="16">#REF!</definedName>
    <definedName name="_EST13">#REF!</definedName>
    <definedName name="_EST14" localSheetId="6">#REF!</definedName>
    <definedName name="_EST14" localSheetId="7">#REF!</definedName>
    <definedName name="_EST14" localSheetId="16">#REF!</definedName>
    <definedName name="_EST14">#REF!</definedName>
    <definedName name="_EST15" localSheetId="6">#REF!</definedName>
    <definedName name="_EST15" localSheetId="7">#REF!</definedName>
    <definedName name="_EST15" localSheetId="16">#REF!</definedName>
    <definedName name="_EST15">#REF!</definedName>
    <definedName name="_EST16" localSheetId="6">#REF!</definedName>
    <definedName name="_EST16" localSheetId="7">#REF!</definedName>
    <definedName name="_EST16" localSheetId="16">#REF!</definedName>
    <definedName name="_EST16">#REF!</definedName>
    <definedName name="_EST160" localSheetId="16">#REF!</definedName>
    <definedName name="_EST160">#REF!</definedName>
    <definedName name="_EST17" localSheetId="6">#REF!</definedName>
    <definedName name="_EST17" localSheetId="7">#REF!</definedName>
    <definedName name="_EST17" localSheetId="16">#REF!</definedName>
    <definedName name="_EST17">#REF!</definedName>
    <definedName name="_EST18" localSheetId="6">#REF!</definedName>
    <definedName name="_EST18" localSheetId="7">#REF!</definedName>
    <definedName name="_EST18" localSheetId="16">#REF!</definedName>
    <definedName name="_EST18">#REF!</definedName>
    <definedName name="_EST19" localSheetId="6">#REF!</definedName>
    <definedName name="_EST19" localSheetId="7">#REF!</definedName>
    <definedName name="_EST19" localSheetId="16">#REF!</definedName>
    <definedName name="_EST19">#REF!</definedName>
    <definedName name="_EST2" localSheetId="6">#REF!</definedName>
    <definedName name="_EST2" localSheetId="7">#REF!</definedName>
    <definedName name="_EST2" localSheetId="16">#REF!</definedName>
    <definedName name="_EST2">#REF!</definedName>
    <definedName name="_EST3" localSheetId="6">#REF!</definedName>
    <definedName name="_EST3" localSheetId="7">#REF!</definedName>
    <definedName name="_EST3" localSheetId="16">#REF!</definedName>
    <definedName name="_EST3">#REF!</definedName>
    <definedName name="_EST4" localSheetId="6">#REF!</definedName>
    <definedName name="_EST4" localSheetId="7">#REF!</definedName>
    <definedName name="_EST4" localSheetId="16">#REF!</definedName>
    <definedName name="_EST4">#REF!</definedName>
    <definedName name="_EST5" localSheetId="6">#REF!</definedName>
    <definedName name="_EST5" localSheetId="7">#REF!</definedName>
    <definedName name="_EST5" localSheetId="16">#REF!</definedName>
    <definedName name="_EST5">#REF!</definedName>
    <definedName name="_EST6" localSheetId="6">#REF!</definedName>
    <definedName name="_EST6" localSheetId="7">#REF!</definedName>
    <definedName name="_EST6" localSheetId="16">#REF!</definedName>
    <definedName name="_EST6">#REF!</definedName>
    <definedName name="_EST7" localSheetId="6">#REF!</definedName>
    <definedName name="_EST7" localSheetId="7">#REF!</definedName>
    <definedName name="_EST7" localSheetId="16">#REF!</definedName>
    <definedName name="_EST7">#REF!</definedName>
    <definedName name="_EST8" localSheetId="6">#REF!</definedName>
    <definedName name="_EST8" localSheetId="7">#REF!</definedName>
    <definedName name="_EST8" localSheetId="16">#REF!</definedName>
    <definedName name="_EST8">#REF!</definedName>
    <definedName name="_EST9" localSheetId="6">#REF!</definedName>
    <definedName name="_EST9" localSheetId="7">#REF!</definedName>
    <definedName name="_EST9" localSheetId="16">#REF!</definedName>
    <definedName name="_EST9">#REF!</definedName>
    <definedName name="_EXC1" localSheetId="6">#REF!</definedName>
    <definedName name="_EXC1" localSheetId="7">#REF!</definedName>
    <definedName name="_EXC1" localSheetId="16">#REF!</definedName>
    <definedName name="_EXC1">#REF!</definedName>
    <definedName name="_EXC10" localSheetId="6">#REF!</definedName>
    <definedName name="_EXC10" localSheetId="7">#REF!</definedName>
    <definedName name="_EXC10" localSheetId="16">#REF!</definedName>
    <definedName name="_EXC10">#REF!</definedName>
    <definedName name="_EXC11" localSheetId="6">#REF!</definedName>
    <definedName name="_EXC11" localSheetId="7">#REF!</definedName>
    <definedName name="_EXC11" localSheetId="16">#REF!</definedName>
    <definedName name="_EXC11">#REF!</definedName>
    <definedName name="_EXC12" localSheetId="6">#REF!</definedName>
    <definedName name="_EXC12" localSheetId="7">#REF!</definedName>
    <definedName name="_EXC12" localSheetId="16">#REF!</definedName>
    <definedName name="_EXC12">#REF!</definedName>
    <definedName name="_EXC2" localSheetId="6">#REF!</definedName>
    <definedName name="_EXC2" localSheetId="7">#REF!</definedName>
    <definedName name="_EXC2" localSheetId="16">#REF!</definedName>
    <definedName name="_EXC2">#REF!</definedName>
    <definedName name="_EXC3" localSheetId="6">#REF!</definedName>
    <definedName name="_EXC3" localSheetId="7">#REF!</definedName>
    <definedName name="_EXC3" localSheetId="16">#REF!</definedName>
    <definedName name="_EXC3">#REF!</definedName>
    <definedName name="_EXC4" localSheetId="6">#REF!</definedName>
    <definedName name="_EXC4" localSheetId="7">#REF!</definedName>
    <definedName name="_EXC4" localSheetId="16">#REF!</definedName>
    <definedName name="_EXC4">#REF!</definedName>
    <definedName name="_EXC5" localSheetId="6">#REF!</definedName>
    <definedName name="_EXC5" localSheetId="7">#REF!</definedName>
    <definedName name="_EXC5" localSheetId="16">#REF!</definedName>
    <definedName name="_EXC5">#REF!</definedName>
    <definedName name="_EXC6" localSheetId="6">#REF!</definedName>
    <definedName name="_EXC6" localSheetId="7">#REF!</definedName>
    <definedName name="_EXC6" localSheetId="16">#REF!</definedName>
    <definedName name="_EXC6">#REF!</definedName>
    <definedName name="_EXC7" localSheetId="6">#REF!</definedName>
    <definedName name="_EXC7" localSheetId="7">#REF!</definedName>
    <definedName name="_EXC7" localSheetId="16">#REF!</definedName>
    <definedName name="_EXC7">#REF!</definedName>
    <definedName name="_EXC8" localSheetId="6">#REF!</definedName>
    <definedName name="_EXC8" localSheetId="7">#REF!</definedName>
    <definedName name="_EXC8" localSheetId="16">#REF!</definedName>
    <definedName name="_EXC8">#REF!</definedName>
    <definedName name="_EXC9" localSheetId="6">#REF!</definedName>
    <definedName name="_EXC9" localSheetId="7">#REF!</definedName>
    <definedName name="_EXC9" localSheetId="16">#REF!</definedName>
    <definedName name="_EXC9">#REF!</definedName>
    <definedName name="_F" localSheetId="6">'1,1'!ERR</definedName>
    <definedName name="_F" localSheetId="7">'1,2'!ERR</definedName>
    <definedName name="_F" localSheetId="26">'[13]3,2'!ERR</definedName>
    <definedName name="_F" localSheetId="34">'[13]3,2'!ERR</definedName>
    <definedName name="_F" localSheetId="35">'[13]3,2'!ERR</definedName>
    <definedName name="_F" localSheetId="16">'6,1'!ERR</definedName>
    <definedName name="_F" localSheetId="22">'[13]3,2'!ERR</definedName>
    <definedName name="_F" localSheetId="24">'[13]3,2'!ERR</definedName>
    <definedName name="_F" localSheetId="3">CANTIDADES!ERR</definedName>
    <definedName name="_F" localSheetId="4">'OFERTA ECONOMICA'!ERR</definedName>
    <definedName name="_F" localSheetId="5">'PRESUPUESTO OFICIAL'!ERR</definedName>
    <definedName name="_F">'[13]3,2'!ERR</definedName>
    <definedName name="_F10" localSheetId="16">#REF!</definedName>
    <definedName name="_F10" localSheetId="17">#REF!</definedName>
    <definedName name="_F10" localSheetId="3">#REF!</definedName>
    <definedName name="_F10" localSheetId="4">#REF!</definedName>
    <definedName name="_F10" localSheetId="5">#REF!</definedName>
    <definedName name="_F10">#REF!</definedName>
    <definedName name="_FC" localSheetId="16">#REF!</definedName>
    <definedName name="_FC" localSheetId="17">#REF!</definedName>
    <definedName name="_FC" localSheetId="3">#REF!</definedName>
    <definedName name="_FC" localSheetId="4">#REF!</definedName>
    <definedName name="_FC" localSheetId="5">#REF!</definedName>
    <definedName name="_FC">#REF!</definedName>
    <definedName name="_Fill" localSheetId="6" hidden="1">#REF!</definedName>
    <definedName name="_Fill" localSheetId="7" hidden="1">#REF!</definedName>
    <definedName name="_Fill" localSheetId="16" hidden="1">#REF!</definedName>
    <definedName name="_Fill" localSheetId="17" hidden="1">#REF!</definedName>
    <definedName name="_Fill" hidden="1">#REF!</definedName>
    <definedName name="_xlnm._FilterDatabase" localSheetId="3" hidden="1">CANTIDADES!#REF!</definedName>
    <definedName name="_xlnm._FilterDatabase" localSheetId="0" hidden="1">'MATRIZ DE MERCADO LA LT'!$A$2:$J$174</definedName>
    <definedName name="_xlnm._FilterDatabase" localSheetId="4" hidden="1">'OFERTA ECONOMICA'!$I$12:$I$67</definedName>
    <definedName name="_xlnm._FilterDatabase" localSheetId="5" hidden="1">'PRESUPUESTO OFICIAL'!$I$12:$I$67</definedName>
    <definedName name="_FS01" localSheetId="6">'1,1'!ERR</definedName>
    <definedName name="_FS01" localSheetId="7">'1,2'!ERR</definedName>
    <definedName name="_FS01" localSheetId="26">'[13]3,2'!ERR</definedName>
    <definedName name="_FS01" localSheetId="34">'[13]3,2'!ERR</definedName>
    <definedName name="_FS01" localSheetId="35">'[13]3,2'!ERR</definedName>
    <definedName name="_FS01" localSheetId="16">'6,1'!ERR</definedName>
    <definedName name="_FS01" localSheetId="22">'[13]3,2'!ERR</definedName>
    <definedName name="_FS01" localSheetId="24">'[13]3,2'!ERR</definedName>
    <definedName name="_FS01" localSheetId="3">CANTIDADES!ERR</definedName>
    <definedName name="_FS01" localSheetId="4">'OFERTA ECONOMICA'!ERR</definedName>
    <definedName name="_FS01" localSheetId="5">'PRESUPUESTO OFICIAL'!ERR</definedName>
    <definedName name="_FS01">'[13]3,2'!ERR</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localSheetId="16" hidden="1">{"TAB1",#N/A,TRUE,"GENERAL";"TAB2",#N/A,TRUE,"GENERAL";"TAB3",#N/A,TRUE,"GENERAL";"TAB4",#N/A,TRUE,"GENERAL";"TAB5",#N/A,TRUE,"GENERAL"}</definedName>
    <definedName name="_g2" localSheetId="17" hidden="1">{"TAB1",#N/A,TRUE,"GENERAL";"TAB2",#N/A,TRUE,"GENERAL";"TAB3",#N/A,TRUE,"GENERAL";"TAB4",#N/A,TRUE,"GENERAL";"TAB5",#N/A,TRUE,"GENERAL"}</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hidden="1">{"TAB1",#N/A,TRUE,"GENERAL";"TAB2",#N/A,TRUE,"GENERAL";"TAB3",#N/A,TRUE,"GENERAL";"TAB4",#N/A,TRUE,"GENERAL";"TAB5",#N/A,TRUE,"GENERAL"}</definedName>
    <definedName name="_g3" localSheetId="6" hidden="1">{"via1",#N/A,TRUE,"general";"via2",#N/A,TRUE,"general";"via3",#N/A,TRUE,"general"}</definedName>
    <definedName name="_g3" localSheetId="7" hidden="1">{"via1",#N/A,TRUE,"general";"via2",#N/A,TRUE,"general";"via3",#N/A,TRUE,"general"}</definedName>
    <definedName name="_g3" localSheetId="16" hidden="1">{"via1",#N/A,TRUE,"general";"via2",#N/A,TRUE,"general";"via3",#N/A,TRUE,"general"}</definedName>
    <definedName name="_g3" localSheetId="17" hidden="1">{"via1",#N/A,TRUE,"general";"via2",#N/A,TRUE,"general";"via3",#N/A,TRUE,"general"}</definedName>
    <definedName name="_g3" localSheetId="3"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localSheetId="16" hidden="1">{"via1",#N/A,TRUE,"general";"via2",#N/A,TRUE,"general";"via3",#N/A,TRUE,"general"}</definedName>
    <definedName name="_g4" localSheetId="17"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localSheetId="16" hidden="1">{"via1",#N/A,TRUE,"general";"via2",#N/A,TRUE,"general";"via3",#N/A,TRUE,"general"}</definedName>
    <definedName name="_g5" localSheetId="17"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localSheetId="16" hidden="1">{"via1",#N/A,TRUE,"general";"via2",#N/A,TRUE,"general";"via3",#N/A,TRUE,"general"}</definedName>
    <definedName name="_g6" localSheetId="17"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hidden="1">{"via1",#N/A,TRUE,"general";"via2",#N/A,TRUE,"general";"via3",#N/A,TRUE,"general"}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localSheetId="16" hidden="1">{"TAB1",#N/A,TRUE,"GENERAL";"TAB2",#N/A,TRUE,"GENERAL";"TAB3",#N/A,TRUE,"GENERAL";"TAB4",#N/A,TRUE,"GENERAL";"TAB5",#N/A,TRUE,"GENERAL"}</definedName>
    <definedName name="_g7" localSheetId="17" hidden="1">{"TAB1",#N/A,TRUE,"GENERAL";"TAB2",#N/A,TRUE,"GENERAL";"TAB3",#N/A,TRUE,"GENERAL";"TAB4",#N/A,TRUE,"GENERAL";"TAB5",#N/A,TRUE,"GENERAL"}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hidden="1">{"TAB1",#N/A,TRUE,"GENERAL";"TAB2",#N/A,TRUE,"GENERAL";"TAB3",#N/A,TRUE,"GENERAL";"TAB4",#N/A,TRUE,"GENERAL";"TAB5",#N/A,TRUE,"GENERAL"}</definedName>
    <definedName name="_GoBack" localSheetId="7">'1,2'!$F$3</definedName>
    <definedName name="_GoBack">'1,1'!$F$3</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localSheetId="16" hidden="1">{"TAB1",#N/A,TRUE,"GENERAL";"TAB2",#N/A,TRUE,"GENERAL";"TAB3",#N/A,TRUE,"GENERAL";"TAB4",#N/A,TRUE,"GENERAL";"TAB5",#N/A,TRUE,"GENERAL"}</definedName>
    <definedName name="_GR1" localSheetId="17" hidden="1">{"TAB1",#N/A,TRUE,"GENERAL";"TAB2",#N/A,TRUE,"GENERAL";"TAB3",#N/A,TRUE,"GENERAL";"TAB4",#N/A,TRUE,"GENERAL";"TAB5",#N/A,TRUE,"GENERAL"}</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hidden="1">{"TAB1",#N/A,TRUE,"GENERAL";"TAB2",#N/A,TRUE,"GENERAL";"TAB3",#N/A,TRUE,"GENERAL";"TAB4",#N/A,TRUE,"GENERAL";"TAB5",#N/A,TRUE,"GENERAL"}</definedName>
    <definedName name="_gtr4" localSheetId="6" hidden="1">{"via1",#N/A,TRUE,"general";"via2",#N/A,TRUE,"general";"via3",#N/A,TRUE,"general"}</definedName>
    <definedName name="_gtr4" localSheetId="7" hidden="1">{"via1",#N/A,TRUE,"general";"via2",#N/A,TRUE,"general";"via3",#N/A,TRUE,"general"}</definedName>
    <definedName name="_gtr4" localSheetId="16" hidden="1">{"via1",#N/A,TRUE,"general";"via2",#N/A,TRUE,"general";"via3",#N/A,TRUE,"general"}</definedName>
    <definedName name="_gtr4" localSheetId="17" hidden="1">{"via1",#N/A,TRUE,"general";"via2",#N/A,TRUE,"general";"via3",#N/A,TRUE,"general"}</definedName>
    <definedName name="_gtr4" localSheetId="3"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localSheetId="16" hidden="1">{"via1",#N/A,TRUE,"general";"via2",#N/A,TRUE,"general";"via3",#N/A,TRUE,"general"}</definedName>
    <definedName name="_h2" localSheetId="17"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localSheetId="16" hidden="1">{"via1",#N/A,TRUE,"general";"via2",#N/A,TRUE,"general";"via3",#N/A,TRUE,"general"}</definedName>
    <definedName name="_h3" localSheetId="17"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hidden="1">{"via1",#N/A,TRUE,"general";"via2",#N/A,TRUE,"general";"via3",#N/A,TRUE,"general"}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localSheetId="16" hidden="1">{"TAB1",#N/A,TRUE,"GENERAL";"TAB2",#N/A,TRUE,"GENERAL";"TAB3",#N/A,TRUE,"GENERAL";"TAB4",#N/A,TRUE,"GENERAL";"TAB5",#N/A,TRUE,"GENERAL"}</definedName>
    <definedName name="_h4" localSheetId="17" hidden="1">{"TAB1",#N/A,TRUE,"GENERAL";"TAB2",#N/A,TRUE,"GENERAL";"TAB3",#N/A,TRUE,"GENERAL";"TAB4",#N/A,TRUE,"GENERAL";"TAB5",#N/A,TRUE,"GENERAL"}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localSheetId="16" hidden="1">{"TAB1",#N/A,TRUE,"GENERAL";"TAB2",#N/A,TRUE,"GENERAL";"TAB3",#N/A,TRUE,"GENERAL";"TAB4",#N/A,TRUE,"GENERAL";"TAB5",#N/A,TRUE,"GENERAL"}</definedName>
    <definedName name="_h5" localSheetId="17"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hidden="1">{"TAB1",#N/A,TRUE,"GENERAL";"TAB2",#N/A,TRUE,"GENERAL";"TAB3",#N/A,TRUE,"GENERAL";"TAB4",#N/A,TRUE,"GENERAL";"TAB5",#N/A,TRUE,"GENERAL"}</definedName>
    <definedName name="_h6" localSheetId="6" hidden="1">{"via1",#N/A,TRUE,"general";"via2",#N/A,TRUE,"general";"via3",#N/A,TRUE,"general"}</definedName>
    <definedName name="_h6" localSheetId="7" hidden="1">{"via1",#N/A,TRUE,"general";"via2",#N/A,TRUE,"general";"via3",#N/A,TRUE,"general"}</definedName>
    <definedName name="_h6" localSheetId="16" hidden="1">{"via1",#N/A,TRUE,"general";"via2",#N/A,TRUE,"general";"via3",#N/A,TRUE,"general"}</definedName>
    <definedName name="_h6" localSheetId="17" hidden="1">{"via1",#N/A,TRUE,"general";"via2",#N/A,TRUE,"general";"via3",#N/A,TRUE,"general"}</definedName>
    <definedName name="_h6" localSheetId="3"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hidden="1">{"via1",#N/A,TRUE,"general";"via2",#N/A,TRUE,"general";"via3",#N/A,TRUE,"general"}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localSheetId="16" hidden="1">{"TAB1",#N/A,TRUE,"GENERAL";"TAB2",#N/A,TRUE,"GENERAL";"TAB3",#N/A,TRUE,"GENERAL";"TAB4",#N/A,TRUE,"GENERAL";"TAB5",#N/A,TRUE,"GENERAL"}</definedName>
    <definedName name="_h7" localSheetId="17" hidden="1">{"TAB1",#N/A,TRUE,"GENERAL";"TAB2",#N/A,TRUE,"GENERAL";"TAB3",#N/A,TRUE,"GENERAL";"TAB4",#N/A,TRUE,"GENERAL";"TAB5",#N/A,TRUE,"GENERAL"}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hidden="1">{"TAB1",#N/A,TRUE,"GENERAL";"TAB2",#N/A,TRUE,"GENERAL";"TAB3",#N/A,TRUE,"GENERAL";"TAB4",#N/A,TRUE,"GENERAL";"TAB5",#N/A,TRUE,"GENERAL"}</definedName>
    <definedName name="_h8" localSheetId="6" hidden="1">{"via1",#N/A,TRUE,"general";"via2",#N/A,TRUE,"general";"via3",#N/A,TRUE,"general"}</definedName>
    <definedName name="_h8" localSheetId="7" hidden="1">{"via1",#N/A,TRUE,"general";"via2",#N/A,TRUE,"general";"via3",#N/A,TRUE,"general"}</definedName>
    <definedName name="_h8" localSheetId="16" hidden="1">{"via1",#N/A,TRUE,"general";"via2",#N/A,TRUE,"general";"via3",#N/A,TRUE,"general"}</definedName>
    <definedName name="_h8" localSheetId="17" hidden="1">{"via1",#N/A,TRUE,"general";"via2",#N/A,TRUE,"general";"via3",#N/A,TRUE,"general"}</definedName>
    <definedName name="_h8" localSheetId="3"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localSheetId="16" hidden="1">{"via1",#N/A,TRUE,"general";"via2",#N/A,TRUE,"general";"via3",#N/A,TRUE,"general"}</definedName>
    <definedName name="_hfh7" localSheetId="17"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hidden="1">{"via1",#N/A,TRUE,"general";"via2",#N/A,TRUE,"general";"via3",#N/A,TRUE,"general"}</definedName>
    <definedName name="_hhg1" localSheetId="16" hidden="1">{#N/A,#N/A,TRUE,"1842CWN0"}</definedName>
    <definedName name="_hhg1" localSheetId="17" hidden="1">{#N/A,#N/A,TRUE,"1842CWN0"}</definedName>
    <definedName name="_hhg1" localSheetId="3" hidden="1">{#N/A,#N/A,TRUE,"1842CWN0"}</definedName>
    <definedName name="_hhg1" localSheetId="4" hidden="1">{#N/A,#N/A,TRUE,"1842CWN0"}</definedName>
    <definedName name="_hhg1" localSheetId="5" hidden="1">{#N/A,#N/A,TRUE,"1842CWN0"}</definedName>
    <definedName name="_hhg1" hidden="1">{#N/A,#N/A,TRUE,"1842CWN0"}</definedName>
    <definedName name="_i4" localSheetId="6" hidden="1">{"via1",#N/A,TRUE,"general";"via2",#N/A,TRUE,"general";"via3",#N/A,TRUE,"general"}</definedName>
    <definedName name="_i4" localSheetId="7" hidden="1">{"via1",#N/A,TRUE,"general";"via2",#N/A,TRUE,"general";"via3",#N/A,TRUE,"general"}</definedName>
    <definedName name="_i4" localSheetId="16" hidden="1">{"via1",#N/A,TRUE,"general";"via2",#N/A,TRUE,"general";"via3",#N/A,TRUE,"general"}</definedName>
    <definedName name="_i4" localSheetId="17" hidden="1">{"via1",#N/A,TRUE,"general";"via2",#N/A,TRUE,"general";"via3",#N/A,TRUE,"general"}</definedName>
    <definedName name="_i4" localSheetId="3"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hidden="1">{"via1",#N/A,TRUE,"general";"via2",#N/A,TRUE,"general";"via3",#N/A,TRUE,"general"}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localSheetId="16" hidden="1">{"TAB1",#N/A,TRUE,"GENERAL";"TAB2",#N/A,TRUE,"GENERAL";"TAB3",#N/A,TRUE,"GENERAL";"TAB4",#N/A,TRUE,"GENERAL";"TAB5",#N/A,TRUE,"GENERAL"}</definedName>
    <definedName name="_i5" localSheetId="17" hidden="1">{"TAB1",#N/A,TRUE,"GENERAL";"TAB2",#N/A,TRUE,"GENERAL";"TAB3",#N/A,TRUE,"GENERAL";"TAB4",#N/A,TRUE,"GENERAL";"TAB5",#N/A,TRUE,"GENERAL"}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localSheetId="16" hidden="1">{"TAB1",#N/A,TRUE,"GENERAL";"TAB2",#N/A,TRUE,"GENERAL";"TAB3",#N/A,TRUE,"GENERAL";"TAB4",#N/A,TRUE,"GENERAL";"TAB5",#N/A,TRUE,"GENERAL"}</definedName>
    <definedName name="_i6" localSheetId="17"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hidden="1">{"TAB1",#N/A,TRUE,"GENERAL";"TAB2",#N/A,TRUE,"GENERAL";"TAB3",#N/A,TRUE,"GENERAL";"TAB4",#N/A,TRUE,"GENERAL";"TAB5",#N/A,TRUE,"GENERAL"}</definedName>
    <definedName name="_i7" localSheetId="6" hidden="1">{"via1",#N/A,TRUE,"general";"via2",#N/A,TRUE,"general";"via3",#N/A,TRUE,"general"}</definedName>
    <definedName name="_i7" localSheetId="7" hidden="1">{"via1",#N/A,TRUE,"general";"via2",#N/A,TRUE,"general";"via3",#N/A,TRUE,"general"}</definedName>
    <definedName name="_i7" localSheetId="16" hidden="1">{"via1",#N/A,TRUE,"general";"via2",#N/A,TRUE,"general";"via3",#N/A,TRUE,"general"}</definedName>
    <definedName name="_i7" localSheetId="17" hidden="1">{"via1",#N/A,TRUE,"general";"via2",#N/A,TRUE,"general";"via3",#N/A,TRUE,"general"}</definedName>
    <definedName name="_i7" localSheetId="3"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hidden="1">{"via1",#N/A,TRUE,"general";"via2",#N/A,TRUE,"general";"via3",#N/A,TRUE,"general"}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localSheetId="16" hidden="1">{"TAB1",#N/A,TRUE,"GENERAL";"TAB2",#N/A,TRUE,"GENERAL";"TAB3",#N/A,TRUE,"GENERAL";"TAB4",#N/A,TRUE,"GENERAL";"TAB5",#N/A,TRUE,"GENERAL"}</definedName>
    <definedName name="_i77" localSheetId="17" hidden="1">{"TAB1",#N/A,TRUE,"GENERAL";"TAB2",#N/A,TRUE,"GENERAL";"TAB3",#N/A,TRUE,"GENERAL";"TAB4",#N/A,TRUE,"GENERAL";"TAB5",#N/A,TRUE,"GENERAL"}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hidden="1">{"TAB1",#N/A,TRUE,"GENERAL";"TAB2",#N/A,TRUE,"GENERAL";"TAB3",#N/A,TRUE,"GENERAL";"TAB4",#N/A,TRUE,"GENERAL";"TAB5",#N/A,TRUE,"GENERAL"}</definedName>
    <definedName name="_i8" localSheetId="6" hidden="1">{"via1",#N/A,TRUE,"general";"via2",#N/A,TRUE,"general";"via3",#N/A,TRUE,"general"}</definedName>
    <definedName name="_i8" localSheetId="7" hidden="1">{"via1",#N/A,TRUE,"general";"via2",#N/A,TRUE,"general";"via3",#N/A,TRUE,"general"}</definedName>
    <definedName name="_i8" localSheetId="16" hidden="1">{"via1",#N/A,TRUE,"general";"via2",#N/A,TRUE,"general";"via3",#N/A,TRUE,"general"}</definedName>
    <definedName name="_i8" localSheetId="17" hidden="1">{"via1",#N/A,TRUE,"general";"via2",#N/A,TRUE,"general";"via3",#N/A,TRUE,"general"}</definedName>
    <definedName name="_i8" localSheetId="3"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hidden="1">{"via1",#N/A,TRUE,"general";"via2",#N/A,TRUE,"general";"via3",#N/A,TRUE,"general"}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localSheetId="16" hidden="1">{"TAB1",#N/A,TRUE,"GENERAL";"TAB2",#N/A,TRUE,"GENERAL";"TAB3",#N/A,TRUE,"GENERAL";"TAB4",#N/A,TRUE,"GENERAL";"TAB5",#N/A,TRUE,"GENERAL"}</definedName>
    <definedName name="_i9" localSheetId="17" hidden="1">{"TAB1",#N/A,TRUE,"GENERAL";"TAB2",#N/A,TRUE,"GENERAL";"TAB3",#N/A,TRUE,"GENERAL";"TAB4",#N/A,TRUE,"GENERAL";"TAB5",#N/A,TRUE,"GENERAL"}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hidden="1">{"TAB1",#N/A,TRUE,"GENERAL";"TAB2",#N/A,TRUE,"GENERAL";"TAB3",#N/A,TRUE,"GENERAL";"TAB4",#N/A,TRUE,"GENERAL";"TAB5",#N/A,TRUE,"GENERAL"}</definedName>
    <definedName name="_ICP1" localSheetId="16">[6]Tablas!#REF!</definedName>
    <definedName name="_ICP1" localSheetId="3">[6]Tablas!#REF!</definedName>
    <definedName name="_ICP1" localSheetId="4">[6]Tablas!#REF!</definedName>
    <definedName name="_ICP1" localSheetId="5">[6]Tablas!#REF!</definedName>
    <definedName name="_ICP1">[6]Tablas!#REF!</definedName>
    <definedName name="_IMP1" localSheetId="16">#REF!</definedName>
    <definedName name="_IMP1" localSheetId="17">#REF!</definedName>
    <definedName name="_IMP1" localSheetId="3">#REF!</definedName>
    <definedName name="_IMP1" localSheetId="4">#REF!</definedName>
    <definedName name="_IMP1" localSheetId="5">#REF!</definedName>
    <definedName name="_IMP1">#REF!</definedName>
    <definedName name="_IPC2002" localSheetId="6">#REF!</definedName>
    <definedName name="_IPC2002" localSheetId="7">#REF!</definedName>
    <definedName name="_IPC2002" localSheetId="16">#REF!</definedName>
    <definedName name="_IPC2002" localSheetId="17">#REF!</definedName>
    <definedName name="_IPC2002" localSheetId="3">#REF!</definedName>
    <definedName name="_IPC2002" localSheetId="4">#REF!</definedName>
    <definedName name="_IPC2002" localSheetId="5">#REF!</definedName>
    <definedName name="_IPC2002">#REF!</definedName>
    <definedName name="_IVA1" localSheetId="16">#REF!</definedName>
    <definedName name="_IVA1" localSheetId="17">#REF!</definedName>
    <definedName name="_IVA1">#REF!</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localSheetId="16" hidden="1">{"TAB1",#N/A,TRUE,"GENERAL";"TAB2",#N/A,TRUE,"GENERAL";"TAB3",#N/A,TRUE,"GENERAL";"TAB4",#N/A,TRUE,"GENERAL";"TAB5",#N/A,TRUE,"GENERAL"}</definedName>
    <definedName name="_k3" localSheetId="17" hidden="1">{"TAB1",#N/A,TRUE,"GENERAL";"TAB2",#N/A,TRUE,"GENERAL";"TAB3",#N/A,TRUE,"GENERAL";"TAB4",#N/A,TRUE,"GENERAL";"TAB5",#N/A,TRUE,"GENERAL"}</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hidden="1">{"TAB1",#N/A,TRUE,"GENERAL";"TAB2",#N/A,TRUE,"GENERAL";"TAB3",#N/A,TRUE,"GENERAL";"TAB4",#N/A,TRUE,"GENERAL";"TAB5",#N/A,TRUE,"GENERAL"}</definedName>
    <definedName name="_k4" localSheetId="6" hidden="1">{"via1",#N/A,TRUE,"general";"via2",#N/A,TRUE,"general";"via3",#N/A,TRUE,"general"}</definedName>
    <definedName name="_k4" localSheetId="7" hidden="1">{"via1",#N/A,TRUE,"general";"via2",#N/A,TRUE,"general";"via3",#N/A,TRUE,"general"}</definedName>
    <definedName name="_k4" localSheetId="16" hidden="1">{"via1",#N/A,TRUE,"general";"via2",#N/A,TRUE,"general";"via3",#N/A,TRUE,"general"}</definedName>
    <definedName name="_k4" localSheetId="17" hidden="1">{"via1",#N/A,TRUE,"general";"via2",#N/A,TRUE,"general";"via3",#N/A,TRUE,"general"}</definedName>
    <definedName name="_k4" localSheetId="3"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localSheetId="16" hidden="1">{"via1",#N/A,TRUE,"general";"via2",#N/A,TRUE,"general";"via3",#N/A,TRUE,"general"}</definedName>
    <definedName name="_k5" localSheetId="17"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hidden="1">{"via1",#N/A,TRUE,"general";"via2",#N/A,TRUE,"general";"via3",#N/A,TRUE,"general"}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localSheetId="16" hidden="1">{"TAB1",#N/A,TRUE,"GENERAL";"TAB2",#N/A,TRUE,"GENERAL";"TAB3",#N/A,TRUE,"GENERAL";"TAB4",#N/A,TRUE,"GENERAL";"TAB5",#N/A,TRUE,"GENERAL"}</definedName>
    <definedName name="_k6" localSheetId="17" hidden="1">{"TAB1",#N/A,TRUE,"GENERAL";"TAB2",#N/A,TRUE,"GENERAL";"TAB3",#N/A,TRUE,"GENERAL";"TAB4",#N/A,TRUE,"GENERAL";"TAB5",#N/A,TRUE,"GENERAL"}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hidden="1">{"TAB1",#N/A,TRUE,"GENERAL";"TAB2",#N/A,TRUE,"GENERAL";"TAB3",#N/A,TRUE,"GENERAL";"TAB4",#N/A,TRUE,"GENERAL";"TAB5",#N/A,TRUE,"GENERAL"}</definedName>
    <definedName name="_k7" localSheetId="6" hidden="1">{"via1",#N/A,TRUE,"general";"via2",#N/A,TRUE,"general";"via3",#N/A,TRUE,"general"}</definedName>
    <definedName name="_k7" localSheetId="7" hidden="1">{"via1",#N/A,TRUE,"general";"via2",#N/A,TRUE,"general";"via3",#N/A,TRUE,"general"}</definedName>
    <definedName name="_k7" localSheetId="16" hidden="1">{"via1",#N/A,TRUE,"general";"via2",#N/A,TRUE,"general";"via3",#N/A,TRUE,"general"}</definedName>
    <definedName name="_k7" localSheetId="17" hidden="1">{"via1",#N/A,TRUE,"general";"via2",#N/A,TRUE,"general";"via3",#N/A,TRUE,"general"}</definedName>
    <definedName name="_k7" localSheetId="3"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localSheetId="16" hidden="1">{"via1",#N/A,TRUE,"general";"via2",#N/A,TRUE,"general";"via3",#N/A,TRUE,"general"}</definedName>
    <definedName name="_k8" localSheetId="17"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hidden="1">{"via1",#N/A,TRUE,"general";"via2",#N/A,TRUE,"general";"via3",#N/A,TRUE,"general"}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localSheetId="16" hidden="1">{"TAB1",#N/A,TRUE,"GENERAL";"TAB2",#N/A,TRUE,"GENERAL";"TAB3",#N/A,TRUE,"GENERAL";"TAB4",#N/A,TRUE,"GENERAL";"TAB5",#N/A,TRUE,"GENERAL"}</definedName>
    <definedName name="_k9" localSheetId="17" hidden="1">{"TAB1",#N/A,TRUE,"GENERAL";"TAB2",#N/A,TRUE,"GENERAL";"TAB3",#N/A,TRUE,"GENERAL";"TAB4",#N/A,TRUE,"GENERAL";"TAB5",#N/A,TRUE,"GENERAL"}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hidden="1">{"TAB1",#N/A,TRUE,"GENERAL";"TAB2",#N/A,TRUE,"GENERAL";"TAB3",#N/A,TRUE,"GENERAL";"TAB4",#N/A,TRUE,"GENERAL";"TAB5",#N/A,TRUE,"GENERAL"}</definedName>
    <definedName name="_Key1" localSheetId="6" hidden="1">#REF!</definedName>
    <definedName name="_Key1" localSheetId="7" hidden="1">#REF!</definedName>
    <definedName name="_Key1" localSheetId="16" hidden="1">#REF!</definedName>
    <definedName name="_Key1" localSheetId="17" hidden="1">#REF!</definedName>
    <definedName name="_Key1" localSheetId="3" hidden="1">#REF!</definedName>
    <definedName name="_Key1" localSheetId="4" hidden="1">#REF!</definedName>
    <definedName name="_Key1" localSheetId="5" hidden="1">#REF!</definedName>
    <definedName name="_Key1" hidden="1">#REF!</definedName>
    <definedName name="_Key11" localSheetId="16" hidden="1">[18]INST!#REF!</definedName>
    <definedName name="_Key11" localSheetId="17" hidden="1">[18]INST!#REF!</definedName>
    <definedName name="_Key11" localSheetId="3" hidden="1">[18]INST!#REF!</definedName>
    <definedName name="_Key11" localSheetId="4" hidden="1">[18]INST!#REF!</definedName>
    <definedName name="_Key11" localSheetId="5" hidden="1">[18]INST!#REF!</definedName>
    <definedName name="_Key11" hidden="1">[18]INST!#REF!</definedName>
    <definedName name="_Key2" localSheetId="16" hidden="1">#REF!</definedName>
    <definedName name="_Key2" localSheetId="17" hidden="1">#REF!</definedName>
    <definedName name="_Key2" localSheetId="3" hidden="1">#REF!</definedName>
    <definedName name="_Key2" localSheetId="4" hidden="1">#REF!</definedName>
    <definedName name="_Key2" localSheetId="5" hidden="1">#REF!</definedName>
    <definedName name="_Key2" hidden="1">#REF!</definedName>
    <definedName name="_Key21" localSheetId="16" hidden="1">#REF!</definedName>
    <definedName name="_Key21" localSheetId="17" hidden="1">#REF!</definedName>
    <definedName name="_Key21" localSheetId="3" hidden="1">#REF!</definedName>
    <definedName name="_Key21" localSheetId="4" hidden="1">#REF!</definedName>
    <definedName name="_Key21" localSheetId="5" hidden="1">#REF!</definedName>
    <definedName name="_Key21" hidden="1">#REF!</definedName>
    <definedName name="_key3" localSheetId="16" hidden="1">#REF!</definedName>
    <definedName name="_key3" localSheetId="17" hidden="1">#REF!</definedName>
    <definedName name="_key3" localSheetId="3" hidden="1">#REF!</definedName>
    <definedName name="_key3" localSheetId="4" hidden="1">#REF!</definedName>
    <definedName name="_key3" localSheetId="5" hidden="1">#REF!</definedName>
    <definedName name="_key3" hidden="1">#REF!</definedName>
    <definedName name="_key31" localSheetId="16" hidden="1">#REF!</definedName>
    <definedName name="_key31" hidden="1">#REF!</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localSheetId="16" hidden="1">{"TAB1",#N/A,TRUE,"GENERAL";"TAB2",#N/A,TRUE,"GENERAL";"TAB3",#N/A,TRUE,"GENERAL";"TAB4",#N/A,TRUE,"GENERAL";"TAB5",#N/A,TRUE,"GENERAL"}</definedName>
    <definedName name="_kjk6" localSheetId="17" hidden="1">{"TAB1",#N/A,TRUE,"GENERAL";"TAB2",#N/A,TRUE,"GENERAL";"TAB3",#N/A,TRUE,"GENERAL";"TAB4",#N/A,TRUE,"GENERAL";"TAB5",#N/A,TRUE,"GENERAL"}</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hidden="1">{"TAB1",#N/A,TRUE,"GENERAL";"TAB2",#N/A,TRUE,"GENERAL";"TAB3",#N/A,TRUE,"GENERAL";"TAB4",#N/A,TRUE,"GENERAL";"TAB5",#N/A,TRUE,"GENERAL"}</definedName>
    <definedName name="_lar03" localSheetId="6">#REF!</definedName>
    <definedName name="_lar03" localSheetId="7">#REF!</definedName>
    <definedName name="_lar03" localSheetId="16">#REF!</definedName>
    <definedName name="_lar03" localSheetId="17">#REF!</definedName>
    <definedName name="_lar03" localSheetId="3">#REF!</definedName>
    <definedName name="_lar03" localSheetId="4">#REF!</definedName>
    <definedName name="_lar03" localSheetId="5">#REF!</definedName>
    <definedName name="_lar03">#REF!</definedName>
    <definedName name="_LEY80" localSheetId="16">#REF!</definedName>
    <definedName name="_LEY80" localSheetId="17">#REF!</definedName>
    <definedName name="_LEY80" localSheetId="3">#REF!</definedName>
    <definedName name="_LEY80" localSheetId="4">#REF!</definedName>
    <definedName name="_LEY80" localSheetId="5">#REF!</definedName>
    <definedName name="_LEY80">#REF!</definedName>
    <definedName name="_m3" localSheetId="6" hidden="1">{"via1",#N/A,TRUE,"general";"via2",#N/A,TRUE,"general";"via3",#N/A,TRUE,"general"}</definedName>
    <definedName name="_m3" localSheetId="7" hidden="1">{"via1",#N/A,TRUE,"general";"via2",#N/A,TRUE,"general";"via3",#N/A,TRUE,"general"}</definedName>
    <definedName name="_m3" localSheetId="16" hidden="1">{"via1",#N/A,TRUE,"general";"via2",#N/A,TRUE,"general";"via3",#N/A,TRUE,"general"}</definedName>
    <definedName name="_m3" localSheetId="17" hidden="1">{"via1",#N/A,TRUE,"general";"via2",#N/A,TRUE,"general";"via3",#N/A,TRUE,"general"}</definedName>
    <definedName name="_m3" localSheetId="3"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hidden="1">{"via1",#N/A,TRUE,"general";"via2",#N/A,TRUE,"general";"via3",#N/A,TRUE,"general"}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localSheetId="16" hidden="1">{"TAB1",#N/A,TRUE,"GENERAL";"TAB2",#N/A,TRUE,"GENERAL";"TAB3",#N/A,TRUE,"GENERAL";"TAB4",#N/A,TRUE,"GENERAL";"TAB5",#N/A,TRUE,"GENERAL"}</definedName>
    <definedName name="_m4" localSheetId="17" hidden="1">{"TAB1",#N/A,TRUE,"GENERAL";"TAB2",#N/A,TRUE,"GENERAL";"TAB3",#N/A,TRUE,"GENERAL";"TAB4",#N/A,TRUE,"GENERAL";"TAB5",#N/A,TRUE,"GENERAL"}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hidden="1">{"TAB1",#N/A,TRUE,"GENERAL";"TAB2",#N/A,TRUE,"GENERAL";"TAB3",#N/A,TRUE,"GENERAL";"TAB4",#N/A,TRUE,"GENERAL";"TAB5",#N/A,TRUE,"GENERAL"}</definedName>
    <definedName name="_m5" localSheetId="6" hidden="1">{"via1",#N/A,TRUE,"general";"via2",#N/A,TRUE,"general";"via3",#N/A,TRUE,"general"}</definedName>
    <definedName name="_m5" localSheetId="7" hidden="1">{"via1",#N/A,TRUE,"general";"via2",#N/A,TRUE,"general";"via3",#N/A,TRUE,"general"}</definedName>
    <definedName name="_m5" localSheetId="16" hidden="1">{"via1",#N/A,TRUE,"general";"via2",#N/A,TRUE,"general";"via3",#N/A,TRUE,"general"}</definedName>
    <definedName name="_m5" localSheetId="17" hidden="1">{"via1",#N/A,TRUE,"general";"via2",#N/A,TRUE,"general";"via3",#N/A,TRUE,"general"}</definedName>
    <definedName name="_m5" localSheetId="3"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hidden="1">{"via1",#N/A,TRUE,"general";"via2",#N/A,TRUE,"general";"via3",#N/A,TRUE,"general"}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localSheetId="16" hidden="1">{"TAB1",#N/A,TRUE,"GENERAL";"TAB2",#N/A,TRUE,"GENERAL";"TAB3",#N/A,TRUE,"GENERAL";"TAB4",#N/A,TRUE,"GENERAL";"TAB5",#N/A,TRUE,"GENERAL"}</definedName>
    <definedName name="_m6" localSheetId="17" hidden="1">{"TAB1",#N/A,TRUE,"GENERAL";"TAB2",#N/A,TRUE,"GENERAL";"TAB3",#N/A,TRUE,"GENERAL";"TAB4",#N/A,TRUE,"GENERAL";"TAB5",#N/A,TRUE,"GENERAL"}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localSheetId="16" hidden="1">{"TAB1",#N/A,TRUE,"GENERAL";"TAB2",#N/A,TRUE,"GENERAL";"TAB3",#N/A,TRUE,"GENERAL";"TAB4",#N/A,TRUE,"GENERAL";"TAB5",#N/A,TRUE,"GENERAL"}</definedName>
    <definedName name="_m7" localSheetId="17"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hidden="1">{"TAB1",#N/A,TRUE,"GENERAL";"TAB2",#N/A,TRUE,"GENERAL";"TAB3",#N/A,TRUE,"GENERAL";"TAB4",#N/A,TRUE,"GENERAL";"TAB5",#N/A,TRUE,"GENERAL"}</definedName>
    <definedName name="_m8" localSheetId="6" hidden="1">{"via1",#N/A,TRUE,"general";"via2",#N/A,TRUE,"general";"via3",#N/A,TRUE,"general"}</definedName>
    <definedName name="_m8" localSheetId="7" hidden="1">{"via1",#N/A,TRUE,"general";"via2",#N/A,TRUE,"general";"via3",#N/A,TRUE,"general"}</definedName>
    <definedName name="_m8" localSheetId="16" hidden="1">{"via1",#N/A,TRUE,"general";"via2",#N/A,TRUE,"general";"via3",#N/A,TRUE,"general"}</definedName>
    <definedName name="_m8" localSheetId="17" hidden="1">{"via1",#N/A,TRUE,"general";"via2",#N/A,TRUE,"general";"via3",#N/A,TRUE,"general"}</definedName>
    <definedName name="_m8" localSheetId="3"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localSheetId="16" hidden="1">{"via1",#N/A,TRUE,"general";"via2",#N/A,TRUE,"general";"via3",#N/A,TRUE,"general"}</definedName>
    <definedName name="_m9" localSheetId="17"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hidden="1">{"via1",#N/A,TRUE,"general";"via2",#N/A,TRUE,"general";"via3",#N/A,TRUE,"general"}</definedName>
    <definedName name="_MA2" localSheetId="6">#REF!</definedName>
    <definedName name="_MA2" localSheetId="7">#REF!</definedName>
    <definedName name="_MA2" localSheetId="16">#REF!</definedName>
    <definedName name="_MA2" localSheetId="17">#REF!</definedName>
    <definedName name="_MA2" localSheetId="3">#REF!</definedName>
    <definedName name="_MA2" localSheetId="4">#REF!</definedName>
    <definedName name="_MA2" localSheetId="5">#REF!</definedName>
    <definedName name="_MA2">#REF!</definedName>
    <definedName name="_MAT1" localSheetId="16">#REF!</definedName>
    <definedName name="_MAT1" localSheetId="17">#REF!</definedName>
    <definedName name="_MAT1" localSheetId="3">#REF!</definedName>
    <definedName name="_MAT1" localSheetId="4">#REF!</definedName>
    <definedName name="_MAT1" localSheetId="5">#REF!</definedName>
    <definedName name="_MAT1">#REF!</definedName>
    <definedName name="_MOD1" localSheetId="16">#REF!</definedName>
    <definedName name="_MOD1" localSheetId="17">#REF!</definedName>
    <definedName name="_MOD1">#REF!</definedName>
    <definedName name="_mun2" localSheetId="6">[15]PESOS!#REF!</definedName>
    <definedName name="_mun2" localSheetId="7">[15]PESOS!#REF!</definedName>
    <definedName name="_mun2" localSheetId="16">[15]PESOS!#REF!</definedName>
    <definedName name="_mun2" localSheetId="17">[15]PESOS!#REF!</definedName>
    <definedName name="_mun2" localSheetId="3">[15]PESOS!#REF!</definedName>
    <definedName name="_mun2" localSheetId="4">[15]PESOS!#REF!</definedName>
    <definedName name="_mun2" localSheetId="5">[15]PESOS!#REF!</definedName>
    <definedName name="_mun2">[15]PESOS!#REF!</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localSheetId="16" hidden="1">{"TAB1",#N/A,TRUE,"GENERAL";"TAB2",#N/A,TRUE,"GENERAL";"TAB3",#N/A,TRUE,"GENERAL";"TAB4",#N/A,TRUE,"GENERAL";"TAB5",#N/A,TRUE,"GENERAL"}</definedName>
    <definedName name="_n3" localSheetId="17" hidden="1">{"TAB1",#N/A,TRUE,"GENERAL";"TAB2",#N/A,TRUE,"GENERAL";"TAB3",#N/A,TRUE,"GENERAL";"TAB4",#N/A,TRUE,"GENERAL";"TAB5",#N/A,TRUE,"GENERAL"}</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hidden="1">{"TAB1",#N/A,TRUE,"GENERAL";"TAB2",#N/A,TRUE,"GENERAL";"TAB3",#N/A,TRUE,"GENERAL";"TAB4",#N/A,TRUE,"GENERAL";"TAB5",#N/A,TRUE,"GENERAL"}</definedName>
    <definedName name="_n4" localSheetId="6" hidden="1">{"via1",#N/A,TRUE,"general";"via2",#N/A,TRUE,"general";"via3",#N/A,TRUE,"general"}</definedName>
    <definedName name="_n4" localSheetId="7" hidden="1">{"via1",#N/A,TRUE,"general";"via2",#N/A,TRUE,"general";"via3",#N/A,TRUE,"general"}</definedName>
    <definedName name="_n4" localSheetId="16" hidden="1">{"via1",#N/A,TRUE,"general";"via2",#N/A,TRUE,"general";"via3",#N/A,TRUE,"general"}</definedName>
    <definedName name="_n4" localSheetId="17" hidden="1">{"via1",#N/A,TRUE,"general";"via2",#N/A,TRUE,"general";"via3",#N/A,TRUE,"general"}</definedName>
    <definedName name="_n4" localSheetId="3"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hidden="1">{"via1",#N/A,TRUE,"general";"via2",#N/A,TRUE,"general";"via3",#N/A,TRUE,"general"}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localSheetId="16" hidden="1">{"TAB1",#N/A,TRUE,"GENERAL";"TAB2",#N/A,TRUE,"GENERAL";"TAB3",#N/A,TRUE,"GENERAL";"TAB4",#N/A,TRUE,"GENERAL";"TAB5",#N/A,TRUE,"GENERAL"}</definedName>
    <definedName name="_n5" localSheetId="17" hidden="1">{"TAB1",#N/A,TRUE,"GENERAL";"TAB2",#N/A,TRUE,"GENERAL";"TAB3",#N/A,TRUE,"GENERAL";"TAB4",#N/A,TRUE,"GENERAL";"TAB5",#N/A,TRUE,"GENERAL"}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6">#REF!</definedName>
    <definedName name="_num10" localSheetId="7">#REF!</definedName>
    <definedName name="_num10" localSheetId="16">#REF!</definedName>
    <definedName name="_num10" localSheetId="17">#REF!</definedName>
    <definedName name="_num10" localSheetId="3">#REF!</definedName>
    <definedName name="_num10" localSheetId="4">#REF!</definedName>
    <definedName name="_num10" localSheetId="5">#REF!</definedName>
    <definedName name="_num10">#REF!</definedName>
    <definedName name="_num2" localSheetId="6">#REF!</definedName>
    <definedName name="_num2" localSheetId="7">#REF!</definedName>
    <definedName name="_num2" localSheetId="16">#REF!</definedName>
    <definedName name="_num2" localSheetId="17">#REF!</definedName>
    <definedName name="_num2">#REF!</definedName>
    <definedName name="_num3" localSheetId="6">#REF!</definedName>
    <definedName name="_num3" localSheetId="7">#REF!</definedName>
    <definedName name="_num3" localSheetId="16">#REF!</definedName>
    <definedName name="_num3">#REF!</definedName>
    <definedName name="_num4" localSheetId="6">#REF!</definedName>
    <definedName name="_num4" localSheetId="7">#REF!</definedName>
    <definedName name="_num4" localSheetId="16">#REF!</definedName>
    <definedName name="_num4">#REF!</definedName>
    <definedName name="_num5" localSheetId="6">#REF!</definedName>
    <definedName name="_num5" localSheetId="7">#REF!</definedName>
    <definedName name="_num5" localSheetId="16">#REF!</definedName>
    <definedName name="_num5">#REF!</definedName>
    <definedName name="_num6" localSheetId="6">#REF!</definedName>
    <definedName name="_num6" localSheetId="7">#REF!</definedName>
    <definedName name="_num6" localSheetId="16">#REF!</definedName>
    <definedName name="_num6">#REF!</definedName>
    <definedName name="_num7" localSheetId="6">#REF!</definedName>
    <definedName name="_num7" localSheetId="7">#REF!</definedName>
    <definedName name="_num7" localSheetId="16">#REF!</definedName>
    <definedName name="_num7">#REF!</definedName>
    <definedName name="_num8" localSheetId="6">#REF!</definedName>
    <definedName name="_num8" localSheetId="7">#REF!</definedName>
    <definedName name="_num8" localSheetId="16">#REF!</definedName>
    <definedName name="_num8">#REF!</definedName>
    <definedName name="_num9" localSheetId="6">#REF!</definedName>
    <definedName name="_num9" localSheetId="7">#REF!</definedName>
    <definedName name="_num9" localSheetId="16">#REF!</definedName>
    <definedName name="_num9">#REF!</definedName>
    <definedName name="_nyn7" localSheetId="6" hidden="1">{"via1",#N/A,TRUE,"general";"via2",#N/A,TRUE,"general";"via3",#N/A,TRUE,"general"}</definedName>
    <definedName name="_nyn7" localSheetId="7" hidden="1">{"via1",#N/A,TRUE,"general";"via2",#N/A,TRUE,"general";"via3",#N/A,TRUE,"general"}</definedName>
    <definedName name="_nyn7" localSheetId="16" hidden="1">{"via1",#N/A,TRUE,"general";"via2",#N/A,TRUE,"general";"via3",#N/A,TRUE,"general"}</definedName>
    <definedName name="_nyn7" localSheetId="17" hidden="1">{"via1",#N/A,TRUE,"general";"via2",#N/A,TRUE,"general";"via3",#N/A,TRUE,"general"}</definedName>
    <definedName name="_nyn7" localSheetId="3"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localSheetId="16" hidden="1">{"via1",#N/A,TRUE,"general";"via2",#N/A,TRUE,"general";"via3",#N/A,TRUE,"general"}</definedName>
    <definedName name="_o4" localSheetId="17"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hidden="1">{"via1",#N/A,TRUE,"general";"via2",#N/A,TRUE,"general";"via3",#N/A,TRUE,"general"}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localSheetId="16" hidden="1">{"TAB1",#N/A,TRUE,"GENERAL";"TAB2",#N/A,TRUE,"GENERAL";"TAB3",#N/A,TRUE,"GENERAL";"TAB4",#N/A,TRUE,"GENERAL";"TAB5",#N/A,TRUE,"GENERAL"}</definedName>
    <definedName name="_o5" localSheetId="17" hidden="1">{"TAB1",#N/A,TRUE,"GENERAL";"TAB2",#N/A,TRUE,"GENERAL";"TAB3",#N/A,TRUE,"GENERAL";"TAB4",#N/A,TRUE,"GENERAL";"TAB5",#N/A,TRUE,"GENERAL"}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localSheetId="16" hidden="1">{"TAB1",#N/A,TRUE,"GENERAL";"TAB2",#N/A,TRUE,"GENERAL";"TAB3",#N/A,TRUE,"GENERAL";"TAB4",#N/A,TRUE,"GENERAL";"TAB5",#N/A,TRUE,"GENERAL"}</definedName>
    <definedName name="_o6" localSheetId="17"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localSheetId="16" hidden="1">{"TAB1",#N/A,TRUE,"GENERAL";"TAB2",#N/A,TRUE,"GENERAL";"TAB3",#N/A,TRUE,"GENERAL";"TAB4",#N/A,TRUE,"GENERAL";"TAB5",#N/A,TRUE,"GENERAL"}</definedName>
    <definedName name="_o7" localSheetId="17"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hidden="1">{"TAB1",#N/A,TRUE,"GENERAL";"TAB2",#N/A,TRUE,"GENERAL";"TAB3",#N/A,TRUE,"GENERAL";"TAB4",#N/A,TRUE,"GENERAL";"TAB5",#N/A,TRUE,"GENERAL"}</definedName>
    <definedName name="_o8" localSheetId="6" hidden="1">{"via1",#N/A,TRUE,"general";"via2",#N/A,TRUE,"general";"via3",#N/A,TRUE,"general"}</definedName>
    <definedName name="_o8" localSheetId="7" hidden="1">{"via1",#N/A,TRUE,"general";"via2",#N/A,TRUE,"general";"via3",#N/A,TRUE,"general"}</definedName>
    <definedName name="_o8" localSheetId="16" hidden="1">{"via1",#N/A,TRUE,"general";"via2",#N/A,TRUE,"general";"via3",#N/A,TRUE,"general"}</definedName>
    <definedName name="_o8" localSheetId="17" hidden="1">{"via1",#N/A,TRUE,"general";"via2",#N/A,TRUE,"general";"via3",#N/A,TRUE,"general"}</definedName>
    <definedName name="_o8" localSheetId="3"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hidden="1">{"via1",#N/A,TRUE,"general";"via2",#N/A,TRUE,"general";"via3",#N/A,TRUE,"general"}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localSheetId="16" hidden="1">{"TAB1",#N/A,TRUE,"GENERAL";"TAB2",#N/A,TRUE,"GENERAL";"TAB3",#N/A,TRUE,"GENERAL";"TAB4",#N/A,TRUE,"GENERAL";"TAB5",#N/A,TRUE,"GENERAL"}</definedName>
    <definedName name="_o9" localSheetId="17" hidden="1">{"TAB1",#N/A,TRUE,"GENERAL";"TAB2",#N/A,TRUE,"GENERAL";"TAB3",#N/A,TRUE,"GENERAL";"TAB4",#N/A,TRUE,"GENERAL";"TAB5",#N/A,TRUE,"GENERAL"}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hidden="1">{"TAB1",#N/A,TRUE,"GENERAL";"TAB2",#N/A,TRUE,"GENERAL";"TAB3",#N/A,TRUE,"GENERAL";"TAB4",#N/A,TRUE,"GENERAL";"TAB5",#N/A,TRUE,"GENERAL"}</definedName>
    <definedName name="_OCD1" localSheetId="16">[6]Tablas!#REF!</definedName>
    <definedName name="_OCD1" localSheetId="3">[6]Tablas!#REF!</definedName>
    <definedName name="_OCD1" localSheetId="4">[6]Tablas!#REF!</definedName>
    <definedName name="_OCD1" localSheetId="5">[6]Tablas!#REF!</definedName>
    <definedName name="_OCD1">[6]Tablas!#REF!</definedName>
    <definedName name="_OCI1" localSheetId="16">[6]Tablas!#REF!</definedName>
    <definedName name="_OCI1" localSheetId="3">[6]Tablas!#REF!</definedName>
    <definedName name="_OCI1" localSheetId="4">[6]Tablas!#REF!</definedName>
    <definedName name="_OCI1" localSheetId="5">[6]Tablas!#REF!</definedName>
    <definedName name="_OCI1">[6]Tablas!#REF!</definedName>
    <definedName name="_Order1" hidden="1">0</definedName>
    <definedName name="_Order2" hidden="1">255</definedName>
    <definedName name="_p6" localSheetId="6" hidden="1">{"via1",#N/A,TRUE,"general";"via2",#N/A,TRUE,"general";"via3",#N/A,TRUE,"general"}</definedName>
    <definedName name="_p6" localSheetId="7" hidden="1">{"via1",#N/A,TRUE,"general";"via2",#N/A,TRUE,"general";"via3",#N/A,TRUE,"general"}</definedName>
    <definedName name="_p6" localSheetId="16" hidden="1">{"via1",#N/A,TRUE,"general";"via2",#N/A,TRUE,"general";"via3",#N/A,TRUE,"general"}</definedName>
    <definedName name="_p6" localSheetId="17" hidden="1">{"via1",#N/A,TRUE,"general";"via2",#N/A,TRUE,"general";"via3",#N/A,TRUE,"general"}</definedName>
    <definedName name="_p6" localSheetId="3"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localSheetId="16" hidden="1">{"via1",#N/A,TRUE,"general";"via2",#N/A,TRUE,"general";"via3",#N/A,TRUE,"general"}</definedName>
    <definedName name="_p7" localSheetId="17"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hidden="1">{"via1",#N/A,TRUE,"general";"via2",#N/A,TRUE,"general";"via3",#N/A,TRUE,"general"}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localSheetId="16" hidden="1">{"TAB1",#N/A,TRUE,"GENERAL";"TAB2",#N/A,TRUE,"GENERAL";"TAB3",#N/A,TRUE,"GENERAL";"TAB4",#N/A,TRUE,"GENERAL";"TAB5",#N/A,TRUE,"GENERAL"}</definedName>
    <definedName name="_p8" localSheetId="17" hidden="1">{"TAB1",#N/A,TRUE,"GENERAL";"TAB2",#N/A,TRUE,"GENERAL";"TAB3",#N/A,TRUE,"GENERAL";"TAB4",#N/A,TRUE,"GENERAL";"TAB5",#N/A,TRUE,"GENERAL"}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hidden="1">{"TAB1",#N/A,TRUE,"GENERAL";"TAB2",#N/A,TRUE,"GENERAL";"TAB3",#N/A,TRUE,"GENERAL";"TAB4",#N/A,TRUE,"GENERAL";"TAB5",#N/A,TRUE,"GENERAL"}</definedName>
    <definedName name="_Pa1">'[16]Paral. 1'!$E$1:$E$65536</definedName>
    <definedName name="_Pa2">'[16]Paral. 2'!$E$1:$E$65536</definedName>
    <definedName name="_Pa3">'[16]Paral. 3'!$E$1:$E$65536</definedName>
    <definedName name="_Pa4">[16]Paral.4!$E$1:$E$65536</definedName>
    <definedName name="_Parse_Out" hidden="1">'[19]7422CW00'!#REF!</definedName>
    <definedName name="_PJ50" localSheetId="6">#REF!</definedName>
    <definedName name="_PJ50" localSheetId="7">#REF!</definedName>
    <definedName name="_PJ50" localSheetId="16">#REF!</definedName>
    <definedName name="_PJ50" localSheetId="17">#REF!</definedName>
    <definedName name="_PJ50" localSheetId="3">#REF!</definedName>
    <definedName name="_PJ50" localSheetId="4">#REF!</definedName>
    <definedName name="_PJ50" localSheetId="5">#REF!</definedName>
    <definedName name="_PJ50">#REF!</definedName>
    <definedName name="_pj51" localSheetId="6">#REF!</definedName>
    <definedName name="_pj51" localSheetId="7">#REF!</definedName>
    <definedName name="_pj51" localSheetId="16">#REF!</definedName>
    <definedName name="_pj51" localSheetId="17">#REF!</definedName>
    <definedName name="_pj51">#REF!</definedName>
    <definedName name="_pr01" localSheetId="16">#REF!</definedName>
    <definedName name="_pr01" localSheetId="17">#REF!</definedName>
    <definedName name="_pr01">#REF!</definedName>
    <definedName name="_pr02" localSheetId="16">#REF!</definedName>
    <definedName name="_pr02">#REF!</definedName>
    <definedName name="_pr03" localSheetId="16">#REF!</definedName>
    <definedName name="_pr03">#REF!</definedName>
    <definedName name="_pr04" localSheetId="16">#REF!</definedName>
    <definedName name="_pr04">#REF!</definedName>
    <definedName name="_pr05" localSheetId="16">#REF!</definedName>
    <definedName name="_pr05">#REF!</definedName>
    <definedName name="_pr06" localSheetId="16">#REF!</definedName>
    <definedName name="_pr06">#REF!</definedName>
    <definedName name="_pr07" localSheetId="16">#REF!</definedName>
    <definedName name="_pr07">#REF!</definedName>
    <definedName name="_pr08" localSheetId="16">#REF!</definedName>
    <definedName name="_pr08">#REF!</definedName>
    <definedName name="_pr09" localSheetId="16">#REF!</definedName>
    <definedName name="_pr09">#REF!</definedName>
    <definedName name="_pr10" localSheetId="16">#REF!</definedName>
    <definedName name="_pr10">#REF!</definedName>
    <definedName name="_pr11" localSheetId="16">#REF!</definedName>
    <definedName name="_pr11">#REF!</definedName>
    <definedName name="_pr12" localSheetId="16">#REF!</definedName>
    <definedName name="_pr12">#REF!</definedName>
    <definedName name="_pr13" localSheetId="16">#REF!</definedName>
    <definedName name="_pr13">#REF!</definedName>
    <definedName name="_pr14" localSheetId="16">#REF!</definedName>
    <definedName name="_pr14">#REF!</definedName>
    <definedName name="_pr15" localSheetId="16">#REF!</definedName>
    <definedName name="_pr15">#REF!</definedName>
    <definedName name="_pr16" localSheetId="16">#REF!</definedName>
    <definedName name="_pr16">#REF!</definedName>
    <definedName name="_pr17" localSheetId="16">#REF!</definedName>
    <definedName name="_pr17">#REF!</definedName>
    <definedName name="_pr18" localSheetId="16">#REF!</definedName>
    <definedName name="_pr18">#REF!</definedName>
    <definedName name="_pr19" localSheetId="16">#REF!</definedName>
    <definedName name="_pr19">#REF!</definedName>
    <definedName name="_pr20" localSheetId="16">#REF!</definedName>
    <definedName name="_pr20">#REF!</definedName>
    <definedName name="_pr21" localSheetId="16">#REF!</definedName>
    <definedName name="_pr21">#REF!</definedName>
    <definedName name="_pr22" localSheetId="16">#REF!</definedName>
    <definedName name="_pr22">#REF!</definedName>
    <definedName name="_pr23" localSheetId="16">#REF!</definedName>
    <definedName name="_pr23">#REF!</definedName>
    <definedName name="_pr24" localSheetId="16">#REF!</definedName>
    <definedName name="_pr24">#REF!</definedName>
    <definedName name="_pr25" localSheetId="16">#REF!</definedName>
    <definedName name="_pr25">#REF!</definedName>
    <definedName name="_pr26" localSheetId="16">#REF!</definedName>
    <definedName name="_pr26">#REF!</definedName>
    <definedName name="_pr27" localSheetId="16">#REF!</definedName>
    <definedName name="_pr27">#REF!</definedName>
    <definedName name="_pr28" localSheetId="16">#REF!</definedName>
    <definedName name="_pr28">#REF!</definedName>
    <definedName name="_pr29" localSheetId="16">#REF!</definedName>
    <definedName name="_pr29">#REF!</definedName>
    <definedName name="_pr30" localSheetId="16">#REF!</definedName>
    <definedName name="_pr30">#REF!</definedName>
    <definedName name="_pr31" localSheetId="16">#REF!</definedName>
    <definedName name="_pr31">#REF!</definedName>
    <definedName name="_pr32" localSheetId="16">#REF!</definedName>
    <definedName name="_pr32">#REF!</definedName>
    <definedName name="_pr33" localSheetId="16">#REF!</definedName>
    <definedName name="_pr33">#REF!</definedName>
    <definedName name="_pr34" localSheetId="16">#REF!</definedName>
    <definedName name="_pr34">#REF!</definedName>
    <definedName name="_pr35" localSheetId="16">#REF!</definedName>
    <definedName name="_pr35">#REF!</definedName>
    <definedName name="_pr36" localSheetId="16">#REF!</definedName>
    <definedName name="_pr36">#REF!</definedName>
    <definedName name="_pr37" localSheetId="16">#REF!</definedName>
    <definedName name="_pr37">#REF!</definedName>
    <definedName name="_pr38" localSheetId="16">#REF!</definedName>
    <definedName name="_pr38">#REF!</definedName>
    <definedName name="_pr39" localSheetId="16">#REF!</definedName>
    <definedName name="_pr39">#REF!</definedName>
    <definedName name="_pr40" localSheetId="16">#REF!</definedName>
    <definedName name="_pr40">#REF!</definedName>
    <definedName name="_pr41" localSheetId="16">#REF!</definedName>
    <definedName name="_pr41">#REF!</definedName>
    <definedName name="_pr42" localSheetId="16">#REF!</definedName>
    <definedName name="_pr42">#REF!</definedName>
    <definedName name="_pr43" localSheetId="16">#REF!</definedName>
    <definedName name="_pr43">#REF!</definedName>
    <definedName name="_pr44" localSheetId="16">#REF!</definedName>
    <definedName name="_pr44">#REF!</definedName>
    <definedName name="_pr45" localSheetId="16">#REF!</definedName>
    <definedName name="_pr45">#REF!</definedName>
    <definedName name="_pr46" localSheetId="16">#REF!</definedName>
    <definedName name="_pr46">#REF!</definedName>
    <definedName name="_pr47" localSheetId="16">#REF!</definedName>
    <definedName name="_pr47">#REF!</definedName>
    <definedName name="_pr48" localSheetId="16">#REF!</definedName>
    <definedName name="_pr48">#REF!</definedName>
    <definedName name="_pr49" localSheetId="16">#REF!</definedName>
    <definedName name="_pr49">#REF!</definedName>
    <definedName name="_pr50" localSheetId="16">#REF!</definedName>
    <definedName name="_pr50">#REF!</definedName>
    <definedName name="_pr51" localSheetId="16">#REF!</definedName>
    <definedName name="_pr51">#REF!</definedName>
    <definedName name="_pr52" localSheetId="16">#REF!</definedName>
    <definedName name="_pr52">#REF!</definedName>
    <definedName name="_pr53" localSheetId="16">#REF!</definedName>
    <definedName name="_pr53">#REF!</definedName>
    <definedName name="_pr54" localSheetId="16">#REF!</definedName>
    <definedName name="_pr54">#REF!</definedName>
    <definedName name="_pr55" localSheetId="16">#REF!</definedName>
    <definedName name="_pr55">#REF!</definedName>
    <definedName name="_pr56" localSheetId="16">#REF!</definedName>
    <definedName name="_pr56">#REF!</definedName>
    <definedName name="_pr57" localSheetId="16">#REF!</definedName>
    <definedName name="_pr57">#REF!</definedName>
    <definedName name="_pr58" localSheetId="16">#REF!</definedName>
    <definedName name="_pr58">#REF!</definedName>
    <definedName name="_pr59" localSheetId="16">#REF!</definedName>
    <definedName name="_pr59">#REF!</definedName>
    <definedName name="_pr60" localSheetId="16">#REF!</definedName>
    <definedName name="_pr60">#REF!</definedName>
    <definedName name="_pr61" localSheetId="16">#REF!</definedName>
    <definedName name="_pr61">#REF!</definedName>
    <definedName name="_pr62" localSheetId="16">#REF!</definedName>
    <definedName name="_pr62">#REF!</definedName>
    <definedName name="_pr63" localSheetId="16">#REF!</definedName>
    <definedName name="_pr63">#REF!</definedName>
    <definedName name="_pr64" localSheetId="16">#REF!</definedName>
    <definedName name="_pr64">#REF!</definedName>
    <definedName name="_pr65" localSheetId="16">#REF!</definedName>
    <definedName name="_pr65">#REF!</definedName>
    <definedName name="_pr66" localSheetId="16">#REF!</definedName>
    <definedName name="_pr66">#REF!</definedName>
    <definedName name="_pr67" localSheetId="16">#REF!</definedName>
    <definedName name="_pr67">#REF!</definedName>
    <definedName name="_pr68" localSheetId="16">#REF!</definedName>
    <definedName name="_pr68">#REF!</definedName>
    <definedName name="_pr69" localSheetId="16">#REF!</definedName>
    <definedName name="_pr69">#REF!</definedName>
    <definedName name="_pr70" localSheetId="16">#REF!</definedName>
    <definedName name="_pr70">#REF!</definedName>
    <definedName name="_pr71" localSheetId="16">#REF!</definedName>
    <definedName name="_pr71">#REF!</definedName>
    <definedName name="_pr72" localSheetId="16">#REF!</definedName>
    <definedName name="_pr72">#REF!</definedName>
    <definedName name="_PRE1" localSheetId="6">#REF!</definedName>
    <definedName name="_PRE1" localSheetId="7">#REF!</definedName>
    <definedName name="_PRE1" localSheetId="16">#REF!</definedName>
    <definedName name="_PRE1">#REF!</definedName>
    <definedName name="_PTO97" localSheetId="16">#REF!</definedName>
    <definedName name="_PTO97">#REF!</definedName>
    <definedName name="_PW2" localSheetId="16">#REF!</definedName>
    <definedName name="_PW2">#REF!</definedName>
    <definedName name="_QTY1" localSheetId="16">#REF!</definedName>
    <definedName name="_QTY1">#REF!</definedName>
    <definedName name="_r" localSheetId="6" hidden="1">{"TAB1",#N/A,TRUE,"GENERAL";"TAB2",#N/A,TRUE,"GENERAL";"TAB3",#N/A,TRUE,"GENERAL";"TAB4",#N/A,TRUE,"GENERAL";"TAB5",#N/A,TRUE,"GENERAL"}</definedName>
    <definedName name="_r" localSheetId="7" hidden="1">{"TAB1",#N/A,TRUE,"GENERAL";"TAB2",#N/A,TRUE,"GENERAL";"TAB3",#N/A,TRUE,"GENERAL";"TAB4",#N/A,TRUE,"GENERAL";"TAB5",#N/A,TRUE,"GENERAL"}</definedName>
    <definedName name="_r" localSheetId="16" hidden="1">{"TAB1",#N/A,TRUE,"GENERAL";"TAB2",#N/A,TRUE,"GENERAL";"TAB3",#N/A,TRUE,"GENERAL";"TAB4",#N/A,TRUE,"GENERAL";"TAB5",#N/A,TRUE,"GENERAL"}</definedName>
    <definedName name="_r" localSheetId="17" hidden="1">{"TAB1",#N/A,TRUE,"GENERAL";"TAB2",#N/A,TRUE,"GENERAL";"TAB3",#N/A,TRUE,"GENERAL";"TAB4",#N/A,TRUE,"GENERAL";"TAB5",#N/A,TRUE,"GENERAL"}</definedName>
    <definedName name="_r" localSheetId="3" hidden="1">{"TAB1",#N/A,TRUE,"GENERAL";"TAB2",#N/A,TRUE,"GENERAL";"TAB3",#N/A,TRUE,"GENERAL";"TAB4",#N/A,TRUE,"GENERAL";"TAB5",#N/A,TRUE,"GENERAL"}</definedName>
    <definedName name="_r" localSheetId="4" hidden="1">{"TAB1",#N/A,TRUE,"GENERAL";"TAB2",#N/A,TRUE,"GENERAL";"TAB3",#N/A,TRUE,"GENERAL";"TAB4",#N/A,TRUE,"GENERAL";"TAB5",#N/A,TRUE,"GENERAL"}</definedName>
    <definedName name="_r" localSheetId="5" hidden="1">{"TAB1",#N/A,TRUE,"GENERAL";"TAB2",#N/A,TRUE,"GENERAL";"TAB3",#N/A,TRUE,"GENERAL";"TAB4",#N/A,TRUE,"GENERAL";"TAB5",#N/A,TRUE,"GENERAL"}</definedName>
    <definedName name="_r" hidden="1">{"TAB1",#N/A,TRUE,"GENERAL";"TAB2",#N/A,TRUE,"GENERAL";"TAB3",#N/A,TRUE,"GENERAL";"TAB4",#N/A,TRUE,"GENERAL";"TAB5",#N/A,TRUE,"GENERAL"}</definedName>
    <definedName name="_r4r" localSheetId="6" hidden="1">{"via1",#N/A,TRUE,"general";"via2",#N/A,TRUE,"general";"via3",#N/A,TRUE,"general"}</definedName>
    <definedName name="_r4r" localSheetId="7" hidden="1">{"via1",#N/A,TRUE,"general";"via2",#N/A,TRUE,"general";"via3",#N/A,TRUE,"general"}</definedName>
    <definedName name="_r4r" localSheetId="16" hidden="1">{"via1",#N/A,TRUE,"general";"via2",#N/A,TRUE,"general";"via3",#N/A,TRUE,"general"}</definedName>
    <definedName name="_r4r" localSheetId="17" hidden="1">{"via1",#N/A,TRUE,"general";"via2",#N/A,TRUE,"general";"via3",#N/A,TRUE,"general"}</definedName>
    <definedName name="_r4r" localSheetId="3"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hidden="1">{"via1",#N/A,TRUE,"general";"via2",#N/A,TRUE,"general";"via3",#N/A,TRUE,"general"}</definedName>
    <definedName name="_REC1">"Rectángulo 31"</definedName>
    <definedName name="_ref4" localSheetId="6">#REF!</definedName>
    <definedName name="_ref4" localSheetId="7">#REF!</definedName>
    <definedName name="_ref4" localSheetId="16">#REF!</definedName>
    <definedName name="_ref4" localSheetId="17">#REF!</definedName>
    <definedName name="_ref4" localSheetId="3">#REF!</definedName>
    <definedName name="_ref4" localSheetId="4">#REF!</definedName>
    <definedName name="_ref4" localSheetId="5">#REF!</definedName>
    <definedName name="_ref4">#REF!</definedName>
    <definedName name="_RET1" localSheetId="16">'[19]7422CW00'!#REF!</definedName>
    <definedName name="_RET1" localSheetId="17">'[19]7422CW00'!#REF!</definedName>
    <definedName name="_RET1" localSheetId="3">'[19]7422CW00'!#REF!</definedName>
    <definedName name="_RET1" localSheetId="4">'[19]7422CW00'!#REF!</definedName>
    <definedName name="_RET1" localSheetId="5">'[19]7422CW00'!#REF!</definedName>
    <definedName name="_RET1">'[19]7422CW00'!#REF!</definedName>
    <definedName name="_RET2" localSheetId="16">'[19]7422CW00'!#REF!</definedName>
    <definedName name="_RET2" localSheetId="17">'[19]7422CW00'!#REF!</definedName>
    <definedName name="_RET2" localSheetId="3">'[19]7422CW00'!#REF!</definedName>
    <definedName name="_RET2" localSheetId="4">'[19]7422CW00'!#REF!</definedName>
    <definedName name="_RET2" localSheetId="5">'[19]7422CW00'!#REF!</definedName>
    <definedName name="_RET2">'[19]7422CW00'!#REF!</definedName>
    <definedName name="_RET3" localSheetId="17">'[19]7422CW00'!#REF!</definedName>
    <definedName name="_RET3" localSheetId="3">'[19]7422CW00'!#REF!</definedName>
    <definedName name="_RET3" localSheetId="4">'[19]7422CW00'!#REF!</definedName>
    <definedName name="_RET3" localSheetId="5">'[19]7422CW00'!#REF!</definedName>
    <definedName name="_RET3">'[19]7422CW00'!#REF!</definedName>
    <definedName name="_RET4" localSheetId="17">'[19]7422CW00'!#REF!</definedName>
    <definedName name="_RET4" localSheetId="3">'[19]7422CW00'!#REF!</definedName>
    <definedName name="_RET4" localSheetId="4">'[19]7422CW00'!#REF!</definedName>
    <definedName name="_RET4" localSheetId="5">'[19]7422CW00'!#REF!</definedName>
    <definedName name="_RET4">'[19]7422CW00'!#REF!</definedName>
    <definedName name="_RET5" localSheetId="17">'[19]7422CW00'!#REF!</definedName>
    <definedName name="_RET5">'[19]7422CW00'!#REF!</definedName>
    <definedName name="_RET6">'[19]7422CW00'!#REF!</definedName>
    <definedName name="_rtu6" localSheetId="6" hidden="1">{"via1",#N/A,TRUE,"general";"via2",#N/A,TRUE,"general";"via3",#N/A,TRUE,"general"}</definedName>
    <definedName name="_rtu6" localSheetId="7" hidden="1">{"via1",#N/A,TRUE,"general";"via2",#N/A,TRUE,"general";"via3",#N/A,TRUE,"general"}</definedName>
    <definedName name="_rtu6" localSheetId="16" hidden="1">{"via1",#N/A,TRUE,"general";"via2",#N/A,TRUE,"general";"via3",#N/A,TRUE,"general"}</definedName>
    <definedName name="_rtu6" localSheetId="17" hidden="1">{"via1",#N/A,TRUE,"general";"via2",#N/A,TRUE,"general";"via3",#N/A,TRUE,"general"}</definedName>
    <definedName name="_rtu6" localSheetId="3"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localSheetId="16" hidden="1">{"via1",#N/A,TRUE,"general";"via2",#N/A,TRUE,"general";"via3",#N/A,TRUE,"general"}</definedName>
    <definedName name="_s1" localSheetId="17"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hidden="1">{"via1",#N/A,TRUE,"general";"via2",#N/A,TRUE,"general";"via3",#N/A,TRUE,"general"}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localSheetId="16" hidden="1">{"TAB1",#N/A,TRUE,"GENERAL";"TAB2",#N/A,TRUE,"GENERAL";"TAB3",#N/A,TRUE,"GENERAL";"TAB4",#N/A,TRUE,"GENERAL";"TAB5",#N/A,TRUE,"GENERAL"}</definedName>
    <definedName name="_s2" localSheetId="17" hidden="1">{"TAB1",#N/A,TRUE,"GENERAL";"TAB2",#N/A,TRUE,"GENERAL";"TAB3",#N/A,TRUE,"GENERAL";"TAB4",#N/A,TRUE,"GENERAL";"TAB5",#N/A,TRUE,"GENERAL"}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localSheetId="16" hidden="1">{"TAB1",#N/A,TRUE,"GENERAL";"TAB2",#N/A,TRUE,"GENERAL";"TAB3",#N/A,TRUE,"GENERAL";"TAB4",#N/A,TRUE,"GENERAL";"TAB5",#N/A,TRUE,"GENERAL"}</definedName>
    <definedName name="_s3" localSheetId="17"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hidden="1">{"TAB1",#N/A,TRUE,"GENERAL";"TAB2",#N/A,TRUE,"GENERAL";"TAB3",#N/A,TRUE,"GENERAL";"TAB4",#N/A,TRUE,"GENERAL";"TAB5",#N/A,TRUE,"GENERAL"}</definedName>
    <definedName name="_s4" localSheetId="6" hidden="1">{"via1",#N/A,TRUE,"general";"via2",#N/A,TRUE,"general";"via3",#N/A,TRUE,"general"}</definedName>
    <definedName name="_s4" localSheetId="7" hidden="1">{"via1",#N/A,TRUE,"general";"via2",#N/A,TRUE,"general";"via3",#N/A,TRUE,"general"}</definedName>
    <definedName name="_s4" localSheetId="16" hidden="1">{"via1",#N/A,TRUE,"general";"via2",#N/A,TRUE,"general";"via3",#N/A,TRUE,"general"}</definedName>
    <definedName name="_s4" localSheetId="17" hidden="1">{"via1",#N/A,TRUE,"general";"via2",#N/A,TRUE,"general";"via3",#N/A,TRUE,"general"}</definedName>
    <definedName name="_s4" localSheetId="3"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localSheetId="16" hidden="1">{"via1",#N/A,TRUE,"general";"via2",#N/A,TRUE,"general";"via3",#N/A,TRUE,"general"}</definedName>
    <definedName name="_s5" localSheetId="17"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hidden="1">{"via1",#N/A,TRUE,"general";"via2",#N/A,TRUE,"general";"via3",#N/A,TRUE,"general"}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localSheetId="16" hidden="1">{"TAB1",#N/A,TRUE,"GENERAL";"TAB2",#N/A,TRUE,"GENERAL";"TAB3",#N/A,TRUE,"GENERAL";"TAB4",#N/A,TRUE,"GENERAL";"TAB5",#N/A,TRUE,"GENERAL"}</definedName>
    <definedName name="_s6" localSheetId="17" hidden="1">{"TAB1",#N/A,TRUE,"GENERAL";"TAB2",#N/A,TRUE,"GENERAL";"TAB3",#N/A,TRUE,"GENERAL";"TAB4",#N/A,TRUE,"GENERAL";"TAB5",#N/A,TRUE,"GENERAL"}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hidden="1">{"TAB1",#N/A,TRUE,"GENERAL";"TAB2",#N/A,TRUE,"GENERAL";"TAB3",#N/A,TRUE,"GENERAL";"TAB4",#N/A,TRUE,"GENERAL";"TAB5",#N/A,TRUE,"GENERAL"}</definedName>
    <definedName name="_s7" localSheetId="6" hidden="1">{"via1",#N/A,TRUE,"general";"via2",#N/A,TRUE,"general";"via3",#N/A,TRUE,"general"}</definedName>
    <definedName name="_s7" localSheetId="7" hidden="1">{"via1",#N/A,TRUE,"general";"via2",#N/A,TRUE,"general";"via3",#N/A,TRUE,"general"}</definedName>
    <definedName name="_s7" localSheetId="16" hidden="1">{"via1",#N/A,TRUE,"general";"via2",#N/A,TRUE,"general";"via3",#N/A,TRUE,"general"}</definedName>
    <definedName name="_s7" localSheetId="17" hidden="1">{"via1",#N/A,TRUE,"general";"via2",#N/A,TRUE,"general";"via3",#N/A,TRUE,"general"}</definedName>
    <definedName name="_s7" localSheetId="3"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hidden="1">{"via1",#N/A,TRUE,"general";"via2",#N/A,TRUE,"general";"via3",#N/A,TRUE,"general"}</definedName>
    <definedName name="_SBC1" localSheetId="16">[1]INV!$A$12:$D$15</definedName>
    <definedName name="_SBC1" localSheetId="3">[1]INV!$A$12:$D$15</definedName>
    <definedName name="_SBC1" localSheetId="4">[1]INV!$A$12:$D$15</definedName>
    <definedName name="_SBC1" localSheetId="5">[1]INV!$A$12:$D$15</definedName>
    <definedName name="_SBC1">[1]INV!$A$12:$D$15</definedName>
    <definedName name="_SBC3" localSheetId="16">[1]INV!$F$12:$I$15</definedName>
    <definedName name="_SBC3" localSheetId="3">[1]INV!$F$12:$I$15</definedName>
    <definedName name="_SBC3" localSheetId="4">[1]INV!$F$12:$I$15</definedName>
    <definedName name="_SBC3" localSheetId="5">[1]INV!$F$12:$I$15</definedName>
    <definedName name="_SBC3">[1]INV!$F$12:$I$15</definedName>
    <definedName name="_SBC5" localSheetId="16">[1]INV!$K$12:$N$15</definedName>
    <definedName name="_SBC5" localSheetId="3">[1]INV!$K$12:$N$15</definedName>
    <definedName name="_SBC5" localSheetId="4">[1]INV!$K$12:$N$15</definedName>
    <definedName name="_SBC5" localSheetId="5">[1]INV!$K$12:$N$15</definedName>
    <definedName name="_SBC5">[1]INV!$K$12:$N$15</definedName>
    <definedName name="_Sort" localSheetId="6" hidden="1">#REF!</definedName>
    <definedName name="_Sort" localSheetId="7" hidden="1">#REF!</definedName>
    <definedName name="_Sort" localSheetId="16" hidden="1">#REF!</definedName>
    <definedName name="_Sort" localSheetId="17" hidden="1">#REF!</definedName>
    <definedName name="_Sort" localSheetId="3" hidden="1">#REF!</definedName>
    <definedName name="_Sort" localSheetId="4" hidden="1">#REF!</definedName>
    <definedName name="_Sort" localSheetId="5" hidden="1">#REF!</definedName>
    <definedName name="_Sort" hidden="1">#REF!</definedName>
    <definedName name="_srn001" localSheetId="6">#REF!</definedName>
    <definedName name="_srn001" localSheetId="7">#REF!</definedName>
    <definedName name="_srn001" localSheetId="16">#REF!</definedName>
    <definedName name="_srn001" localSheetId="17">#REF!</definedName>
    <definedName name="_srn001">#REF!</definedName>
    <definedName name="_SUM1" localSheetId="16">#REF!</definedName>
    <definedName name="_SUM1" localSheetId="17">#REF!</definedName>
    <definedName name="_SUM1">#REF!</definedName>
    <definedName name="_SUM2" localSheetId="16">#REF!</definedName>
    <definedName name="_SUM2">#REF!</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localSheetId="16" hidden="1">{"TAB1",#N/A,TRUE,"GENERAL";"TAB2",#N/A,TRUE,"GENERAL";"TAB3",#N/A,TRUE,"GENERAL";"TAB4",#N/A,TRUE,"GENERAL";"TAB5",#N/A,TRUE,"GENERAL"}</definedName>
    <definedName name="_t3" localSheetId="17" hidden="1">{"TAB1",#N/A,TRUE,"GENERAL";"TAB2",#N/A,TRUE,"GENERAL";"TAB3",#N/A,TRUE,"GENERAL";"TAB4",#N/A,TRUE,"GENERAL";"TAB5",#N/A,TRUE,"GENERAL"}</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hidden="1">{"TAB1",#N/A,TRUE,"GENERAL";"TAB2",#N/A,TRUE,"GENERAL";"TAB3",#N/A,TRUE,"GENERAL";"TAB4",#N/A,TRUE,"GENERAL";"TAB5",#N/A,TRUE,"GENERAL"}</definedName>
    <definedName name="_t4" localSheetId="6" hidden="1">{"via1",#N/A,TRUE,"general";"via2",#N/A,TRUE,"general";"via3",#N/A,TRUE,"general"}</definedName>
    <definedName name="_t4" localSheetId="7" hidden="1">{"via1",#N/A,TRUE,"general";"via2",#N/A,TRUE,"general";"via3",#N/A,TRUE,"general"}</definedName>
    <definedName name="_t4" localSheetId="16" hidden="1">{"via1",#N/A,TRUE,"general";"via2",#N/A,TRUE,"general";"via3",#N/A,TRUE,"general"}</definedName>
    <definedName name="_t4" localSheetId="17" hidden="1">{"via1",#N/A,TRUE,"general";"via2",#N/A,TRUE,"general";"via3",#N/A,TRUE,"general"}</definedName>
    <definedName name="_t4" localSheetId="3"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hidden="1">{"via1",#N/A,TRUE,"general";"via2",#N/A,TRUE,"general";"via3",#N/A,TRUE,"general"}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localSheetId="16" hidden="1">{"TAB1",#N/A,TRUE,"GENERAL";"TAB2",#N/A,TRUE,"GENERAL";"TAB3",#N/A,TRUE,"GENERAL";"TAB4",#N/A,TRUE,"GENERAL";"TAB5",#N/A,TRUE,"GENERAL"}</definedName>
    <definedName name="_t5" localSheetId="17" hidden="1">{"TAB1",#N/A,TRUE,"GENERAL";"TAB2",#N/A,TRUE,"GENERAL";"TAB3",#N/A,TRUE,"GENERAL";"TAB4",#N/A,TRUE,"GENERAL";"TAB5",#N/A,TRUE,"GENERAL"}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hidden="1">{"TAB1",#N/A,TRUE,"GENERAL";"TAB2",#N/A,TRUE,"GENERAL";"TAB3",#N/A,TRUE,"GENERAL";"TAB4",#N/A,TRUE,"GENERAL";"TAB5",#N/A,TRUE,"GENERAL"}</definedName>
    <definedName name="_t6" localSheetId="6" hidden="1">{"via1",#N/A,TRUE,"general";"via2",#N/A,TRUE,"general";"via3",#N/A,TRUE,"general"}</definedName>
    <definedName name="_t6" localSheetId="7" hidden="1">{"via1",#N/A,TRUE,"general";"via2",#N/A,TRUE,"general";"via3",#N/A,TRUE,"general"}</definedName>
    <definedName name="_t6" localSheetId="16" hidden="1">{"via1",#N/A,TRUE,"general";"via2",#N/A,TRUE,"general";"via3",#N/A,TRUE,"general"}</definedName>
    <definedName name="_t6" localSheetId="17" hidden="1">{"via1",#N/A,TRUE,"general";"via2",#N/A,TRUE,"general";"via3",#N/A,TRUE,"general"}</definedName>
    <definedName name="_t6" localSheetId="3"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hidden="1">{"via1",#N/A,TRUE,"general";"via2",#N/A,TRUE,"general";"via3",#N/A,TRUE,"general"}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localSheetId="16" hidden="1">{"TAB1",#N/A,TRUE,"GENERAL";"TAB2",#N/A,TRUE,"GENERAL";"TAB3",#N/A,TRUE,"GENERAL";"TAB4",#N/A,TRUE,"GENERAL";"TAB5",#N/A,TRUE,"GENERAL"}</definedName>
    <definedName name="_t66" localSheetId="17" hidden="1">{"TAB1",#N/A,TRUE,"GENERAL";"TAB2",#N/A,TRUE,"GENERAL";"TAB3",#N/A,TRUE,"GENERAL";"TAB4",#N/A,TRUE,"GENERAL";"TAB5",#N/A,TRUE,"GENERAL"}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hidden="1">{"TAB1",#N/A,TRUE,"GENERAL";"TAB2",#N/A,TRUE,"GENERAL";"TAB3",#N/A,TRUE,"GENERAL";"TAB4",#N/A,TRUE,"GENERAL";"TAB5",#N/A,TRUE,"GENERAL"}</definedName>
    <definedName name="_t7" localSheetId="6" hidden="1">{"via1",#N/A,TRUE,"general";"via2",#N/A,TRUE,"general";"via3",#N/A,TRUE,"general"}</definedName>
    <definedName name="_t7" localSheetId="7" hidden="1">{"via1",#N/A,TRUE,"general";"via2",#N/A,TRUE,"general";"via3",#N/A,TRUE,"general"}</definedName>
    <definedName name="_t7" localSheetId="16" hidden="1">{"via1",#N/A,TRUE,"general";"via2",#N/A,TRUE,"general";"via3",#N/A,TRUE,"general"}</definedName>
    <definedName name="_t7" localSheetId="17" hidden="1">{"via1",#N/A,TRUE,"general";"via2",#N/A,TRUE,"general";"via3",#N/A,TRUE,"general"}</definedName>
    <definedName name="_t7" localSheetId="3"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hidden="1">{"via1",#N/A,TRUE,"general";"via2",#N/A,TRUE,"general";"via3",#N/A,TRUE,"general"}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localSheetId="16" hidden="1">{"TAB1",#N/A,TRUE,"GENERAL";"TAB2",#N/A,TRUE,"GENERAL";"TAB3",#N/A,TRUE,"GENERAL";"TAB4",#N/A,TRUE,"GENERAL";"TAB5",#N/A,TRUE,"GENERAL"}</definedName>
    <definedName name="_t77" localSheetId="17" hidden="1">{"TAB1",#N/A,TRUE,"GENERAL";"TAB2",#N/A,TRUE,"GENERAL";"TAB3",#N/A,TRUE,"GENERAL";"TAB4",#N/A,TRUE,"GENERAL";"TAB5",#N/A,TRUE,"GENERAL"}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localSheetId="16" hidden="1">{"TAB1",#N/A,TRUE,"GENERAL";"TAB2",#N/A,TRUE,"GENERAL";"TAB3",#N/A,TRUE,"GENERAL";"TAB4",#N/A,TRUE,"GENERAL";"TAB5",#N/A,TRUE,"GENERAL"}</definedName>
    <definedName name="_t8" localSheetId="17"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hidden="1">{"TAB1",#N/A,TRUE,"GENERAL";"TAB2",#N/A,TRUE,"GENERAL";"TAB3",#N/A,TRUE,"GENERAL";"TAB4",#N/A,TRUE,"GENERAL";"TAB5",#N/A,TRUE,"GENERAL"}</definedName>
    <definedName name="_t88" localSheetId="6" hidden="1">{"via1",#N/A,TRUE,"general";"via2",#N/A,TRUE,"general";"via3",#N/A,TRUE,"general"}</definedName>
    <definedName name="_t88" localSheetId="7" hidden="1">{"via1",#N/A,TRUE,"general";"via2",#N/A,TRUE,"general";"via3",#N/A,TRUE,"general"}</definedName>
    <definedName name="_t88" localSheetId="16" hidden="1">{"via1",#N/A,TRUE,"general";"via2",#N/A,TRUE,"general";"via3",#N/A,TRUE,"general"}</definedName>
    <definedName name="_t88" localSheetId="17" hidden="1">{"via1",#N/A,TRUE,"general";"via2",#N/A,TRUE,"general";"via3",#N/A,TRUE,"general"}</definedName>
    <definedName name="_t88" localSheetId="3"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hidden="1">{"via1",#N/A,TRUE,"general";"via2",#N/A,TRUE,"general";"via3",#N/A,TRUE,"general"}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localSheetId="16" hidden="1">{"TAB1",#N/A,TRUE,"GENERAL";"TAB2",#N/A,TRUE,"GENERAL";"TAB3",#N/A,TRUE,"GENERAL";"TAB4",#N/A,TRUE,"GENERAL";"TAB5",#N/A,TRUE,"GENERAL"}</definedName>
    <definedName name="_t9" localSheetId="17" hidden="1">{"TAB1",#N/A,TRUE,"GENERAL";"TAB2",#N/A,TRUE,"GENERAL";"TAB3",#N/A,TRUE,"GENERAL";"TAB4",#N/A,TRUE,"GENERAL";"TAB5",#N/A,TRUE,"GENERAL"}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hidden="1">{"TAB1",#N/A,TRUE,"GENERAL";"TAB2",#N/A,TRUE,"GENERAL";"TAB3",#N/A,TRUE,"GENERAL";"TAB4",#N/A,TRUE,"GENERAL";"TAB5",#N/A,TRUE,"GENERAL"}</definedName>
    <definedName name="_t99" localSheetId="6" hidden="1">{"via1",#N/A,TRUE,"general";"via2",#N/A,TRUE,"general";"via3",#N/A,TRUE,"general"}</definedName>
    <definedName name="_t99" localSheetId="7" hidden="1">{"via1",#N/A,TRUE,"general";"via2",#N/A,TRUE,"general";"via3",#N/A,TRUE,"general"}</definedName>
    <definedName name="_t99" localSheetId="16" hidden="1">{"via1",#N/A,TRUE,"general";"via2",#N/A,TRUE,"general";"via3",#N/A,TRUE,"general"}</definedName>
    <definedName name="_t99" localSheetId="17" hidden="1">{"via1",#N/A,TRUE,"general";"via2",#N/A,TRUE,"general";"via3",#N/A,TRUE,"general"}</definedName>
    <definedName name="_t99" localSheetId="3"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hidden="1">{"via1",#N/A,TRUE,"general";"via2",#N/A,TRUE,"general";"via3",#N/A,TRUE,"general"}</definedName>
    <definedName name="_tax1">#REF!</definedName>
    <definedName name="_tax2" localSheetId="16">#REF!</definedName>
    <definedName name="_tax2" localSheetId="17">#REF!</definedName>
    <definedName name="_tax2">#REF!</definedName>
    <definedName name="_tax3" localSheetId="16">#REF!</definedName>
    <definedName name="_tax3" localSheetId="17">#REF!</definedName>
    <definedName name="_tax3">#REF!</definedName>
    <definedName name="_tax4" localSheetId="16">#REF!</definedName>
    <definedName name="_tax4">#REF!</definedName>
    <definedName name="_tc1" localSheetId="16">#REF!</definedName>
    <definedName name="_tc1">#REF!</definedName>
    <definedName name="_tc2" localSheetId="16">#REF!</definedName>
    <definedName name="_tc2">#REF!</definedName>
    <definedName name="_tc3" localSheetId="16">#REF!</definedName>
    <definedName name="_tc3">#REF!</definedName>
    <definedName name="_TOP1" localSheetId="16">#REF!</definedName>
    <definedName name="_TOP1">#REF!</definedName>
    <definedName name="_TOP10" localSheetId="16">#REF!</definedName>
    <definedName name="_TOP10">#REF!</definedName>
    <definedName name="_TOP2" localSheetId="16">#REF!</definedName>
    <definedName name="_TOP2">#REF!</definedName>
    <definedName name="_TOP3" localSheetId="16">#REF!</definedName>
    <definedName name="_TOP3">#REF!</definedName>
    <definedName name="_TOP4" localSheetId="16">#REF!</definedName>
    <definedName name="_TOP4">#REF!</definedName>
    <definedName name="_TOP5" localSheetId="16">#REF!</definedName>
    <definedName name="_TOP5">#REF!</definedName>
    <definedName name="_TOP6" localSheetId="16">#REF!</definedName>
    <definedName name="_TOP6">#REF!</definedName>
    <definedName name="_TOP7" localSheetId="16">#REF!</definedName>
    <definedName name="_TOP7">#REF!</definedName>
    <definedName name="_TOP8" localSheetId="16">#REF!</definedName>
    <definedName name="_TOP8">#REF!</definedName>
    <definedName name="_TOP9" localSheetId="16">#REF!</definedName>
    <definedName name="_TOP9">#REF!</definedName>
    <definedName name="_TOT1" localSheetId="16">#REF!</definedName>
    <definedName name="_TOT1">#REF!</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localSheetId="16" hidden="1">{"TAB1",#N/A,TRUE,"GENERAL";"TAB2",#N/A,TRUE,"GENERAL";"TAB3",#N/A,TRUE,"GENERAL";"TAB4",#N/A,TRUE,"GENERAL";"TAB5",#N/A,TRUE,"GENERAL"}</definedName>
    <definedName name="_u4" localSheetId="17" hidden="1">{"TAB1",#N/A,TRUE,"GENERAL";"TAB2",#N/A,TRUE,"GENERAL";"TAB3",#N/A,TRUE,"GENERAL";"TAB4",#N/A,TRUE,"GENERAL";"TAB5",#N/A,TRUE,"GENERAL"}</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localSheetId="16" hidden="1">{"TAB1",#N/A,TRUE,"GENERAL";"TAB2",#N/A,TRUE,"GENERAL";"TAB3",#N/A,TRUE,"GENERAL";"TAB4",#N/A,TRUE,"GENERAL";"TAB5",#N/A,TRUE,"GENERAL"}</definedName>
    <definedName name="_u5" localSheetId="17"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localSheetId="16" hidden="1">{"TAB1",#N/A,TRUE,"GENERAL";"TAB2",#N/A,TRUE,"GENERAL";"TAB3",#N/A,TRUE,"GENERAL";"TAB4",#N/A,TRUE,"GENERAL";"TAB5",#N/A,TRUE,"GENERAL"}</definedName>
    <definedName name="_u6" localSheetId="17"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hidden="1">{"TAB1",#N/A,TRUE,"GENERAL";"TAB2",#N/A,TRUE,"GENERAL";"TAB3",#N/A,TRUE,"GENERAL";"TAB4",#N/A,TRUE,"GENERAL";"TAB5",#N/A,TRUE,"GENERAL"}</definedName>
    <definedName name="_u7" localSheetId="6" hidden="1">{"via1",#N/A,TRUE,"general";"via2",#N/A,TRUE,"general";"via3",#N/A,TRUE,"general"}</definedName>
    <definedName name="_u7" localSheetId="7" hidden="1">{"via1",#N/A,TRUE,"general";"via2",#N/A,TRUE,"general";"via3",#N/A,TRUE,"general"}</definedName>
    <definedName name="_u7" localSheetId="16" hidden="1">{"via1",#N/A,TRUE,"general";"via2",#N/A,TRUE,"general";"via3",#N/A,TRUE,"general"}</definedName>
    <definedName name="_u7" localSheetId="17" hidden="1">{"via1",#N/A,TRUE,"general";"via2",#N/A,TRUE,"general";"via3",#N/A,TRUE,"general"}</definedName>
    <definedName name="_u7" localSheetId="3"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hidden="1">{"via1",#N/A,TRUE,"general";"via2",#N/A,TRUE,"general";"via3",#N/A,TRUE,"general"}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localSheetId="16" hidden="1">{"TAB1",#N/A,TRUE,"GENERAL";"TAB2",#N/A,TRUE,"GENERAL";"TAB3",#N/A,TRUE,"GENERAL";"TAB4",#N/A,TRUE,"GENERAL";"TAB5",#N/A,TRUE,"GENERAL"}</definedName>
    <definedName name="_u8" localSheetId="17" hidden="1">{"TAB1",#N/A,TRUE,"GENERAL";"TAB2",#N/A,TRUE,"GENERAL";"TAB3",#N/A,TRUE,"GENERAL";"TAB4",#N/A,TRUE,"GENERAL";"TAB5",#N/A,TRUE,"GENERAL"}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localSheetId="16" hidden="1">{"TAB1",#N/A,TRUE,"GENERAL";"TAB2",#N/A,TRUE,"GENERAL";"TAB3",#N/A,TRUE,"GENERAL";"TAB4",#N/A,TRUE,"GENERAL";"TAB5",#N/A,TRUE,"GENERAL"}</definedName>
    <definedName name="_u9" localSheetId="17"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hidden="1">{"TAB1",#N/A,TRUE,"GENERAL";"TAB2",#N/A,TRUE,"GENERAL";"TAB3",#N/A,TRUE,"GENERAL";"TAB4",#N/A,TRUE,"GENERAL";"TAB5",#N/A,TRUE,"GENERAL"}</definedName>
    <definedName name="_unj1" localSheetId="16" hidden="1">[3]INST!#REF!</definedName>
    <definedName name="_unj1" localSheetId="3" hidden="1">[3]INST!#REF!</definedName>
    <definedName name="_unj1" localSheetId="4" hidden="1">[3]INST!#REF!</definedName>
    <definedName name="_unj1" localSheetId="5" hidden="1">[3]INST!#REF!</definedName>
    <definedName name="_unj1" hidden="1">[3]INST!#REF!</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localSheetId="16" hidden="1">{"TAB1",#N/A,TRUE,"GENERAL";"TAB2",#N/A,TRUE,"GENERAL";"TAB3",#N/A,TRUE,"GENERAL";"TAB4",#N/A,TRUE,"GENERAL";"TAB5",#N/A,TRUE,"GENERAL"}</definedName>
    <definedName name="_ur7" localSheetId="17" hidden="1">{"TAB1",#N/A,TRUE,"GENERAL";"TAB2",#N/A,TRUE,"GENERAL";"TAB3",#N/A,TRUE,"GENERAL";"TAB4",#N/A,TRUE,"GENERAL";"TAB5",#N/A,TRUE,"GENERAL"}</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hidden="1">{"TAB1",#N/A,TRUE,"GENERAL";"TAB2",#N/A,TRUE,"GENERAL";"TAB3",#N/A,TRUE,"GENERAL";"TAB4",#N/A,TRUE,"GENERAL";"TAB5",#N/A,TRUE,"GENERAL"}</definedName>
    <definedName name="_v2" localSheetId="6" hidden="1">{"via1",#N/A,TRUE,"general";"via2",#N/A,TRUE,"general";"via3",#N/A,TRUE,"general"}</definedName>
    <definedName name="_v2" localSheetId="7" hidden="1">{"via1",#N/A,TRUE,"general";"via2",#N/A,TRUE,"general";"via3",#N/A,TRUE,"general"}</definedName>
    <definedName name="_v2" localSheetId="16" hidden="1">{"via1",#N/A,TRUE,"general";"via2",#N/A,TRUE,"general";"via3",#N/A,TRUE,"general"}</definedName>
    <definedName name="_v2" localSheetId="17" hidden="1">{"via1",#N/A,TRUE,"general";"via2",#N/A,TRUE,"general";"via3",#N/A,TRUE,"general"}</definedName>
    <definedName name="_v2" localSheetId="3"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hidden="1">{"via1",#N/A,TRUE,"general";"via2",#N/A,TRUE,"general";"via3",#N/A,TRUE,"general"}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localSheetId="16" hidden="1">{"TAB1",#N/A,TRUE,"GENERAL";"TAB2",#N/A,TRUE,"GENERAL";"TAB3",#N/A,TRUE,"GENERAL";"TAB4",#N/A,TRUE,"GENERAL";"TAB5",#N/A,TRUE,"GENERAL"}</definedName>
    <definedName name="_v3" localSheetId="17" hidden="1">{"TAB1",#N/A,TRUE,"GENERAL";"TAB2",#N/A,TRUE,"GENERAL";"TAB3",#N/A,TRUE,"GENERAL";"TAB4",#N/A,TRUE,"GENERAL";"TAB5",#N/A,TRUE,"GENERAL"}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localSheetId="16" hidden="1">{"TAB1",#N/A,TRUE,"GENERAL";"TAB2",#N/A,TRUE,"GENERAL";"TAB3",#N/A,TRUE,"GENERAL";"TAB4",#N/A,TRUE,"GENERAL";"TAB5",#N/A,TRUE,"GENERAL"}</definedName>
    <definedName name="_v4" localSheetId="17"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localSheetId="16" hidden="1">{"TAB1",#N/A,TRUE,"GENERAL";"TAB2",#N/A,TRUE,"GENERAL";"TAB3",#N/A,TRUE,"GENERAL";"TAB4",#N/A,TRUE,"GENERAL";"TAB5",#N/A,TRUE,"GENERAL"}</definedName>
    <definedName name="_v5" localSheetId="17"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localSheetId="16" hidden="1">{"TAB1",#N/A,TRUE,"GENERAL";"TAB2",#N/A,TRUE,"GENERAL";"TAB3",#N/A,TRUE,"GENERAL";"TAB4",#N/A,TRUE,"GENERAL";"TAB5",#N/A,TRUE,"GENERAL"}</definedName>
    <definedName name="_v6" localSheetId="17"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hidden="1">{"TAB1",#N/A,TRUE,"GENERAL";"TAB2",#N/A,TRUE,"GENERAL";"TAB3",#N/A,TRUE,"GENERAL";"TAB4",#N/A,TRUE,"GENERAL";"TAB5",#N/A,TRUE,"GENERAL"}</definedName>
    <definedName name="_v7" localSheetId="6" hidden="1">{"via1",#N/A,TRUE,"general";"via2",#N/A,TRUE,"general";"via3",#N/A,TRUE,"general"}</definedName>
    <definedName name="_v7" localSheetId="7" hidden="1">{"via1",#N/A,TRUE,"general";"via2",#N/A,TRUE,"general";"via3",#N/A,TRUE,"general"}</definedName>
    <definedName name="_v7" localSheetId="16" hidden="1">{"via1",#N/A,TRUE,"general";"via2",#N/A,TRUE,"general";"via3",#N/A,TRUE,"general"}</definedName>
    <definedName name="_v7" localSheetId="17" hidden="1">{"via1",#N/A,TRUE,"general";"via2",#N/A,TRUE,"general";"via3",#N/A,TRUE,"general"}</definedName>
    <definedName name="_v7" localSheetId="3"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hidden="1">{"via1",#N/A,TRUE,"general";"via2",#N/A,TRUE,"general";"via3",#N/A,TRUE,"general"}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localSheetId="16" hidden="1">{"TAB1",#N/A,TRUE,"GENERAL";"TAB2",#N/A,TRUE,"GENERAL";"TAB3",#N/A,TRUE,"GENERAL";"TAB4",#N/A,TRUE,"GENERAL";"TAB5",#N/A,TRUE,"GENERAL"}</definedName>
    <definedName name="_v8" localSheetId="17" hidden="1">{"TAB1",#N/A,TRUE,"GENERAL";"TAB2",#N/A,TRUE,"GENERAL";"TAB3",#N/A,TRUE,"GENERAL";"TAB4",#N/A,TRUE,"GENERAL";"TAB5",#N/A,TRUE,"GENERAL"}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localSheetId="16" hidden="1">{"TAB1",#N/A,TRUE,"GENERAL";"TAB2",#N/A,TRUE,"GENERAL";"TAB3",#N/A,TRUE,"GENERAL";"TAB4",#N/A,TRUE,"GENERAL";"TAB5",#N/A,TRUE,"GENERAL"}</definedName>
    <definedName name="_v9" localSheetId="17"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hidden="1">{"TAB1",#N/A,TRUE,"GENERAL";"TAB2",#N/A,TRUE,"GENERAL";"TAB3",#N/A,TRUE,"GENERAL";"TAB4",#N/A,TRUE,"GENERAL";"TAB5",#N/A,TRUE,"GENERAL"}</definedName>
    <definedName name="_VEX1" localSheetId="16">[6]Tablas!#REF!</definedName>
    <definedName name="_VEX1" localSheetId="3">[6]Tablas!#REF!</definedName>
    <definedName name="_VEX1" localSheetId="4">[6]Tablas!#REF!</definedName>
    <definedName name="_VEX1" localSheetId="5">[6]Tablas!#REF!</definedName>
    <definedName name="_VEX1">[6]Tablas!#REF!</definedName>
    <definedName name="_VFA1" localSheetId="16">[6]Tablas!#REF!</definedName>
    <definedName name="_VFA1" localSheetId="3">[6]Tablas!#REF!</definedName>
    <definedName name="_VFA1" localSheetId="4">[6]Tablas!#REF!</definedName>
    <definedName name="_VFA1" localSheetId="5">[6]Tablas!#REF!</definedName>
    <definedName name="_VFA1">[6]Tablas!#REF!</definedName>
    <definedName name="_vfv4" localSheetId="6" hidden="1">{"via1",#N/A,TRUE,"general";"via2",#N/A,TRUE,"general";"via3",#N/A,TRUE,"general"}</definedName>
    <definedName name="_vfv4" localSheetId="7" hidden="1">{"via1",#N/A,TRUE,"general";"via2",#N/A,TRUE,"general";"via3",#N/A,TRUE,"general"}</definedName>
    <definedName name="_vfv4" localSheetId="16" hidden="1">{"via1",#N/A,TRUE,"general";"via2",#N/A,TRUE,"general";"via3",#N/A,TRUE,"general"}</definedName>
    <definedName name="_vfv4" localSheetId="17" hidden="1">{"via1",#N/A,TRUE,"general";"via2",#N/A,TRUE,"general";"via3",#N/A,TRUE,"general"}</definedName>
    <definedName name="_vfv4" localSheetId="3"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hidden="1">{"via1",#N/A,TRUE,"general";"via2",#N/A,TRUE,"general";"via3",#N/A,TRUE,"general"}</definedName>
    <definedName name="_VIT1" localSheetId="16">[6]Tablas!#REF!</definedName>
    <definedName name="_VIT1" localSheetId="3">[6]Tablas!#REF!</definedName>
    <definedName name="_VIT1" localSheetId="4">[6]Tablas!#REF!</definedName>
    <definedName name="_VIT1" localSheetId="5">[6]Tablas!#REF!</definedName>
    <definedName name="_VIT1">[6]Tablas!#REF!</definedName>
    <definedName name="_VPR1" localSheetId="16">[6]Tablas!#REF!</definedName>
    <definedName name="_VPR1" localSheetId="3">[6]Tablas!#REF!</definedName>
    <definedName name="_VPR1" localSheetId="4">[6]Tablas!#REF!</definedName>
    <definedName name="_VPR1" localSheetId="5">[6]Tablas!#REF!</definedName>
    <definedName name="_VPR1">[6]Tablas!#REF!</definedName>
    <definedName name="_VPR2">[7]Tablas!#REF!</definedName>
    <definedName name="_VRP1" localSheetId="16">[6]Tablas!#REF!</definedName>
    <definedName name="_VRP1" localSheetId="3">[6]Tablas!#REF!</definedName>
    <definedName name="_VRP1" localSheetId="4">[6]Tablas!#REF!</definedName>
    <definedName name="_VRP1" localSheetId="5">[6]Tablas!#REF!</definedName>
    <definedName name="_VRP1">[6]Tablas!#REF!</definedName>
    <definedName name="_VSM1" localSheetId="16">[6]Tablas!#REF!</definedName>
    <definedName name="_VSM1" localSheetId="3">[6]Tablas!#REF!</definedName>
    <definedName name="_VSM1" localSheetId="4">[6]Tablas!#REF!</definedName>
    <definedName name="_VSM1" localSheetId="5">[6]Tablas!#REF!</definedName>
    <definedName name="_VSM1">[6]Tablas!#REF!</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localSheetId="16" hidden="1">{"TAB1",#N/A,TRUE,"GENERAL";"TAB2",#N/A,TRUE,"GENERAL";"TAB3",#N/A,TRUE,"GENERAL";"TAB4",#N/A,TRUE,"GENERAL";"TAB5",#N/A,TRUE,"GENERAL"}</definedName>
    <definedName name="_x1" localSheetId="17" hidden="1">{"TAB1",#N/A,TRUE,"GENERAL";"TAB2",#N/A,TRUE,"GENERAL";"TAB3",#N/A,TRUE,"GENERAL";"TAB4",#N/A,TRUE,"GENERAL";"TAB5",#N/A,TRUE,"GENERAL"}</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hidden="1">{"TAB1",#N/A,TRUE,"GENERAL";"TAB2",#N/A,TRUE,"GENERAL";"TAB3",#N/A,TRUE,"GENERAL";"TAB4",#N/A,TRUE,"GENERAL";"TAB5",#N/A,TRUE,"GENERAL"}</definedName>
    <definedName name="_x2" localSheetId="6" hidden="1">{"via1",#N/A,TRUE,"general";"via2",#N/A,TRUE,"general";"via3",#N/A,TRUE,"general"}</definedName>
    <definedName name="_x2" localSheetId="7" hidden="1">{"via1",#N/A,TRUE,"general";"via2",#N/A,TRUE,"general";"via3",#N/A,TRUE,"general"}</definedName>
    <definedName name="_x2" localSheetId="16" hidden="1">{"via1",#N/A,TRUE,"general";"via2",#N/A,TRUE,"general";"via3",#N/A,TRUE,"general"}</definedName>
    <definedName name="_x2" localSheetId="17" hidden="1">{"via1",#N/A,TRUE,"general";"via2",#N/A,TRUE,"general";"via3",#N/A,TRUE,"general"}</definedName>
    <definedName name="_x2" localSheetId="3"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localSheetId="16" hidden="1">{"via1",#N/A,TRUE,"general";"via2",#N/A,TRUE,"general";"via3",#N/A,TRUE,"general"}</definedName>
    <definedName name="_x3" localSheetId="17"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localSheetId="16" hidden="1">{"via1",#N/A,TRUE,"general";"via2",#N/A,TRUE,"general";"via3",#N/A,TRUE,"general"}</definedName>
    <definedName name="_x4" localSheetId="17"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hidden="1">{"via1",#N/A,TRUE,"general";"via2",#N/A,TRUE,"general";"via3",#N/A,TRUE,"general"}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localSheetId="16" hidden="1">{"TAB1",#N/A,TRUE,"GENERAL";"TAB2",#N/A,TRUE,"GENERAL";"TAB3",#N/A,TRUE,"GENERAL";"TAB4",#N/A,TRUE,"GENERAL";"TAB5",#N/A,TRUE,"GENERAL"}</definedName>
    <definedName name="_x5" localSheetId="17" hidden="1">{"TAB1",#N/A,TRUE,"GENERAL";"TAB2",#N/A,TRUE,"GENERAL";"TAB3",#N/A,TRUE,"GENERAL";"TAB4",#N/A,TRUE,"GENERAL";"TAB5",#N/A,TRUE,"GENERAL"}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localSheetId="16" hidden="1">{"TAB1",#N/A,TRUE,"GENERAL";"TAB2",#N/A,TRUE,"GENERAL";"TAB3",#N/A,TRUE,"GENERAL";"TAB4",#N/A,TRUE,"GENERAL";"TAB5",#N/A,TRUE,"GENERAL"}</definedName>
    <definedName name="_x6" localSheetId="17"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localSheetId="16" hidden="1">{"TAB1",#N/A,TRUE,"GENERAL";"TAB2",#N/A,TRUE,"GENERAL";"TAB3",#N/A,TRUE,"GENERAL";"TAB4",#N/A,TRUE,"GENERAL";"TAB5",#N/A,TRUE,"GENERAL"}</definedName>
    <definedName name="_x7" localSheetId="17"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hidden="1">{"TAB1",#N/A,TRUE,"GENERAL";"TAB2",#N/A,TRUE,"GENERAL";"TAB3",#N/A,TRUE,"GENERAL";"TAB4",#N/A,TRUE,"GENERAL";"TAB5",#N/A,TRUE,"GENERAL"}</definedName>
    <definedName name="_x8" localSheetId="6" hidden="1">{"via1",#N/A,TRUE,"general";"via2",#N/A,TRUE,"general";"via3",#N/A,TRUE,"general"}</definedName>
    <definedName name="_x8" localSheetId="7" hidden="1">{"via1",#N/A,TRUE,"general";"via2",#N/A,TRUE,"general";"via3",#N/A,TRUE,"general"}</definedName>
    <definedName name="_x8" localSheetId="16" hidden="1">{"via1",#N/A,TRUE,"general";"via2",#N/A,TRUE,"general";"via3",#N/A,TRUE,"general"}</definedName>
    <definedName name="_x8" localSheetId="17" hidden="1">{"via1",#N/A,TRUE,"general";"via2",#N/A,TRUE,"general";"via3",#N/A,TRUE,"general"}</definedName>
    <definedName name="_x8" localSheetId="3"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hidden="1">{"via1",#N/A,TRUE,"general";"via2",#N/A,TRUE,"general";"via3",#N/A,TRUE,"general"}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localSheetId="16" hidden="1">{"TAB1",#N/A,TRUE,"GENERAL";"TAB2",#N/A,TRUE,"GENERAL";"TAB3",#N/A,TRUE,"GENERAL";"TAB4",#N/A,TRUE,"GENERAL";"TAB5",#N/A,TRUE,"GENERAL"}</definedName>
    <definedName name="_x9" localSheetId="17" hidden="1">{"TAB1",#N/A,TRUE,"GENERAL";"TAB2",#N/A,TRUE,"GENERAL";"TAB3",#N/A,TRUE,"GENERAL";"TAB4",#N/A,TRUE,"GENERAL";"TAB5",#N/A,TRUE,"GENERAL"}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localSheetId="16" hidden="1">{"TAB1",#N/A,TRUE,"GENERAL";"TAB2",#N/A,TRUE,"GENERAL";"TAB3",#N/A,TRUE,"GENERAL";"TAB4",#N/A,TRUE,"GENERAL";"TAB5",#N/A,TRUE,"GENERAL"}</definedName>
    <definedName name="_y2" localSheetId="17"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hidden="1">{"TAB1",#N/A,TRUE,"GENERAL";"TAB2",#N/A,TRUE,"GENERAL";"TAB3",#N/A,TRUE,"GENERAL";"TAB4",#N/A,TRUE,"GENERAL";"TAB5",#N/A,TRUE,"GENERAL"}</definedName>
    <definedName name="_y3" localSheetId="6" hidden="1">{"via1",#N/A,TRUE,"general";"via2",#N/A,TRUE,"general";"via3",#N/A,TRUE,"general"}</definedName>
    <definedName name="_y3" localSheetId="7" hidden="1">{"via1",#N/A,TRUE,"general";"via2",#N/A,TRUE,"general";"via3",#N/A,TRUE,"general"}</definedName>
    <definedName name="_y3" localSheetId="16" hidden="1">{"via1",#N/A,TRUE,"general";"via2",#N/A,TRUE,"general";"via3",#N/A,TRUE,"general"}</definedName>
    <definedName name="_y3" localSheetId="17" hidden="1">{"via1",#N/A,TRUE,"general";"via2",#N/A,TRUE,"general";"via3",#N/A,TRUE,"general"}</definedName>
    <definedName name="_y3" localSheetId="3"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localSheetId="16" hidden="1">{"via1",#N/A,TRUE,"general";"via2",#N/A,TRUE,"general";"via3",#N/A,TRUE,"general"}</definedName>
    <definedName name="_y4" localSheetId="17"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hidden="1">{"via1",#N/A,TRUE,"general";"via2",#N/A,TRUE,"general";"via3",#N/A,TRUE,"general"}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localSheetId="16" hidden="1">{"TAB1",#N/A,TRUE,"GENERAL";"TAB2",#N/A,TRUE,"GENERAL";"TAB3",#N/A,TRUE,"GENERAL";"TAB4",#N/A,TRUE,"GENERAL";"TAB5",#N/A,TRUE,"GENERAL"}</definedName>
    <definedName name="_y5" localSheetId="17" hidden="1">{"TAB1",#N/A,TRUE,"GENERAL";"TAB2",#N/A,TRUE,"GENERAL";"TAB3",#N/A,TRUE,"GENERAL";"TAB4",#N/A,TRUE,"GENERAL";"TAB5",#N/A,TRUE,"GENERAL"}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hidden="1">{"TAB1",#N/A,TRUE,"GENERAL";"TAB2",#N/A,TRUE,"GENERAL";"TAB3",#N/A,TRUE,"GENERAL";"TAB4",#N/A,TRUE,"GENERAL";"TAB5",#N/A,TRUE,"GENERAL"}</definedName>
    <definedName name="_y6" localSheetId="6" hidden="1">{"via1",#N/A,TRUE,"general";"via2",#N/A,TRUE,"general";"via3",#N/A,TRUE,"general"}</definedName>
    <definedName name="_y6" localSheetId="7" hidden="1">{"via1",#N/A,TRUE,"general";"via2",#N/A,TRUE,"general";"via3",#N/A,TRUE,"general"}</definedName>
    <definedName name="_y6" localSheetId="16" hidden="1">{"via1",#N/A,TRUE,"general";"via2",#N/A,TRUE,"general";"via3",#N/A,TRUE,"general"}</definedName>
    <definedName name="_y6" localSheetId="17" hidden="1">{"via1",#N/A,TRUE,"general";"via2",#N/A,TRUE,"general";"via3",#N/A,TRUE,"general"}</definedName>
    <definedName name="_y6" localSheetId="3"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localSheetId="16" hidden="1">{"via1",#N/A,TRUE,"general";"via2",#N/A,TRUE,"general";"via3",#N/A,TRUE,"general"}</definedName>
    <definedName name="_y7" localSheetId="17"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localSheetId="16" hidden="1">{"via1",#N/A,TRUE,"general";"via2",#N/A,TRUE,"general";"via3",#N/A,TRUE,"general"}</definedName>
    <definedName name="_y8" localSheetId="17"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hidden="1">{"via1",#N/A,TRUE,"general";"via2",#N/A,TRUE,"general";"via3",#N/A,TRUE,"general"}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localSheetId="16" hidden="1">{"TAB1",#N/A,TRUE,"GENERAL";"TAB2",#N/A,TRUE,"GENERAL";"TAB3",#N/A,TRUE,"GENERAL";"TAB4",#N/A,TRUE,"GENERAL";"TAB5",#N/A,TRUE,"GENERAL"}</definedName>
    <definedName name="_y9" localSheetId="17" hidden="1">{"TAB1",#N/A,TRUE,"GENERAL";"TAB2",#N/A,TRUE,"GENERAL";"TAB3",#N/A,TRUE,"GENERAL";"TAB4",#N/A,TRUE,"GENERAL";"TAB5",#N/A,TRUE,"GENERAL"}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localSheetId="16" hidden="1">{"TAB1",#N/A,TRUE,"GENERAL";"TAB2",#N/A,TRUE,"GENERAL";"TAB3",#N/A,TRUE,"GENERAL";"TAB4",#N/A,TRUE,"GENERAL";"TAB5",#N/A,TRUE,"GENERAL"}</definedName>
    <definedName name="_z1" localSheetId="17"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hidden="1">{"TAB1",#N/A,TRUE,"GENERAL";"TAB2",#N/A,TRUE,"GENERAL";"TAB3",#N/A,TRUE,"GENERAL";"TAB4",#N/A,TRUE,"GENERAL";"TAB5",#N/A,TRUE,"GENERAL"}</definedName>
    <definedName name="_z2" localSheetId="6" hidden="1">{"via1",#N/A,TRUE,"general";"via2",#N/A,TRUE,"general";"via3",#N/A,TRUE,"general"}</definedName>
    <definedName name="_z2" localSheetId="7" hidden="1">{"via1",#N/A,TRUE,"general";"via2",#N/A,TRUE,"general";"via3",#N/A,TRUE,"general"}</definedName>
    <definedName name="_z2" localSheetId="16" hidden="1">{"via1",#N/A,TRUE,"general";"via2",#N/A,TRUE,"general";"via3",#N/A,TRUE,"general"}</definedName>
    <definedName name="_z2" localSheetId="17" hidden="1">{"via1",#N/A,TRUE,"general";"via2",#N/A,TRUE,"general";"via3",#N/A,TRUE,"general"}</definedName>
    <definedName name="_z2" localSheetId="3"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localSheetId="16" hidden="1">{"via1",#N/A,TRUE,"general";"via2",#N/A,TRUE,"general";"via3",#N/A,TRUE,"general"}</definedName>
    <definedName name="_z3" localSheetId="17"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hidden="1">{"via1",#N/A,TRUE,"general";"via2",#N/A,TRUE,"general";"via3",#N/A,TRUE,"general"}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localSheetId="16" hidden="1">{"TAB1",#N/A,TRUE,"GENERAL";"TAB2",#N/A,TRUE,"GENERAL";"TAB3",#N/A,TRUE,"GENERAL";"TAB4",#N/A,TRUE,"GENERAL";"TAB5",#N/A,TRUE,"GENERAL"}</definedName>
    <definedName name="_z4" localSheetId="17" hidden="1">{"TAB1",#N/A,TRUE,"GENERAL";"TAB2",#N/A,TRUE,"GENERAL";"TAB3",#N/A,TRUE,"GENERAL";"TAB4",#N/A,TRUE,"GENERAL";"TAB5",#N/A,TRUE,"GENERAL"}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hidden="1">{"TAB1",#N/A,TRUE,"GENERAL";"TAB2",#N/A,TRUE,"GENERAL";"TAB3",#N/A,TRUE,"GENERAL";"TAB4",#N/A,TRUE,"GENERAL";"TAB5",#N/A,TRUE,"GENERAL"}</definedName>
    <definedName name="_z5" localSheetId="6" hidden="1">{"via1",#N/A,TRUE,"general";"via2",#N/A,TRUE,"general";"via3",#N/A,TRUE,"general"}</definedName>
    <definedName name="_z5" localSheetId="7" hidden="1">{"via1",#N/A,TRUE,"general";"via2",#N/A,TRUE,"general";"via3",#N/A,TRUE,"general"}</definedName>
    <definedName name="_z5" localSheetId="16" hidden="1">{"via1",#N/A,TRUE,"general";"via2",#N/A,TRUE,"general";"via3",#N/A,TRUE,"general"}</definedName>
    <definedName name="_z5" localSheetId="17" hidden="1">{"via1",#N/A,TRUE,"general";"via2",#N/A,TRUE,"general";"via3",#N/A,TRUE,"general"}</definedName>
    <definedName name="_z5" localSheetId="3"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hidden="1">{"via1",#N/A,TRUE,"general";"via2",#N/A,TRUE,"general";"via3",#N/A,TRUE,"general"}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localSheetId="16" hidden="1">{"TAB1",#N/A,TRUE,"GENERAL";"TAB2",#N/A,TRUE,"GENERAL";"TAB3",#N/A,TRUE,"GENERAL";"TAB4",#N/A,TRUE,"GENERAL";"TAB5",#N/A,TRUE,"GENERAL"}</definedName>
    <definedName name="_z6" localSheetId="17" hidden="1">{"TAB1",#N/A,TRUE,"GENERAL";"TAB2",#N/A,TRUE,"GENERAL";"TAB3",#N/A,TRUE,"GENERAL";"TAB4",#N/A,TRUE,"GENERAL";"TAB5",#N/A,TRUE,"GENERAL"}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hidden="1">{"TAB1",#N/A,TRUE,"GENERAL";"TAB2",#N/A,TRUE,"GENERAL";"TAB3",#N/A,TRUE,"GENERAL";"TAB4",#N/A,TRUE,"GENERAL";"TAB5",#N/A,TRUE,"GENERAL"}</definedName>
    <definedName name="a" localSheetId="6">'[24]DUB-823'!#REF!</definedName>
    <definedName name="a" localSheetId="7">'[24]DUB-823'!#REF!</definedName>
    <definedName name="a" localSheetId="16">'[24]DUB-823'!#REF!</definedName>
    <definedName name="a" localSheetId="3">'[24]DUB-823'!#REF!</definedName>
    <definedName name="a" localSheetId="4">'[24]DUB-823'!#REF!</definedName>
    <definedName name="a" localSheetId="5">'[24]DUB-823'!#REF!</definedName>
    <definedName name="a">'[24]DUB-823'!#REF!</definedName>
    <definedName name="A_1" localSheetId="16">#REF!</definedName>
    <definedName name="A_1" localSheetId="17">#REF!</definedName>
    <definedName name="A_1" localSheetId="3">#REF!</definedName>
    <definedName name="A_1" localSheetId="4">#REF!</definedName>
    <definedName name="A_1" localSheetId="5">#REF!</definedName>
    <definedName name="A_1">#REF!</definedName>
    <definedName name="A_impresión_IM" localSheetId="6">#REF!</definedName>
    <definedName name="A_impresión_IM" localSheetId="7">#REF!</definedName>
    <definedName name="A_impresión_IM" localSheetId="16">#REF!</definedName>
    <definedName name="A_impresión_IM" localSheetId="17">#REF!</definedName>
    <definedName name="A_impresión_IM" localSheetId="3">#REF!</definedName>
    <definedName name="A_impresión_IM" localSheetId="4">#REF!</definedName>
    <definedName name="A_impresión_IM" localSheetId="5">#REF!</definedName>
    <definedName name="A_impresión_IM">#REF!</definedName>
    <definedName name="A18A200" localSheetId="16">[25]ESPEC!#REF!</definedName>
    <definedName name="A18A200" localSheetId="17">[25]ESPEC!#REF!</definedName>
    <definedName name="A18A200" localSheetId="3">[25]ESPEC!#REF!</definedName>
    <definedName name="A18A200" localSheetId="4">[25]ESPEC!#REF!</definedName>
    <definedName name="A18A200" localSheetId="5">[25]ESPEC!#REF!</definedName>
    <definedName name="A18A200">[25]ESPEC!#REF!</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localSheetId="16" hidden="1">{"TAB1",#N/A,TRUE,"GENERAL";"TAB2",#N/A,TRUE,"GENERAL";"TAB3",#N/A,TRUE,"GENERAL";"TAB4",#N/A,TRUE,"GENERAL";"TAB5",#N/A,TRUE,"GENERAL"}</definedName>
    <definedName name="a2a" localSheetId="17" hidden="1">{"TAB1",#N/A,TRUE,"GENERAL";"TAB2",#N/A,TRUE,"GENERAL";"TAB3",#N/A,TRUE,"GENERAL";"TAB4",#N/A,TRUE,"GENERAL";"TAB5",#N/A,TRUE,"GENERAL"}</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hidden="1">{"TAB1",#N/A,TRUE,"GENERAL";"TAB2",#N/A,TRUE,"GENERAL";"TAB3",#N/A,TRUE,"GENERAL";"TAB4",#N/A,TRUE,"GENERAL";"TAB5",#N/A,TRUE,"GENERAL"}</definedName>
    <definedName name="aa" localSheetId="6">'1,1'!ERR</definedName>
    <definedName name="aa" localSheetId="7">'1,2'!ERR</definedName>
    <definedName name="aa" localSheetId="26">'[13]3,2'!ERR</definedName>
    <definedName name="aa" localSheetId="34">'[13]3,2'!ERR</definedName>
    <definedName name="aa" localSheetId="35">'[13]3,2'!ERR</definedName>
    <definedName name="aa" localSheetId="16">'6,1'!ERR</definedName>
    <definedName name="aa" localSheetId="22">'[13]3,2'!ERR</definedName>
    <definedName name="aa" localSheetId="24">'[13]3,2'!ERR</definedName>
    <definedName name="aa" localSheetId="3">CANTIDADES!ERR</definedName>
    <definedName name="aa" localSheetId="4">'OFERTA ECONOMICA'!ERR</definedName>
    <definedName name="aa" localSheetId="5">'PRESUPUESTO OFICIAL'!ERR</definedName>
    <definedName name="aa">'[13]3,2'!ERR</definedName>
    <definedName name="AAA" localSheetId="6">'1,1'!ERR</definedName>
    <definedName name="AAA" localSheetId="7">'1,2'!ERR</definedName>
    <definedName name="AAA" localSheetId="26">'[13]3,2'!ERR</definedName>
    <definedName name="AAA" localSheetId="34">'[13]3,2'!ERR</definedName>
    <definedName name="AAA" localSheetId="35">'[13]3,2'!ERR</definedName>
    <definedName name="AAA" localSheetId="16">'6,1'!ERR</definedName>
    <definedName name="AAA" localSheetId="22">'[13]3,2'!ERR</definedName>
    <definedName name="AAA" localSheetId="24">'[13]3,2'!ERR</definedName>
    <definedName name="AAA" localSheetId="3">CANTIDADES!ERR</definedName>
    <definedName name="AAA" localSheetId="4">'OFERTA ECONOMICA'!ERR</definedName>
    <definedName name="AAA" localSheetId="5">'PRESUPUESTO OFICIAL'!ERR</definedName>
    <definedName name="AAA">'[13]3,2'!ERR</definedName>
    <definedName name="aaaaaa">[26]otros!$C$5</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16" hidden="1">{"TAB1",#N/A,TRUE,"GENERAL";"TAB2",#N/A,TRUE,"GENERAL";"TAB3",#N/A,TRUE,"GENERAL";"TAB4",#N/A,TRUE,"GENERAL";"TAB5",#N/A,TRUE,"GENERAL"}</definedName>
    <definedName name="aaaaas" localSheetId="17"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hidden="1">{"TAB1",#N/A,TRUE,"GENERAL";"TAB2",#N/A,TRUE,"GENERAL";"TAB3",#N/A,TRUE,"GENERAL";"TAB4",#N/A,TRUE,"GENERAL";"TAB5",#N/A,TRUE,"GENERAL"}</definedName>
    <definedName name="AAC" localSheetId="16">[1]AASHTO!$A$14:$F$17</definedName>
    <definedName name="AAC" localSheetId="3">[1]AASHTO!$A$14:$F$17</definedName>
    <definedName name="AAC" localSheetId="4">[1]AASHTO!$A$14:$F$17</definedName>
    <definedName name="AAC" localSheetId="5">[1]AASHTO!$A$14:$F$17</definedName>
    <definedName name="AAC">[1]AASHTO!$A$14:$F$17</definedName>
    <definedName name="aas" localSheetId="6" hidden="1">{"TAB1",#N/A,TRUE,"GENERAL";"TAB2",#N/A,TRUE,"GENERAL";"TAB3",#N/A,TRUE,"GENERAL";"TAB4",#N/A,TRUE,"GENERAL";"TAB5",#N/A,TRUE,"GENERAL"}</definedName>
    <definedName name="aas" localSheetId="7" hidden="1">{"TAB1",#N/A,TRUE,"GENERAL";"TAB2",#N/A,TRUE,"GENERAL";"TAB3",#N/A,TRUE,"GENERAL";"TAB4",#N/A,TRUE,"GENERAL";"TAB5",#N/A,TRUE,"GENERAL"}</definedName>
    <definedName name="aas" localSheetId="16" hidden="1">{"TAB1",#N/A,TRUE,"GENERAL";"TAB2",#N/A,TRUE,"GENERAL";"TAB3",#N/A,TRUE,"GENERAL";"TAB4",#N/A,TRUE,"GENERAL";"TAB5",#N/A,TRUE,"GENERAL"}</definedName>
    <definedName name="aas" localSheetId="17" hidden="1">{"TAB1",#N/A,TRUE,"GENERAL";"TAB2",#N/A,TRUE,"GENERAL";"TAB3",#N/A,TRUE,"GENERAL";"TAB4",#N/A,TRUE,"GENERAL";"TAB5",#N/A,TRUE,"GENERAL"}</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 localSheetId="16">#REF!</definedName>
    <definedName name="aba_1" localSheetId="17">#REF!</definedName>
    <definedName name="aba_1">#REF!</definedName>
    <definedName name="aba_2" localSheetId="16">#REF!</definedName>
    <definedName name="aba_2" localSheetId="17">#REF!</definedName>
    <definedName name="aba_2">#REF!</definedName>
    <definedName name="abc" localSheetId="6">#REF!</definedName>
    <definedName name="abc" localSheetId="7">#REF!</definedName>
    <definedName name="abc" localSheetId="16">#REF!</definedName>
    <definedName name="abc">#REF!</definedName>
    <definedName name="ABCD" localSheetId="16" hidden="1">#REF!</definedName>
    <definedName name="ABCD" hidden="1">#REF!</definedName>
    <definedName name="ABCDE" localSheetId="16" hidden="1">#REF!</definedName>
    <definedName name="ABCDE" hidden="1">#REF!</definedName>
    <definedName name="ABG" localSheetId="16">[1]AASHTO!$A$2:$F$5</definedName>
    <definedName name="ABG" localSheetId="3">[1]AASHTO!$A$2:$F$5</definedName>
    <definedName name="ABG" localSheetId="4">[1]AASHTO!$A$2:$F$5</definedName>
    <definedName name="ABG" localSheetId="5">[1]AASHTO!$A$2:$F$5</definedName>
    <definedName name="ABG">[1]AASHTO!$A$2:$F$5</definedName>
    <definedName name="absc1" localSheetId="7">[27]!absc</definedName>
    <definedName name="absc1" localSheetId="26">[27]!absc</definedName>
    <definedName name="absc1" localSheetId="34">[27]!absc</definedName>
    <definedName name="absc1" localSheetId="35">[27]!absc</definedName>
    <definedName name="absc1" localSheetId="10">[27]!absc</definedName>
    <definedName name="absc1" localSheetId="21">[27]!absc</definedName>
    <definedName name="absc1" localSheetId="22">[27]!absc</definedName>
    <definedName name="absc1" localSheetId="24">[27]!absc</definedName>
    <definedName name="absc1" localSheetId="3">[27]!absc</definedName>
    <definedName name="absc1" localSheetId="4">[27]!absc</definedName>
    <definedName name="absc1" localSheetId="5">[27]!absc</definedName>
    <definedName name="absc1">[27]!absc</definedName>
    <definedName name="ac" localSheetId="16">#REF!</definedName>
    <definedName name="ac" localSheetId="17">#REF!</definedName>
    <definedName name="ac" localSheetId="3">#REF!</definedName>
    <definedName name="ac" localSheetId="4">#REF!</definedName>
    <definedName name="ac" localSheetId="5">#REF!</definedName>
    <definedName name="ac">#REF!</definedName>
    <definedName name="AccessDatabase" hidden="1">"C:\C-314\VOLUMENES\volfin4.mdb"</definedName>
    <definedName name="acpm">5000</definedName>
    <definedName name="ACT">#REF!</definedName>
    <definedName name="ACT_COMP" localSheetId="16">#REF!</definedName>
    <definedName name="ACT_COMP" localSheetId="17">#REF!</definedName>
    <definedName name="ACT_COMP">#REF!</definedName>
    <definedName name="ACT_COMP2" localSheetId="16">#REF!</definedName>
    <definedName name="ACT_COMP2" localSheetId="17">#REF!</definedName>
    <definedName name="ACT_COMP2">#REF!</definedName>
    <definedName name="ACT_CONT" localSheetId="16">#REF!</definedName>
    <definedName name="ACT_CONT">#REF!</definedName>
    <definedName name="ACT_CONT2" localSheetId="16">#REF!</definedName>
    <definedName name="ACT_CONT2">#REF!</definedName>
    <definedName name="Actividades" localSheetId="16">#REF!</definedName>
    <definedName name="Actividades">#REF!</definedName>
    <definedName name="ACTV" localSheetId="16">#REF!</definedName>
    <definedName name="ACTV">#REF!</definedName>
    <definedName name="acumulado">'[28]Reservas de Petróleo'!$A$2,'[28]Reservas de Petróleo'!$A$1,'[28]Reservas de Petróleo'!$D$4,'[28]Reservas de Petróleo'!$E$1:$E$65536</definedName>
    <definedName name="ad" localSheetId="6">#REF!</definedName>
    <definedName name="ad" localSheetId="7">#REF!</definedName>
    <definedName name="ad" localSheetId="16">#REF!</definedName>
    <definedName name="ad" localSheetId="17">#REF!</definedName>
    <definedName name="ad" localSheetId="3">#REF!</definedName>
    <definedName name="ad" localSheetId="4">#REF!</definedName>
    <definedName name="ad" localSheetId="5">#REF!</definedName>
    <definedName name="ad">#REF!</definedName>
    <definedName name="adasd" localSheetId="16">#REF!</definedName>
    <definedName name="adasd" localSheetId="17">#REF!</definedName>
    <definedName name="adasd" localSheetId="3">#REF!</definedName>
    <definedName name="adasd" localSheetId="4">#REF!</definedName>
    <definedName name="adasd" localSheetId="5">#REF!</definedName>
    <definedName name="adasd">#REF!</definedName>
    <definedName name="ADFGSDB" localSheetId="6" hidden="1">{"via1",#N/A,TRUE,"general";"via2",#N/A,TRUE,"general";"via3",#N/A,TRUE,"general"}</definedName>
    <definedName name="ADFGSDB" localSheetId="7" hidden="1">{"via1",#N/A,TRUE,"general";"via2",#N/A,TRUE,"general";"via3",#N/A,TRUE,"general"}</definedName>
    <definedName name="ADFGSDB" localSheetId="16" hidden="1">{"via1",#N/A,TRUE,"general";"via2",#N/A,TRUE,"general";"via3",#N/A,TRUE,"general"}</definedName>
    <definedName name="ADFGSDB" localSheetId="17" hidden="1">{"via1",#N/A,TRUE,"general";"via2",#N/A,TRUE,"general";"via3",#N/A,TRUE,"general"}</definedName>
    <definedName name="ADFGSDB" localSheetId="3"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hidden="1">{"via1",#N/A,TRUE,"general";"via2",#N/A,TRUE,"general";"via3",#N/A,TRUE,"general"}</definedName>
    <definedName name="ADM">[26]otros!$C$2</definedName>
    <definedName name="administrador">[29]Informacion!$B$15</definedName>
    <definedName name="ADMON" localSheetId="16">#REF!</definedName>
    <definedName name="ADMON" localSheetId="17">#REF!</definedName>
    <definedName name="ADMON" localSheetId="3">#REF!</definedName>
    <definedName name="ADMON" localSheetId="4">#REF!</definedName>
    <definedName name="ADMON" localSheetId="5">#REF!</definedName>
    <definedName name="ADMON">#REF!</definedName>
    <definedName name="ADMON1" localSheetId="16">#REF!</definedName>
    <definedName name="ADMON1" localSheetId="17">#REF!</definedName>
    <definedName name="ADMON1" localSheetId="3">#REF!</definedName>
    <definedName name="ADMON1" localSheetId="4">#REF!</definedName>
    <definedName name="ADMON1" localSheetId="5">#REF!</definedName>
    <definedName name="ADMON1">#REF!</definedName>
    <definedName name="adoc1" localSheetId="7">[27]!absc</definedName>
    <definedName name="adoc1" localSheetId="26">[27]!absc</definedName>
    <definedName name="adoc1" localSheetId="34">[27]!absc</definedName>
    <definedName name="adoc1" localSheetId="35">[27]!absc</definedName>
    <definedName name="adoc1" localSheetId="10">[27]!absc</definedName>
    <definedName name="adoc1" localSheetId="21">[27]!absc</definedName>
    <definedName name="adoc1" localSheetId="22">[27]!absc</definedName>
    <definedName name="adoc1" localSheetId="24">[27]!absc</definedName>
    <definedName name="adoc1" localSheetId="3">[27]!absc</definedName>
    <definedName name="adoc1" localSheetId="4">[27]!absc</definedName>
    <definedName name="adoc1" localSheetId="5">[27]!absc</definedName>
    <definedName name="adoc1">[27]!absc</definedName>
    <definedName name="ADOC125" localSheetId="7">[30]!absc</definedName>
    <definedName name="ADOC125" localSheetId="26">[30]!absc</definedName>
    <definedName name="ADOC125" localSheetId="34">[30]!absc</definedName>
    <definedName name="ADOC125" localSheetId="35">[30]!absc</definedName>
    <definedName name="ADOC125" localSheetId="10">[30]!absc</definedName>
    <definedName name="ADOC125" localSheetId="21">[30]!absc</definedName>
    <definedName name="ADOC125" localSheetId="22">[30]!absc</definedName>
    <definedName name="ADOC125" localSheetId="24">[30]!absc</definedName>
    <definedName name="ADOC125" localSheetId="3">[30]!absc</definedName>
    <definedName name="ADOC125" localSheetId="4">[30]!absc</definedName>
    <definedName name="ADOC125" localSheetId="5">[30]!absc</definedName>
    <definedName name="ADOC125">[30]!absc</definedName>
    <definedName name="adoq" localSheetId="7">[31]!absc</definedName>
    <definedName name="adoq" localSheetId="26">[31]!absc</definedName>
    <definedName name="adoq" localSheetId="34">[31]!absc</definedName>
    <definedName name="adoq" localSheetId="35">[31]!absc</definedName>
    <definedName name="adoq" localSheetId="10">[31]!absc</definedName>
    <definedName name="adoq" localSheetId="21">[31]!absc</definedName>
    <definedName name="adoq" localSheetId="22">[31]!absc</definedName>
    <definedName name="adoq" localSheetId="24">[31]!absc</definedName>
    <definedName name="adoq" localSheetId="3">[31]!absc</definedName>
    <definedName name="adoq" localSheetId="4">[31]!absc</definedName>
    <definedName name="adoq" localSheetId="5">[31]!absc</definedName>
    <definedName name="adoq">[31]!absc</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localSheetId="16" hidden="1">{"TAB1",#N/A,TRUE,"GENERAL";"TAB2",#N/A,TRUE,"GENERAL";"TAB3",#N/A,TRUE,"GENERAL";"TAB4",#N/A,TRUE,"GENERAL";"TAB5",#N/A,TRUE,"GENERAL"}</definedName>
    <definedName name="ADSAD" localSheetId="17" hidden="1">{"TAB1",#N/A,TRUE,"GENERAL";"TAB2",#N/A,TRUE,"GENERAL";"TAB3",#N/A,TRUE,"GENERAL";"TAB4",#N/A,TRUE,"GENERAL";"TAB5",#N/A,TRUE,"GENERAL"}</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hidden="1">{"TAB1",#N/A,TRUE,"GENERAL";"TAB2",#N/A,TRUE,"GENERAL";"TAB3",#N/A,TRUE,"GENERAL";"TAB4",#N/A,TRUE,"GENERAL";"TAB5",#N/A,TRUE,"GENERAL"}</definedName>
    <definedName name="aefa" localSheetId="6" hidden="1">{"via1",#N/A,TRUE,"general";"via2",#N/A,TRUE,"general";"via3",#N/A,TRUE,"general"}</definedName>
    <definedName name="aefa" localSheetId="7" hidden="1">{"via1",#N/A,TRUE,"general";"via2",#N/A,TRUE,"general";"via3",#N/A,TRUE,"general"}</definedName>
    <definedName name="aefa" localSheetId="16" hidden="1">{"via1",#N/A,TRUE,"general";"via2",#N/A,TRUE,"general";"via3",#N/A,TRUE,"general"}</definedName>
    <definedName name="aefa" localSheetId="17" hidden="1">{"via1",#N/A,TRUE,"general";"via2",#N/A,TRUE,"general";"via3",#N/A,TRUE,"general"}</definedName>
    <definedName name="aefa" localSheetId="3"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hidden="1">{"via1",#N/A,TRUE,"general";"via2",#N/A,TRUE,"general";"via3",#N/A,TRUE,"general"}</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localSheetId="16" hidden="1">{"TAB1",#N/A,TRUE,"GENERAL";"TAB2",#N/A,TRUE,"GENERAL";"TAB3",#N/A,TRUE,"GENERAL";"TAB4",#N/A,TRUE,"GENERAL";"TAB5",#N/A,TRUE,"GENERAL"}</definedName>
    <definedName name="afdsw" localSheetId="17" hidden="1">{"TAB1",#N/A,TRUE,"GENERAL";"TAB2",#N/A,TRUE,"GENERAL";"TAB3",#N/A,TRUE,"GENERAL";"TAB4",#N/A,TRUE,"GENERAL";"TAB5",#N/A,TRUE,"GENERAL"}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hidden="1">{"TAB1",#N/A,TRUE,"GENERAL";"TAB2",#N/A,TRUE,"GENERAL";"TAB3",#N/A,TRUE,"GENERAL";"TAB4",#N/A,TRUE,"GENERAL";"TAB5",#N/A,TRUE,"GENERAL"}</definedName>
    <definedName name="agdsgg" localSheetId="6" hidden="1">{"via1",#N/A,TRUE,"general";"via2",#N/A,TRUE,"general";"via3",#N/A,TRUE,"general"}</definedName>
    <definedName name="agdsgg" localSheetId="7" hidden="1">{"via1",#N/A,TRUE,"general";"via2",#N/A,TRUE,"general";"via3",#N/A,TRUE,"general"}</definedName>
    <definedName name="agdsgg" localSheetId="16" hidden="1">{"via1",#N/A,TRUE,"general";"via2",#N/A,TRUE,"general";"via3",#N/A,TRUE,"general"}</definedName>
    <definedName name="agdsgg" localSheetId="17" hidden="1">{"via1",#N/A,TRUE,"general";"via2",#N/A,TRUE,"general";"via3",#N/A,TRUE,"general"}</definedName>
    <definedName name="agdsgg" localSheetId="3"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hidden="1">{"via1",#N/A,TRUE,"general";"via2",#N/A,TRUE,"general";"via3",#N/A,TRUE,"general"}</definedName>
    <definedName name="aida">#REF!</definedName>
    <definedName name="aida1" localSheetId="16">#REF!</definedName>
    <definedName name="aida1" localSheetId="17">#REF!</definedName>
    <definedName name="aida1">#REF!</definedName>
    <definedName name="AIU" localSheetId="6">#REF!</definedName>
    <definedName name="AIU" localSheetId="7">#REF!</definedName>
    <definedName name="AIU" localSheetId="16">#REF!</definedName>
    <definedName name="AIU" localSheetId="17">#REF!</definedName>
    <definedName name="AIU">#REF!</definedName>
    <definedName name="AIU_01" localSheetId="16">#REF!</definedName>
    <definedName name="AIU_01">#REF!</definedName>
    <definedName name="AIU_1" localSheetId="16">#REF!</definedName>
    <definedName name="AIU_1">#REF!</definedName>
    <definedName name="AIU_2" localSheetId="16">#REF!</definedName>
    <definedName name="AIU_2">#REF!</definedName>
    <definedName name="AjustDelAIU" localSheetId="6">#REF!</definedName>
    <definedName name="AjustDelAIU" localSheetId="7">#REF!</definedName>
    <definedName name="AjustDelAIU" localSheetId="16">#REF!</definedName>
    <definedName name="AjustDelAIU">#REF!</definedName>
    <definedName name="alam" localSheetId="16">#REF!</definedName>
    <definedName name="alam">#REF!</definedName>
    <definedName name="alc" localSheetId="7">[32]!absc</definedName>
    <definedName name="alc" localSheetId="26">[32]!absc</definedName>
    <definedName name="alc" localSheetId="34">[32]!absc</definedName>
    <definedName name="alc" localSheetId="35">[32]!absc</definedName>
    <definedName name="alc" localSheetId="10">[32]!absc</definedName>
    <definedName name="alc" localSheetId="21">[32]!absc</definedName>
    <definedName name="alc" localSheetId="22">[32]!absc</definedName>
    <definedName name="alc" localSheetId="24">[32]!absc</definedName>
    <definedName name="alc" localSheetId="3">[32]!absc</definedName>
    <definedName name="alc" localSheetId="4">[32]!absc</definedName>
    <definedName name="alc" localSheetId="5">[32]!absc</definedName>
    <definedName name="alc">[32]!absc</definedName>
    <definedName name="AlcanceProyecto" localSheetId="16">#REF!</definedName>
    <definedName name="AlcanceProyecto" localSheetId="17">#REF!</definedName>
    <definedName name="AlcanceProyecto" localSheetId="3">#REF!</definedName>
    <definedName name="AlcanceProyecto" localSheetId="4">#REF!</definedName>
    <definedName name="AlcanceProyecto" localSheetId="5">#REF!</definedName>
    <definedName name="AlcanceProyecto">#REF!</definedName>
    <definedName name="ALM" localSheetId="16">#REF!</definedName>
    <definedName name="ALM" localSheetId="17">#REF!</definedName>
    <definedName name="ALM" localSheetId="3">#REF!</definedName>
    <definedName name="ALM" localSheetId="4">#REF!</definedName>
    <definedName name="ALM" localSheetId="5">#REF!</definedName>
    <definedName name="ALM">#REF!</definedName>
    <definedName name="ALTO" localSheetId="16">[33]Tabla!$A$1:$A$5</definedName>
    <definedName name="ALTO" localSheetId="3">[33]Tabla!$A$1:$A$5</definedName>
    <definedName name="ALTO" localSheetId="4">[33]Tabla!$A$1:$A$5</definedName>
    <definedName name="ALTO" localSheetId="5">[33]Tabla!$A$1:$A$5</definedName>
    <definedName name="ALTO">[34]Tabla!$A$1:$A$5</definedName>
    <definedName name="Amount" localSheetId="16">#REF!</definedName>
    <definedName name="Amount" localSheetId="17">#REF!</definedName>
    <definedName name="Amount" localSheetId="3">#REF!</definedName>
    <definedName name="Amount" localSheetId="4">#REF!</definedName>
    <definedName name="Amount" localSheetId="5">#REF!</definedName>
    <definedName name="Amount">#REF!</definedName>
    <definedName name="ANCLAJE" localSheetId="6">'[35]MC SF GAVIONES'!#REF!</definedName>
    <definedName name="ANCLAJE" localSheetId="7">'[35]MC SF GAVIONES'!#REF!</definedName>
    <definedName name="ANCLAJE" localSheetId="16">'[35]MC SF GAVIONES'!#REF!</definedName>
    <definedName name="ANCLAJE" localSheetId="3">'[35]MC SF GAVIONES'!#REF!</definedName>
    <definedName name="ANCLAJE" localSheetId="4">'[35]MC SF GAVIONES'!#REF!</definedName>
    <definedName name="ANCLAJE" localSheetId="5">'[35]MC SF GAVIONES'!#REF!</definedName>
    <definedName name="ANCLAJE">'[35]MC SF GAVIONES'!#REF!</definedName>
    <definedName name="AND" localSheetId="16">#REF!</definedName>
    <definedName name="AND" localSheetId="17">#REF!</definedName>
    <definedName name="AND" localSheetId="3">#REF!</definedName>
    <definedName name="AND" localSheetId="4">#REF!</definedName>
    <definedName name="AND" localSheetId="5">#REF!</definedName>
    <definedName name="AND">#REF!</definedName>
    <definedName name="anex7" localSheetId="16">#REF!</definedName>
    <definedName name="anex7" localSheetId="17">#REF!</definedName>
    <definedName name="anex7" localSheetId="3">#REF!</definedName>
    <definedName name="anex7" localSheetId="4">#REF!</definedName>
    <definedName name="anex7" localSheetId="5">#REF!</definedName>
    <definedName name="anex7">#REF!</definedName>
    <definedName name="anex8" localSheetId="16">#REF!</definedName>
    <definedName name="anex8" localSheetId="17">#REF!</definedName>
    <definedName name="anex8" localSheetId="3">#REF!</definedName>
    <definedName name="anex8" localSheetId="4">#REF!</definedName>
    <definedName name="anex8" localSheetId="5">#REF!</definedName>
    <definedName name="anex8">#REF!</definedName>
    <definedName name="anexo1" localSheetId="16">#REF!</definedName>
    <definedName name="anexo1">#REF!</definedName>
    <definedName name="anexo10" localSheetId="16">#REF!</definedName>
    <definedName name="anexo10">#REF!</definedName>
    <definedName name="anexo11" localSheetId="16">#REF!</definedName>
    <definedName name="anexo11">#REF!</definedName>
    <definedName name="anexo12" localSheetId="16">#REF!</definedName>
    <definedName name="anexo12">#REF!</definedName>
    <definedName name="anexo13" localSheetId="16">#REF!</definedName>
    <definedName name="anexo13">#REF!</definedName>
    <definedName name="anexo14" localSheetId="16">#REF!</definedName>
    <definedName name="anexo14">#REF!</definedName>
    <definedName name="anexo15" localSheetId="16">#REF!</definedName>
    <definedName name="anexo15">#REF!</definedName>
    <definedName name="anexo2" localSheetId="16">#REF!</definedName>
    <definedName name="anexo2">#REF!</definedName>
    <definedName name="anexo3" localSheetId="16">#REF!</definedName>
    <definedName name="anexo3">#REF!</definedName>
    <definedName name="anexo4" localSheetId="16">#REF!</definedName>
    <definedName name="anexo4">#REF!</definedName>
    <definedName name="anexo5" localSheetId="16">#REF!</definedName>
    <definedName name="anexo5">#REF!</definedName>
    <definedName name="anexo6" localSheetId="16">#REF!</definedName>
    <definedName name="anexo6">#REF!</definedName>
    <definedName name="anexo7" localSheetId="16">[36]COMPARATIVO!#REF!</definedName>
    <definedName name="anexo7">[36]COMPARATIVO!#REF!</definedName>
    <definedName name="anexo8" localSheetId="16">#REF!</definedName>
    <definedName name="anexo8" localSheetId="17">#REF!</definedName>
    <definedName name="anexo8" localSheetId="3">#REF!</definedName>
    <definedName name="anexo8" localSheetId="4">#REF!</definedName>
    <definedName name="anexo8" localSheetId="5">#REF!</definedName>
    <definedName name="anexo8">#REF!</definedName>
    <definedName name="anexo9" localSheetId="16">#REF!</definedName>
    <definedName name="anexo9" localSheetId="17">#REF!</definedName>
    <definedName name="anexo9" localSheetId="3">#REF!</definedName>
    <definedName name="anexo9" localSheetId="4">#REF!</definedName>
    <definedName name="anexo9" localSheetId="5">#REF!</definedName>
    <definedName name="anexo9">#REF!</definedName>
    <definedName name="anexů7" localSheetId="16">#REF!</definedName>
    <definedName name="anexů7" localSheetId="17">#REF!</definedName>
    <definedName name="anexů7" localSheetId="3">#REF!</definedName>
    <definedName name="anexů7" localSheetId="4">#REF!</definedName>
    <definedName name="anexů7" localSheetId="5">#REF!</definedName>
    <definedName name="anexů7">#REF!</definedName>
    <definedName name="Antic" localSheetId="16">[37]BASES!$B$33</definedName>
    <definedName name="Antic" localSheetId="3">[37]BASES!$B$33</definedName>
    <definedName name="Antic" localSheetId="4">[37]BASES!$B$33</definedName>
    <definedName name="Antic" localSheetId="5">[37]BASES!$B$33</definedName>
    <definedName name="Antic">[37]BASES!$B$33</definedName>
    <definedName name="ANTICIPO" localSheetId="16">[38]BASES!$B$33</definedName>
    <definedName name="ANTICIPO" localSheetId="3">[38]BASES!$B$33</definedName>
    <definedName name="ANTICIPO" localSheetId="4">[38]BASES!$B$33</definedName>
    <definedName name="ANTICIPO" localSheetId="5">[38]BASES!$B$33</definedName>
    <definedName name="ANTICIPO">[38]BASES!$B$33</definedName>
    <definedName name="AÑO">[26]PRESUPUESTO!$D$13</definedName>
    <definedName name="AÑOWUIE" localSheetId="16">'[39]Res-Accide-10'!$R$2:$R$7</definedName>
    <definedName name="AÑOWUIE" localSheetId="3">'[39]Res-Accide-10'!$R$2:$R$7</definedName>
    <definedName name="AÑOWUIE" localSheetId="4">'[39]Res-Accide-10'!$R$2:$R$7</definedName>
    <definedName name="AÑOWUIE" localSheetId="5">'[39]Res-Accide-10'!$R$2:$R$7</definedName>
    <definedName name="AÑOWUIE">'[39]Res-Accide-10'!$R$2:$R$7</definedName>
    <definedName name="apaiy" localSheetId="16">#REF!</definedName>
    <definedName name="apaiy" localSheetId="17">#REF!</definedName>
    <definedName name="apaiy" localSheetId="3">#REF!</definedName>
    <definedName name="apaiy" localSheetId="4">#REF!</definedName>
    <definedName name="apaiy" localSheetId="5">#REF!</definedName>
    <definedName name="apaiy">#REF!</definedName>
    <definedName name="APELLIDOS" localSheetId="16">#REF!</definedName>
    <definedName name="APELLIDOS" localSheetId="17">#REF!</definedName>
    <definedName name="APELLIDOS" localSheetId="3">#REF!</definedName>
    <definedName name="APELLIDOS" localSheetId="4">#REF!</definedName>
    <definedName name="APELLIDOS" localSheetId="5">#REF!</definedName>
    <definedName name="APELLIDOS">#REF!</definedName>
    <definedName name="API" localSheetId="16">#REF!</definedName>
    <definedName name="API" localSheetId="17">#REF!</definedName>
    <definedName name="API" localSheetId="3">#REF!</definedName>
    <definedName name="API" localSheetId="4">#REF!</definedName>
    <definedName name="API" localSheetId="5">#REF!</definedName>
    <definedName name="API">#REF!</definedName>
    <definedName name="APU" localSheetId="7">[40]!absc</definedName>
    <definedName name="APU" localSheetId="26">[40]!absc</definedName>
    <definedName name="APU" localSheetId="34">[40]!absc</definedName>
    <definedName name="APU" localSheetId="35">[40]!absc</definedName>
    <definedName name="APU" localSheetId="10">[40]!absc</definedName>
    <definedName name="APU" localSheetId="21">[40]!absc</definedName>
    <definedName name="APU" localSheetId="22">[40]!absc</definedName>
    <definedName name="APU" localSheetId="24">[40]!absc</definedName>
    <definedName name="APU" localSheetId="3">[40]!absc</definedName>
    <definedName name="APU" localSheetId="4">[40]!absc</definedName>
    <definedName name="APU" localSheetId="5">[40]!absc</definedName>
    <definedName name="APU">[40]!absc</definedName>
    <definedName name="APU_directos" localSheetId="6">#REF!</definedName>
    <definedName name="APU_directos" localSheetId="7">#REF!</definedName>
    <definedName name="APU_directos" localSheetId="16">#REF!</definedName>
    <definedName name="APU_directos" localSheetId="17">#REF!</definedName>
    <definedName name="APU_directos" localSheetId="3">#REF!</definedName>
    <definedName name="APU_directos" localSheetId="4">#REF!</definedName>
    <definedName name="APU_directos" localSheetId="5">#REF!</definedName>
    <definedName name="APU_directos">#REF!</definedName>
    <definedName name="APU221.1" localSheetId="6">#REF!</definedName>
    <definedName name="APU221.1" localSheetId="7">#REF!</definedName>
    <definedName name="APU221.1" localSheetId="16">#REF!</definedName>
    <definedName name="APU221.1" localSheetId="17">#REF!</definedName>
    <definedName name="APU221.1">#REF!</definedName>
    <definedName name="APU221.2" localSheetId="6">#REF!</definedName>
    <definedName name="APU221.2" localSheetId="7">#REF!</definedName>
    <definedName name="APU221.2" localSheetId="16">#REF!</definedName>
    <definedName name="APU221.2" localSheetId="17">#REF!</definedName>
    <definedName name="APU221.2">#REF!</definedName>
    <definedName name="aq" localSheetId="6">'1,1'!ERR</definedName>
    <definedName name="aq" localSheetId="7">'1,2'!ERR</definedName>
    <definedName name="aq" localSheetId="26">'[13]3,2'!ERR</definedName>
    <definedName name="aq" localSheetId="34">'[13]3,2'!ERR</definedName>
    <definedName name="aq" localSheetId="35">'[13]3,2'!ERR</definedName>
    <definedName name="aq" localSheetId="16">'6,1'!ERR</definedName>
    <definedName name="aq" localSheetId="22">'[13]3,2'!ERR</definedName>
    <definedName name="aq" localSheetId="24">'[13]3,2'!ERR</definedName>
    <definedName name="aq" localSheetId="3">CANTIDADES!ERR</definedName>
    <definedName name="aq" localSheetId="4">'OFERTA ECONOMICA'!ERR</definedName>
    <definedName name="aq" localSheetId="5">'PRESUPUESTO OFICIAL'!ERR</definedName>
    <definedName name="aq">'[13]3,2'!ERR</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localSheetId="16" hidden="1">{"TAB1",#N/A,TRUE,"GENERAL";"TAB2",#N/A,TRUE,"GENERAL";"TAB3",#N/A,TRUE,"GENERAL";"TAB4",#N/A,TRUE,"GENERAL";"TAB5",#N/A,TRUE,"GENERAL"}</definedName>
    <definedName name="aqaq" localSheetId="17" hidden="1">{"TAB1",#N/A,TRUE,"GENERAL";"TAB2",#N/A,TRUE,"GENERAL";"TAB3",#N/A,TRUE,"GENERAL";"TAB4",#N/A,TRUE,"GENERAL";"TAB5",#N/A,TRUE,"GENERAL"}</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 localSheetId="16">#REF!</definedName>
    <definedName name="ARANCEL" localSheetId="17">#REF!</definedName>
    <definedName name="ARANCEL">#REF!</definedName>
    <definedName name="AREA" localSheetId="16">#REF!</definedName>
    <definedName name="AREA" localSheetId="17">#REF!</definedName>
    <definedName name="AREA">#REF!</definedName>
    <definedName name="_xlnm.Extract" localSheetId="16">#REF!</definedName>
    <definedName name="_xlnm.Extract">#REF!</definedName>
    <definedName name="_xlnm.Print_Area" localSheetId="6">'1,1'!$A$1:$P$65</definedName>
    <definedName name="_xlnm.Print_Area" localSheetId="7">'1,2'!$A$1:$P$64</definedName>
    <definedName name="_xlnm.Print_Area" localSheetId="32">'12,1'!$B$1:$K$50</definedName>
    <definedName name="_xlnm.Print_Area" localSheetId="33">'12,2'!$B$1:$K$50</definedName>
    <definedName name="_xlnm.Print_Area" localSheetId="34">'12,3'!$B$1:$K$50</definedName>
    <definedName name="_xlnm.Print_Area" localSheetId="8">'2,1'!$B$2:$P$66</definedName>
    <definedName name="_xlnm.Print_Area" localSheetId="9">'2,2'!$B$2:$P$67</definedName>
    <definedName name="_xlnm.Print_Area" localSheetId="10">'3,1'!$B$2:$P$76</definedName>
    <definedName name="_xlnm.Print_Area" localSheetId="11">'4,1'!$B$2:$P$76</definedName>
    <definedName name="_xlnm.Print_Area" localSheetId="12">'4,2'!$B$2:$P$74</definedName>
    <definedName name="_xlnm.Print_Area" localSheetId="13">'5,1'!$B$2:$P$77</definedName>
    <definedName name="_xlnm.Print_Area" localSheetId="14">'5,2'!$B$2:$P$75</definedName>
    <definedName name="_xlnm.Print_Area" localSheetId="15">'5,3'!$B$2:$P$76</definedName>
    <definedName name="_xlnm.Print_Area" localSheetId="16">'6,1'!$B$1:$P$77</definedName>
    <definedName name="_xlnm.Print_Area" localSheetId="17">'6,2'!#REF!</definedName>
    <definedName name="_xlnm.Print_Area" localSheetId="21">'7,4'!$B$2:$P$75</definedName>
    <definedName name="_xlnm.Print_Area" localSheetId="3">CANTIDADES!$A$1:$I$88</definedName>
    <definedName name="_xlnm.Print_Area" localSheetId="4">'OFERTA ECONOMICA'!$A$1:$P$94</definedName>
    <definedName name="_xlnm.Print_Area" localSheetId="5">'PRESUPUESTO OFICIAL'!$A$1:$P$94</definedName>
    <definedName name="_xlnm.Print_Area">#REF!</definedName>
    <definedName name="AreaLimpiar">'[41]Info-Portaf'!$N$4,'[41]Info-Portaf'!$C$10:$AE$24,'[41]Info-Portaf'!$C$26:$AE$28,'[41]Info-Portaf'!$C$31:$AE$40,'[41]Info-Portaf'!$C$41:$H$41,'[41]Info-Portaf'!$C$42:$AE$51,'[41]Info-Portaf'!$C$53:$AE$54,'[41]Info-Portaf'!$C$57:$AE$57,'[41]Info-Portaf'!$C$59:$AE$59,'[41]Info-Portaf'!$B$10:$B$61</definedName>
    <definedName name="Areatotal" localSheetId="16">#REF!</definedName>
    <definedName name="Areatotal" localSheetId="17">#REF!</definedName>
    <definedName name="Areatotal" localSheetId="3">#REF!</definedName>
    <definedName name="Areatotal" localSheetId="4">#REF!</definedName>
    <definedName name="Areatotal" localSheetId="5">#REF!</definedName>
    <definedName name="Areatotal">#REF!</definedName>
    <definedName name="Aref" localSheetId="16">#REF!</definedName>
    <definedName name="Aref" localSheetId="17">#REF!</definedName>
    <definedName name="Aref" localSheetId="3">#REF!</definedName>
    <definedName name="Aref" localSheetId="4">#REF!</definedName>
    <definedName name="Aref" localSheetId="5">#REF!</definedName>
    <definedName name="Aref">#REF!</definedName>
    <definedName name="armuve" localSheetId="6">'1,1'!ERR</definedName>
    <definedName name="armuve" localSheetId="7">'1,2'!ERR</definedName>
    <definedName name="armuve" localSheetId="26">'[13]3,2'!ERR</definedName>
    <definedName name="armuve" localSheetId="34">'[13]3,2'!ERR</definedName>
    <definedName name="armuve" localSheetId="35">'[13]3,2'!ERR</definedName>
    <definedName name="armuve" localSheetId="16">'6,1'!ERR</definedName>
    <definedName name="armuve" localSheetId="22">'[13]3,2'!ERR</definedName>
    <definedName name="armuve" localSheetId="24">'[13]3,2'!ERR</definedName>
    <definedName name="armuve" localSheetId="3">CANTIDADES!ERR</definedName>
    <definedName name="armuve" localSheetId="4">'OFERTA ECONOMICA'!ERR</definedName>
    <definedName name="armuve" localSheetId="5">'PRESUPUESTO OFICIAL'!ERR</definedName>
    <definedName name="armuve">'[13]3,2'!ERR</definedName>
    <definedName name="ARP" localSheetId="16">#REF!</definedName>
    <definedName name="ARP" localSheetId="17">#REF!</definedName>
    <definedName name="ARP" localSheetId="3">#REF!</definedName>
    <definedName name="ARP" localSheetId="4">#REF!</definedName>
    <definedName name="ARP" localSheetId="5">#REF!</definedName>
    <definedName name="ARP">#REF!</definedName>
    <definedName name="ARS" localSheetId="16">#REF!</definedName>
    <definedName name="ARS" localSheetId="17">#REF!</definedName>
    <definedName name="ARS" localSheetId="3">#REF!</definedName>
    <definedName name="ARS" localSheetId="4">#REF!</definedName>
    <definedName name="ARS" localSheetId="5">#REF!</definedName>
    <definedName name="ARS">#REF!</definedName>
    <definedName name="as" localSheetId="6">'1,1'!ERR</definedName>
    <definedName name="as" localSheetId="7">'1,2'!ERR</definedName>
    <definedName name="as" localSheetId="26">'[13]3,2'!ERR</definedName>
    <definedName name="as" localSheetId="34">'[13]3,2'!ERR</definedName>
    <definedName name="as" localSheetId="35">'[13]3,2'!ERR</definedName>
    <definedName name="as" localSheetId="16">'6,1'!ERR</definedName>
    <definedName name="as" localSheetId="22">'[13]3,2'!ERR</definedName>
    <definedName name="as" localSheetId="24">'[13]3,2'!ERR</definedName>
    <definedName name="as" localSheetId="3">CANTIDADES!ERR</definedName>
    <definedName name="as" localSheetId="4">'OFERTA ECONOMICA'!ERR</definedName>
    <definedName name="as" localSheetId="5">'PRESUPUESTO OFICIAL'!ERR</definedName>
    <definedName name="as">'[13]3,2'!ERR</definedName>
    <definedName name="ASB" localSheetId="16">[1]AASHTO!$A$8:$F$11</definedName>
    <definedName name="ASB" localSheetId="3">[1]AASHTO!$A$8:$F$11</definedName>
    <definedName name="ASB" localSheetId="4">[1]AASHTO!$A$8:$F$11</definedName>
    <definedName name="ASB" localSheetId="5">[1]AASHTO!$A$8:$F$11</definedName>
    <definedName name="ASB">[1]AASHTO!$A$8:$F$11</definedName>
    <definedName name="ASD" localSheetId="6" hidden="1">{"via1",#N/A,TRUE,"general";"via2",#N/A,TRUE,"general";"via3",#N/A,TRUE,"general"}</definedName>
    <definedName name="ASD" localSheetId="7" hidden="1">{"via1",#N/A,TRUE,"general";"via2",#N/A,TRUE,"general";"via3",#N/A,TRUE,"general"}</definedName>
    <definedName name="ASD" localSheetId="16" hidden="1">{"via1",#N/A,TRUE,"general";"via2",#N/A,TRUE,"general";"via3",#N/A,TRUE,"general"}</definedName>
    <definedName name="ASD" localSheetId="17" hidden="1">{"via1",#N/A,TRUE,"general";"via2",#N/A,TRUE,"general";"via3",#N/A,TRUE,"general"}</definedName>
    <definedName name="ASD" localSheetId="3" hidden="1">{"via1",#N/A,TRUE,"general";"via2",#N/A,TRUE,"general";"via3",#N/A,TRUE,"general"}</definedName>
    <definedName name="ASD" localSheetId="4" hidden="1">{"via1",#N/A,TRUE,"general";"via2",#N/A,TRUE,"general";"via3",#N/A,TRUE,"general"}</definedName>
    <definedName name="ASD" localSheetId="5" hidden="1">{"via1",#N/A,TRUE,"general";"via2",#N/A,TRUE,"general";"via3",#N/A,TRUE,"general"}</definedName>
    <definedName name="ASD"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localSheetId="16" hidden="1">{"via1",#N/A,TRUE,"general";"via2",#N/A,TRUE,"general";"via3",#N/A,TRUE,"general"}</definedName>
    <definedName name="ASDA" localSheetId="17"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hidden="1">{"via1",#N/A,TRUE,"general";"via2",#N/A,TRUE,"general";"via3",#N/A,TRUE,"general"}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16" hidden="1">{"TAB1",#N/A,TRUE,"GENERAL";"TAB2",#N/A,TRUE,"GENERAL";"TAB3",#N/A,TRUE,"GENERAL";"TAB4",#N/A,TRUE,"GENERAL";"TAB5",#N/A,TRUE,"GENERAL"}</definedName>
    <definedName name="asdasd" localSheetId="17"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hidden="1">{"TAB1",#N/A,TRUE,"GENERAL";"TAB2",#N/A,TRUE,"GENERAL";"TAB3",#N/A,TRUE,"GENERAL";"TAB4",#N/A,TRUE,"GENERAL";"TAB5",#N/A,TRUE,"GENERAL"}</definedName>
    <definedName name="asdf" localSheetId="6" hidden="1">{"via1",#N/A,TRUE,"general";"via2",#N/A,TRUE,"general";"via3",#N/A,TRUE,"general"}</definedName>
    <definedName name="asdf" localSheetId="7" hidden="1">{"via1",#N/A,TRUE,"general";"via2",#N/A,TRUE,"general";"via3",#N/A,TRUE,"general"}</definedName>
    <definedName name="asdf" localSheetId="16" hidden="1">{"via1",#N/A,TRUE,"general";"via2",#N/A,TRUE,"general";"via3",#N/A,TRUE,"general"}</definedName>
    <definedName name="asdf" localSheetId="17" hidden="1">{"via1",#N/A,TRUE,"general";"via2",#N/A,TRUE,"general";"via3",#N/A,TRUE,"general"}</definedName>
    <definedName name="asdf" localSheetId="3"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localSheetId="16" hidden="1">{"via1",#N/A,TRUE,"general";"via2",#N/A,TRUE,"general";"via3",#N/A,TRUE,"general"}</definedName>
    <definedName name="asdfa" localSheetId="17"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hidden="1">{"via1",#N/A,TRUE,"general";"via2",#N/A,TRUE,"general";"via3",#N/A,TRUE,"general"}</definedName>
    <definedName name="ASDFGHJKLÑ" localSheetId="6">'1,1'!ERR</definedName>
    <definedName name="ASDFGHJKLÑ" localSheetId="7">'1,2'!ERR</definedName>
    <definedName name="ASDFGHJKLÑ" localSheetId="26">'[13]3,2'!ERR</definedName>
    <definedName name="ASDFGHJKLÑ" localSheetId="34">'[13]3,2'!ERR</definedName>
    <definedName name="ASDFGHJKLÑ" localSheetId="35">'[13]3,2'!ERR</definedName>
    <definedName name="ASDFGHJKLÑ" localSheetId="16">'6,1'!ERR</definedName>
    <definedName name="ASDFGHJKLÑ" localSheetId="22">'[13]3,2'!ERR</definedName>
    <definedName name="ASDFGHJKLÑ" localSheetId="24">'[13]3,2'!ERR</definedName>
    <definedName name="ASDFGHJKLÑ" localSheetId="3">CANTIDADES!ERR</definedName>
    <definedName name="ASDFGHJKLÑ" localSheetId="4">'OFERTA ECONOMICA'!ERR</definedName>
    <definedName name="ASDFGHJKLÑ" localSheetId="5">'PRESUPUESTO OFICIAL'!ERR</definedName>
    <definedName name="ASDFGHJKLÑ">'[13]3,2'!ERR</definedName>
    <definedName name="asfasd" localSheetId="6" hidden="1">{"via1",#N/A,TRUE,"general";"via2",#N/A,TRUE,"general";"via3",#N/A,TRUE,"general"}</definedName>
    <definedName name="asfasd" localSheetId="7" hidden="1">{"via1",#N/A,TRUE,"general";"via2",#N/A,TRUE,"general";"via3",#N/A,TRUE,"general"}</definedName>
    <definedName name="asfasd" localSheetId="16" hidden="1">{"via1",#N/A,TRUE,"general";"via2",#N/A,TRUE,"general";"via3",#N/A,TRUE,"general"}</definedName>
    <definedName name="asfasd" localSheetId="17" hidden="1">{"via1",#N/A,TRUE,"general";"via2",#N/A,TRUE,"general";"via3",#N/A,TRUE,"general"}</definedName>
    <definedName name="asfasd" localSheetId="3"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localSheetId="16" hidden="1">{"via1",#N/A,TRUE,"general";"via2",#N/A,TRUE,"general";"via3",#N/A,TRUE,"general"}</definedName>
    <definedName name="asfasdl" localSheetId="17"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hidden="1">{"via1",#N/A,TRUE,"general";"via2",#N/A,TRUE,"general";"via3",#N/A,TRUE,"general"}</definedName>
    <definedName name="asfdfe" localSheetId="16" hidden="1">{#N/A,#N/A,TRUE,"INGENIERIA";#N/A,#N/A,TRUE,"COMPRAS";#N/A,#N/A,TRUE,"DIRECCION";#N/A,#N/A,TRUE,"RESUMEN"}</definedName>
    <definedName name="asfdfe" localSheetId="17" hidden="1">{#N/A,#N/A,TRUE,"INGENIERIA";#N/A,#N/A,TRUE,"COMPRAS";#N/A,#N/A,TRUE,"DIRECCION";#N/A,#N/A,TRUE,"RESUMEN"}</definedName>
    <definedName name="asfdfe" localSheetId="3" hidden="1">{#N/A,#N/A,TRUE,"INGENIERIA";#N/A,#N/A,TRUE,"COMPRAS";#N/A,#N/A,TRUE,"DIRECCION";#N/A,#N/A,TRUE,"RESUMEN"}</definedName>
    <definedName name="asfdfe" localSheetId="4" hidden="1">{#N/A,#N/A,TRUE,"INGENIERIA";#N/A,#N/A,TRUE,"COMPRAS";#N/A,#N/A,TRUE,"DIRECCION";#N/A,#N/A,TRUE,"RESUMEN"}</definedName>
    <definedName name="asfdfe" localSheetId="5" hidden="1">{#N/A,#N/A,TRUE,"INGENIERIA";#N/A,#N/A,TRUE,"COMPRAS";#N/A,#N/A,TRUE,"DIRECCION";#N/A,#N/A,TRUE,"RESUMEN"}</definedName>
    <definedName name="asfdfe" hidden="1">{#N/A,#N/A,TRUE,"INGENIERIA";#N/A,#N/A,TRUE,"COMPRAS";#N/A,#N/A,TRUE,"DIRECCION";#N/A,#N/A,TRUE,"RESUMEN"}</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localSheetId="16" hidden="1">{"TAB1",#N/A,TRUE,"GENERAL";"TAB2",#N/A,TRUE,"GENERAL";"TAB3",#N/A,TRUE,"GENERAL";"TAB4",#N/A,TRUE,"GENERAL";"TAB5",#N/A,TRUE,"GENERAL"}</definedName>
    <definedName name="asff" localSheetId="17" hidden="1">{"TAB1",#N/A,TRUE,"GENERAL";"TAB2",#N/A,TRUE,"GENERAL";"TAB3",#N/A,TRUE,"GENERAL";"TAB4",#N/A,TRUE,"GENERAL";"TAB5",#N/A,TRUE,"GENERAL"}</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hidden="1">{"TAB1",#N/A,TRUE,"GENERAL";"TAB2",#N/A,TRUE,"GENERAL";"TAB3",#N/A,TRUE,"GENERAL";"TAB4",#N/A,TRUE,"GENERAL";"TAB5",#N/A,TRUE,"GENERAL"}</definedName>
    <definedName name="asfghjoi" localSheetId="6" hidden="1">{"via1",#N/A,TRUE,"general";"via2",#N/A,TRUE,"general";"via3",#N/A,TRUE,"general"}</definedName>
    <definedName name="asfghjoi" localSheetId="7" hidden="1">{"via1",#N/A,TRUE,"general";"via2",#N/A,TRUE,"general";"via3",#N/A,TRUE,"general"}</definedName>
    <definedName name="asfghjoi" localSheetId="16" hidden="1">{"via1",#N/A,TRUE,"general";"via2",#N/A,TRUE,"general";"via3",#N/A,TRUE,"general"}</definedName>
    <definedName name="asfghjoi" localSheetId="17" hidden="1">{"via1",#N/A,TRUE,"general";"via2",#N/A,TRUE,"general";"via3",#N/A,TRUE,"general"}</definedName>
    <definedName name="asfghjoi" localSheetId="3"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hidden="1">{"via1",#N/A,TRUE,"general";"via2",#N/A,TRUE,"general";"via3",#N/A,TRUE,"general"}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16" hidden="1">{"TAB1",#N/A,TRUE,"GENERAL";"TAB2",#N/A,TRUE,"GENERAL";"TAB3",#N/A,TRUE,"GENERAL";"TAB4",#N/A,TRUE,"GENERAL";"TAB5",#N/A,TRUE,"GENERAL"}</definedName>
    <definedName name="asojkdr" localSheetId="17"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hidden="1">{"TAB1",#N/A,TRUE,"GENERAL";"TAB2",#N/A,TRUE,"GENERAL";"TAB3",#N/A,TRUE,"GENERAL";"TAB4",#N/A,TRUE,"GENERAL";"TAB5",#N/A,TRUE,"GENERAL"}</definedName>
    <definedName name="Atp">[5]EMPRESA!$F$20</definedName>
    <definedName name="_xlnm.Auto_Open" localSheetId="7">MODULO10.auto_abrir</definedName>
    <definedName name="_xlnm.Auto_Open" localSheetId="26">MODULO10.auto_abrir</definedName>
    <definedName name="_xlnm.Auto_Open" localSheetId="34">MODULO10.auto_abrir</definedName>
    <definedName name="_xlnm.Auto_Open" localSheetId="35">MODULO10.auto_abrir</definedName>
    <definedName name="_xlnm.Auto_Open" localSheetId="10">MODULO10.auto_abrir</definedName>
    <definedName name="_xlnm.Auto_Open" localSheetId="16">MODULO10.auto_abrir</definedName>
    <definedName name="_xlnm.Auto_Open" localSheetId="17">MODULO10.auto_abrir</definedName>
    <definedName name="_xlnm.Auto_Open" localSheetId="21">MODULO10.auto_abrir</definedName>
    <definedName name="_xlnm.Auto_Open" localSheetId="22">MODULO10.auto_abrir</definedName>
    <definedName name="_xlnm.Auto_Open" localSheetId="24">MODULO10.auto_abrir</definedName>
    <definedName name="_xlnm.Auto_Open" localSheetId="3">MODULO10.auto_abrir</definedName>
    <definedName name="_xlnm.Auto_Open" localSheetId="4">MODULO10.auto_abrir</definedName>
    <definedName name="_xlnm.Auto_Open" localSheetId="5">MODULO10.auto_abrir</definedName>
    <definedName name="_xlnm.Auto_Open">MODULO10.auto_abrir</definedName>
    <definedName name="auto1" localSheetId="6">#REF!</definedName>
    <definedName name="auto1" localSheetId="7">#REF!</definedName>
    <definedName name="auto1" localSheetId="16">#REF!</definedName>
    <definedName name="auto1" localSheetId="17">#REF!</definedName>
    <definedName name="auto1" localSheetId="3">#REF!</definedName>
    <definedName name="auto1" localSheetId="4">#REF!</definedName>
    <definedName name="auto1" localSheetId="5">#REF!</definedName>
    <definedName name="auto1">#REF!</definedName>
    <definedName name="auto123" localSheetId="6">#REF!</definedName>
    <definedName name="auto123" localSheetId="7">#REF!</definedName>
    <definedName name="auto123" localSheetId="16">#REF!</definedName>
    <definedName name="auto123" localSheetId="17">#REF!</definedName>
    <definedName name="auto123">#REF!</definedName>
    <definedName name="auto2" localSheetId="6">#REF!</definedName>
    <definedName name="auto2" localSheetId="7">#REF!</definedName>
    <definedName name="auto2" localSheetId="16">#REF!</definedName>
    <definedName name="auto2" localSheetId="17">#REF!</definedName>
    <definedName name="auto2">#REF!</definedName>
    <definedName name="AUTOMOTOR" localSheetId="16">#REF!</definedName>
    <definedName name="AUTOMOTOR">#REF!</definedName>
    <definedName name="AUTOMOTOR1" localSheetId="16">#REF!</definedName>
    <definedName name="AUTOMOTOR1">#REF!</definedName>
    <definedName name="AuxAlim">'[5]DATOS CONTRATO'!$E$18</definedName>
    <definedName name="auxalimentacion">[42]CONTRATO!$E$18</definedName>
    <definedName name="AuxCom">'[5]DATOS CONTRATO'!$I$16</definedName>
    <definedName name="auxcomisariato">[42]CONTRATO!$I$16</definedName>
    <definedName name="AuxDot">'[5]DATOS CONTRATO'!$I$17</definedName>
    <definedName name="auxdotacion">[42]CONTRATO!$I$17</definedName>
    <definedName name="AuxHab">'[5]DATOS CONTRATO'!$E$17</definedName>
    <definedName name="auxhabi">[43]CONTRATO!$E$17</definedName>
    <definedName name="auxhabitacion">[42]CONTRATO!$E$17</definedName>
    <definedName name="auxtransporte">[42]CONTRATO!$E$16</definedName>
    <definedName name="Avance_por_item" localSheetId="16">#REF!,#REF!,#REF!,#REF!,#REF!,#REF!,#REF!,#REF!,#REF!,#REF!,#REF!,#REF!,#REF!,#REF!,#REF!,#REF!,#REF!,#REF!</definedName>
    <definedName name="Avance_por_item" localSheetId="17">#REF!,#REF!,#REF!,#REF!,#REF!,#REF!,#REF!,#REF!,#REF!,#REF!,#REF!,#REF!,#REF!,#REF!,#REF!,#REF!,#REF!,#REF!</definedName>
    <definedName name="Avance_por_item" localSheetId="3">#REF!,#REF!,#REF!,#REF!,#REF!,#REF!,#REF!,#REF!,#REF!,#REF!,#REF!,#REF!,#REF!,#REF!,#REF!,#REF!,#REF!,#REF!</definedName>
    <definedName name="Avance_por_item" localSheetId="4">#REF!,#REF!,#REF!,#REF!,#REF!,#REF!,#REF!,#REF!,#REF!,#REF!,#REF!,#REF!,#REF!,#REF!,#REF!,#REF!,#REF!,#REF!</definedName>
    <definedName name="Avance_por_item" localSheetId="5">#REF!,#REF!,#REF!,#REF!,#REF!,#REF!,#REF!,#REF!,#REF!,#REF!,#REF!,#REF!,#REF!,#REF!,#REF!,#REF!,#REF!,#REF!</definedName>
    <definedName name="Avance_por_item">#REF!,#REF!,#REF!,#REF!,#REF!,#REF!,#REF!,#REF!,#REF!,#REF!,#REF!,#REF!,#REF!,#REF!,#REF!,#REF!,#REF!,#REF!</definedName>
    <definedName name="Avances_Totales" localSheetId="16">#REF!,#REF!,#REF!,#REF!,#REF!,#REF!,#REF!,#REF!,#REF!,#REF!,#REF!,#REF!,#REF!,#REF!,#REF!,#REF!,#REF!,#REF!</definedName>
    <definedName name="Avances_Totales" localSheetId="17">#REF!,#REF!,#REF!,#REF!,#REF!,#REF!,#REF!,#REF!,#REF!,#REF!,#REF!,#REF!,#REF!,#REF!,#REF!,#REF!,#REF!,#REF!</definedName>
    <definedName name="Avances_Totales" localSheetId="3">#REF!,#REF!,#REF!,#REF!,#REF!,#REF!,#REF!,#REF!,#REF!,#REF!,#REF!,#REF!,#REF!,#REF!,#REF!,#REF!,#REF!,#REF!</definedName>
    <definedName name="Avances_Totales" localSheetId="4">#REF!,#REF!,#REF!,#REF!,#REF!,#REF!,#REF!,#REF!,#REF!,#REF!,#REF!,#REF!,#REF!,#REF!,#REF!,#REF!,#REF!,#REF!</definedName>
    <definedName name="Avances_Totales" localSheetId="5">#REF!,#REF!,#REF!,#REF!,#REF!,#REF!,#REF!,#REF!,#REF!,#REF!,#REF!,#REF!,#REF!,#REF!,#REF!,#REF!,#REF!,#REF!</definedName>
    <definedName name="Avances_Totales">#REF!,#REF!,#REF!,#REF!,#REF!,#REF!,#REF!,#REF!,#REF!,#REF!,#REF!,#REF!,#REF!,#REF!,#REF!,#REF!,#REF!,#REF!</definedName>
    <definedName name="AW" localSheetId="6">#REF!</definedName>
    <definedName name="AW" localSheetId="7">#REF!</definedName>
    <definedName name="AW" localSheetId="16">#REF!</definedName>
    <definedName name="AW" localSheetId="17">#REF!</definedName>
    <definedName name="AW" localSheetId="3">#REF!</definedName>
    <definedName name="AW" localSheetId="4">#REF!</definedName>
    <definedName name="AW" localSheetId="5">#REF!</definedName>
    <definedName name="AW">#REF!</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localSheetId="16" hidden="1">{"TAB1",#N/A,TRUE,"GENERAL";"TAB2",#N/A,TRUE,"GENERAL";"TAB3",#N/A,TRUE,"GENERAL";"TAB4",#N/A,TRUE,"GENERAL";"TAB5",#N/A,TRUE,"GENERAL"}</definedName>
    <definedName name="azaz" localSheetId="17" hidden="1">{"TAB1",#N/A,TRUE,"GENERAL";"TAB2",#N/A,TRUE,"GENERAL";"TAB3",#N/A,TRUE,"GENERAL";"TAB4",#N/A,TRUE,"GENERAL";"TAB5",#N/A,TRUE,"GENERAL"}</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hidden="1">{"TAB1",#N/A,TRUE,"GENERAL";"TAB2",#N/A,TRUE,"GENERAL";"TAB3",#N/A,TRUE,"GENERAL";"TAB4",#N/A,TRUE,"GENERAL";"TAB5",#N/A,TRUE,"GENERAL"}</definedName>
    <definedName name="B" localSheetId="6" hidden="1">{"via1",#N/A,TRUE,"general";"via2",#N/A,TRUE,"general";"via3",#N/A,TRUE,"general"}</definedName>
    <definedName name="B" localSheetId="7" hidden="1">{"via1",#N/A,TRUE,"general";"via2",#N/A,TRUE,"general";"via3",#N/A,TRUE,"general"}</definedName>
    <definedName name="B" localSheetId="16" hidden="1">{"via1",#N/A,TRUE,"general";"via2",#N/A,TRUE,"general";"via3",#N/A,TRUE,"general"}</definedName>
    <definedName name="B" localSheetId="17" hidden="1">{"via1",#N/A,TRUE,"general";"via2",#N/A,TRUE,"general";"via3",#N/A,TRUE,"general"}</definedName>
    <definedName name="B" localSheetId="3" hidden="1">{"via1",#N/A,TRUE,"general";"via2",#N/A,TRUE,"general";"via3",#N/A,TRUE,"general"}</definedName>
    <definedName name="B" localSheetId="4" hidden="1">{"via1",#N/A,TRUE,"general";"via2",#N/A,TRUE,"general";"via3",#N/A,TRUE,"general"}</definedName>
    <definedName name="B" localSheetId="5" hidden="1">{"via1",#N/A,TRUE,"general";"via2",#N/A,TRUE,"general";"via3",#N/A,TRUE,"general"}</definedName>
    <definedName name="B" hidden="1">{"via1",#N/A,TRUE,"general";"via2",#N/A,TRUE,"general";"via3",#N/A,TRUE,"general"}</definedName>
    <definedName name="Bajo_L" localSheetId="16">[33]Tabla!$A$1:$A$5</definedName>
    <definedName name="Bajo_L" localSheetId="3">[33]Tabla!$A$1:$A$5</definedName>
    <definedName name="Bajo_L" localSheetId="4">[33]Tabla!$A$1:$A$5</definedName>
    <definedName name="Bajo_L" localSheetId="5">[33]Tabla!$A$1:$A$5</definedName>
    <definedName name="Bajo_L">[34]Tabla!$A$1:$A$5</definedName>
    <definedName name="bASE" localSheetId="6">#REF!</definedName>
    <definedName name="bASE" localSheetId="7">#REF!</definedName>
    <definedName name="Base" localSheetId="16">#REF!</definedName>
    <definedName name="Base" localSheetId="17">#REF!</definedName>
    <definedName name="Base" localSheetId="3">#REF!</definedName>
    <definedName name="Base" localSheetId="4">#REF!</definedName>
    <definedName name="Base" localSheetId="5">#REF!</definedName>
    <definedName name="Base">#REF!</definedName>
    <definedName name="Base_datos_IM" localSheetId="16">#REF!</definedName>
    <definedName name="Base_datos_IM" localSheetId="17">#REF!</definedName>
    <definedName name="Base_datos_IM" localSheetId="3">#REF!</definedName>
    <definedName name="Base_datos_IM" localSheetId="4">#REF!</definedName>
    <definedName name="Base_datos_IM" localSheetId="5">#REF!</definedName>
    <definedName name="Base_datos_IM">#REF!</definedName>
    <definedName name="base1" localSheetId="16">#REF!</definedName>
    <definedName name="base1" localSheetId="17">#REF!</definedName>
    <definedName name="base1">#REF!</definedName>
    <definedName name="base2" localSheetId="16">#REF!</definedName>
    <definedName name="base2">#REF!</definedName>
    <definedName name="basedatos" localSheetId="16">[44]Hoja1!$A$4:$BZ$55</definedName>
    <definedName name="basedatos" localSheetId="3">[44]Hoja1!$A$4:$BZ$55</definedName>
    <definedName name="basedatos" localSheetId="4">[44]Hoja1!$A$4:$BZ$55</definedName>
    <definedName name="basedatos" localSheetId="5">[44]Hoja1!$A$4:$BZ$55</definedName>
    <definedName name="basedatos">[44]Hoja1!$A$4:$BZ$55</definedName>
    <definedName name="_xlnm.Database" localSheetId="6">#REF!</definedName>
    <definedName name="_xlnm.Database" localSheetId="7">#REF!</definedName>
    <definedName name="_xlnm.Database" localSheetId="16">#REF!</definedName>
    <definedName name="_xlnm.Database" localSheetId="17">#REF!</definedName>
    <definedName name="_xlnm.Database" localSheetId="3">#REF!</definedName>
    <definedName name="_xlnm.Database" localSheetId="4">#REF!</definedName>
    <definedName name="_xlnm.Database" localSheetId="5">#REF!</definedName>
    <definedName name="_xlnm.Database">#REF!</definedName>
    <definedName name="BaseDeDatos1" localSheetId="16">#REF!</definedName>
    <definedName name="BaseDeDatos1" localSheetId="17">#REF!</definedName>
    <definedName name="BaseDeDatos1" localSheetId="3">#REF!</definedName>
    <definedName name="BaseDeDatos1" localSheetId="4">#REF!</definedName>
    <definedName name="BaseDeDatos1" localSheetId="5">#REF!</definedName>
    <definedName name="BaseDeDatos1">#REF!</definedName>
    <definedName name="basep">[45]PRESUPUESTAL!$A$4:$P$190</definedName>
    <definedName name="Basica_Centro_costo_2001" localSheetId="16">#REF!</definedName>
    <definedName name="Basica_Centro_costo_2001" localSheetId="17">#REF!</definedName>
    <definedName name="Basica_Centro_costo_2001" localSheetId="3">#REF!</definedName>
    <definedName name="Basica_Centro_costo_2001" localSheetId="4">#REF!</definedName>
    <definedName name="Basica_Centro_costo_2001" localSheetId="5">#REF!</definedName>
    <definedName name="Basica_Centro_costo_2001">#REF!</definedName>
    <definedName name="Basica_Facturacion_2001" localSheetId="16">#REF!</definedName>
    <definedName name="Basica_Facturacion_2001" localSheetId="17">#REF!</definedName>
    <definedName name="Basica_Facturacion_2001" localSheetId="3">#REF!</definedName>
    <definedName name="Basica_Facturacion_2001" localSheetId="4">#REF!</definedName>
    <definedName name="Basica_Facturacion_2001" localSheetId="5">#REF!</definedName>
    <definedName name="Basica_Facturacion_2001">#REF!</definedName>
    <definedName name="Basica_Reserva_2001" localSheetId="16">#REF!</definedName>
    <definedName name="Basica_Reserva_2001" localSheetId="17">#REF!</definedName>
    <definedName name="Basica_Reserva_2001" localSheetId="3">#REF!</definedName>
    <definedName name="Basica_Reserva_2001" localSheetId="4">#REF!</definedName>
    <definedName name="Basica_Reserva_2001" localSheetId="5">#REF!</definedName>
    <definedName name="Basica_Reserva_2001">#REF!</definedName>
    <definedName name="Básico" localSheetId="16">#REF!</definedName>
    <definedName name="Básico">#REF!</definedName>
    <definedName name="BB" localSheetId="6">'1,1'!ERR</definedName>
    <definedName name="BB" localSheetId="7">'1,2'!ERR</definedName>
    <definedName name="BB" localSheetId="26">'[13]3,2'!ERR</definedName>
    <definedName name="BB" localSheetId="34">'[13]3,2'!ERR</definedName>
    <definedName name="BB" localSheetId="35">'[13]3,2'!ERR</definedName>
    <definedName name="BB" localSheetId="16">'6,1'!ERR</definedName>
    <definedName name="BB" localSheetId="22">'[13]3,2'!ERR</definedName>
    <definedName name="BB" localSheetId="24">'[13]3,2'!ERR</definedName>
    <definedName name="BB" localSheetId="3">CANTIDADES!ERR</definedName>
    <definedName name="BB" localSheetId="4">'OFERTA ECONOMICA'!ERR</definedName>
    <definedName name="BB" localSheetId="5">'PRESUPUESTO OFICIAL'!ERR</definedName>
    <definedName name="BB">'[13]3,2'!ERR</definedName>
    <definedName name="bbbbbb" localSheetId="6" hidden="1">{"via1",#N/A,TRUE,"general";"via2",#N/A,TRUE,"general";"via3",#N/A,TRUE,"general"}</definedName>
    <definedName name="bbbbbb" localSheetId="7" hidden="1">{"via1",#N/A,TRUE,"general";"via2",#N/A,TRUE,"general";"via3",#N/A,TRUE,"general"}</definedName>
    <definedName name="bbbbbb" localSheetId="16" hidden="1">{"via1",#N/A,TRUE,"general";"via2",#N/A,TRUE,"general";"via3",#N/A,TRUE,"general"}</definedName>
    <definedName name="bbbbbb" localSheetId="17" hidden="1">{"via1",#N/A,TRUE,"general";"via2",#N/A,TRUE,"general";"via3",#N/A,TRUE,"general"}</definedName>
    <definedName name="bbbbbb" localSheetId="3"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hidden="1">{"via1",#N/A,TRUE,"general";"via2",#N/A,TRUE,"general";"via3",#N/A,TRUE,"general"}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16" hidden="1">{"TAB1",#N/A,TRUE,"GENERAL";"TAB2",#N/A,TRUE,"GENERAL";"TAB3",#N/A,TRUE,"GENERAL";"TAB4",#N/A,TRUE,"GENERAL";"TAB5",#N/A,TRUE,"GENERAL"}</definedName>
    <definedName name="bbbbbh" localSheetId="17"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localSheetId="16" hidden="1">{"TAB1",#N/A,TRUE,"GENERAL";"TAB2",#N/A,TRUE,"GENERAL";"TAB3",#N/A,TRUE,"GENERAL";"TAB4",#N/A,TRUE,"GENERAL";"TAB5",#N/A,TRUE,"GENERAL"}</definedName>
    <definedName name="bbd" localSheetId="17"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17"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6" hidden="1">{"via1",#N/A,TRUE,"general";"via2",#N/A,TRUE,"general";"via3",#N/A,TRUE,"general"}</definedName>
    <definedName name="BDFB" localSheetId="7" hidden="1">{"via1",#N/A,TRUE,"general";"via2",#N/A,TRUE,"general";"via3",#N/A,TRUE,"general"}</definedName>
    <definedName name="BDFB" localSheetId="16" hidden="1">{"via1",#N/A,TRUE,"general";"via2",#N/A,TRUE,"general";"via3",#N/A,TRUE,"general"}</definedName>
    <definedName name="BDFB" localSheetId="17" hidden="1">{"via1",#N/A,TRUE,"general";"via2",#N/A,TRUE,"general";"via3",#N/A,TRUE,"general"}</definedName>
    <definedName name="BDFB" localSheetId="3"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hidden="1">{"via1",#N/A,TRUE,"general";"via2",#N/A,TRUE,"general";"via3",#N/A,TRUE,"general"}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16" hidden="1">{"TAB1",#N/A,TRUE,"GENERAL";"TAB2",#N/A,TRUE,"GENERAL";"TAB3",#N/A,TRUE,"GENERAL";"TAB4",#N/A,TRUE,"GENERAL";"TAB5",#N/A,TRUE,"GENERAL"}</definedName>
    <definedName name="BDFGDG" localSheetId="17"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hidden="1">{"TAB1",#N/A,TRUE,"GENERAL";"TAB2",#N/A,TRUE,"GENERAL";"TAB3",#N/A,TRUE,"GENERAL";"TAB4",#N/A,TRUE,"GENERAL";"TAB5",#N/A,TRUE,"GENERAL"}</definedName>
    <definedName name="be" localSheetId="6" hidden="1">{"TAB1",#N/A,TRUE,"GENERAL";"TAB2",#N/A,TRUE,"GENERAL";"TAB3",#N/A,TRUE,"GENERAL";"TAB4",#N/A,TRUE,"GENERAL";"TAB5",#N/A,TRUE,"GENERAL"}</definedName>
    <definedName name="be" localSheetId="7" hidden="1">{"TAB1",#N/A,TRUE,"GENERAL";"TAB2",#N/A,TRUE,"GENERAL";"TAB3",#N/A,TRUE,"GENERAL";"TAB4",#N/A,TRUE,"GENERAL";"TAB5",#N/A,TRUE,"GENERAL"}</definedName>
    <definedName name="be" localSheetId="16" hidden="1">{"TAB1",#N/A,TRUE,"GENERAL";"TAB2",#N/A,TRUE,"GENERAL";"TAB3",#N/A,TRUE,"GENERAL";"TAB4",#N/A,TRUE,"GENERAL";"TAB5",#N/A,TRUE,"GENERAL"}</definedName>
    <definedName name="be" localSheetId="17"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 localSheetId="16">#REF!</definedName>
    <definedName name="BENEF.UNIT." localSheetId="17">#REF!</definedName>
    <definedName name="BENEF.UNIT.">#REF!</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17" hidden="1">{"TAB1",#N/A,TRUE,"GENERAL";"TAB2",#N/A,TRUE,"GENERAL";"TAB3",#N/A,TRUE,"GENERAL";"TAB4",#N/A,TRUE,"GENERAL";"TAB5",#N/A,TRUE,"GENERAL"}</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localSheetId="16" hidden="1">{"TAB1",#N/A,TRUE,"GENERAL";"TAB2",#N/A,TRUE,"GENERAL";"TAB3",#N/A,TRUE,"GENERAL";"TAB4",#N/A,TRUE,"GENERAL";"TAB5",#N/A,TRUE,"GENERAL"}</definedName>
    <definedName name="bgb" localSheetId="17"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hidden="1">{"TAB1",#N/A,TRUE,"GENERAL";"TAB2",#N/A,TRUE,"GENERAL";"TAB3",#N/A,TRUE,"GENERAL";"TAB4",#N/A,TRUE,"GENERAL";"TAB5",#N/A,TRUE,"GENERAL"}</definedName>
    <definedName name="BGDGFRT" localSheetId="6" hidden="1">{"via1",#N/A,TRUE,"general";"via2",#N/A,TRUE,"general";"via3",#N/A,TRUE,"general"}</definedName>
    <definedName name="BGDGFRT" localSheetId="7" hidden="1">{"via1",#N/A,TRUE,"general";"via2",#N/A,TRUE,"general";"via3",#N/A,TRUE,"general"}</definedName>
    <definedName name="BGDGFRT" localSheetId="16" hidden="1">{"via1",#N/A,TRUE,"general";"via2",#N/A,TRUE,"general";"via3",#N/A,TRUE,"general"}</definedName>
    <definedName name="BGDGFRT" localSheetId="17" hidden="1">{"via1",#N/A,TRUE,"general";"via2",#N/A,TRUE,"general";"via3",#N/A,TRUE,"general"}</definedName>
    <definedName name="BGDGFRT" localSheetId="3"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localSheetId="16" hidden="1">{"via1",#N/A,TRUE,"general";"via2",#N/A,TRUE,"general";"via3",#N/A,TRUE,"general"}</definedName>
    <definedName name="BGFBFH" localSheetId="17"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hidden="1">{"via1",#N/A,TRUE,"general";"via2",#N/A,TRUE,"general";"via3",#N/A,TRUE,"general"}</definedName>
    <definedName name="BGT">#REF!</definedName>
    <definedName name="bgvfcdx" localSheetId="6" hidden="1">{"via1",#N/A,TRUE,"general";"via2",#N/A,TRUE,"general";"via3",#N/A,TRUE,"general"}</definedName>
    <definedName name="bgvfcdx" localSheetId="7" hidden="1">{"via1",#N/A,TRUE,"general";"via2",#N/A,TRUE,"general";"via3",#N/A,TRUE,"general"}</definedName>
    <definedName name="bgvfcdx" localSheetId="16" hidden="1">{"via1",#N/A,TRUE,"general";"via2",#N/A,TRUE,"general";"via3",#N/A,TRUE,"general"}</definedName>
    <definedName name="bgvfcdx" localSheetId="17" hidden="1">{"via1",#N/A,TRUE,"general";"via2",#N/A,TRUE,"general";"via3",#N/A,TRUE,"general"}</definedName>
    <definedName name="bgvfcdx" localSheetId="3"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hidden="1">{"via1",#N/A,TRUE,"general";"via2",#N/A,TRUE,"general";"via3",#N/A,TRUE,"general"}</definedName>
    <definedName name="BHT_F">#REF!</definedName>
    <definedName name="bi" localSheetId="16">#REF!</definedName>
    <definedName name="bi" localSheetId="17">#REF!</definedName>
    <definedName name="bi">#REF!</definedName>
    <definedName name="blActividadesDiarias" localSheetId="16">#REF!</definedName>
    <definedName name="blActividadesDiarias" localSheetId="17">#REF!</definedName>
    <definedName name="blActividadesDiarias">#REF!</definedName>
    <definedName name="blCantidades" localSheetId="16">#REF!</definedName>
    <definedName name="blCantidades">#REF!</definedName>
    <definedName name="blCantidades1" localSheetId="16">#REF!</definedName>
    <definedName name="blCantidades1">#REF!</definedName>
    <definedName name="blCantidades2" localSheetId="16">#REF!</definedName>
    <definedName name="blCantidades2">#REF!</definedName>
    <definedName name="blComentarioInf1" localSheetId="16">#REF!</definedName>
    <definedName name="blComentarioInf1">#REF!</definedName>
    <definedName name="blComentarioInf2" localSheetId="16">#REF!</definedName>
    <definedName name="blComentarioInf2">#REF!</definedName>
    <definedName name="blEjecutado" localSheetId="16">'[46]Ejecutado%'!#REF!</definedName>
    <definedName name="blEjecutado">'[46]Ejecutado%'!#REF!</definedName>
    <definedName name="blEjecutadoPorcen">'[46]Ejecutado$'!$D$1:$CE$45</definedName>
    <definedName name="blEqCantiInf1" localSheetId="16">#REF!</definedName>
    <definedName name="blEqCantiInf1" localSheetId="17">#REF!</definedName>
    <definedName name="blEqCantiInf1" localSheetId="3">#REF!</definedName>
    <definedName name="blEqCantiInf1" localSheetId="4">#REF!</definedName>
    <definedName name="blEqCantiInf1" localSheetId="5">#REF!</definedName>
    <definedName name="blEqCantiInf1">#REF!</definedName>
    <definedName name="blEqCantiInf2" localSheetId="16">#REF!</definedName>
    <definedName name="blEqCantiInf2" localSheetId="17">#REF!</definedName>
    <definedName name="blEqCantiInf2" localSheetId="3">#REF!</definedName>
    <definedName name="blEqCantiInf2" localSheetId="4">#REF!</definedName>
    <definedName name="blEqCantiInf2" localSheetId="5">#REF!</definedName>
    <definedName name="blEqCantiInf2">#REF!</definedName>
    <definedName name="blEqClaseInf1" localSheetId="16">#REF!</definedName>
    <definedName name="blEqClaseInf1" localSheetId="17">#REF!</definedName>
    <definedName name="blEqClaseInf1" localSheetId="3">#REF!</definedName>
    <definedName name="blEqClaseInf1" localSheetId="4">#REF!</definedName>
    <definedName name="blEqClaseInf1" localSheetId="5">#REF!</definedName>
    <definedName name="blEqClaseInf1">#REF!</definedName>
    <definedName name="blEqClaseInf2" localSheetId="16">#REF!</definedName>
    <definedName name="blEqClaseInf2">#REF!</definedName>
    <definedName name="blEqTiemiInf1" localSheetId="16">#REF!</definedName>
    <definedName name="blEqTiemiInf1">#REF!</definedName>
    <definedName name="blEqTiemiInf2" localSheetId="16">#REF!</definedName>
    <definedName name="blEqTiemiInf2">#REF!</definedName>
    <definedName name="blFechaInforme" localSheetId="16">#REF!</definedName>
    <definedName name="blFechaInforme">#REF!</definedName>
    <definedName name="blFechaInicio" localSheetId="16">#REF!</definedName>
    <definedName name="blFechaInicio">#REF!</definedName>
    <definedName name="blFisico" localSheetId="16">#REF!</definedName>
    <definedName name="blFisico">#REF!</definedName>
    <definedName name="blHoraEqInf1" localSheetId="16">#REF!</definedName>
    <definedName name="blHoraEqInf1">#REF!</definedName>
    <definedName name="blHoraEqInf2" localSheetId="16">#REF!</definedName>
    <definedName name="blHoraEqInf2">#REF!</definedName>
    <definedName name="blHoraPerIntInf" localSheetId="16">#REF!</definedName>
    <definedName name="blHoraPerIntInf">#REF!</definedName>
    <definedName name="blHoraPerObraInf" localSheetId="16">#REF!</definedName>
    <definedName name="blHoraPerObraInf">#REF!</definedName>
    <definedName name="blHorasLluviaInf" localSheetId="16">#REF!</definedName>
    <definedName name="blHorasLluviaInf">#REF!</definedName>
    <definedName name="blImagen1" localSheetId="16">#REF!</definedName>
    <definedName name="blImagen1">#REF!</definedName>
    <definedName name="blImagen2" localSheetId="16">#REF!</definedName>
    <definedName name="blImagen2">#REF!</definedName>
    <definedName name="blNombreArchivo" localSheetId="16">#REF!</definedName>
    <definedName name="blNombreArchivo">#REF!</definedName>
    <definedName name="blObservacionesInf" localSheetId="16">#REF!</definedName>
    <definedName name="blObservacionesInf">#REF!</definedName>
    <definedName name="blPDT" localSheetId="16">#REF!</definedName>
    <definedName name="blPDT">#REF!</definedName>
    <definedName name="blPerAdmiCantInf" localSheetId="16">#REF!</definedName>
    <definedName name="blPerAdmiCantInf">#REF!</definedName>
    <definedName name="blPerAdmiTiemInf" localSheetId="16">#REF!</definedName>
    <definedName name="blPerAdmiTiemInf">#REF!</definedName>
    <definedName name="blPerObraCantInf" localSheetId="16">#REF!</definedName>
    <definedName name="blPerObraCantInf">#REF!</definedName>
    <definedName name="blPerObraTiemInf" localSheetId="16">#REF!</definedName>
    <definedName name="blPerObraTiemInf">#REF!</definedName>
    <definedName name="blPersonalAdminInf" localSheetId="16">#REF!</definedName>
    <definedName name="blPersonalAdminInf">#REF!</definedName>
    <definedName name="blPersonalObraInf" localSheetId="16">#REF!</definedName>
    <definedName name="blPersonalObraInf">#REF!</definedName>
    <definedName name="BLPH1" localSheetId="16" hidden="1">#REF!</definedName>
    <definedName name="BLPH1" hidden="1">#REF!</definedName>
    <definedName name="blProgramadoPesos">'[46]Programado$'!$I$1:$CK$45</definedName>
    <definedName name="blReferenciaInforme" localSheetId="16">#REF!</definedName>
    <definedName name="blReferenciaInforme" localSheetId="17">#REF!</definedName>
    <definedName name="blReferenciaInforme" localSheetId="3">#REF!</definedName>
    <definedName name="blReferenciaInforme" localSheetId="4">#REF!</definedName>
    <definedName name="blReferenciaInforme" localSheetId="5">#REF!</definedName>
    <definedName name="blReferenciaInforme">#REF!</definedName>
    <definedName name="bn" localSheetId="6">#REF!</definedName>
    <definedName name="bn" localSheetId="7">#REF!</definedName>
    <definedName name="bn" localSheetId="16">#REF!</definedName>
    <definedName name="bn" localSheetId="17">#REF!</definedName>
    <definedName name="bn" localSheetId="3">#REF!</definedName>
    <definedName name="bn" localSheetId="4">#REF!</definedName>
    <definedName name="bn" localSheetId="5">#REF!</definedName>
    <definedName name="bn">#REF!</definedName>
    <definedName name="Bombas" localSheetId="16">#REF!</definedName>
    <definedName name="Bombas" localSheetId="17">#REF!</definedName>
    <definedName name="Bombas">#REF!</definedName>
    <definedName name="BONO" localSheetId="16">#REF!</definedName>
    <definedName name="BONO">#REF!</definedName>
    <definedName name="BORDER1" localSheetId="16">[47]steel!#REF!</definedName>
    <definedName name="BORDER1">[47]steel!#REF!</definedName>
    <definedName name="BORDET" localSheetId="16">#REF!</definedName>
    <definedName name="BORDET" localSheetId="17">#REF!</definedName>
    <definedName name="BORDET" localSheetId="3">#REF!</definedName>
    <definedName name="BORDET" localSheetId="4">#REF!</definedName>
    <definedName name="BORDET" localSheetId="5">#REF!</definedName>
    <definedName name="BORDET">#REF!</definedName>
    <definedName name="BORSHE" localSheetId="16">'[19]7422CW00'!#REF!</definedName>
    <definedName name="BORSHE" localSheetId="3">'[19]7422CW00'!#REF!</definedName>
    <definedName name="BORSHE" localSheetId="4">'[19]7422CW00'!#REF!</definedName>
    <definedName name="BORSHE" localSheetId="5">'[19]7422CW00'!#REF!</definedName>
    <definedName name="BORSHE">'[19]7422CW00'!#REF!</definedName>
    <definedName name="BORSUM" localSheetId="16">'[19]7422CW00'!#REF!</definedName>
    <definedName name="BORSUM" localSheetId="3">'[19]7422CW00'!#REF!</definedName>
    <definedName name="BORSUM" localSheetId="4">'[19]7422CW00'!#REF!</definedName>
    <definedName name="BORSUM" localSheetId="5">'[19]7422CW00'!#REF!</definedName>
    <definedName name="BORSUM">'[19]7422CW00'!#REF!</definedName>
    <definedName name="boxes" localSheetId="16">#REF!</definedName>
    <definedName name="boxes" localSheetId="17">#REF!</definedName>
    <definedName name="boxes" localSheetId="3">#REF!</definedName>
    <definedName name="boxes" localSheetId="4">#REF!</definedName>
    <definedName name="boxes" localSheetId="5">#REF!</definedName>
    <definedName name="boxes">#REF!</definedName>
    <definedName name="BQ" localSheetId="16">#REF!</definedName>
    <definedName name="BQ" localSheetId="17">#REF!</definedName>
    <definedName name="BQ" localSheetId="3">#REF!</definedName>
    <definedName name="BQ" localSheetId="4">#REF!</definedName>
    <definedName name="BQ" localSheetId="5">#REF!</definedName>
    <definedName name="BQ">#REF!</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localSheetId="16" hidden="1">{"TAB1",#N/A,TRUE,"GENERAL";"TAB2",#N/A,TRUE,"GENERAL";"TAB3",#N/A,TRUE,"GENERAL";"TAB4",#N/A,TRUE,"GENERAL";"TAB5",#N/A,TRUE,"GENERAL"}</definedName>
    <definedName name="br" localSheetId="17" hidden="1">{"TAB1",#N/A,TRUE,"GENERAL";"TAB2",#N/A,TRUE,"GENERAL";"TAB3",#N/A,TRUE,"GENERAL";"TAB4",#N/A,TRUE,"GENERAL";"TAB5",#N/A,TRUE,"GENERAL"}</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 localSheetId="16">#REF!</definedName>
    <definedName name="BREAKERS" localSheetId="17">#REF!</definedName>
    <definedName name="BREAKERS">#REF!</definedName>
    <definedName name="Breakers_Switches" localSheetId="16">#REF!</definedName>
    <definedName name="Breakers_Switches" localSheetId="17">#REF!</definedName>
    <definedName name="Breakers_Switches">#REF!</definedName>
    <definedName name="Breakers_y_Switches" localSheetId="16">#REF!</definedName>
    <definedName name="Breakers_y_Switches">#REF!</definedName>
    <definedName name="bsb" localSheetId="6" hidden="1">{"via1",#N/A,TRUE,"general";"via2",#N/A,TRUE,"general";"via3",#N/A,TRUE,"general"}</definedName>
    <definedName name="bsb" localSheetId="7" hidden="1">{"via1",#N/A,TRUE,"general";"via2",#N/A,TRUE,"general";"via3",#N/A,TRUE,"general"}</definedName>
    <definedName name="bsb" localSheetId="16" hidden="1">{"via1",#N/A,TRUE,"general";"via2",#N/A,TRUE,"general";"via3",#N/A,TRUE,"general"}</definedName>
    <definedName name="bsb" localSheetId="17" hidden="1">{"via1",#N/A,TRUE,"general";"via2",#N/A,TRUE,"general";"via3",#N/A,TRUE,"general"}</definedName>
    <definedName name="bsb" localSheetId="3"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hidden="1">{"via1",#N/A,TRUE,"general";"via2",#N/A,TRUE,"general";"via3",#N/A,TRUE,"general"}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localSheetId="16" hidden="1">{"TAB1",#N/A,TRUE,"GENERAL";"TAB2",#N/A,TRUE,"GENERAL";"TAB3",#N/A,TRUE,"GENERAL";"TAB4",#N/A,TRUE,"GENERAL";"TAB5",#N/A,TRUE,"GENERAL"}</definedName>
    <definedName name="bspoi" localSheetId="17" hidden="1">{"TAB1",#N/A,TRUE,"GENERAL";"TAB2",#N/A,TRUE,"GENERAL";"TAB3",#N/A,TRUE,"GENERAL";"TAB4",#N/A,TRUE,"GENERAL";"TAB5",#N/A,TRUE,"GENERAL"}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hidden="1">{"TAB1",#N/A,TRUE,"GENERAL";"TAB2",#N/A,TRUE,"GENERAL";"TAB3",#N/A,TRUE,"GENERAL";"TAB4",#N/A,TRUE,"GENERAL";"TAB5",#N/A,TRUE,"GENERAL"}</definedName>
    <definedName name="BSW">[48]medelo!$D$37</definedName>
    <definedName name="bt" localSheetId="6" hidden="1">{"via1",#N/A,TRUE,"general";"via2",#N/A,TRUE,"general";"via3",#N/A,TRUE,"general"}</definedName>
    <definedName name="bt" localSheetId="7" hidden="1">{"via1",#N/A,TRUE,"general";"via2",#N/A,TRUE,"general";"via3",#N/A,TRUE,"general"}</definedName>
    <definedName name="bt" localSheetId="16" hidden="1">{"via1",#N/A,TRUE,"general";"via2",#N/A,TRUE,"general";"via3",#N/A,TRUE,"general"}</definedName>
    <definedName name="bt" localSheetId="17" hidden="1">{"via1",#N/A,TRUE,"general";"via2",#N/A,TRUE,"general";"via3",#N/A,TRUE,"general"}</definedName>
    <definedName name="bt" localSheetId="3"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hidden="1">{"via1",#N/A,TRUE,"general";"via2",#N/A,TRUE,"general";"via3",#N/A,TRUE,"general"}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16" hidden="1">{"TAB1",#N/A,TRUE,"GENERAL";"TAB2",#N/A,TRUE,"GENERAL";"TAB3",#N/A,TRUE,"GENERAL";"TAB4",#N/A,TRUE,"GENERAL";"TAB5",#N/A,TRUE,"GENERAL"}</definedName>
    <definedName name="BTYJHTR" localSheetId="17"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16">'[49]Form5 _Pág_ 1'!#REF!</definedName>
    <definedName name="BuiltIn_Print_Area" localSheetId="3">'[49]Form5 _Pág_ 1'!#REF!</definedName>
    <definedName name="BuiltIn_Print_Area" localSheetId="4">'[49]Form5 _Pág_ 1'!#REF!</definedName>
    <definedName name="BuiltIn_Print_Area" localSheetId="5">'[49]Form5 _Pág_ 1'!#REF!</definedName>
    <definedName name="BuiltIn_Print_Area">'[49]Form5 _Pág_ 1'!#REF!</definedName>
    <definedName name="BuiltIn_Print_Area___0" localSheetId="16">'[49]Form5 _Pág_ 2'!#REF!</definedName>
    <definedName name="BuiltIn_Print_Area___0" localSheetId="3">'[49]Form5 _Pág_ 2'!#REF!</definedName>
    <definedName name="BuiltIn_Print_Area___0" localSheetId="4">'[49]Form5 _Pág_ 2'!#REF!</definedName>
    <definedName name="BuiltIn_Print_Area___0" localSheetId="5">'[49]Form5 _Pág_ 2'!#REF!</definedName>
    <definedName name="BuiltIn_Print_Area___0">'[49]Form5 _Pág_ 2'!#REF!</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localSheetId="16" hidden="1">{"TAB1",#N/A,TRUE,"GENERAL";"TAB2",#N/A,TRUE,"GENERAL";"TAB3",#N/A,TRUE,"GENERAL";"TAB4",#N/A,TRUE,"GENERAL";"TAB5",#N/A,TRUE,"GENERAL"}</definedName>
    <definedName name="bvbc" localSheetId="17" hidden="1">{"TAB1",#N/A,TRUE,"GENERAL";"TAB2",#N/A,TRUE,"GENERAL";"TAB3",#N/A,TRUE,"GENERAL";"TAB4",#N/A,TRUE,"GENERAL";"TAB5",#N/A,TRUE,"GENERAL"}</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hidden="1">{"TAB1",#N/A,TRUE,"GENERAL";"TAB2",#N/A,TRUE,"GENERAL";"TAB3",#N/A,TRUE,"GENERAL";"TAB4",#N/A,TRUE,"GENERAL";"TAB5",#N/A,TRUE,"GENERAL"}</definedName>
    <definedName name="bvcb" localSheetId="6" hidden="1">{"via1",#N/A,TRUE,"general";"via2",#N/A,TRUE,"general";"via3",#N/A,TRUE,"general"}</definedName>
    <definedName name="bvcb" localSheetId="7" hidden="1">{"via1",#N/A,TRUE,"general";"via2",#N/A,TRUE,"general";"via3",#N/A,TRUE,"general"}</definedName>
    <definedName name="bvcb" localSheetId="16" hidden="1">{"via1",#N/A,TRUE,"general";"via2",#N/A,TRUE,"general";"via3",#N/A,TRUE,"general"}</definedName>
    <definedName name="bvcb" localSheetId="17" hidden="1">{"via1",#N/A,TRUE,"general";"via2",#N/A,TRUE,"general";"via3",#N/A,TRUE,"general"}</definedName>
    <definedName name="bvcb" localSheetId="3"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localSheetId="16" hidden="1">{"via1",#N/A,TRUE,"general";"via2",#N/A,TRUE,"general";"via3",#N/A,TRUE,"general"}</definedName>
    <definedName name="bvn" localSheetId="17"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hidden="1">{"via1",#N/A,TRUE,"general";"via2",#N/A,TRUE,"general";"via3",#N/A,TRUE,"general"}</definedName>
    <definedName name="by" localSheetId="6" hidden="1">{"via1",#N/A,TRUE,"general";"via2",#N/A,TRUE,"general";"via3",#N/A,TRUE,"general"}</definedName>
    <definedName name="by" localSheetId="7" hidden="1">{"via1",#N/A,TRUE,"general";"via2",#N/A,TRUE,"general";"via3",#N/A,TRUE,"general"}</definedName>
    <definedName name="by" localSheetId="16" hidden="1">{"via1",#N/A,TRUE,"general";"via2",#N/A,TRUE,"general";"via3",#N/A,TRUE,"general"}</definedName>
    <definedName name="by" localSheetId="17"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hidden="1">{"via1",#N/A,TRUE,"general";"via2",#N/A,TRUE,"general";"via3",#N/A,TRUE,"general"}</definedName>
    <definedName name="C._C." localSheetId="16">#REF!</definedName>
    <definedName name="C._C." localSheetId="17">#REF!</definedName>
    <definedName name="C._C.">#REF!</definedName>
    <definedName name="C_" localSheetId="6">#REF!</definedName>
    <definedName name="C_" localSheetId="7">#REF!</definedName>
    <definedName name="C_" localSheetId="16">#REF!</definedName>
    <definedName name="C_" localSheetId="17">#REF!</definedName>
    <definedName name="C_" localSheetId="3">#REF!</definedName>
    <definedName name="C_" localSheetId="4">#REF!</definedName>
    <definedName name="C_" localSheetId="5">#REF!</definedName>
    <definedName name="C_">#REF!</definedName>
    <definedName name="CA" localSheetId="16">#REF!</definedName>
    <definedName name="CA" localSheetId="17">#REF!</definedName>
    <definedName name="CA">#REF!</definedName>
    <definedName name="Cableado" localSheetId="16">#REF!</definedName>
    <definedName name="Cableado">#REF!</definedName>
    <definedName name="CajDol1" localSheetId="16">#REF!</definedName>
    <definedName name="CajDol1">#REF!</definedName>
    <definedName name="CajDol10" localSheetId="16">#REF!</definedName>
    <definedName name="CajDol10">#REF!</definedName>
    <definedName name="CajDol11" localSheetId="16">#REF!</definedName>
    <definedName name="CajDol11">#REF!</definedName>
    <definedName name="CajDol12" localSheetId="16">#REF!</definedName>
    <definedName name="CajDol12">#REF!</definedName>
    <definedName name="CajDol2" localSheetId="16">#REF!</definedName>
    <definedName name="CajDol2">#REF!</definedName>
    <definedName name="CajDol3" localSheetId="16">#REF!</definedName>
    <definedName name="CajDol3">#REF!</definedName>
    <definedName name="CajDol4" localSheetId="16">#REF!</definedName>
    <definedName name="CajDol4">#REF!</definedName>
    <definedName name="CajDol5" localSheetId="16">#REF!</definedName>
    <definedName name="CajDol5">#REF!</definedName>
    <definedName name="CajDol6" localSheetId="16">#REF!</definedName>
    <definedName name="CajDol6">#REF!</definedName>
    <definedName name="CajDol7" localSheetId="16">#REF!</definedName>
    <definedName name="CajDol7">#REF!</definedName>
    <definedName name="CajDol8" localSheetId="16">#REF!</definedName>
    <definedName name="CajDol8">#REF!</definedName>
    <definedName name="CajDol9" localSheetId="16">#REF!</definedName>
    <definedName name="CajDol9">#REF!</definedName>
    <definedName name="CAMPO" localSheetId="16">#REF!</definedName>
    <definedName name="CAMPO">#REF!</definedName>
    <definedName name="CANT" localSheetId="6">#REF!</definedName>
    <definedName name="CANT" localSheetId="7">#REF!</definedName>
    <definedName name="CANT" localSheetId="16">#REF!</definedName>
    <definedName name="CANT">#REF!</definedName>
    <definedName name="cantidad" localSheetId="16">'[50]TRAMO 03'!$F:$F,'[50]TRAMO 03'!$I:$I,'[50]TRAMO 03'!$K:$K,'[50]TRAMO 03'!#REF!,'[50]TRAMO 03'!#REF!,'[50]TRAMO 03'!#REF!,'[50]TRAMO 03'!#REF!,'[50]TRAMO 03'!#REF!,'[50]TRAMO 03'!#REF!,'[50]TRAMO 03'!#REF!,'[50]TRAMO 03'!#REF!,'[50]TRAMO 03'!#REF!,'[50]TRAMO 03'!#REF!,'[50]TRAMO 03'!#REF!,'[50]TRAMO 03'!#REF!,'[50]TRAMO 03'!#REF!</definedName>
    <definedName name="cantidad" localSheetId="17">'[50]TRAMO 03'!$F:$F,'[50]TRAMO 03'!$I:$I,'[50]TRAMO 03'!$K:$K,'[50]TRAMO 03'!#REF!,'[50]TRAMO 03'!#REF!,'[50]TRAMO 03'!#REF!,'[50]TRAMO 03'!#REF!,'[50]TRAMO 03'!#REF!,'[50]TRAMO 03'!#REF!,'[50]TRAMO 03'!#REF!,'[50]TRAMO 03'!#REF!,'[50]TRAMO 03'!#REF!,'[50]TRAMO 03'!#REF!,'[50]TRAMO 03'!#REF!,'[50]TRAMO 03'!#REF!,'[50]TRAMO 03'!#REF!</definedName>
    <definedName name="cantidad" localSheetId="3">'[50]TRAMO 03'!$F:$F,'[50]TRAMO 03'!$I:$I,'[50]TRAMO 03'!$K:$K,'[50]TRAMO 03'!#REF!,'[50]TRAMO 03'!#REF!,'[50]TRAMO 03'!#REF!,'[50]TRAMO 03'!#REF!,'[50]TRAMO 03'!#REF!,'[50]TRAMO 03'!#REF!,'[50]TRAMO 03'!#REF!,'[50]TRAMO 03'!#REF!,'[50]TRAMO 03'!#REF!,'[50]TRAMO 03'!#REF!,'[50]TRAMO 03'!#REF!,'[50]TRAMO 03'!#REF!,'[50]TRAMO 03'!#REF!</definedName>
    <definedName name="cantidad" localSheetId="4">'[50]TRAMO 03'!$F:$F,'[50]TRAMO 03'!$I:$I,'[50]TRAMO 03'!$K:$K,'[50]TRAMO 03'!#REF!,'[50]TRAMO 03'!#REF!,'[50]TRAMO 03'!#REF!,'[50]TRAMO 03'!#REF!,'[50]TRAMO 03'!#REF!,'[50]TRAMO 03'!#REF!,'[50]TRAMO 03'!#REF!,'[50]TRAMO 03'!#REF!,'[50]TRAMO 03'!#REF!,'[50]TRAMO 03'!#REF!,'[50]TRAMO 03'!#REF!,'[50]TRAMO 03'!#REF!,'[50]TRAMO 03'!#REF!</definedName>
    <definedName name="cantidad" localSheetId="5">'[50]TRAMO 03'!$F:$F,'[50]TRAMO 03'!$I:$I,'[50]TRAMO 03'!$K:$K,'[50]TRAMO 03'!#REF!,'[50]TRAMO 03'!#REF!,'[50]TRAMO 03'!#REF!,'[50]TRAMO 03'!#REF!,'[50]TRAMO 03'!#REF!,'[50]TRAMO 03'!#REF!,'[50]TRAMO 03'!#REF!,'[50]TRAMO 03'!#REF!,'[50]TRAMO 03'!#REF!,'[50]TRAMO 03'!#REF!,'[50]TRAMO 03'!#REF!,'[50]TRAMO 03'!#REF!,'[50]TRAMO 03'!#REF!</definedName>
    <definedName name="cantidad">'[50]TRAMO 03'!$F:$F,'[50]TRAMO 03'!$I:$I,'[50]TRAMO 03'!$K:$K,'[50]TRAMO 03'!#REF!,'[50]TRAMO 03'!#REF!,'[50]TRAMO 03'!#REF!,'[50]TRAMO 03'!#REF!,'[50]TRAMO 03'!#REF!,'[50]TRAMO 03'!#REF!,'[50]TRAMO 03'!#REF!,'[50]TRAMO 03'!#REF!,'[50]TRAMO 03'!#REF!,'[50]TRAMO 03'!#REF!,'[50]TRAMO 03'!#REF!,'[50]TRAMO 03'!#REF!,'[50]TRAMO 03'!#REF!</definedName>
    <definedName name="cap" localSheetId="6">#REF!</definedName>
    <definedName name="cap" localSheetId="7">#REF!</definedName>
    <definedName name="CAP" localSheetId="16">#REF!</definedName>
    <definedName name="CAP" localSheetId="17">#REF!</definedName>
    <definedName name="CAP" localSheetId="3">#REF!</definedName>
    <definedName name="CAP" localSheetId="4">#REF!</definedName>
    <definedName name="CAP" localSheetId="5">#REF!</definedName>
    <definedName name="CAP">#REF!</definedName>
    <definedName name="CAPAC._HSE" localSheetId="16">#REF!</definedName>
    <definedName name="CAPAC._HSE" localSheetId="17">#REF!</definedName>
    <definedName name="CAPAC._HSE" localSheetId="3">#REF!</definedName>
    <definedName name="CAPAC._HSE" localSheetId="4">#REF!</definedName>
    <definedName name="CAPAC._HSE" localSheetId="5">#REF!</definedName>
    <definedName name="CAPAC._HSE">#REF!</definedName>
    <definedName name="CARGA" localSheetId="16">#REF!</definedName>
    <definedName name="CARGA" localSheetId="17">#REF!</definedName>
    <definedName name="CARGA">#REF!</definedName>
    <definedName name="CARGOS" localSheetId="16">#REF!</definedName>
    <definedName name="CARGOS">#REF!</definedName>
    <definedName name="carlos" localSheetId="7">MODULO10.auto_abrir</definedName>
    <definedName name="carlos" localSheetId="26">MODULO10.auto_abrir</definedName>
    <definedName name="carlos" localSheetId="34">MODULO10.auto_abrir</definedName>
    <definedName name="carlos" localSheetId="35">MODULO10.auto_abrir</definedName>
    <definedName name="carlos" localSheetId="10">MODULO10.auto_abrir</definedName>
    <definedName name="carlos" localSheetId="16">MODULO10.auto_abrir</definedName>
    <definedName name="carlos" localSheetId="17">MODULO10.auto_abrir</definedName>
    <definedName name="carlos" localSheetId="21">MODULO10.auto_abrir</definedName>
    <definedName name="carlos" localSheetId="22">MODULO10.auto_abrir</definedName>
    <definedName name="carlos" localSheetId="24">MODULO10.auto_abrir</definedName>
    <definedName name="carlos" localSheetId="3">MODULO10.auto_abrir</definedName>
    <definedName name="carlos" localSheetId="4">MODULO10.auto_abrir</definedName>
    <definedName name="carlos" localSheetId="5">MODULO10.auto_abrir</definedName>
    <definedName name="carlos">MODULO10.auto_abrir</definedName>
    <definedName name="CBLES" localSheetId="16">#REF!</definedName>
    <definedName name="CBLES" localSheetId="17">#REF!</definedName>
    <definedName name="CBLES" localSheetId="3">#REF!</definedName>
    <definedName name="CBLES" localSheetId="4">#REF!</definedName>
    <definedName name="CBLES" localSheetId="5">#REF!</definedName>
    <definedName name="CBLES">#REF!</definedName>
    <definedName name="CBLES1" localSheetId="16">#REF!</definedName>
    <definedName name="CBLES1" localSheetId="17">#REF!</definedName>
    <definedName name="CBLES1" localSheetId="3">#REF!</definedName>
    <definedName name="CBLES1" localSheetId="4">#REF!</definedName>
    <definedName name="CBLES1" localSheetId="5">#REF!</definedName>
    <definedName name="CBLES1">#REF!</definedName>
    <definedName name="CBRDISEÑO" localSheetId="16">[51]SECTORIZACIÓN!$A$12:$G$20</definedName>
    <definedName name="CBRDISEÑO" localSheetId="3">[51]SECTORIZACIÓN!$A$12:$G$20</definedName>
    <definedName name="CBRDISEÑO" localSheetId="4">[51]SECTORIZACIÓN!$A$12:$G$20</definedName>
    <definedName name="CBRDISEÑO" localSheetId="5">[51]SECTORIZACIÓN!$A$12:$G$20</definedName>
    <definedName name="CBRDISEÑO">[51]SECTORIZACIÓN!$A$12:$G$20</definedName>
    <definedName name="CBWorkbookPriority" hidden="1">-1602700874</definedName>
    <definedName name="CC">[52]Personalizar!$G$22:$G$25</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localSheetId="16" hidden="1">{"TAB1",#N/A,TRUE,"GENERAL";"TAB2",#N/A,TRUE,"GENERAL";"TAB3",#N/A,TRUE,"GENERAL";"TAB4",#N/A,TRUE,"GENERAL";"TAB5",#N/A,TRUE,"GENERAL"}</definedName>
    <definedName name="ccccc" localSheetId="17" hidden="1">{"TAB1",#N/A,TRUE,"GENERAL";"TAB2",#N/A,TRUE,"GENERAL";"TAB3",#N/A,TRUE,"GENERAL";"TAB4",#N/A,TRUE,"GENERAL";"TAB5",#N/A,TRUE,"GENERAL"}</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hidden="1">{"TAB1",#N/A,TRUE,"GENERAL";"TAB2",#N/A,TRUE,"GENERAL";"TAB3",#N/A,TRUE,"GENERAL";"TAB4",#N/A,TRUE,"GENERAL";"TAB5",#N/A,TRUE,"GENERAL"}</definedName>
    <definedName name="CCCCCC" localSheetId="6">'[53]A. P. U.'!#REF!</definedName>
    <definedName name="CCCCCC" localSheetId="7">'[53]A. P. U.'!#REF!</definedName>
    <definedName name="CCCCCC" localSheetId="16">'[53]A. P. U.'!#REF!</definedName>
    <definedName name="CCCCCC" localSheetId="3">'[53]A. P. U.'!#REF!</definedName>
    <definedName name="CCCCCC" localSheetId="4">'[53]A. P. U.'!#REF!</definedName>
    <definedName name="CCCCCC" localSheetId="5">'[53]A. P. U.'!#REF!</definedName>
    <definedName name="CCCCCC">'[53]A. P. U.'!#REF!</definedName>
    <definedName name="CCT" localSheetId="16">#REF!</definedName>
    <definedName name="CCT" localSheetId="17">#REF!</definedName>
    <definedName name="CCT" localSheetId="3">#REF!</definedName>
    <definedName name="CCT" localSheetId="4">#REF!</definedName>
    <definedName name="CCT" localSheetId="5">#REF!</definedName>
    <definedName name="CCT">#REF!</definedName>
    <definedName name="ccto210" localSheetId="6">#REF!</definedName>
    <definedName name="ccto210" localSheetId="7">#REF!</definedName>
    <definedName name="ccto210" localSheetId="16">#REF!</definedName>
    <definedName name="ccto210" localSheetId="17">#REF!</definedName>
    <definedName name="ccto210" localSheetId="3">#REF!</definedName>
    <definedName name="ccto210" localSheetId="4">#REF!</definedName>
    <definedName name="ccto210" localSheetId="5">#REF!</definedName>
    <definedName name="ccto210">#REF!</definedName>
    <definedName name="cd">[54]Hoja1!$C$81</definedName>
    <definedName name="cdcdc" localSheetId="6" hidden="1">{"via1",#N/A,TRUE,"general";"via2",#N/A,TRUE,"general";"via3",#N/A,TRUE,"general"}</definedName>
    <definedName name="cdcdc" localSheetId="7" hidden="1">{"via1",#N/A,TRUE,"general";"via2",#N/A,TRUE,"general";"via3",#N/A,TRUE,"general"}</definedName>
    <definedName name="cdcdc" localSheetId="16" hidden="1">{"via1",#N/A,TRUE,"general";"via2",#N/A,TRUE,"general";"via3",#N/A,TRUE,"general"}</definedName>
    <definedName name="cdcdc" localSheetId="17" hidden="1">{"via1",#N/A,TRUE,"general";"via2",#N/A,TRUE,"general";"via3",#N/A,TRUE,"general"}</definedName>
    <definedName name="cdcdc" localSheetId="3"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hidden="1">{"via1",#N/A,TRUE,"general";"via2",#N/A,TRUE,"general";"via3",#N/A,TRUE,"general"}</definedName>
    <definedName name="CDctrl" localSheetId="16">[37]CDItem!$G$8</definedName>
    <definedName name="CDctrl" localSheetId="3">[37]CDItem!$G$8</definedName>
    <definedName name="CDctrl" localSheetId="4">[37]CDItem!$G$8</definedName>
    <definedName name="CDctrl" localSheetId="5">[37]CDItem!$G$8</definedName>
    <definedName name="CDctrl">[37]CDItem!$G$8</definedName>
    <definedName name="CDE" localSheetId="16">#REF!</definedName>
    <definedName name="CDE" localSheetId="17">#REF!</definedName>
    <definedName name="CDE" localSheetId="3">#REF!</definedName>
    <definedName name="CDE" localSheetId="4">#REF!</definedName>
    <definedName name="CDE" localSheetId="5">#REF!</definedName>
    <definedName name="CDE">#REF!</definedName>
    <definedName name="cdfgrtfd" localSheetId="16" hidden="1">#REF!</definedName>
    <definedName name="cdfgrtfd" localSheetId="17" hidden="1">#REF!</definedName>
    <definedName name="cdfgrtfd" localSheetId="3" hidden="1">#REF!</definedName>
    <definedName name="cdfgrtfd" localSheetId="4" hidden="1">#REF!</definedName>
    <definedName name="cdfgrtfd" localSheetId="5" hidden="1">#REF!</definedName>
    <definedName name="cdfgrtfd" hidden="1">#REF!</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localSheetId="16" hidden="1">{"TAB1",#N/A,TRUE,"GENERAL";"TAB2",#N/A,TRUE,"GENERAL";"TAB3",#N/A,TRUE,"GENERAL";"TAB4",#N/A,TRUE,"GENERAL";"TAB5",#N/A,TRUE,"GENERAL"}</definedName>
    <definedName name="ceerf" localSheetId="17" hidden="1">{"TAB1",#N/A,TRUE,"GENERAL";"TAB2",#N/A,TRUE,"GENERAL";"TAB3",#N/A,TRUE,"GENERAL";"TAB4",#N/A,TRUE,"GENERAL";"TAB5",#N/A,TRUE,"GENERAL"}</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hidden="1">{"TAB1",#N/A,TRUE,"GENERAL";"TAB2",#N/A,TRUE,"GENERAL";"TAB3",#N/A,TRUE,"GENERAL";"TAB4",#N/A,TRUE,"GENERAL";"TAB5",#N/A,TRUE,"GENERAL"}</definedName>
    <definedName name="CEMENTO" localSheetId="6">[55]Insum!$A$3:$H$63</definedName>
    <definedName name="CEMENTO" localSheetId="7">[55]Insum!$A$3:$H$63</definedName>
    <definedName name="CEMENTO" localSheetId="16">[56]Insum!$A$3:$H$63</definedName>
    <definedName name="CEMENTO" localSheetId="3">[56]Insum!$A$3:$H$63</definedName>
    <definedName name="CEMENTO" localSheetId="4">[56]Insum!$A$3:$H$63</definedName>
    <definedName name="CEMENTO" localSheetId="5">[56]Insum!$A$3:$H$63</definedName>
    <definedName name="CEMENTO">[56]Insum!$A$3:$H$63</definedName>
    <definedName name="CGDI01" localSheetId="16">[6]Tablas!#REF!</definedName>
    <definedName name="CGDI01" localSheetId="17">[6]Tablas!#REF!</definedName>
    <definedName name="CGDI01" localSheetId="3">[6]Tablas!#REF!</definedName>
    <definedName name="CGDI01" localSheetId="4">[6]Tablas!#REF!</definedName>
    <definedName name="CGDI01" localSheetId="5">[6]Tablas!#REF!</definedName>
    <definedName name="CGDI01">[6]Tablas!#REF!</definedName>
    <definedName name="CGDI02" localSheetId="16">[6]Tablas!#REF!</definedName>
    <definedName name="CGDI02" localSheetId="17">[6]Tablas!#REF!</definedName>
    <definedName name="CGDI02" localSheetId="3">[6]Tablas!#REF!</definedName>
    <definedName name="CGDI02" localSheetId="4">[6]Tablas!#REF!</definedName>
    <definedName name="CGDI02" localSheetId="5">[6]Tablas!#REF!</definedName>
    <definedName name="CGDI02">[6]Tablas!#REF!</definedName>
    <definedName name="CGDI03" localSheetId="16">[6]Tablas!#REF!</definedName>
    <definedName name="CGDI03" localSheetId="17">[6]Tablas!#REF!</definedName>
    <definedName name="CGDI03" localSheetId="3">[6]Tablas!#REF!</definedName>
    <definedName name="CGDI03" localSheetId="4">[6]Tablas!#REF!</definedName>
    <definedName name="CGDI03" localSheetId="5">[6]Tablas!#REF!</definedName>
    <definedName name="CGDI03">[6]Tablas!#REF!</definedName>
    <definedName name="CGDI04" localSheetId="16">[6]Tablas!#REF!</definedName>
    <definedName name="CGDI04" localSheetId="17">[6]Tablas!#REF!</definedName>
    <definedName name="CGDI04" localSheetId="3">[6]Tablas!#REF!</definedName>
    <definedName name="CGDI04" localSheetId="4">[6]Tablas!#REF!</definedName>
    <definedName name="CGDI04" localSheetId="5">[6]Tablas!#REF!</definedName>
    <definedName name="CGDI04">[6]Tablas!#REF!</definedName>
    <definedName name="CGDI05" localSheetId="16">[6]Tablas!#REF!</definedName>
    <definedName name="CGDI05" localSheetId="3">[6]Tablas!#REF!</definedName>
    <definedName name="CGDI05" localSheetId="4">[6]Tablas!#REF!</definedName>
    <definedName name="CGDI05" localSheetId="5">[6]Tablas!#REF!</definedName>
    <definedName name="CGDI05">[6]Tablas!#REF!</definedName>
    <definedName name="CGDI06" localSheetId="16">[6]Tablas!#REF!</definedName>
    <definedName name="CGDI06" localSheetId="3">[6]Tablas!#REF!</definedName>
    <definedName name="CGDI06" localSheetId="4">[6]Tablas!#REF!</definedName>
    <definedName name="CGDI06" localSheetId="5">[6]Tablas!#REF!</definedName>
    <definedName name="CGDI06">[6]Tablas!#REF!</definedName>
    <definedName name="CGDI07" localSheetId="16">[6]Tablas!#REF!</definedName>
    <definedName name="CGDI07" localSheetId="3">[6]Tablas!#REF!</definedName>
    <definedName name="CGDI07" localSheetId="4">[6]Tablas!#REF!</definedName>
    <definedName name="CGDI07" localSheetId="5">[6]Tablas!#REF!</definedName>
    <definedName name="CGDI07">[6]Tablas!#REF!</definedName>
    <definedName name="CGDI08" localSheetId="16">[6]Tablas!#REF!</definedName>
    <definedName name="CGDI08" localSheetId="3">[6]Tablas!#REF!</definedName>
    <definedName name="CGDI08" localSheetId="4">[6]Tablas!#REF!</definedName>
    <definedName name="CGDI08" localSheetId="5">[6]Tablas!#REF!</definedName>
    <definedName name="CGDI08">[6]Tablas!#REF!</definedName>
    <definedName name="CGEX01" localSheetId="16">[6]Tablas!#REF!</definedName>
    <definedName name="CGEX01" localSheetId="3">[6]Tablas!#REF!</definedName>
    <definedName name="CGEX01" localSheetId="4">[6]Tablas!#REF!</definedName>
    <definedName name="CGEX01" localSheetId="5">[6]Tablas!#REF!</definedName>
    <definedName name="CGEX01">[6]Tablas!#REF!</definedName>
    <definedName name="CGEX02" localSheetId="16">[6]Tablas!#REF!</definedName>
    <definedName name="CGEX02" localSheetId="3">[6]Tablas!#REF!</definedName>
    <definedName name="CGEX02" localSheetId="4">[6]Tablas!#REF!</definedName>
    <definedName name="CGEX02" localSheetId="5">[6]Tablas!#REF!</definedName>
    <definedName name="CGEX02">[6]Tablas!#REF!</definedName>
    <definedName name="CGEX031" localSheetId="16">[6]Tablas!#REF!</definedName>
    <definedName name="CGEX031" localSheetId="3">[6]Tablas!#REF!</definedName>
    <definedName name="CGEX031" localSheetId="4">[6]Tablas!#REF!</definedName>
    <definedName name="CGEX031" localSheetId="5">[6]Tablas!#REF!</definedName>
    <definedName name="CGEX031">[6]Tablas!#REF!</definedName>
    <definedName name="CGEX04" localSheetId="16">[6]Tablas!#REF!</definedName>
    <definedName name="CGEX04" localSheetId="3">[6]Tablas!#REF!</definedName>
    <definedName name="CGEX04" localSheetId="4">[6]Tablas!#REF!</definedName>
    <definedName name="CGEX04" localSheetId="5">[6]Tablas!#REF!</definedName>
    <definedName name="CGEX04">[6]Tablas!#REF!</definedName>
    <definedName name="CGFI011" localSheetId="16">[6]Tablas!#REF!</definedName>
    <definedName name="CGFI011" localSheetId="3">[6]Tablas!#REF!</definedName>
    <definedName name="CGFI011" localSheetId="4">[6]Tablas!#REF!</definedName>
    <definedName name="CGFI011" localSheetId="5">[6]Tablas!#REF!</definedName>
    <definedName name="CGFI011">[6]Tablas!#REF!</definedName>
    <definedName name="CGFI012" localSheetId="16">[6]Tablas!#REF!</definedName>
    <definedName name="CGFI012" localSheetId="3">[6]Tablas!#REF!</definedName>
    <definedName name="CGFI012" localSheetId="4">[6]Tablas!#REF!</definedName>
    <definedName name="CGFI012" localSheetId="5">[6]Tablas!#REF!</definedName>
    <definedName name="CGFI012">[6]Tablas!#REF!</definedName>
    <definedName name="CGFI021" localSheetId="16">[6]Tablas!#REF!</definedName>
    <definedName name="CGFI021" localSheetId="3">[6]Tablas!#REF!</definedName>
    <definedName name="CGFI021" localSheetId="4">[6]Tablas!#REF!</definedName>
    <definedName name="CGFI021" localSheetId="5">[6]Tablas!#REF!</definedName>
    <definedName name="CGFI021">[6]Tablas!#REF!</definedName>
    <definedName name="CGFI022" localSheetId="16">[6]Tablas!#REF!</definedName>
    <definedName name="CGFI022" localSheetId="3">[6]Tablas!#REF!</definedName>
    <definedName name="CGFI022" localSheetId="4">[6]Tablas!#REF!</definedName>
    <definedName name="CGFI022" localSheetId="5">[6]Tablas!#REF!</definedName>
    <definedName name="CGFI022">[6]Tablas!#REF!</definedName>
    <definedName name="CGFI023" localSheetId="16">[6]Tablas!#REF!</definedName>
    <definedName name="CGFI023" localSheetId="3">[6]Tablas!#REF!</definedName>
    <definedName name="CGFI023" localSheetId="4">[6]Tablas!#REF!</definedName>
    <definedName name="CGFI023" localSheetId="5">[6]Tablas!#REF!</definedName>
    <definedName name="CGFI023">[6]Tablas!#REF!</definedName>
    <definedName name="CGFI024" localSheetId="16">[6]Tablas!#REF!</definedName>
    <definedName name="CGFI024" localSheetId="3">[6]Tablas!#REF!</definedName>
    <definedName name="CGFI024" localSheetId="4">[6]Tablas!#REF!</definedName>
    <definedName name="CGFI024" localSheetId="5">[6]Tablas!#REF!</definedName>
    <definedName name="CGFI024">[6]Tablas!#REF!</definedName>
    <definedName name="CGFI031" localSheetId="16">[6]Tablas!#REF!</definedName>
    <definedName name="CGFI031" localSheetId="3">[6]Tablas!#REF!</definedName>
    <definedName name="CGFI031" localSheetId="4">[6]Tablas!#REF!</definedName>
    <definedName name="CGFI031" localSheetId="5">[6]Tablas!#REF!</definedName>
    <definedName name="CGFI031">[6]Tablas!#REF!</definedName>
    <definedName name="CGFI032" localSheetId="16">[6]Tablas!#REF!</definedName>
    <definedName name="CGFI032" localSheetId="3">[6]Tablas!#REF!</definedName>
    <definedName name="CGFI032" localSheetId="4">[6]Tablas!#REF!</definedName>
    <definedName name="CGFI032" localSheetId="5">[6]Tablas!#REF!</definedName>
    <definedName name="CGFI032">[6]Tablas!#REF!</definedName>
    <definedName name="CGFI0331" localSheetId="16">[6]Tablas!#REF!</definedName>
    <definedName name="CGFI0331" localSheetId="3">[6]Tablas!#REF!</definedName>
    <definedName name="CGFI0331" localSheetId="4">[6]Tablas!#REF!</definedName>
    <definedName name="CGFI0331" localSheetId="5">[6]Tablas!#REF!</definedName>
    <definedName name="CGFI0331">[6]Tablas!#REF!</definedName>
    <definedName name="CGFI0332" localSheetId="16">[6]Tablas!#REF!</definedName>
    <definedName name="CGFI0332" localSheetId="3">[6]Tablas!#REF!</definedName>
    <definedName name="CGFI0332" localSheetId="4">[6]Tablas!#REF!</definedName>
    <definedName name="CGFI0332" localSheetId="5">[6]Tablas!#REF!</definedName>
    <definedName name="CGFI0332">[6]Tablas!#REF!</definedName>
    <definedName name="CGFI0333" localSheetId="16">[6]Tablas!#REF!</definedName>
    <definedName name="CGFI0333" localSheetId="3">[6]Tablas!#REF!</definedName>
    <definedName name="CGFI0333" localSheetId="4">[6]Tablas!#REF!</definedName>
    <definedName name="CGFI0333" localSheetId="5">[6]Tablas!#REF!</definedName>
    <definedName name="CGFI0333">[6]Tablas!#REF!</definedName>
    <definedName name="CGFI0334" localSheetId="16">[6]Tablas!#REF!</definedName>
    <definedName name="CGFI0334" localSheetId="3">[6]Tablas!#REF!</definedName>
    <definedName name="CGFI0334" localSheetId="4">[6]Tablas!#REF!</definedName>
    <definedName name="CGFI0334" localSheetId="5">[6]Tablas!#REF!</definedName>
    <definedName name="CGFI0334">[6]Tablas!#REF!</definedName>
    <definedName name="CGFI0335" localSheetId="16">[6]Tablas!#REF!</definedName>
    <definedName name="CGFI0335" localSheetId="3">[6]Tablas!#REF!</definedName>
    <definedName name="CGFI0335" localSheetId="4">[6]Tablas!#REF!</definedName>
    <definedName name="CGFI0335" localSheetId="5">[6]Tablas!#REF!</definedName>
    <definedName name="CGFI0335">[6]Tablas!#REF!</definedName>
    <definedName name="CGFI0341" localSheetId="16">[6]Tablas!#REF!</definedName>
    <definedName name="CGFI0341" localSheetId="3">[6]Tablas!#REF!</definedName>
    <definedName name="CGFI0341" localSheetId="4">[6]Tablas!#REF!</definedName>
    <definedName name="CGFI0341" localSheetId="5">[6]Tablas!#REF!</definedName>
    <definedName name="CGFI0341">[6]Tablas!#REF!</definedName>
    <definedName name="CGFI0343" localSheetId="16">[6]Tablas!#REF!</definedName>
    <definedName name="CGFI0343" localSheetId="3">[6]Tablas!#REF!</definedName>
    <definedName name="CGFI0343" localSheetId="4">[6]Tablas!#REF!</definedName>
    <definedName name="CGFI0343" localSheetId="5">[6]Tablas!#REF!</definedName>
    <definedName name="CGFI0343">[6]Tablas!#REF!</definedName>
    <definedName name="CGFI0344" localSheetId="16">[6]Tablas!#REF!</definedName>
    <definedName name="CGFI0344" localSheetId="3">[6]Tablas!#REF!</definedName>
    <definedName name="CGFI0344" localSheetId="4">[6]Tablas!#REF!</definedName>
    <definedName name="CGFI0344" localSheetId="5">[6]Tablas!#REF!</definedName>
    <definedName name="CGFI0344">[6]Tablas!#REF!</definedName>
    <definedName name="CGPR01" localSheetId="16">[6]Tablas!#REF!</definedName>
    <definedName name="CGPR01" localSheetId="3">[6]Tablas!#REF!</definedName>
    <definedName name="CGPR01" localSheetId="4">[6]Tablas!#REF!</definedName>
    <definedName name="CGPR01" localSheetId="5">[6]Tablas!#REF!</definedName>
    <definedName name="CGPR01">[6]Tablas!#REF!</definedName>
    <definedName name="CGPR021" localSheetId="16">[6]Tablas!#REF!</definedName>
    <definedName name="CGPR021" localSheetId="3">[6]Tablas!#REF!</definedName>
    <definedName name="CGPR021" localSheetId="4">[6]Tablas!#REF!</definedName>
    <definedName name="CGPR021" localSheetId="5">[6]Tablas!#REF!</definedName>
    <definedName name="CGPR021">[6]Tablas!#REF!</definedName>
    <definedName name="CGPR022" localSheetId="16">[6]Tablas!#REF!</definedName>
    <definedName name="CGPR022" localSheetId="3">[6]Tablas!#REF!</definedName>
    <definedName name="CGPR022" localSheetId="4">[6]Tablas!#REF!</definedName>
    <definedName name="CGPR022" localSheetId="5">[6]Tablas!#REF!</definedName>
    <definedName name="CGPR022">[6]Tablas!#REF!</definedName>
    <definedName name="CGPR023" localSheetId="16">[6]Tablas!#REF!</definedName>
    <definedName name="CGPR023" localSheetId="3">[6]Tablas!#REF!</definedName>
    <definedName name="CGPR023" localSheetId="4">[6]Tablas!#REF!</definedName>
    <definedName name="CGPR023" localSheetId="5">[6]Tablas!#REF!</definedName>
    <definedName name="CGPR023">[6]Tablas!#REF!</definedName>
    <definedName name="CGPR024" localSheetId="16">[6]Tablas!#REF!</definedName>
    <definedName name="CGPR024" localSheetId="3">[6]Tablas!#REF!</definedName>
    <definedName name="CGPR024" localSheetId="4">[6]Tablas!#REF!</definedName>
    <definedName name="CGPR024" localSheetId="5">[6]Tablas!#REF!</definedName>
    <definedName name="CGPR024">[6]Tablas!#REF!</definedName>
    <definedName name="CGPR031" localSheetId="16">[6]Tablas!#REF!</definedName>
    <definedName name="CGPR031" localSheetId="3">[6]Tablas!#REF!</definedName>
    <definedName name="CGPR031" localSheetId="4">[6]Tablas!#REF!</definedName>
    <definedName name="CGPR031" localSheetId="5">[6]Tablas!#REF!</definedName>
    <definedName name="CGPR031">[6]Tablas!#REF!</definedName>
    <definedName name="CGPR032" localSheetId="16">[6]Tablas!#REF!</definedName>
    <definedName name="CGPR032" localSheetId="3">[6]Tablas!#REF!</definedName>
    <definedName name="CGPR032" localSheetId="4">[6]Tablas!#REF!</definedName>
    <definedName name="CGPR032" localSheetId="5">[6]Tablas!#REF!</definedName>
    <definedName name="CGPR032">[6]Tablas!#REF!</definedName>
    <definedName name="CGPR0331" localSheetId="16">[6]Tablas!#REF!</definedName>
    <definedName name="CGPR0331" localSheetId="3">[6]Tablas!#REF!</definedName>
    <definedName name="CGPR0331" localSheetId="4">[6]Tablas!#REF!</definedName>
    <definedName name="CGPR0331" localSheetId="5">[6]Tablas!#REF!</definedName>
    <definedName name="CGPR0331">[6]Tablas!#REF!</definedName>
    <definedName name="CGPR0332" localSheetId="16">[6]Tablas!#REF!</definedName>
    <definedName name="CGPR0332" localSheetId="3">[6]Tablas!#REF!</definedName>
    <definedName name="CGPR0332" localSheetId="4">[6]Tablas!#REF!</definedName>
    <definedName name="CGPR0332" localSheetId="5">[6]Tablas!#REF!</definedName>
    <definedName name="CGPR0332">[6]Tablas!#REF!</definedName>
    <definedName name="CGPR0333" localSheetId="16">[6]Tablas!#REF!</definedName>
    <definedName name="CGPR0333" localSheetId="3">[6]Tablas!#REF!</definedName>
    <definedName name="CGPR0333" localSheetId="4">[6]Tablas!#REF!</definedName>
    <definedName name="CGPR0333" localSheetId="5">[6]Tablas!#REF!</definedName>
    <definedName name="CGPR0333">[6]Tablas!#REF!</definedName>
    <definedName name="CGPR041" localSheetId="16">[6]Tablas!#REF!</definedName>
    <definedName name="CGPR041" localSheetId="3">[6]Tablas!#REF!</definedName>
    <definedName name="CGPR041" localSheetId="4">[6]Tablas!#REF!</definedName>
    <definedName name="CGPR041" localSheetId="5">[6]Tablas!#REF!</definedName>
    <definedName name="CGPR041">[6]Tablas!#REF!</definedName>
    <definedName name="CGPR042" localSheetId="16">[6]Tablas!#REF!</definedName>
    <definedName name="CGPR042" localSheetId="3">[6]Tablas!#REF!</definedName>
    <definedName name="CGPR042" localSheetId="4">[6]Tablas!#REF!</definedName>
    <definedName name="CGPR042" localSheetId="5">[6]Tablas!#REF!</definedName>
    <definedName name="CGPR042">[6]Tablas!#REF!</definedName>
    <definedName name="CGPR043" localSheetId="16">[6]Tablas!#REF!</definedName>
    <definedName name="CGPR043" localSheetId="3">[6]Tablas!#REF!</definedName>
    <definedName name="CGPR043" localSheetId="4">[6]Tablas!#REF!</definedName>
    <definedName name="CGPR043" localSheetId="5">[6]Tablas!#REF!</definedName>
    <definedName name="CGPR043">[6]Tablas!#REF!</definedName>
    <definedName name="CGPR051" localSheetId="16">[6]Tablas!#REF!</definedName>
    <definedName name="CGPR051" localSheetId="3">[6]Tablas!#REF!</definedName>
    <definedName name="CGPR051" localSheetId="4">[6]Tablas!#REF!</definedName>
    <definedName name="CGPR051" localSheetId="5">[6]Tablas!#REF!</definedName>
    <definedName name="CGPR051">[6]Tablas!#REF!</definedName>
    <definedName name="CGPR052" localSheetId="16">[6]Tablas!#REF!</definedName>
    <definedName name="CGPR052" localSheetId="3">[6]Tablas!#REF!</definedName>
    <definedName name="CGPR052" localSheetId="4">[6]Tablas!#REF!</definedName>
    <definedName name="CGPR052" localSheetId="5">[6]Tablas!#REF!</definedName>
    <definedName name="CGPR052">[6]Tablas!#REF!</definedName>
    <definedName name="CGPR0531" localSheetId="16">[6]Tablas!#REF!</definedName>
    <definedName name="CGPR0531" localSheetId="3">[6]Tablas!#REF!</definedName>
    <definedName name="CGPR0531" localSheetId="4">[6]Tablas!#REF!</definedName>
    <definedName name="CGPR0531" localSheetId="5">[6]Tablas!#REF!</definedName>
    <definedName name="CGPR0531">[6]Tablas!#REF!</definedName>
    <definedName name="CGPR0532" localSheetId="16">[6]Tablas!#REF!</definedName>
    <definedName name="CGPR0532" localSheetId="3">[6]Tablas!#REF!</definedName>
    <definedName name="CGPR0532" localSheetId="4">[6]Tablas!#REF!</definedName>
    <definedName name="CGPR0532" localSheetId="5">[6]Tablas!#REF!</definedName>
    <definedName name="CGPR0532">[6]Tablas!#REF!</definedName>
    <definedName name="CGPR0533" localSheetId="16">[6]Tablas!#REF!</definedName>
    <definedName name="CGPR0533" localSheetId="3">[6]Tablas!#REF!</definedName>
    <definedName name="CGPR0533" localSheetId="4">[6]Tablas!#REF!</definedName>
    <definedName name="CGPR0533" localSheetId="5">[6]Tablas!#REF!</definedName>
    <definedName name="CGPR0533">[6]Tablas!#REF!</definedName>
    <definedName name="CGPR0534" localSheetId="16">[6]Tablas!#REF!</definedName>
    <definedName name="CGPR0534" localSheetId="3">[6]Tablas!#REF!</definedName>
    <definedName name="CGPR0534" localSheetId="4">[6]Tablas!#REF!</definedName>
    <definedName name="CGPR0534" localSheetId="5">[6]Tablas!#REF!</definedName>
    <definedName name="CGPR0534">[6]Tablas!#REF!</definedName>
    <definedName name="CGPR0541" localSheetId="16">[6]Tablas!#REF!</definedName>
    <definedName name="CGPR0541" localSheetId="3">[6]Tablas!#REF!</definedName>
    <definedName name="CGPR0541" localSheetId="4">[6]Tablas!#REF!</definedName>
    <definedName name="CGPR0541" localSheetId="5">[6]Tablas!#REF!</definedName>
    <definedName name="CGPR0541">[6]Tablas!#REF!</definedName>
    <definedName name="CGPR0542" localSheetId="16">[6]Tablas!#REF!</definedName>
    <definedName name="CGPR0542" localSheetId="3">[6]Tablas!#REF!</definedName>
    <definedName name="CGPR0542" localSheetId="4">[6]Tablas!#REF!</definedName>
    <definedName name="CGPR0542" localSheetId="5">[6]Tablas!#REF!</definedName>
    <definedName name="CGPR0542">[6]Tablas!#REF!</definedName>
    <definedName name="CGPR0543" localSheetId="16">[6]Tablas!#REF!</definedName>
    <definedName name="CGPR0543" localSheetId="3">[6]Tablas!#REF!</definedName>
    <definedName name="CGPR0543" localSheetId="4">[6]Tablas!#REF!</definedName>
    <definedName name="CGPR0543" localSheetId="5">[6]Tablas!#REF!</definedName>
    <definedName name="CGPR0543">[6]Tablas!#REF!</definedName>
    <definedName name="CGPR061" localSheetId="16">[6]Tablas!#REF!</definedName>
    <definedName name="CGPR061" localSheetId="3">[6]Tablas!#REF!</definedName>
    <definedName name="CGPR061" localSheetId="4">[6]Tablas!#REF!</definedName>
    <definedName name="CGPR061" localSheetId="5">[6]Tablas!#REF!</definedName>
    <definedName name="CGPR061">[6]Tablas!#REF!</definedName>
    <definedName name="CGPR062" localSheetId="16">[6]Tablas!#REF!</definedName>
    <definedName name="CGPR062" localSheetId="3">[6]Tablas!#REF!</definedName>
    <definedName name="CGPR062" localSheetId="4">[6]Tablas!#REF!</definedName>
    <definedName name="CGPR062" localSheetId="5">[6]Tablas!#REF!</definedName>
    <definedName name="CGPR062">[6]Tablas!#REF!</definedName>
    <definedName name="CGPR0621" localSheetId="16">[6]Tablas!#REF!</definedName>
    <definedName name="CGPR0621" localSheetId="3">[6]Tablas!#REF!</definedName>
    <definedName name="CGPR0621" localSheetId="4">[6]Tablas!#REF!</definedName>
    <definedName name="CGPR0621" localSheetId="5">[6]Tablas!#REF!</definedName>
    <definedName name="CGPR0621">[6]Tablas!#REF!</definedName>
    <definedName name="CGPR0622" localSheetId="16">[6]Tablas!#REF!</definedName>
    <definedName name="CGPR0622" localSheetId="3">[6]Tablas!#REF!</definedName>
    <definedName name="CGPR0622" localSheetId="4">[6]Tablas!#REF!</definedName>
    <definedName name="CGPR0622" localSheetId="5">[6]Tablas!#REF!</definedName>
    <definedName name="CGPR0622">[6]Tablas!#REF!</definedName>
    <definedName name="CGPR0631" localSheetId="16">[6]Tablas!#REF!</definedName>
    <definedName name="CGPR0631" localSheetId="3">[6]Tablas!#REF!</definedName>
    <definedName name="CGPR0631" localSheetId="4">[6]Tablas!#REF!</definedName>
    <definedName name="CGPR0631" localSheetId="5">[6]Tablas!#REF!</definedName>
    <definedName name="CGPR0631">[6]Tablas!#REF!</definedName>
    <definedName name="CGPR0632" localSheetId="16">[6]Tablas!#REF!</definedName>
    <definedName name="CGPR0632" localSheetId="3">[6]Tablas!#REF!</definedName>
    <definedName name="CGPR0632" localSheetId="4">[6]Tablas!#REF!</definedName>
    <definedName name="CGPR0632" localSheetId="5">[6]Tablas!#REF!</definedName>
    <definedName name="CGPR0632">[6]Tablas!#REF!</definedName>
    <definedName name="CGPR0633" localSheetId="16">[6]Tablas!#REF!</definedName>
    <definedName name="CGPR0633" localSheetId="3">[6]Tablas!#REF!</definedName>
    <definedName name="CGPR0633" localSheetId="4">[6]Tablas!#REF!</definedName>
    <definedName name="CGPR0633" localSheetId="5">[6]Tablas!#REF!</definedName>
    <definedName name="CGPR0633">[6]Tablas!#REF!</definedName>
    <definedName name="CGPR0641" localSheetId="16">[6]Tablas!#REF!</definedName>
    <definedName name="CGPR0641" localSheetId="3">[6]Tablas!#REF!</definedName>
    <definedName name="CGPR0641" localSheetId="4">[6]Tablas!#REF!</definedName>
    <definedName name="CGPR0641" localSheetId="5">[6]Tablas!#REF!</definedName>
    <definedName name="CGPR0641">[6]Tablas!#REF!</definedName>
    <definedName name="CGPR0642" localSheetId="16">[6]Tablas!#REF!</definedName>
    <definedName name="CGPR0642" localSheetId="3">[6]Tablas!#REF!</definedName>
    <definedName name="CGPR0642" localSheetId="4">[6]Tablas!#REF!</definedName>
    <definedName name="CGPR0642" localSheetId="5">[6]Tablas!#REF!</definedName>
    <definedName name="CGPR0642">[6]Tablas!#REF!</definedName>
    <definedName name="CGPR0643" localSheetId="16">[6]Tablas!#REF!</definedName>
    <definedName name="CGPR0643" localSheetId="3">[6]Tablas!#REF!</definedName>
    <definedName name="CGPR0643" localSheetId="4">[6]Tablas!#REF!</definedName>
    <definedName name="CGPR0643" localSheetId="5">[6]Tablas!#REF!</definedName>
    <definedName name="CGPR0643">[6]Tablas!#REF!</definedName>
    <definedName name="CGRF01" localSheetId="16">[6]Tablas!#REF!</definedName>
    <definedName name="CGRF01" localSheetId="3">[6]Tablas!#REF!</definedName>
    <definedName name="CGRF01" localSheetId="4">[6]Tablas!#REF!</definedName>
    <definedName name="CGRF01" localSheetId="5">[6]Tablas!#REF!</definedName>
    <definedName name="CGRF01">[6]Tablas!#REF!</definedName>
    <definedName name="CGRF02" localSheetId="16">[6]Tablas!#REF!</definedName>
    <definedName name="CGRF02" localSheetId="3">[6]Tablas!#REF!</definedName>
    <definedName name="CGRF02" localSheetId="4">[6]Tablas!#REF!</definedName>
    <definedName name="CGRF02" localSheetId="5">[6]Tablas!#REF!</definedName>
    <definedName name="CGRF02">[6]Tablas!#REF!</definedName>
    <definedName name="CGRF031" localSheetId="16">[6]Tablas!#REF!</definedName>
    <definedName name="CGRF031" localSheetId="3">[6]Tablas!#REF!</definedName>
    <definedName name="CGRF031" localSheetId="4">[6]Tablas!#REF!</definedName>
    <definedName name="CGRF031" localSheetId="5">[6]Tablas!#REF!</definedName>
    <definedName name="CGRF031">[6]Tablas!#REF!</definedName>
    <definedName name="CGRF032" localSheetId="16">[6]Tablas!#REF!</definedName>
    <definedName name="CGRF032" localSheetId="3">[6]Tablas!#REF!</definedName>
    <definedName name="CGRF032" localSheetId="4">[6]Tablas!#REF!</definedName>
    <definedName name="CGRF032" localSheetId="5">[6]Tablas!#REF!</definedName>
    <definedName name="CGRF032">[6]Tablas!#REF!</definedName>
    <definedName name="CGRF0331" localSheetId="16">[6]Tablas!#REF!</definedName>
    <definedName name="CGRF0331" localSheetId="3">[6]Tablas!#REF!</definedName>
    <definedName name="CGRF0331" localSheetId="4">[6]Tablas!#REF!</definedName>
    <definedName name="CGRF0331" localSheetId="5">[6]Tablas!#REF!</definedName>
    <definedName name="CGRF0331">[6]Tablas!#REF!</definedName>
    <definedName name="CGRF0332" localSheetId="16">[6]Tablas!#REF!</definedName>
    <definedName name="CGRF0332" localSheetId="3">[6]Tablas!#REF!</definedName>
    <definedName name="CGRF0332" localSheetId="4">[6]Tablas!#REF!</definedName>
    <definedName name="CGRF0332" localSheetId="5">[6]Tablas!#REF!</definedName>
    <definedName name="CGRF0332">[6]Tablas!#REF!</definedName>
    <definedName name="CGRF0333" localSheetId="16">[6]Tablas!#REF!</definedName>
    <definedName name="CGRF0333" localSheetId="3">[6]Tablas!#REF!</definedName>
    <definedName name="CGRF0333" localSheetId="4">[6]Tablas!#REF!</definedName>
    <definedName name="CGRF0333" localSheetId="5">[6]Tablas!#REF!</definedName>
    <definedName name="CGRF0333">[6]Tablas!#REF!</definedName>
    <definedName name="CGRF0334" localSheetId="16">[6]Tablas!#REF!</definedName>
    <definedName name="CGRF0334" localSheetId="3">[6]Tablas!#REF!</definedName>
    <definedName name="CGRF0334" localSheetId="4">[6]Tablas!#REF!</definedName>
    <definedName name="CGRF0334" localSheetId="5">[6]Tablas!#REF!</definedName>
    <definedName name="CGRF0334">[6]Tablas!#REF!</definedName>
    <definedName name="CGRF0335" localSheetId="16">[6]Tablas!#REF!</definedName>
    <definedName name="CGRF0335" localSheetId="3">[6]Tablas!#REF!</definedName>
    <definedName name="CGRF0335" localSheetId="4">[6]Tablas!#REF!</definedName>
    <definedName name="CGRF0335" localSheetId="5">[6]Tablas!#REF!</definedName>
    <definedName name="CGRF0335">[6]Tablas!#REF!</definedName>
    <definedName name="CGRF0336" localSheetId="16">[6]Tablas!#REF!</definedName>
    <definedName name="CGRF0336" localSheetId="3">[6]Tablas!#REF!</definedName>
    <definedName name="CGRF0336" localSheetId="4">[6]Tablas!#REF!</definedName>
    <definedName name="CGRF0336" localSheetId="5">[6]Tablas!#REF!</definedName>
    <definedName name="CGRF0336">[6]Tablas!#REF!</definedName>
    <definedName name="CGRF0337" localSheetId="16">[6]Tablas!#REF!</definedName>
    <definedName name="CGRF0337" localSheetId="3">[6]Tablas!#REF!</definedName>
    <definedName name="CGRF0337" localSheetId="4">[6]Tablas!#REF!</definedName>
    <definedName name="CGRF0337" localSheetId="5">[6]Tablas!#REF!</definedName>
    <definedName name="CGRF0337">[6]Tablas!#REF!</definedName>
    <definedName name="CGRF0338" localSheetId="16">[6]Tablas!#REF!</definedName>
    <definedName name="CGRF0338" localSheetId="3">[6]Tablas!#REF!</definedName>
    <definedName name="CGRF0338" localSheetId="4">[6]Tablas!#REF!</definedName>
    <definedName name="CGRF0338" localSheetId="5">[6]Tablas!#REF!</definedName>
    <definedName name="CGRF0338">[6]Tablas!#REF!</definedName>
    <definedName name="CGRF0341" localSheetId="16">[6]Tablas!#REF!</definedName>
    <definedName name="CGRF0341" localSheetId="3">[6]Tablas!#REF!</definedName>
    <definedName name="CGRF0341" localSheetId="4">[6]Tablas!#REF!</definedName>
    <definedName name="CGRF0341" localSheetId="5">[6]Tablas!#REF!</definedName>
    <definedName name="CGRF0341">[6]Tablas!#REF!</definedName>
    <definedName name="CGRF0342" localSheetId="16">[6]Tablas!#REF!</definedName>
    <definedName name="CGRF0342" localSheetId="3">[6]Tablas!#REF!</definedName>
    <definedName name="CGRF0342" localSheetId="4">[6]Tablas!#REF!</definedName>
    <definedName name="CGRF0342" localSheetId="5">[6]Tablas!#REF!</definedName>
    <definedName name="CGRF0342">[6]Tablas!#REF!</definedName>
    <definedName name="CGRF0343" localSheetId="16">[6]Tablas!#REF!</definedName>
    <definedName name="CGRF0343" localSheetId="3">[6]Tablas!#REF!</definedName>
    <definedName name="CGRF0343" localSheetId="4">[6]Tablas!#REF!</definedName>
    <definedName name="CGRF0343" localSheetId="5">[6]Tablas!#REF!</definedName>
    <definedName name="CGRF0343">[6]Tablas!#REF!</definedName>
    <definedName name="CGRF041" localSheetId="16">[6]Tablas!#REF!</definedName>
    <definedName name="CGRF041" localSheetId="3">[6]Tablas!#REF!</definedName>
    <definedName name="CGRF041" localSheetId="4">[6]Tablas!#REF!</definedName>
    <definedName name="CGRF041" localSheetId="5">[6]Tablas!#REF!</definedName>
    <definedName name="CGRF041">[6]Tablas!#REF!</definedName>
    <definedName name="CGRF042" localSheetId="16">[6]Tablas!#REF!</definedName>
    <definedName name="CGRF042" localSheetId="3">[6]Tablas!#REF!</definedName>
    <definedName name="CGRF042" localSheetId="4">[6]Tablas!#REF!</definedName>
    <definedName name="CGRF042" localSheetId="5">[6]Tablas!#REF!</definedName>
    <definedName name="CGRF042">[6]Tablas!#REF!</definedName>
    <definedName name="CGRF0431" localSheetId="16">[6]Tablas!#REF!</definedName>
    <definedName name="CGRF0431" localSheetId="3">[6]Tablas!#REF!</definedName>
    <definedName name="CGRF0431" localSheetId="4">[6]Tablas!#REF!</definedName>
    <definedName name="CGRF0431" localSheetId="5">[6]Tablas!#REF!</definedName>
    <definedName name="CGRF0431">[6]Tablas!#REF!</definedName>
    <definedName name="CGRF0432" localSheetId="16">[6]Tablas!#REF!</definedName>
    <definedName name="CGRF0432" localSheetId="3">[6]Tablas!#REF!</definedName>
    <definedName name="CGRF0432" localSheetId="4">[6]Tablas!#REF!</definedName>
    <definedName name="CGRF0432" localSheetId="5">[6]Tablas!#REF!</definedName>
    <definedName name="CGRF0432">[6]Tablas!#REF!</definedName>
    <definedName name="CGRF0433" localSheetId="16">[6]Tablas!#REF!</definedName>
    <definedName name="CGRF0433" localSheetId="3">[6]Tablas!#REF!</definedName>
    <definedName name="CGRF0433" localSheetId="4">[6]Tablas!#REF!</definedName>
    <definedName name="CGRF0433" localSheetId="5">[6]Tablas!#REF!</definedName>
    <definedName name="CGRF0433">[6]Tablas!#REF!</definedName>
    <definedName name="CGRF0441" localSheetId="16">[6]Tablas!#REF!</definedName>
    <definedName name="CGRF0441" localSheetId="3">[6]Tablas!#REF!</definedName>
    <definedName name="CGRF0441" localSheetId="4">[6]Tablas!#REF!</definedName>
    <definedName name="CGRF0441" localSheetId="5">[6]Tablas!#REF!</definedName>
    <definedName name="CGRF0441">[6]Tablas!#REF!</definedName>
    <definedName name="CGRF0442" localSheetId="16">[6]Tablas!#REF!</definedName>
    <definedName name="CGRF0442" localSheetId="3">[6]Tablas!#REF!</definedName>
    <definedName name="CGRF0442" localSheetId="4">[6]Tablas!#REF!</definedName>
    <definedName name="CGRF0442" localSheetId="5">[6]Tablas!#REF!</definedName>
    <definedName name="CGRF0442">[6]Tablas!#REF!</definedName>
    <definedName name="CGRF0443" localSheetId="16">[6]Tablas!#REF!</definedName>
    <definedName name="CGRF0443" localSheetId="3">[6]Tablas!#REF!</definedName>
    <definedName name="CGRF0443" localSheetId="4">[6]Tablas!#REF!</definedName>
    <definedName name="CGRF0443" localSheetId="5">[6]Tablas!#REF!</definedName>
    <definedName name="CGRF0443">[6]Tablas!#REF!</definedName>
    <definedName name="CGSM01" localSheetId="16">[6]Tablas!#REF!</definedName>
    <definedName name="CGSM01" localSheetId="3">[6]Tablas!#REF!</definedName>
    <definedName name="CGSM01" localSheetId="4">[6]Tablas!#REF!</definedName>
    <definedName name="CGSM01" localSheetId="5">[6]Tablas!#REF!</definedName>
    <definedName name="CGSM01">[6]Tablas!#REF!</definedName>
    <definedName name="CGSM02" localSheetId="16">[6]Tablas!#REF!</definedName>
    <definedName name="CGSM02" localSheetId="3">[6]Tablas!#REF!</definedName>
    <definedName name="CGSM02" localSheetId="4">[6]Tablas!#REF!</definedName>
    <definedName name="CGSM02" localSheetId="5">[6]Tablas!#REF!</definedName>
    <definedName name="CGSM02">[6]Tablas!#REF!</definedName>
    <definedName name="CGSM03" localSheetId="16">[6]Tablas!#REF!</definedName>
    <definedName name="CGSM03" localSheetId="3">[6]Tablas!#REF!</definedName>
    <definedName name="CGSM03" localSheetId="4">[6]Tablas!#REF!</definedName>
    <definedName name="CGSM03" localSheetId="5">[6]Tablas!#REF!</definedName>
    <definedName name="CGSM03">[6]Tablas!#REF!</definedName>
    <definedName name="CGSM04" localSheetId="16">[6]Tablas!#REF!</definedName>
    <definedName name="CGSM04" localSheetId="3">[6]Tablas!#REF!</definedName>
    <definedName name="CGSM04" localSheetId="4">[6]Tablas!#REF!</definedName>
    <definedName name="CGSM04" localSheetId="5">[6]Tablas!#REF!</definedName>
    <definedName name="CGSM04">[6]Tablas!#REF!</definedName>
    <definedName name="CGSM05" localSheetId="16">[6]Tablas!#REF!</definedName>
    <definedName name="CGSM05" localSheetId="3">[6]Tablas!#REF!</definedName>
    <definedName name="CGSM05" localSheetId="4">[6]Tablas!#REF!</definedName>
    <definedName name="CGSM05" localSheetId="5">[6]Tablas!#REF!</definedName>
    <definedName name="CGSM05">[6]Tablas!#REF!</definedName>
    <definedName name="CGSO011" localSheetId="16">[6]Tablas!#REF!</definedName>
    <definedName name="CGSO011" localSheetId="3">[6]Tablas!#REF!</definedName>
    <definedName name="CGSO011" localSheetId="4">[6]Tablas!#REF!</definedName>
    <definedName name="CGSO011" localSheetId="5">[6]Tablas!#REF!</definedName>
    <definedName name="CGSO011">[6]Tablas!#REF!</definedName>
    <definedName name="CGSO012" localSheetId="16">[6]Tablas!#REF!</definedName>
    <definedName name="CGSO012" localSheetId="3">[6]Tablas!#REF!</definedName>
    <definedName name="CGSO012" localSheetId="4">[6]Tablas!#REF!</definedName>
    <definedName name="CGSO012" localSheetId="5">[6]Tablas!#REF!</definedName>
    <definedName name="CGSO012">[6]Tablas!#REF!</definedName>
    <definedName name="CGSO013" localSheetId="16">[6]Tablas!#REF!</definedName>
    <definedName name="CGSO013" localSheetId="3">[6]Tablas!#REF!</definedName>
    <definedName name="CGSO013" localSheetId="4">[6]Tablas!#REF!</definedName>
    <definedName name="CGSO013" localSheetId="5">[6]Tablas!#REF!</definedName>
    <definedName name="CGSO013">[6]Tablas!#REF!</definedName>
    <definedName name="CGSO014" localSheetId="16">[6]Tablas!#REF!</definedName>
    <definedName name="CGSO014" localSheetId="3">[6]Tablas!#REF!</definedName>
    <definedName name="CGSO014" localSheetId="4">[6]Tablas!#REF!</definedName>
    <definedName name="CGSO014" localSheetId="5">[6]Tablas!#REF!</definedName>
    <definedName name="CGSO014">[6]Tablas!#REF!</definedName>
    <definedName name="CGSO02" localSheetId="16">[6]Tablas!#REF!</definedName>
    <definedName name="CGSO02" localSheetId="3">[6]Tablas!#REF!</definedName>
    <definedName name="CGSO02" localSheetId="4">[6]Tablas!#REF!</definedName>
    <definedName name="CGSO02" localSheetId="5">[6]Tablas!#REF!</definedName>
    <definedName name="CGSO02">[6]Tablas!#REF!</definedName>
    <definedName name="CGSO031" localSheetId="16">[6]Tablas!#REF!</definedName>
    <definedName name="CGSO031" localSheetId="3">[6]Tablas!#REF!</definedName>
    <definedName name="CGSO031" localSheetId="4">[6]Tablas!#REF!</definedName>
    <definedName name="CGSO031" localSheetId="5">[6]Tablas!#REF!</definedName>
    <definedName name="CGSO031">[6]Tablas!#REF!</definedName>
    <definedName name="CGSO032" localSheetId="16">[6]Tablas!#REF!</definedName>
    <definedName name="CGSO032" localSheetId="3">[6]Tablas!#REF!</definedName>
    <definedName name="CGSO032" localSheetId="4">[6]Tablas!#REF!</definedName>
    <definedName name="CGSO032" localSheetId="5">[6]Tablas!#REF!</definedName>
    <definedName name="CGSO032">[6]Tablas!#REF!</definedName>
    <definedName name="CGSO033" localSheetId="16">[6]Tablas!#REF!</definedName>
    <definedName name="CGSO033" localSheetId="3">[6]Tablas!#REF!</definedName>
    <definedName name="CGSO033" localSheetId="4">[6]Tablas!#REF!</definedName>
    <definedName name="CGSO033" localSheetId="5">[6]Tablas!#REF!</definedName>
    <definedName name="CGSO033">[6]Tablas!#REF!</definedName>
    <definedName name="CGSO034" localSheetId="16">[6]Tablas!#REF!</definedName>
    <definedName name="CGSO034" localSheetId="3">[6]Tablas!#REF!</definedName>
    <definedName name="CGSO034" localSheetId="4">[6]Tablas!#REF!</definedName>
    <definedName name="CGSO034" localSheetId="5">[6]Tablas!#REF!</definedName>
    <definedName name="CGSO034">[6]Tablas!#REF!</definedName>
    <definedName name="CGSO041" localSheetId="16">[6]Tablas!#REF!</definedName>
    <definedName name="CGSO041" localSheetId="3">[6]Tablas!#REF!</definedName>
    <definedName name="CGSO041" localSheetId="4">[6]Tablas!#REF!</definedName>
    <definedName name="CGSO041" localSheetId="5">[6]Tablas!#REF!</definedName>
    <definedName name="CGSO041">[6]Tablas!#REF!</definedName>
    <definedName name="CGSO042" localSheetId="16">[6]Tablas!#REF!</definedName>
    <definedName name="CGSO042" localSheetId="3">[6]Tablas!#REF!</definedName>
    <definedName name="CGSO042" localSheetId="4">[6]Tablas!#REF!</definedName>
    <definedName name="CGSO042" localSheetId="5">[6]Tablas!#REF!</definedName>
    <definedName name="CGSO042">[6]Tablas!#REF!</definedName>
    <definedName name="CGSO043" localSheetId="16">[6]Tablas!#REF!</definedName>
    <definedName name="CGSO043" localSheetId="3">[6]Tablas!#REF!</definedName>
    <definedName name="CGSO043" localSheetId="4">[6]Tablas!#REF!</definedName>
    <definedName name="CGSO043" localSheetId="5">[6]Tablas!#REF!</definedName>
    <definedName name="CGSO043">[6]Tablas!#REF!</definedName>
    <definedName name="CGSO044" localSheetId="16">[6]Tablas!#REF!</definedName>
    <definedName name="CGSO044" localSheetId="3">[6]Tablas!#REF!</definedName>
    <definedName name="CGSO044" localSheetId="4">[6]Tablas!#REF!</definedName>
    <definedName name="CGSO044" localSheetId="5">[6]Tablas!#REF!</definedName>
    <definedName name="CGSO044">[6]Tablas!#REF!</definedName>
    <definedName name="CGSO051" localSheetId="16">[6]Tablas!#REF!</definedName>
    <definedName name="CGSO051" localSheetId="3">[6]Tablas!#REF!</definedName>
    <definedName name="CGSO051" localSheetId="4">[6]Tablas!#REF!</definedName>
    <definedName name="CGSO051" localSheetId="5">[6]Tablas!#REF!</definedName>
    <definedName name="CGSO051">[6]Tablas!#REF!</definedName>
    <definedName name="CGSO052" localSheetId="16">[6]Tablas!#REF!</definedName>
    <definedName name="CGSO052" localSheetId="3">[6]Tablas!#REF!</definedName>
    <definedName name="CGSO052" localSheetId="4">[6]Tablas!#REF!</definedName>
    <definedName name="CGSO052" localSheetId="5">[6]Tablas!#REF!</definedName>
    <definedName name="CGSO052">[6]Tablas!#REF!</definedName>
    <definedName name="CGSO053" localSheetId="16">[6]Tablas!#REF!</definedName>
    <definedName name="CGSO053" localSheetId="3">[6]Tablas!#REF!</definedName>
    <definedName name="CGSO053" localSheetId="4">[6]Tablas!#REF!</definedName>
    <definedName name="CGSO053" localSheetId="5">[6]Tablas!#REF!</definedName>
    <definedName name="CGSO053">[6]Tablas!#REF!</definedName>
    <definedName name="CGSO054" localSheetId="16">[6]Tablas!#REF!</definedName>
    <definedName name="CGSO054" localSheetId="3">[6]Tablas!#REF!</definedName>
    <definedName name="CGSO054" localSheetId="4">[6]Tablas!#REF!</definedName>
    <definedName name="CGSO054" localSheetId="5">[6]Tablas!#REF!</definedName>
    <definedName name="CGSO054">[6]Tablas!#REF!</definedName>
    <definedName name="CGSO055" localSheetId="16">[6]Tablas!#REF!</definedName>
    <definedName name="CGSO055" localSheetId="3">[6]Tablas!#REF!</definedName>
    <definedName name="CGSO055" localSheetId="4">[6]Tablas!#REF!</definedName>
    <definedName name="CGSO055" localSheetId="5">[6]Tablas!#REF!</definedName>
    <definedName name="CGSO055">[6]Tablas!#REF!</definedName>
    <definedName name="CGSO061" localSheetId="16">[6]Tablas!#REF!</definedName>
    <definedName name="CGSO061" localSheetId="3">[6]Tablas!#REF!</definedName>
    <definedName name="CGSO061" localSheetId="4">[6]Tablas!#REF!</definedName>
    <definedName name="CGSO061" localSheetId="5">[6]Tablas!#REF!</definedName>
    <definedName name="CGSO061">[6]Tablas!#REF!</definedName>
    <definedName name="CGSO062" localSheetId="16">[6]Tablas!#REF!</definedName>
    <definedName name="CGSO062" localSheetId="3">[6]Tablas!#REF!</definedName>
    <definedName name="CGSO062" localSheetId="4">[6]Tablas!#REF!</definedName>
    <definedName name="CGSO062" localSheetId="5">[6]Tablas!#REF!</definedName>
    <definedName name="CGSO062">[6]Tablas!#REF!</definedName>
    <definedName name="CGSO063" localSheetId="16">[6]Tablas!#REF!</definedName>
    <definedName name="CGSO063" localSheetId="3">[6]Tablas!#REF!</definedName>
    <definedName name="CGSO063" localSheetId="4">[6]Tablas!#REF!</definedName>
    <definedName name="CGSO063" localSheetId="5">[6]Tablas!#REF!</definedName>
    <definedName name="CGSO063">[6]Tablas!#REF!</definedName>
    <definedName name="CGSO064" localSheetId="16">[6]Tablas!#REF!</definedName>
    <definedName name="CGSO064" localSheetId="3">[6]Tablas!#REF!</definedName>
    <definedName name="CGSO064" localSheetId="4">[6]Tablas!#REF!</definedName>
    <definedName name="CGSO064" localSheetId="5">[6]Tablas!#REF!</definedName>
    <definedName name="CGSO064">[6]Tablas!#REF!</definedName>
    <definedName name="CGTR011" localSheetId="16">[6]Tablas!#REF!</definedName>
    <definedName name="CGTR011" localSheetId="3">[6]Tablas!#REF!</definedName>
    <definedName name="CGTR011" localSheetId="4">[6]Tablas!#REF!</definedName>
    <definedName name="CGTR011" localSheetId="5">[6]Tablas!#REF!</definedName>
    <definedName name="CGTR011">[6]Tablas!#REF!</definedName>
    <definedName name="CGTR012" localSheetId="16">[6]Tablas!#REF!</definedName>
    <definedName name="CGTR012" localSheetId="3">[6]Tablas!#REF!</definedName>
    <definedName name="CGTR012" localSheetId="4">[6]Tablas!#REF!</definedName>
    <definedName name="CGTR012" localSheetId="5">[6]Tablas!#REF!</definedName>
    <definedName name="CGTR012">[6]Tablas!#REF!</definedName>
    <definedName name="CGTR021" localSheetId="16">[6]Tablas!#REF!</definedName>
    <definedName name="CGTR021" localSheetId="3">[6]Tablas!#REF!</definedName>
    <definedName name="CGTR021" localSheetId="4">[6]Tablas!#REF!</definedName>
    <definedName name="CGTR021" localSheetId="5">[6]Tablas!#REF!</definedName>
    <definedName name="CGTR021">[6]Tablas!#REF!</definedName>
    <definedName name="CGTR022" localSheetId="16">[6]Tablas!#REF!</definedName>
    <definedName name="CGTR022" localSheetId="3">[6]Tablas!#REF!</definedName>
    <definedName name="CGTR022" localSheetId="4">[6]Tablas!#REF!</definedName>
    <definedName name="CGTR022" localSheetId="5">[6]Tablas!#REF!</definedName>
    <definedName name="CGTR022">[6]Tablas!#REF!</definedName>
    <definedName name="CGTR023" localSheetId="16">[6]Tablas!#REF!</definedName>
    <definedName name="CGTR023" localSheetId="3">[6]Tablas!#REF!</definedName>
    <definedName name="CGTR023" localSheetId="4">[6]Tablas!#REF!</definedName>
    <definedName name="CGTR023" localSheetId="5">[6]Tablas!#REF!</definedName>
    <definedName name="CGTR023">[6]Tablas!#REF!</definedName>
    <definedName name="CGTR031" localSheetId="16">[6]Tablas!#REF!</definedName>
    <definedName name="CGTR031" localSheetId="3">[6]Tablas!#REF!</definedName>
    <definedName name="CGTR031" localSheetId="4">[6]Tablas!#REF!</definedName>
    <definedName name="CGTR031" localSheetId="5">[6]Tablas!#REF!</definedName>
    <definedName name="CGTR031">[6]Tablas!#REF!</definedName>
    <definedName name="CGTR032" localSheetId="16">[6]Tablas!#REF!</definedName>
    <definedName name="CGTR032" localSheetId="3">[6]Tablas!#REF!</definedName>
    <definedName name="CGTR032" localSheetId="4">[6]Tablas!#REF!</definedName>
    <definedName name="CGTR032" localSheetId="5">[6]Tablas!#REF!</definedName>
    <definedName name="CGTR032">[6]Tablas!#REF!</definedName>
    <definedName name="CGTR033" localSheetId="16">[6]Tablas!#REF!</definedName>
    <definedName name="CGTR033" localSheetId="3">[6]Tablas!#REF!</definedName>
    <definedName name="CGTR033" localSheetId="4">[6]Tablas!#REF!</definedName>
    <definedName name="CGTR033" localSheetId="5">[6]Tablas!#REF!</definedName>
    <definedName name="CGTR033">[6]Tablas!#REF!</definedName>
    <definedName name="CGTR034" localSheetId="16">[6]Tablas!#REF!</definedName>
    <definedName name="CGTR034" localSheetId="3">[6]Tablas!#REF!</definedName>
    <definedName name="CGTR034" localSheetId="4">[6]Tablas!#REF!</definedName>
    <definedName name="CGTR034" localSheetId="5">[6]Tablas!#REF!</definedName>
    <definedName name="CGTR034">[6]Tablas!#REF!</definedName>
    <definedName name="CGTR035" localSheetId="16">[6]Tablas!#REF!</definedName>
    <definedName name="CGTR035" localSheetId="3">[6]Tablas!#REF!</definedName>
    <definedName name="CGTR035" localSheetId="4">[6]Tablas!#REF!</definedName>
    <definedName name="CGTR035" localSheetId="5">[6]Tablas!#REF!</definedName>
    <definedName name="CGTR035">[6]Tablas!#REF!</definedName>
    <definedName name="CGTR036" localSheetId="16">[6]Tablas!#REF!</definedName>
    <definedName name="CGTR036" localSheetId="3">[6]Tablas!#REF!</definedName>
    <definedName name="CGTR036" localSheetId="4">[6]Tablas!#REF!</definedName>
    <definedName name="CGTR036" localSheetId="5">[6]Tablas!#REF!</definedName>
    <definedName name="CGTR036">[6]Tablas!#REF!</definedName>
    <definedName name="CGTR037" localSheetId="16">[6]Tablas!#REF!</definedName>
    <definedName name="CGTR037" localSheetId="3">[6]Tablas!#REF!</definedName>
    <definedName name="CGTR037" localSheetId="4">[6]Tablas!#REF!</definedName>
    <definedName name="CGTR037" localSheetId="5">[6]Tablas!#REF!</definedName>
    <definedName name="CGTR037">[6]Tablas!#REF!</definedName>
    <definedName name="CGTR038" localSheetId="16">[6]Tablas!#REF!</definedName>
    <definedName name="CGTR038" localSheetId="3">[6]Tablas!#REF!</definedName>
    <definedName name="CGTR038" localSheetId="4">[6]Tablas!#REF!</definedName>
    <definedName name="CGTR038" localSheetId="5">[6]Tablas!#REF!</definedName>
    <definedName name="CGTR038">[6]Tablas!#REF!</definedName>
    <definedName name="CGTR039" localSheetId="16">[6]Tablas!#REF!</definedName>
    <definedName name="CGTR039" localSheetId="3">[6]Tablas!#REF!</definedName>
    <definedName name="CGTR039" localSheetId="4">[6]Tablas!#REF!</definedName>
    <definedName name="CGTR039" localSheetId="5">[6]Tablas!#REF!</definedName>
    <definedName name="CGTR039">[6]Tablas!#REF!</definedName>
    <definedName name="CGTR041" localSheetId="16">[6]Tablas!#REF!</definedName>
    <definedName name="CGTR041" localSheetId="3">[6]Tablas!#REF!</definedName>
    <definedName name="CGTR041" localSheetId="4">[6]Tablas!#REF!</definedName>
    <definedName name="CGTR041" localSheetId="5">[6]Tablas!#REF!</definedName>
    <definedName name="CGTR041">[6]Tablas!#REF!</definedName>
    <definedName name="CGTR042" localSheetId="16">[6]Tablas!#REF!</definedName>
    <definedName name="CGTR042" localSheetId="3">[6]Tablas!#REF!</definedName>
    <definedName name="CGTR042" localSheetId="4">[6]Tablas!#REF!</definedName>
    <definedName name="CGTR042" localSheetId="5">[6]Tablas!#REF!</definedName>
    <definedName name="CGTR042">[6]Tablas!#REF!</definedName>
    <definedName name="CGTR043" localSheetId="16">[6]Tablas!#REF!</definedName>
    <definedName name="CGTR043" localSheetId="3">[6]Tablas!#REF!</definedName>
    <definedName name="CGTR043" localSheetId="4">[6]Tablas!#REF!</definedName>
    <definedName name="CGTR043" localSheetId="5">[6]Tablas!#REF!</definedName>
    <definedName name="CGTR043">[6]Tablas!#REF!</definedName>
    <definedName name="CGTR044" localSheetId="16">[6]Tablas!#REF!</definedName>
    <definedName name="CGTR044" localSheetId="3">[6]Tablas!#REF!</definedName>
    <definedName name="CGTR044" localSheetId="4">[6]Tablas!#REF!</definedName>
    <definedName name="CGTR044" localSheetId="5">[6]Tablas!#REF!</definedName>
    <definedName name="CGTR044">[6]Tablas!#REF!</definedName>
    <definedName name="CGTR051" localSheetId="16">[6]Tablas!#REF!</definedName>
    <definedName name="CGTR051" localSheetId="3">[6]Tablas!#REF!</definedName>
    <definedName name="CGTR051" localSheetId="4">[6]Tablas!#REF!</definedName>
    <definedName name="CGTR051" localSheetId="5">[6]Tablas!#REF!</definedName>
    <definedName name="CGTR051">[6]Tablas!#REF!</definedName>
    <definedName name="Ch" localSheetId="16">#REF!</definedName>
    <definedName name="Ch" localSheetId="17">#REF!</definedName>
    <definedName name="Ch" localSheetId="3">#REF!</definedName>
    <definedName name="Ch" localSheetId="4">#REF!</definedName>
    <definedName name="Ch" localSheetId="5">#REF!</definedName>
    <definedName name="Ch">#REF!</definedName>
    <definedName name="CHK_PU" localSheetId="16">'[19]7422CW00'!#REF!</definedName>
    <definedName name="CHK_PU">'[19]7422CW00'!#REF!</definedName>
    <definedName name="CHP" localSheetId="16">#REF!</definedName>
    <definedName name="CHP" localSheetId="17">#REF!</definedName>
    <definedName name="CHP">#REF!</definedName>
    <definedName name="CISNEROS" localSheetId="16">#REF!</definedName>
    <definedName name="CISNEROS" localSheetId="17">#REF!</definedName>
    <definedName name="CISNEROS">#REF!</definedName>
    <definedName name="cjsa" localSheetId="16" hidden="1">#REF!</definedName>
    <definedName name="cjsa" localSheetId="17" hidden="1">#REF!</definedName>
    <definedName name="cjsa" hidden="1">#REF!</definedName>
    <definedName name="CL" localSheetId="16">#REF!</definedName>
    <definedName name="CL">#REF!</definedName>
    <definedName name="cmf" localSheetId="16">[57]Hoja1!$C$27</definedName>
    <definedName name="cmf" localSheetId="3">[57]Hoja1!$C$27</definedName>
    <definedName name="cmf" localSheetId="4">[57]Hoja1!$C$27</definedName>
    <definedName name="cmf" localSheetId="5">[57]Hoja1!$C$27</definedName>
    <definedName name="cmf">[57]Hoja1!$C$27</definedName>
    <definedName name="CMIBLE" localSheetId="16">#REF!</definedName>
    <definedName name="CMIBLE" localSheetId="17">#REF!</definedName>
    <definedName name="CMIBLE" localSheetId="3">#REF!</definedName>
    <definedName name="CMIBLE" localSheetId="4">#REF!</definedName>
    <definedName name="CMIBLE" localSheetId="5">#REF!</definedName>
    <definedName name="CMIBLE">#REF!</definedName>
    <definedName name="CMIBLE1" localSheetId="16">#REF!</definedName>
    <definedName name="CMIBLE1" localSheetId="17">#REF!</definedName>
    <definedName name="CMIBLE1" localSheetId="3">#REF!</definedName>
    <definedName name="CMIBLE1" localSheetId="4">#REF!</definedName>
    <definedName name="CMIBLE1" localSheetId="5">#REF!</definedName>
    <definedName name="CMIBLE1">#REF!</definedName>
    <definedName name="Cod" localSheetId="16">#REF!</definedName>
    <definedName name="Cod" localSheetId="17">#REF!</definedName>
    <definedName name="Cod" localSheetId="3">#REF!</definedName>
    <definedName name="Cod" localSheetId="4">#REF!</definedName>
    <definedName name="Cod" localSheetId="5">#REF!</definedName>
    <definedName name="Cod">#REF!</definedName>
    <definedName name="CodActEco">[5]EMPRESA!$F$10</definedName>
    <definedName name="codigo" localSheetId="16">#REF!,#REF!</definedName>
    <definedName name="codigo" localSheetId="17">#REF!,#REF!</definedName>
    <definedName name="codigo" localSheetId="3">#REF!,#REF!</definedName>
    <definedName name="codigo" localSheetId="4">#REF!,#REF!</definedName>
    <definedName name="codigo" localSheetId="5">#REF!,#REF!</definedName>
    <definedName name="codigo">#REF!,#REF!</definedName>
    <definedName name="CodigoInversion" localSheetId="16">#REF!</definedName>
    <definedName name="CodigoInversion" localSheetId="17">#REF!</definedName>
    <definedName name="CodigoInversion" localSheetId="3">#REF!</definedName>
    <definedName name="CodigoInversion" localSheetId="4">#REF!</definedName>
    <definedName name="CodigoInversion" localSheetId="5">#REF!</definedName>
    <definedName name="CodigoInversion">#REF!</definedName>
    <definedName name="CodigoProyecto" localSheetId="16">#REF!</definedName>
    <definedName name="CodigoProyecto" localSheetId="17">#REF!</definedName>
    <definedName name="CodigoProyecto">#REF!</definedName>
    <definedName name="Codigos" localSheetId="16">#REF!</definedName>
    <definedName name="Codigos" localSheetId="17">#REF!</definedName>
    <definedName name="Codigos">#REF!</definedName>
    <definedName name="CODOS" localSheetId="16">#REF!</definedName>
    <definedName name="CODOS">#REF!</definedName>
    <definedName name="cogvsiruj" localSheetId="16">[36]COMPARATIVO!#REF!</definedName>
    <definedName name="cogvsiruj">[36]COMPARATIVO!#REF!</definedName>
    <definedName name="COLON" localSheetId="16">#REF!</definedName>
    <definedName name="COLON" localSheetId="17">#REF!</definedName>
    <definedName name="COLON" localSheetId="3">#REF!</definedName>
    <definedName name="COLON" localSheetId="4">#REF!</definedName>
    <definedName name="COLON" localSheetId="5">#REF!</definedName>
    <definedName name="COLON">#REF!</definedName>
    <definedName name="ColTap">'[16]Coloc. e Interc. Tapones'!$E$1:$E$65536</definedName>
    <definedName name="Com">'[42]LIQUIDA-NOMINA'!$AL$4</definedName>
    <definedName name="COMIDA" localSheetId="16">#REF!</definedName>
    <definedName name="COMIDA" localSheetId="17">#REF!</definedName>
    <definedName name="COMIDA" localSheetId="3">#REF!</definedName>
    <definedName name="COMIDA" localSheetId="4">#REF!</definedName>
    <definedName name="COMIDA" localSheetId="5">#REF!</definedName>
    <definedName name="COMIDA">#REF!</definedName>
    <definedName name="Compresores" localSheetId="16">#REF!</definedName>
    <definedName name="Compresores" localSheetId="17">#REF!</definedName>
    <definedName name="Compresores" localSheetId="3">#REF!</definedName>
    <definedName name="Compresores" localSheetId="4">#REF!</definedName>
    <definedName name="Compresores" localSheetId="5">#REF!</definedName>
    <definedName name="Compresores">#REF!</definedName>
    <definedName name="ConseqCat">0</definedName>
    <definedName name="ConseqForMitRisk">3</definedName>
    <definedName name="CONT" localSheetId="16">'[58]DATOS CONTRATO'!$G$13</definedName>
    <definedName name="CONT" localSheetId="3">'[58]DATOS CONTRATO'!$G$13</definedName>
    <definedName name="CONT" localSheetId="4">'[58]DATOS CONTRATO'!$G$13</definedName>
    <definedName name="CONT" localSheetId="5">'[58]DATOS CONTRATO'!$G$13</definedName>
    <definedName name="CONT">'[59]DATOS CONTRATO'!$G$13</definedName>
    <definedName name="Contratante">'[5]DATOS CONTRATO'!$E$6</definedName>
    <definedName name="CONTRATO">[42]CONTRATO!$E$8</definedName>
    <definedName name="COPIA" localSheetId="6">'1,1'!ERR</definedName>
    <definedName name="COPIA" localSheetId="7">'1,2'!ERR</definedName>
    <definedName name="COPIA" localSheetId="26">'[13]3,2'!ERR</definedName>
    <definedName name="COPIA" localSheetId="34">'[13]3,2'!ERR</definedName>
    <definedName name="COPIA" localSheetId="35">'[13]3,2'!ERR</definedName>
    <definedName name="COPIA" localSheetId="16">'6,1'!ERR</definedName>
    <definedName name="COPIA" localSheetId="22">'[13]3,2'!ERR</definedName>
    <definedName name="COPIA" localSheetId="24">'[13]3,2'!ERR</definedName>
    <definedName name="COPIA" localSheetId="3">CANTIDADES!ERR</definedName>
    <definedName name="COPIA" localSheetId="4">'OFERTA ECONOMICA'!ERR</definedName>
    <definedName name="COPIA" localSheetId="5">'PRESUPUESTO OFICIAL'!ERR</definedName>
    <definedName name="COPIA">'[13]3,2'!ERR</definedName>
    <definedName name="COPIA1" localSheetId="16">#REF!</definedName>
    <definedName name="COPIA1" localSheetId="17">#REF!</definedName>
    <definedName name="COPIA1" localSheetId="3">#REF!</definedName>
    <definedName name="COPIA1" localSheetId="4">#REF!</definedName>
    <definedName name="COPIA1" localSheetId="5">#REF!</definedName>
    <definedName name="COPIA1">#REF!</definedName>
    <definedName name="COPIA2" localSheetId="16">#REF!</definedName>
    <definedName name="COPIA2" localSheetId="17">#REF!</definedName>
    <definedName name="COPIA2" localSheetId="3">#REF!</definedName>
    <definedName name="COPIA2" localSheetId="4">#REF!</definedName>
    <definedName name="COPIA2" localSheetId="5">#REF!</definedName>
    <definedName name="COPIA2">#REF!</definedName>
    <definedName name="copiao4" localSheetId="6">'1,1'!ERR</definedName>
    <definedName name="copiao4" localSheetId="7">'1,2'!ERR</definedName>
    <definedName name="copiao4" localSheetId="26">'[13]3,2'!ERR</definedName>
    <definedName name="copiao4" localSheetId="34">'[13]3,2'!ERR</definedName>
    <definedName name="copiao4" localSheetId="35">'[13]3,2'!ERR</definedName>
    <definedName name="copiao4" localSheetId="16">'6,1'!ERR</definedName>
    <definedName name="copiao4" localSheetId="22">'[13]3,2'!ERR</definedName>
    <definedName name="copiao4" localSheetId="24">'[13]3,2'!ERR</definedName>
    <definedName name="copiao4" localSheetId="3">CANTIDADES!ERR</definedName>
    <definedName name="copiao4" localSheetId="4">'OFERTA ECONOMICA'!ERR</definedName>
    <definedName name="copiao4" localSheetId="5">'PRESUPUESTO OFICIAL'!ERR</definedName>
    <definedName name="copiao4">'[13]3,2'!ERR</definedName>
    <definedName name="corri" localSheetId="6">'1,1'!ERR</definedName>
    <definedName name="corri" localSheetId="7">'1,2'!ERR</definedName>
    <definedName name="corri" localSheetId="26">'[13]3,2'!ERR</definedName>
    <definedName name="corri" localSheetId="34">'[13]3,2'!ERR</definedName>
    <definedName name="corri" localSheetId="35">'[13]3,2'!ERR</definedName>
    <definedName name="corri" localSheetId="16">'6,1'!ERR</definedName>
    <definedName name="corri" localSheetId="22">'[13]3,2'!ERR</definedName>
    <definedName name="corri" localSheetId="24">'[13]3,2'!ERR</definedName>
    <definedName name="corri" localSheetId="3">CANTIDADES!ERR</definedName>
    <definedName name="corri" localSheetId="4">'OFERTA ECONOMICA'!ERR</definedName>
    <definedName name="corri" localSheetId="5">'PRESUPUESTO OFICIAL'!ERR</definedName>
    <definedName name="corri">'[13]3,2'!ERR</definedName>
    <definedName name="COSTO_FRENTE">[60]BITACORA!$E$1:$E$65536</definedName>
    <definedName name="costo2" localSheetId="16" hidden="1">#REF!</definedName>
    <definedName name="costo2" localSheetId="17" hidden="1">#REF!</definedName>
    <definedName name="costo2" localSheetId="3" hidden="1">#REF!</definedName>
    <definedName name="costo2" localSheetId="4" hidden="1">#REF!</definedName>
    <definedName name="costo2" localSheetId="5" hidden="1">#REF!</definedName>
    <definedName name="costo2" hidden="1">#REF!</definedName>
    <definedName name="COSTODIRECTO" localSheetId="6">#REF!</definedName>
    <definedName name="COSTODIRECTO" localSheetId="7">#REF!</definedName>
    <definedName name="COSTODIRECTO" localSheetId="16">#REF!</definedName>
    <definedName name="COSTODIRECTO" localSheetId="17">#REF!</definedName>
    <definedName name="COSTODIRECTO" localSheetId="3">#REF!</definedName>
    <definedName name="COSTODIRECTO" localSheetId="4">#REF!</definedName>
    <definedName name="COSTODIRECTO" localSheetId="5">#REF!</definedName>
    <definedName name="COSTODIRECTO">#REF!</definedName>
    <definedName name="COSTOS">[61]TARIFAS!$A$1:$F$52</definedName>
    <definedName name="CRIT" localSheetId="16">#REF!</definedName>
    <definedName name="CRIT" localSheetId="17">#REF!</definedName>
    <definedName name="CRIT" localSheetId="3">#REF!</definedName>
    <definedName name="CRIT" localSheetId="4">#REF!</definedName>
    <definedName name="CRIT" localSheetId="5">#REF!</definedName>
    <definedName name="CRIT">#REF!</definedName>
    <definedName name="CRIT_APIAY" localSheetId="16">#REF!</definedName>
    <definedName name="CRIT_APIAY" localSheetId="17">#REF!</definedName>
    <definedName name="CRIT_APIAY" localSheetId="3">#REF!</definedName>
    <definedName name="CRIT_APIAY" localSheetId="4">#REF!</definedName>
    <definedName name="CRIT_APIAY" localSheetId="5">#REF!</definedName>
    <definedName name="CRIT_APIAY">#REF!</definedName>
    <definedName name="CRIT_CHICHI" localSheetId="16">#REF!</definedName>
    <definedName name="CRIT_CHICHI" localSheetId="17">#REF!</definedName>
    <definedName name="CRIT_CHICHI" localSheetId="3">#REF!</definedName>
    <definedName name="CRIT_CHICHI" localSheetId="4">#REF!</definedName>
    <definedName name="CRIT_CHICHI" localSheetId="5">#REF!</definedName>
    <definedName name="CRIT_CHICHI">#REF!</definedName>
    <definedName name="CRIT_CHICHI1" localSheetId="16">#REF!</definedName>
    <definedName name="CRIT_CHICHI1">#REF!</definedName>
    <definedName name="CRIT_DOL" localSheetId="16">#REF!</definedName>
    <definedName name="CRIT_DOL">#REF!</definedName>
    <definedName name="CRIT_DOL1" localSheetId="16">#REF!</definedName>
    <definedName name="CRIT_DOL1">#REF!</definedName>
    <definedName name="CRIT1" localSheetId="16">#REF!</definedName>
    <definedName name="CRIT1">#REF!</definedName>
    <definedName name="Criteria_MI">[62]civ_roma!$C$803:$G$804</definedName>
    <definedName name="Criterios_IM">'[19]7422CW00'!#REF!</definedName>
    <definedName name="Criticidad">[63]Tabla!$A$1:$A$5</definedName>
    <definedName name="cs" localSheetId="16">#REF!</definedName>
    <definedName name="cs" localSheetId="17">#REF!</definedName>
    <definedName name="cs" localSheetId="3">#REF!</definedName>
    <definedName name="cs" localSheetId="4">#REF!</definedName>
    <definedName name="cs" localSheetId="5">#REF!</definedName>
    <definedName name="cs">#REF!</definedName>
    <definedName name="CS_AVG_SIZE" localSheetId="16">#REF!</definedName>
    <definedName name="CS_AVG_SIZE" localSheetId="17">#REF!</definedName>
    <definedName name="CS_AVG_SIZE" localSheetId="3">#REF!</definedName>
    <definedName name="CS_AVG_SIZE" localSheetId="4">#REF!</definedName>
    <definedName name="CS_AVG_SIZE" localSheetId="5">#REF!</definedName>
    <definedName name="CS_AVG_SIZE">#REF!</definedName>
    <definedName name="CS_WELDING" localSheetId="16">#REF!</definedName>
    <definedName name="CS_WELDING" localSheetId="17">#REF!</definedName>
    <definedName name="CS_WELDING" localSheetId="3">#REF!</definedName>
    <definedName name="CS_WELDING" localSheetId="4">#REF!</definedName>
    <definedName name="CS_WELDING" localSheetId="5">#REF!</definedName>
    <definedName name="CS_WELDING">#REF!</definedName>
    <definedName name="CTA" localSheetId="6">#REF!</definedName>
    <definedName name="CTA" localSheetId="7">#REF!</definedName>
    <definedName name="CTA" localSheetId="16">#REF!</definedName>
    <definedName name="CTA">#REF!</definedName>
    <definedName name="CTE" localSheetId="16">#REF!</definedName>
    <definedName name="CTE">#REF!</definedName>
    <definedName name="CTR" localSheetId="16">'[19]7422CW00'!#REF!</definedName>
    <definedName name="CTR">'[19]7422CW00'!#REF!</definedName>
    <definedName name="CTRPAG" localSheetId="16">'[19]7422CW00'!#REF!</definedName>
    <definedName name="CTRPAG">'[19]7422CW00'!#REF!</definedName>
    <definedName name="CUAL" localSheetId="6">'1,1'!ERR</definedName>
    <definedName name="CUAL" localSheetId="7">'1,2'!ERR</definedName>
    <definedName name="CUAL" localSheetId="26">'[13]3,2'!ERR</definedName>
    <definedName name="CUAL" localSheetId="34">'[13]3,2'!ERR</definedName>
    <definedName name="CUAL" localSheetId="35">'[13]3,2'!ERR</definedName>
    <definedName name="CUAL" localSheetId="16">'6,1'!ERR</definedName>
    <definedName name="CUAL" localSheetId="22">'[13]3,2'!ERR</definedName>
    <definedName name="CUAL" localSheetId="24">'[13]3,2'!ERR</definedName>
    <definedName name="CUAL" localSheetId="3">CANTIDADES!ERR</definedName>
    <definedName name="CUAL" localSheetId="4">'OFERTA ECONOMICA'!ERR</definedName>
    <definedName name="CUAL" localSheetId="5">'PRESUPUESTO OFICIAL'!ERR</definedName>
    <definedName name="CUAL">'[13]3,2'!ERR</definedName>
    <definedName name="CUBS" localSheetId="6">#REF!</definedName>
    <definedName name="CUBS" localSheetId="7">#REF!</definedName>
    <definedName name="CUBS" localSheetId="16">#REF!</definedName>
    <definedName name="CUBS" localSheetId="17">#REF!</definedName>
    <definedName name="CUBS" localSheetId="3">#REF!</definedName>
    <definedName name="CUBS" localSheetId="4">#REF!</definedName>
    <definedName name="CUBS" localSheetId="5">#REF!</definedName>
    <definedName name="CUBS">#REF!</definedName>
    <definedName name="CUNET" localSheetId="6" hidden="1">{"via1",#N/A,TRUE,"general";"via2",#N/A,TRUE,"general";"via3",#N/A,TRUE,"general"}</definedName>
    <definedName name="CUNET" localSheetId="7" hidden="1">{"via1",#N/A,TRUE,"general";"via2",#N/A,TRUE,"general";"via3",#N/A,TRUE,"general"}</definedName>
    <definedName name="CUNET" localSheetId="16" hidden="1">{"via1",#N/A,TRUE,"general";"via2",#N/A,TRUE,"general";"via3",#N/A,TRUE,"general"}</definedName>
    <definedName name="CUNET" localSheetId="17" hidden="1">{"via1",#N/A,TRUE,"general";"via2",#N/A,TRUE,"general";"via3",#N/A,TRUE,"general"}</definedName>
    <definedName name="CUNET" localSheetId="3"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hidden="1">{"via1",#N/A,TRUE,"general";"via2",#N/A,TRUE,"general";"via3",#N/A,TRUE,"general"}</definedName>
    <definedName name="Customize" localSheetId="7">[52]!Customize</definedName>
    <definedName name="Customize" localSheetId="26">[52]!Customize</definedName>
    <definedName name="Customize" localSheetId="34">[52]!Customize</definedName>
    <definedName name="Customize" localSheetId="35">[52]!Customize</definedName>
    <definedName name="Customize" localSheetId="10">[52]!Customize</definedName>
    <definedName name="Customize" localSheetId="21">[52]!Customize</definedName>
    <definedName name="Customize" localSheetId="22">[52]!Customize</definedName>
    <definedName name="Customize" localSheetId="24">[52]!Customize</definedName>
    <definedName name="Customize" localSheetId="3">[52]!Customize</definedName>
    <definedName name="Customize" localSheetId="4">[52]!Customize</definedName>
    <definedName name="Customize" localSheetId="5">[52]!Customize</definedName>
    <definedName name="Customize">[52]!Customize</definedName>
    <definedName name="cv" localSheetId="6">#REF!</definedName>
    <definedName name="cv" localSheetId="7">#REF!</definedName>
    <definedName name="cv" localSheetId="16">#REF!</definedName>
    <definedName name="cv" localSheetId="17">#REF!</definedName>
    <definedName name="cv" localSheetId="3">#REF!</definedName>
    <definedName name="cv" localSheetId="4">#REF!</definedName>
    <definedName name="cv" localSheetId="5">#REF!</definedName>
    <definedName name="cv">#REF!</definedName>
    <definedName name="CVa">'[16]Cambio de Valv.'!$E$1:$E$65536</definedName>
    <definedName name="cvbcvbf" localSheetId="16" hidden="1">{#N/A,#N/A,TRUE,"INGENIERIA";#N/A,#N/A,TRUE,"COMPRAS";#N/A,#N/A,TRUE,"DIRECCION";#N/A,#N/A,TRUE,"RESUMEN"}</definedName>
    <definedName name="cvbcvbf" localSheetId="17" hidden="1">{#N/A,#N/A,TRUE,"INGENIERIA";#N/A,#N/A,TRUE,"COMPRAS";#N/A,#N/A,TRUE,"DIRECCION";#N/A,#N/A,TRUE,"RESUMEN"}</definedName>
    <definedName name="cvbcvbf" localSheetId="3" hidden="1">{#N/A,#N/A,TRUE,"INGENIERIA";#N/A,#N/A,TRUE,"COMPRAS";#N/A,#N/A,TRUE,"DIRECCION";#N/A,#N/A,TRUE,"RESUMEN"}</definedName>
    <definedName name="cvbcvbf" localSheetId="4" hidden="1">{#N/A,#N/A,TRUE,"INGENIERIA";#N/A,#N/A,TRUE,"COMPRAS";#N/A,#N/A,TRUE,"DIRECCION";#N/A,#N/A,TRUE,"RESUMEN"}</definedName>
    <definedName name="cvbcvbf" localSheetId="5" hidden="1">{#N/A,#N/A,TRUE,"INGENIERIA";#N/A,#N/A,TRUE,"COMPRAS";#N/A,#N/A,TRUE,"DIRECCION";#N/A,#N/A,TRUE,"RESUMEN"}</definedName>
    <definedName name="cvbcvbf" hidden="1">{#N/A,#N/A,TRUE,"INGENIERIA";#N/A,#N/A,TRUE,"COMPRAS";#N/A,#N/A,TRUE,"DIRECCION";#N/A,#N/A,TRUE,"RESUMEN"}</definedName>
    <definedName name="cvfvd" localSheetId="6" hidden="1">{"via1",#N/A,TRUE,"general";"via2",#N/A,TRUE,"general";"via3",#N/A,TRUE,"general"}</definedName>
    <definedName name="cvfvd" localSheetId="7" hidden="1">{"via1",#N/A,TRUE,"general";"via2",#N/A,TRUE,"general";"via3",#N/A,TRUE,"general"}</definedName>
    <definedName name="cvfvd" localSheetId="16" hidden="1">{"via1",#N/A,TRUE,"general";"via2",#N/A,TRUE,"general";"via3",#N/A,TRUE,"general"}</definedName>
    <definedName name="cvfvd" localSheetId="17" hidden="1">{"via1",#N/A,TRUE,"general";"via2",#N/A,TRUE,"general";"via3",#N/A,TRUE,"general"}</definedName>
    <definedName name="cvfvd" localSheetId="3"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hidden="1">{"via1",#N/A,TRUE,"general";"via2",#N/A,TRUE,"general";"via3",#N/A,TRUE,"general"}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localSheetId="16" hidden="1">{"TAB1",#N/A,TRUE,"GENERAL";"TAB2",#N/A,TRUE,"GENERAL";"TAB3",#N/A,TRUE,"GENERAL";"TAB4",#N/A,TRUE,"GENERAL";"TAB5",#N/A,TRUE,"GENERAL"}</definedName>
    <definedName name="cvn" localSheetId="17" hidden="1">{"TAB1",#N/A,TRUE,"GENERAL";"TAB2",#N/A,TRUE,"GENERAL";"TAB3",#N/A,TRUE,"GENERAL";"TAB4",#N/A,TRUE,"GENERAL";"TAB5",#N/A,TRUE,"GENERAL"}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hidden="1">{"TAB1",#N/A,TRUE,"GENERAL";"TAB2",#N/A,TRUE,"GENERAL";"TAB3",#N/A,TRUE,"GENERAL";"TAB4",#N/A,TRUE,"GENERAL";"TAB5",#N/A,TRUE,"GENERAL"}</definedName>
    <definedName name="CVXC" localSheetId="6" hidden="1">{"via1",#N/A,TRUE,"general";"via2",#N/A,TRUE,"general";"via3",#N/A,TRUE,"general"}</definedName>
    <definedName name="CVXC" localSheetId="7" hidden="1">{"via1",#N/A,TRUE,"general";"via2",#N/A,TRUE,"general";"via3",#N/A,TRUE,"general"}</definedName>
    <definedName name="CVXC" localSheetId="16" hidden="1">{"via1",#N/A,TRUE,"general";"via2",#N/A,TRUE,"general";"via3",#N/A,TRUE,"general"}</definedName>
    <definedName name="CVXC" localSheetId="17" hidden="1">{"via1",#N/A,TRUE,"general";"via2",#N/A,TRUE,"general";"via3",#N/A,TRUE,"general"}</definedName>
    <definedName name="CVXC" localSheetId="3"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hidden="1">{"via1",#N/A,TRUE,"general";"via2",#N/A,TRUE,"general";"via3",#N/A,TRUE,"general"}</definedName>
    <definedName name="d" localSheetId="6" hidden="1">{"TAB1",#N/A,TRUE,"GENERAL";"TAB2",#N/A,TRUE,"GENERAL";"TAB3",#N/A,TRUE,"GENERAL";"TAB4",#N/A,TRUE,"GENERAL";"TAB5",#N/A,TRUE,"GENERAL"}</definedName>
    <definedName name="d" localSheetId="7" hidden="1">{"TAB1",#N/A,TRUE,"GENERAL";"TAB2",#N/A,TRUE,"GENERAL";"TAB3",#N/A,TRUE,"GENERAL";"TAB4",#N/A,TRUE,"GENERAL";"TAB5",#N/A,TRUE,"GENERAL"}</definedName>
    <definedName name="d" localSheetId="16" hidden="1">{"TAB1",#N/A,TRUE,"GENERAL";"TAB2",#N/A,TRUE,"GENERAL";"TAB3",#N/A,TRUE,"GENERAL";"TAB4",#N/A,TRUE,"GENERAL";"TAB5",#N/A,TRUE,"GENERAL"}</definedName>
    <definedName name="d" localSheetId="17" hidden="1">{"TAB1",#N/A,TRUE,"GENERAL";"TAB2",#N/A,TRUE,"GENERAL";"TAB3",#N/A,TRUE,"GENERAL";"TAB4",#N/A,TRUE,"GENERAL";"TAB5",#N/A,TRUE,"GENERAL"}</definedName>
    <definedName name="d" localSheetId="3" hidden="1">{"TAB1",#N/A,TRUE,"GENERAL";"TAB2",#N/A,TRUE,"GENERAL";"TAB3",#N/A,TRUE,"GENERAL";"TAB4",#N/A,TRUE,"GENERAL";"TAB5",#N/A,TRUE,"GENERAL"}</definedName>
    <definedName name="d" localSheetId="4" hidden="1">{"TAB1",#N/A,TRUE,"GENERAL";"TAB2",#N/A,TRUE,"GENERAL";"TAB3",#N/A,TRUE,"GENERAL";"TAB4",#N/A,TRUE,"GENERAL";"TAB5",#N/A,TRUE,"GENERAL"}</definedName>
    <definedName name="d" localSheetId="5"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 localSheetId="16">#REF!</definedName>
    <definedName name="DAFT" localSheetId="17">#REF!</definedName>
    <definedName name="DAFT">#REF!</definedName>
    <definedName name="DANODO" localSheetId="16">#REF!</definedName>
    <definedName name="DANODO" localSheetId="17">#REF!</definedName>
    <definedName name="DANODO">#REF!</definedName>
    <definedName name="DANODOF" localSheetId="16">#REF!</definedName>
    <definedName name="DANODOF">#REF!</definedName>
    <definedName name="DANODOFT" localSheetId="16">#REF!</definedName>
    <definedName name="DANODOFT">#REF!</definedName>
    <definedName name="dario" localSheetId="6">'[24]GPI 526'!#REF!</definedName>
    <definedName name="dario" localSheetId="7">'[24]GPI 526'!#REF!</definedName>
    <definedName name="dario" localSheetId="16">'[24]GPI 526'!#REF!</definedName>
    <definedName name="dario" localSheetId="3">'[24]GPI 526'!#REF!</definedName>
    <definedName name="dario" localSheetId="4">'[24]GPI 526'!#REF!</definedName>
    <definedName name="dario" localSheetId="5">'[24]GPI 526'!#REF!</definedName>
    <definedName name="dario">'[24]GPI 526'!#REF!</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localSheetId="16" hidden="1">{"TAB1",#N/A,TRUE,"GENERAL";"TAB2",#N/A,TRUE,"GENERAL";"TAB3",#N/A,TRUE,"GENERAL";"TAB4",#N/A,TRUE,"GENERAL";"TAB5",#N/A,TRUE,"GENERAL"}</definedName>
    <definedName name="DASD" localSheetId="17" hidden="1">{"TAB1",#N/A,TRUE,"GENERAL";"TAB2",#N/A,TRUE,"GENERAL";"TAB3",#N/A,TRUE,"GENERAL";"TAB4",#N/A,TRUE,"GENERAL";"TAB5",#N/A,TRUE,"GENERAL"}</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 localSheetId="16">#REF!</definedName>
    <definedName name="data1" localSheetId="17">#REF!</definedName>
    <definedName name="data1">#REF!</definedName>
    <definedName name="data10" localSheetId="16">#REF!</definedName>
    <definedName name="data10" localSheetId="17">#REF!</definedName>
    <definedName name="data10">#REF!</definedName>
    <definedName name="data11" localSheetId="16">#REF!</definedName>
    <definedName name="data11">#REF!</definedName>
    <definedName name="data12" localSheetId="16">#REF!</definedName>
    <definedName name="data12">#REF!</definedName>
    <definedName name="data13" localSheetId="16">#REF!</definedName>
    <definedName name="data13">#REF!</definedName>
    <definedName name="data14" localSheetId="16">#REF!</definedName>
    <definedName name="data14">#REF!</definedName>
    <definedName name="data15" localSheetId="16">#REF!</definedName>
    <definedName name="data15">#REF!</definedName>
    <definedName name="data16" localSheetId="16">#REF!</definedName>
    <definedName name="data16">#REF!</definedName>
    <definedName name="data17" localSheetId="16">#REF!</definedName>
    <definedName name="data17">#REF!</definedName>
    <definedName name="data18" localSheetId="16">#REF!</definedName>
    <definedName name="data18">#REF!</definedName>
    <definedName name="data19" localSheetId="16">#REF!</definedName>
    <definedName name="data19">#REF!</definedName>
    <definedName name="data2" localSheetId="16">#REF!</definedName>
    <definedName name="data2">#REF!</definedName>
    <definedName name="data20" localSheetId="16">#REF!</definedName>
    <definedName name="data20">#REF!</definedName>
    <definedName name="data21" localSheetId="16">#REF!</definedName>
    <definedName name="data21">#REF!</definedName>
    <definedName name="data22" localSheetId="16">#REF!</definedName>
    <definedName name="data22">#REF!</definedName>
    <definedName name="data23" localSheetId="16">#REF!</definedName>
    <definedName name="data23">#REF!</definedName>
    <definedName name="data24" localSheetId="16">#REF!</definedName>
    <definedName name="data24">#REF!</definedName>
    <definedName name="data25" localSheetId="16">#REF!</definedName>
    <definedName name="data25">#REF!</definedName>
    <definedName name="data26" localSheetId="16">#REF!</definedName>
    <definedName name="data26">#REF!</definedName>
    <definedName name="data27" localSheetId="16">#REF!</definedName>
    <definedName name="data27">#REF!</definedName>
    <definedName name="data28" localSheetId="16">#REF!</definedName>
    <definedName name="data28">#REF!</definedName>
    <definedName name="data29" localSheetId="16">#REF!</definedName>
    <definedName name="data29">#REF!</definedName>
    <definedName name="data3" localSheetId="16">#REF!</definedName>
    <definedName name="data3">#REF!</definedName>
    <definedName name="data30" localSheetId="16">#REF!</definedName>
    <definedName name="data30">#REF!</definedName>
    <definedName name="data31" localSheetId="16">#REF!</definedName>
    <definedName name="data31">#REF!</definedName>
    <definedName name="data32" localSheetId="16">#REF!</definedName>
    <definedName name="data32">#REF!</definedName>
    <definedName name="data33" localSheetId="16">#REF!</definedName>
    <definedName name="data33">#REF!</definedName>
    <definedName name="data34" localSheetId="16">#REF!</definedName>
    <definedName name="data34">#REF!</definedName>
    <definedName name="data35" localSheetId="16">#REF!</definedName>
    <definedName name="data35">#REF!</definedName>
    <definedName name="data36" localSheetId="16">#REF!</definedName>
    <definedName name="data36">#REF!</definedName>
    <definedName name="data37" localSheetId="16">#REF!</definedName>
    <definedName name="data37">#REF!</definedName>
    <definedName name="data38" localSheetId="16">#REF!</definedName>
    <definedName name="data38">#REF!</definedName>
    <definedName name="data39" localSheetId="16">#REF!</definedName>
    <definedName name="data39">#REF!</definedName>
    <definedName name="data4" localSheetId="16">#REF!</definedName>
    <definedName name="data4">#REF!</definedName>
    <definedName name="data40" localSheetId="16">#REF!</definedName>
    <definedName name="data40">#REF!</definedName>
    <definedName name="data41" localSheetId="16">#REF!</definedName>
    <definedName name="data41">#REF!</definedName>
    <definedName name="data42" localSheetId="16">#REF!</definedName>
    <definedName name="data42">#REF!</definedName>
    <definedName name="data43" localSheetId="16">#REF!</definedName>
    <definedName name="data43">#REF!</definedName>
    <definedName name="data44" localSheetId="16">#REF!</definedName>
    <definedName name="data44">#REF!</definedName>
    <definedName name="data45" localSheetId="16">#REF!</definedName>
    <definedName name="data45">#REF!</definedName>
    <definedName name="data46" localSheetId="16">#REF!</definedName>
    <definedName name="data46">#REF!</definedName>
    <definedName name="data47" localSheetId="16">#REF!</definedName>
    <definedName name="data47">#REF!</definedName>
    <definedName name="data48" localSheetId="16">#REF!</definedName>
    <definedName name="data48">#REF!</definedName>
    <definedName name="data49" localSheetId="16">#REF!</definedName>
    <definedName name="data49">#REF!</definedName>
    <definedName name="data5" localSheetId="16">#REF!</definedName>
    <definedName name="data5">#REF!</definedName>
    <definedName name="data50" localSheetId="16">#REF!</definedName>
    <definedName name="data50">#REF!</definedName>
    <definedName name="data51" localSheetId="16">#REF!</definedName>
    <definedName name="data51">#REF!</definedName>
    <definedName name="data52" localSheetId="16">#REF!</definedName>
    <definedName name="data52">#REF!</definedName>
    <definedName name="data53" localSheetId="16">#REF!</definedName>
    <definedName name="data53">#REF!</definedName>
    <definedName name="data54" localSheetId="16">#REF!</definedName>
    <definedName name="data54">#REF!</definedName>
    <definedName name="data55" localSheetId="16">#REF!</definedName>
    <definedName name="data55">#REF!</definedName>
    <definedName name="data56" localSheetId="16">#REF!</definedName>
    <definedName name="data56">#REF!</definedName>
    <definedName name="data57" localSheetId="16">#REF!</definedName>
    <definedName name="data57">#REF!</definedName>
    <definedName name="data58" localSheetId="16">#REF!</definedName>
    <definedName name="data58">#REF!</definedName>
    <definedName name="data59" localSheetId="16">#REF!</definedName>
    <definedName name="data59">#REF!</definedName>
    <definedName name="data6" localSheetId="16">#REF!</definedName>
    <definedName name="data6">#REF!</definedName>
    <definedName name="data60" localSheetId="16">#REF!</definedName>
    <definedName name="data60">#REF!</definedName>
    <definedName name="data61" localSheetId="16">#REF!</definedName>
    <definedName name="data61">#REF!</definedName>
    <definedName name="data62" localSheetId="16">#REF!</definedName>
    <definedName name="data62">#REF!</definedName>
    <definedName name="data63" localSheetId="16">#REF!</definedName>
    <definedName name="data63">#REF!</definedName>
    <definedName name="data64" localSheetId="16">#REF!</definedName>
    <definedName name="data64">#REF!</definedName>
    <definedName name="data65" localSheetId="16">#REF!</definedName>
    <definedName name="data65">#REF!</definedName>
    <definedName name="data66" localSheetId="16">#REF!</definedName>
    <definedName name="data66">#REF!</definedName>
    <definedName name="data67" localSheetId="16">#REF!</definedName>
    <definedName name="data67">#REF!</definedName>
    <definedName name="data68" localSheetId="16">#REF!</definedName>
    <definedName name="data68">#REF!</definedName>
    <definedName name="data69" localSheetId="16">#REF!</definedName>
    <definedName name="data69">#REF!</definedName>
    <definedName name="data7" localSheetId="16">#REF!</definedName>
    <definedName name="data7">#REF!</definedName>
    <definedName name="data70" localSheetId="16">#REF!</definedName>
    <definedName name="data70">#REF!</definedName>
    <definedName name="data8" localSheetId="16">#REF!</definedName>
    <definedName name="data8">#REF!</definedName>
    <definedName name="data9" localSheetId="16">#REF!</definedName>
    <definedName name="data9">#REF!</definedName>
    <definedName name="Database" localSheetId="16">#REF!</definedName>
    <definedName name="Database">#REF!</definedName>
    <definedName name="Database_MI">[62]civ_roma!$C$9:$G$799</definedName>
    <definedName name="DATO1">'[64]46'!$D$3:$CK$429</definedName>
    <definedName name="DATOS" localSheetId="6">#REF!</definedName>
    <definedName name="DATOS" localSheetId="7">#REF!</definedName>
    <definedName name="datos" localSheetId="16">#REF!</definedName>
    <definedName name="datos" localSheetId="17">#REF!</definedName>
    <definedName name="datos" localSheetId="3">#REF!</definedName>
    <definedName name="datos" localSheetId="4">#REF!</definedName>
    <definedName name="datos" localSheetId="5">#REF!</definedName>
    <definedName name="datos">#REF!</definedName>
    <definedName name="DBASE1" localSheetId="16">#REF!</definedName>
    <definedName name="DBASE1" localSheetId="17">#REF!</definedName>
    <definedName name="DBASE1" localSheetId="3">#REF!</definedName>
    <definedName name="DBASE1" localSheetId="4">#REF!</definedName>
    <definedName name="DBASE1" localSheetId="5">#REF!</definedName>
    <definedName name="DBASE1">#REF!</definedName>
    <definedName name="DBASE2" localSheetId="16">#REF!</definedName>
    <definedName name="DBASE2" localSheetId="17">#REF!</definedName>
    <definedName name="DBASE2">#REF!</definedName>
    <definedName name="DBASE3" localSheetId="16">#REF!</definedName>
    <definedName name="DBASE3">#REF!</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16" hidden="1">{"TAB1",#N/A,TRUE,"GENERAL";"TAB2",#N/A,TRUE,"GENERAL";"TAB3",#N/A,TRUE,"GENERAL";"TAB4",#N/A,TRUE,"GENERAL";"TAB5",#N/A,TRUE,"GENERAL"}</definedName>
    <definedName name="dbfdfbi" localSheetId="17"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hidden="1">{"TAB1",#N/A,TRUE,"GENERAL";"TAB2",#N/A,TRUE,"GENERAL";"TAB3",#N/A,TRUE,"GENERAL";"TAB4",#N/A,TRUE,"GENERAL";"TAB5",#N/A,TRUE,"GENERAL"}</definedName>
    <definedName name="Dbgcm" localSheetId="6">#REF!</definedName>
    <definedName name="Dbgcm" localSheetId="7">#REF!</definedName>
    <definedName name="Dbgcm" localSheetId="16">#REF!</definedName>
    <definedName name="Dbgcm" localSheetId="17">#REF!</definedName>
    <definedName name="Dbgcm" localSheetId="3">#REF!</definedName>
    <definedName name="Dbgcm" localSheetId="4">#REF!</definedName>
    <definedName name="Dbgcm" localSheetId="5">#REF!</definedName>
    <definedName name="Dbgcm">#REF!</definedName>
    <definedName name="dc" localSheetId="16">#REF!</definedName>
    <definedName name="dc" localSheetId="17">#REF!</definedName>
    <definedName name="dc" localSheetId="3">#REF!</definedName>
    <definedName name="dc" localSheetId="4">#REF!</definedName>
    <definedName name="dc" localSheetId="5">#REF!</definedName>
    <definedName name="dc">#REF!</definedName>
    <definedName name="Dcacm" localSheetId="6">#REF!</definedName>
    <definedName name="Dcacm" localSheetId="7">#REF!</definedName>
    <definedName name="Dcacm" localSheetId="16">#REF!</definedName>
    <definedName name="Dcacm" localSheetId="17">#REF!</definedName>
    <definedName name="Dcacm">#REF!</definedName>
    <definedName name="DCI" localSheetId="16">[7]Tablas!#REF!</definedName>
    <definedName name="DCI" localSheetId="17">[7]Tablas!#REF!</definedName>
    <definedName name="DCI">[7]Tablas!#REF!</definedName>
    <definedName name="DCI1_1" localSheetId="16">[7]Tablas!#REF!</definedName>
    <definedName name="DCI1_1" localSheetId="17">[7]Tablas!#REF!</definedName>
    <definedName name="DCI1_1">[7]Tablas!#REF!</definedName>
    <definedName name="DCI1_1_1" localSheetId="16">[7]Tablas!#REF!</definedName>
    <definedName name="DCI1_1_1" localSheetId="17">[7]Tablas!#REF!</definedName>
    <definedName name="DCI1_1_1">[7]Tablas!#REF!</definedName>
    <definedName name="DCI1_1_2" localSheetId="16">[7]Tablas!#REF!</definedName>
    <definedName name="DCI1_1_2" localSheetId="17">[7]Tablas!#REF!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 localSheetId="16">#REF!</definedName>
    <definedName name="DCorriente" localSheetId="17">#REF!</definedName>
    <definedName name="DCorriente" localSheetId="3">#REF!</definedName>
    <definedName name="DCorriente" localSheetId="4">#REF!</definedName>
    <definedName name="DCorriente" localSheetId="5">#REF!</definedName>
    <definedName name="DCorriente">#REF!</definedName>
    <definedName name="Dcorriente1" localSheetId="16">'[65]Pta a tierra'!#REF!</definedName>
    <definedName name="Dcorriente1">'[65]Pta a tierra'!#REF!</definedName>
    <definedName name="DCSDCTV" localSheetId="6" hidden="1">{"via1",#N/A,TRUE,"general";"via2",#N/A,TRUE,"general";"via3",#N/A,TRUE,"general"}</definedName>
    <definedName name="DCSDCTV" localSheetId="7" hidden="1">{"via1",#N/A,TRUE,"general";"via2",#N/A,TRUE,"general";"via3",#N/A,TRUE,"general"}</definedName>
    <definedName name="DCSDCTV" localSheetId="16" hidden="1">{"via1",#N/A,TRUE,"general";"via2",#N/A,TRUE,"general";"via3",#N/A,TRUE,"general"}</definedName>
    <definedName name="DCSDCTV" localSheetId="17" hidden="1">{"via1",#N/A,TRUE,"general";"via2",#N/A,TRUE,"general";"via3",#N/A,TRUE,"general"}</definedName>
    <definedName name="DCSDCTV" localSheetId="3"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hidden="1">{"via1",#N/A,TRUE,"general";"via2",#N/A,TRUE,"general";"via3",#N/A,TRUE,"general"}</definedName>
    <definedName name="dd" localSheetId="6">#REF!</definedName>
    <definedName name="dd" localSheetId="7">#REF!</definedName>
    <definedName name="dd" localSheetId="16">#REF!</definedName>
    <definedName name="dd" localSheetId="17">#REF!</definedName>
    <definedName name="dd" localSheetId="3">#REF!</definedName>
    <definedName name="dd" localSheetId="4">#REF!</definedName>
    <definedName name="dd" localSheetId="5">#REF!</definedName>
    <definedName name="dd">#REF!</definedName>
    <definedName name="ddd" localSheetId="6" hidden="1">{"via1",#N/A,TRUE,"general";"via2",#N/A,TRUE,"general";"via3",#N/A,TRUE,"general"}</definedName>
    <definedName name="ddd" localSheetId="7" hidden="1">{"via1",#N/A,TRUE,"general";"via2",#N/A,TRUE,"general";"via3",#N/A,TRUE,"general"}</definedName>
    <definedName name="ddd" localSheetId="16" hidden="1">{"via1",#N/A,TRUE,"general";"via2",#N/A,TRUE,"general";"via3",#N/A,TRUE,"general"}</definedName>
    <definedName name="ddd" localSheetId="17" hidden="1">{"via1",#N/A,TRUE,"general";"via2",#N/A,TRUE,"general";"via3",#N/A,TRUE,"general"}</definedName>
    <definedName name="ddd" localSheetId="3" hidden="1">{"via1",#N/A,TRUE,"general";"via2",#N/A,TRUE,"general";"via3",#N/A,TRUE,"general"}</definedName>
    <definedName name="ddd" localSheetId="4" hidden="1">{"via1",#N/A,TRUE,"general";"via2",#N/A,TRUE,"general";"via3",#N/A,TRUE,"general"}</definedName>
    <definedName name="ddd" localSheetId="5" hidden="1">{"via1",#N/A,TRUE,"general";"via2",#N/A,TRUE,"general";"via3",#N/A,TRUE,"general"}</definedName>
    <definedName name="ddd" hidden="1">{"via1",#N/A,TRUE,"general";"via2",#N/A,TRUE,"general";"via3",#N/A,TRUE,"general"}</definedName>
    <definedName name="DDDD" localSheetId="16" hidden="1">{#N/A,#N/A,FALSE,"Estatico";#N/A,#N/A,FALSE,"Tuberia";#N/A,#N/A,FALSE,"Instrumentación";#N/A,#N/A,FALSE,"Mecanica";#N/A,#N/A,FALSE,"Electrico";#N/A,#N/A,FALSE,"Ofic.Civiles"}</definedName>
    <definedName name="DDDD" localSheetId="17" hidden="1">{#N/A,#N/A,FALSE,"Estatico";#N/A,#N/A,FALSE,"Tuberia";#N/A,#N/A,FALSE,"Instrumentación";#N/A,#N/A,FALSE,"Mecanica";#N/A,#N/A,FALSE,"Electrico";#N/A,#N/A,FALSE,"Ofic.Civiles"}</definedName>
    <definedName name="DDDD" localSheetId="3" hidden="1">{#N/A,#N/A,FALSE,"Estatico";#N/A,#N/A,FALSE,"Tuberia";#N/A,#N/A,FALSE,"Instrumentación";#N/A,#N/A,FALSE,"Mecanica";#N/A,#N/A,FALSE,"Electrico";#N/A,#N/A,FALSE,"Ofic.Civiles"}</definedName>
    <definedName name="DDDD" localSheetId="4" hidden="1">{#N/A,#N/A,FALSE,"Estatico";#N/A,#N/A,FALSE,"Tuberia";#N/A,#N/A,FALSE,"Instrumentación";#N/A,#N/A,FALSE,"Mecanica";#N/A,#N/A,FALSE,"Electrico";#N/A,#N/A,FALSE,"Ofic.Civiles"}</definedName>
    <definedName name="DDDD" localSheetId="5"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16" hidden="1">{#N/A,#N/A,FALSE,"orthoflow";#N/A,#N/A,FALSE,"Miscelaneos";#N/A,#N/A,FALSE,"Instrumentacio";#N/A,#N/A,FALSE,"Electrico";#N/A,#N/A,FALSE,"Valv. Seguridad"}</definedName>
    <definedName name="DDDDDDD" localSheetId="17" hidden="1">{#N/A,#N/A,FALSE,"orthoflow";#N/A,#N/A,FALSE,"Miscelaneos";#N/A,#N/A,FALSE,"Instrumentacio";#N/A,#N/A,FALSE,"Electrico";#N/A,#N/A,FALSE,"Valv. Seguridad"}</definedName>
    <definedName name="DDDDDDD" localSheetId="3" hidden="1">{#N/A,#N/A,FALSE,"orthoflow";#N/A,#N/A,FALSE,"Miscelaneos";#N/A,#N/A,FALSE,"Instrumentacio";#N/A,#N/A,FALSE,"Electrico";#N/A,#N/A,FALSE,"Valv. Seguridad"}</definedName>
    <definedName name="DDDDDDD" localSheetId="4" hidden="1">{#N/A,#N/A,FALSE,"orthoflow";#N/A,#N/A,FALSE,"Miscelaneos";#N/A,#N/A,FALSE,"Instrumentacio";#N/A,#N/A,FALSE,"Electrico";#N/A,#N/A,FALSE,"Valv. Seguridad"}</definedName>
    <definedName name="DDDDDDD" localSheetId="5"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6" hidden="1">{"via1",#N/A,TRUE,"general";"via2",#N/A,TRUE,"general";"via3",#N/A,TRUE,"general"}</definedName>
    <definedName name="ddddt" localSheetId="7" hidden="1">{"via1",#N/A,TRUE,"general";"via2",#N/A,TRUE,"general";"via3",#N/A,TRUE,"general"}</definedName>
    <definedName name="ddddt" localSheetId="16" hidden="1">{"via1",#N/A,TRUE,"general";"via2",#N/A,TRUE,"general";"via3",#N/A,TRUE,"general"}</definedName>
    <definedName name="ddddt" localSheetId="17" hidden="1">{"via1",#N/A,TRUE,"general";"via2",#N/A,TRUE,"general";"via3",#N/A,TRUE,"general"}</definedName>
    <definedName name="ddddt" localSheetId="3"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hidden="1">{"via1",#N/A,TRUE,"general";"via2",#N/A,TRUE,"general";"via3",#N/A,TRUE,"general"}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16" hidden="1">{"TAB1",#N/A,TRUE,"GENERAL";"TAB2",#N/A,TRUE,"GENERAL";"TAB3",#N/A,TRUE,"GENERAL";"TAB4",#N/A,TRUE,"GENERAL";"TAB5",#N/A,TRUE,"GENERAL"}</definedName>
    <definedName name="ddewdw" localSheetId="17"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17"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17"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hidden="1">{"TAB1",#N/A,TRUE,"GENERAL";"TAB2",#N/A,TRUE,"GENERAL";"TAB3",#N/A,TRUE,"GENERAL";"TAB4",#N/A,TRUE,"GENERAL";"TAB5",#N/A,TRUE,"GENERAL"}</definedName>
    <definedName name="DDS">[7]Tablas!#REF!</definedName>
    <definedName name="DDS1_1">[7]Tablas!#REF!</definedName>
    <definedName name="DDS1_1_1">[7]Tablas!#REF!</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localSheetId="16" hidden="1">{"TAB1",#N/A,TRUE,"GENERAL";"TAB2",#N/A,TRUE,"GENERAL";"TAB3",#N/A,TRUE,"GENERAL";"TAB4",#N/A,TRUE,"GENERAL";"TAB5",#N/A,TRUE,"GENERAL"}</definedName>
    <definedName name="deded" localSheetId="17" hidden="1">{"TAB1",#N/A,TRUE,"GENERAL";"TAB2",#N/A,TRUE,"GENERAL";"TAB3",#N/A,TRUE,"GENERAL";"TAB4",#N/A,TRUE,"GENERAL";"TAB5",#N/A,TRUE,"GENERAL"}</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hidden="1">{"TAB1",#N/A,TRUE,"GENERAL";"TAB2",#N/A,TRUE,"GENERAL";"TAB3",#N/A,TRUE,"GENERAL";"TAB4",#N/A,TRUE,"GENERAL";"TAB5",#N/A,TRUE,"GENERAL"}</definedName>
    <definedName name="defd" localSheetId="6" hidden="1">{"via1",#N/A,TRUE,"general";"via2",#N/A,TRUE,"general";"via3",#N/A,TRUE,"general"}</definedName>
    <definedName name="defd" localSheetId="7" hidden="1">{"via1",#N/A,TRUE,"general";"via2",#N/A,TRUE,"general";"via3",#N/A,TRUE,"general"}</definedName>
    <definedName name="defd" localSheetId="16" hidden="1">{"via1",#N/A,TRUE,"general";"via2",#N/A,TRUE,"general";"via3",#N/A,TRUE,"general"}</definedName>
    <definedName name="defd" localSheetId="17" hidden="1">{"via1",#N/A,TRUE,"general";"via2",#N/A,TRUE,"general";"via3",#N/A,TRUE,"general"}</definedName>
    <definedName name="defd" localSheetId="3"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hidden="1">{"via1",#N/A,TRUE,"general";"via2",#N/A,TRUE,"general";"via3",#N/A,TRUE,"general"}</definedName>
    <definedName name="demanto" localSheetId="6">#REF!</definedName>
    <definedName name="demanto" localSheetId="7">#REF!</definedName>
    <definedName name="demanto" localSheetId="16">#REF!</definedName>
    <definedName name="demanto" localSheetId="17">#REF!</definedName>
    <definedName name="demanto" localSheetId="3">#REF!</definedName>
    <definedName name="demanto" localSheetId="4">#REF!</definedName>
    <definedName name="demanto" localSheetId="5">#REF!</definedName>
    <definedName name="demanto">#REF!</definedName>
    <definedName name="DEMOLICIÓN" localSheetId="16">'[66]BASE-LISTAS'!$B$24:$B$29</definedName>
    <definedName name="DEMOLICIÓN" localSheetId="3">'[66]BASE-LISTAS'!$B$24:$B$29</definedName>
    <definedName name="DEMOLICIÓN" localSheetId="4">'[66]BASE-LISTAS'!$B$24:$B$29</definedName>
    <definedName name="DEMOLICIÓN" localSheetId="5">'[66]BASE-LISTAS'!$B$24:$B$29</definedName>
    <definedName name="DEMOLICIÓN">'[66]BASE-LISTAS'!$B$24:$B$29</definedName>
    <definedName name="DEP_VPR_GRM" localSheetId="16">#REF!</definedName>
    <definedName name="DEP_VPR_GRM" localSheetId="17">#REF!</definedName>
    <definedName name="DEP_VPR_GRM" localSheetId="3">#REF!</definedName>
    <definedName name="DEP_VPR_GRM" localSheetId="4">#REF!</definedName>
    <definedName name="DEP_VPR_GRM" localSheetId="5">#REF!</definedName>
    <definedName name="DEP_VPR_GRM">#REF!</definedName>
    <definedName name="DEP_VPR_GRN" localSheetId="16">#REF!</definedName>
    <definedName name="DEP_VPR_GRN" localSheetId="17">#REF!</definedName>
    <definedName name="DEP_VPR_GRN" localSheetId="3">#REF!</definedName>
    <definedName name="DEP_VPR_GRN" localSheetId="4">#REF!</definedName>
    <definedName name="DEP_VPR_GRN" localSheetId="5">#REF!</definedName>
    <definedName name="DEP_VPR_GRN">#REF!</definedName>
    <definedName name="DEP_VPR_GRS" localSheetId="16">#REF!</definedName>
    <definedName name="DEP_VPR_GRS" localSheetId="17">#REF!</definedName>
    <definedName name="DEP_VPR_GRS" localSheetId="3">#REF!</definedName>
    <definedName name="DEP_VPR_GRS" localSheetId="4">#REF!</definedName>
    <definedName name="DEP_VPR_GRS" localSheetId="5">#REF!</definedName>
    <definedName name="DEP_VPR_GRS">#REF!</definedName>
    <definedName name="DEP_VPR_GTP" localSheetId="16">#REF!</definedName>
    <definedName name="DEP_VPR_GTP">#REF!</definedName>
    <definedName name="DEP_VPR_NA" localSheetId="16">#REF!</definedName>
    <definedName name="DEP_VPR_NA">#REF!</definedName>
    <definedName name="DEPEND">[63]Tabla!$B$1:$B$397</definedName>
    <definedName name="DEPENDENCIA">[63]Tabla!$B$1:$B$397</definedName>
    <definedName name="DEPENDENCIAS">[63]Tabla!$B$1:$B$397</definedName>
    <definedName name="DERFE" localSheetId="16">#REF!</definedName>
    <definedName name="DERFE" localSheetId="17">#REF!</definedName>
    <definedName name="DERFE" localSheetId="3">#REF!</definedName>
    <definedName name="DERFE" localSheetId="4">#REF!</definedName>
    <definedName name="DERFE" localSheetId="5">#REF!</definedName>
    <definedName name="DERFE">#REF!</definedName>
    <definedName name="desarrolladas">'[28]Reservas de Petróleo'!$A$2,'[28]Reservas de Petróleo'!$A$1,'[28]Reservas de Petróleo'!$D$4,'[28]Reservas de Petróleo'!$F$1:$F$65536</definedName>
    <definedName name="DESCUNMI" localSheetId="16">#REF!</definedName>
    <definedName name="DESCUNMI" localSheetId="17">#REF!</definedName>
    <definedName name="DESCUNMI" localSheetId="3">#REF!</definedName>
    <definedName name="DESCUNMI" localSheetId="4">#REF!</definedName>
    <definedName name="DESCUNMI" localSheetId="5">#REF!</definedName>
    <definedName name="DESCUNMI">#REF!</definedName>
    <definedName name="DEST_ART" localSheetId="16">[47]steel!#REF!</definedName>
    <definedName name="DEST_ART" localSheetId="17">[47]steel!#REF!</definedName>
    <definedName name="DEST_ART" localSheetId="3">[47]steel!#REF!</definedName>
    <definedName name="DEST_ART" localSheetId="4">[47]steel!#REF!</definedName>
    <definedName name="DEST_ART" localSheetId="5">[47]steel!#REF!</definedName>
    <definedName name="DEST_ART">[47]steel!#REF!</definedName>
    <definedName name="DESTCOD" localSheetId="16">'[19]7422CW00'!#REF!</definedName>
    <definedName name="DESTCOD" localSheetId="17">'[19]7422CW00'!#REF!</definedName>
    <definedName name="DESTCOD" localSheetId="3">'[19]7422CW00'!#REF!</definedName>
    <definedName name="DESTCOD" localSheetId="4">'[19]7422CW00'!#REF!</definedName>
    <definedName name="DESTCOD" localSheetId="5">'[19]7422CW00'!#REF!</definedName>
    <definedName name="DESTCOD">'[19]7422CW00'!#REF!</definedName>
    <definedName name="DESTFG" localSheetId="17">'[19]7422CW00'!#REF!</definedName>
    <definedName name="DESTFG" localSheetId="3">'[19]7422CW00'!#REF!</definedName>
    <definedName name="DESTFG" localSheetId="4">'[19]7422CW00'!#REF!</definedName>
    <definedName name="DESTFG" localSheetId="5">'[19]7422CW00'!#REF!</definedName>
    <definedName name="DESTFG">'[19]7422CW00'!#REF!</definedName>
    <definedName name="DESTQTY" localSheetId="17">'[19]7422CW00'!#REF!</definedName>
    <definedName name="DESTQTY" localSheetId="3">'[19]7422CW00'!#REF!</definedName>
    <definedName name="DESTQTY" localSheetId="4">'[19]7422CW00'!#REF!</definedName>
    <definedName name="DESTQTY" localSheetId="5">'[19]7422CW00'!#REF!</definedName>
    <definedName name="DESTQTY">'[19]7422CW00'!#REF!</definedName>
    <definedName name="DETAIL" localSheetId="16">#REF!</definedName>
    <definedName name="DETAIL" localSheetId="17">#REF!</definedName>
    <definedName name="DETAIL" localSheetId="3">#REF!</definedName>
    <definedName name="DETAIL" localSheetId="4">#REF!</definedName>
    <definedName name="DETAIL" localSheetId="5">#REF!</definedName>
    <definedName name="DETAIL">#REF!</definedName>
    <definedName name="Detalle_Reserva" localSheetId="16">#REF!</definedName>
    <definedName name="Detalle_Reserva" localSheetId="17">#REF!</definedName>
    <definedName name="Detalle_Reserva" localSheetId="3">#REF!</definedName>
    <definedName name="Detalle_Reserva" localSheetId="4">#REF!</definedName>
    <definedName name="Detalle_Reserva" localSheetId="5">#REF!</definedName>
    <definedName name="Detalle_Reserva">#REF!</definedName>
    <definedName name="DEX" localSheetId="6">#REF!</definedName>
    <definedName name="DEX" localSheetId="7">#REF!</definedName>
    <definedName name="DEX" localSheetId="16">#REF!</definedName>
    <definedName name="DEX" localSheetId="17">#REF!</definedName>
    <definedName name="DEX">#REF!</definedName>
    <definedName name="DF" localSheetId="16">[67]Cronograma!#REF!</definedName>
    <definedName name="DF" localSheetId="17">[67]Cronograma!#REF!</definedName>
    <definedName name="DF">[67]Cronograma!#REF!</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localSheetId="16" hidden="1">{"TAB1",#N/A,TRUE,"GENERAL";"TAB2",#N/A,TRUE,"GENERAL";"TAB3",#N/A,TRUE,"GENERAL";"TAB4",#N/A,TRUE,"GENERAL";"TAB5",#N/A,TRUE,"GENERAL"}</definedName>
    <definedName name="dfa" localSheetId="17" hidden="1">{"TAB1",#N/A,TRUE,"GENERAL";"TAB2",#N/A,TRUE,"GENERAL";"TAB3",#N/A,TRUE,"GENERAL";"TAB4",#N/A,TRUE,"GENERAL";"TAB5",#N/A,TRUE,"GENERAL"}</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hidden="1">{"TAB1",#N/A,TRUE,"GENERAL";"TAB2",#N/A,TRUE,"GENERAL";"TAB3",#N/A,TRUE,"GENERAL";"TAB4",#N/A,TRUE,"GENERAL";"TAB5",#N/A,TRUE,"GENERAL"}</definedName>
    <definedName name="dfasd" localSheetId="6" hidden="1">{"TAB1",#N/A,TRUE,"GENERAL";"TAB2",#N/A,TRUE,"GENERAL";"TAB3",#N/A,TRUE,"GENERAL";"TAB4",#N/A,TRUE,"GENERAL";"TAB5",#N/A,TRUE,"GENERAL"}</definedName>
    <definedName name="dfasd" localSheetId="7"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17"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hidden="1">{"TAB1",#N/A,TRUE,"GENERAL";"TAB2",#N/A,TRUE,"GENERAL";"TAB3",#N/A,TRUE,"GENERAL";"TAB4",#N/A,TRUE,"GENERAL";"TAB5",#N/A,TRUE,"GENERAL"}</definedName>
    <definedName name="DFBNJ" localSheetId="6" hidden="1">{"via1",#N/A,TRUE,"general";"via2",#N/A,TRUE,"general";"via3",#N/A,TRUE,"general"}</definedName>
    <definedName name="DFBNJ" localSheetId="7" hidden="1">{"via1",#N/A,TRUE,"general";"via2",#N/A,TRUE,"general";"via3",#N/A,TRUE,"general"}</definedName>
    <definedName name="DFBNJ" localSheetId="16" hidden="1">{"via1",#N/A,TRUE,"general";"via2",#N/A,TRUE,"general";"via3",#N/A,TRUE,"general"}</definedName>
    <definedName name="DFBNJ" localSheetId="17" hidden="1">{"via1",#N/A,TRUE,"general";"via2",#N/A,TRUE,"general";"via3",#N/A,TRUE,"general"}</definedName>
    <definedName name="DFBNJ" localSheetId="3"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hidden="1">{"via1",#N/A,TRUE,"general";"via2",#N/A,TRUE,"general";"via3",#N/A,TRUE,"general"}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localSheetId="16" hidden="1">{"TAB1",#N/A,TRUE,"GENERAL";"TAB2",#N/A,TRUE,"GENERAL";"TAB3",#N/A,TRUE,"GENERAL";"TAB4",#N/A,TRUE,"GENERAL";"TAB5",#N/A,TRUE,"GENERAL"}</definedName>
    <definedName name="dfds" localSheetId="17" hidden="1">{"TAB1",#N/A,TRUE,"GENERAL";"TAB2",#N/A,TRUE,"GENERAL";"TAB3",#N/A,TRUE,"GENERAL";"TAB4",#N/A,TRUE,"GENERAL";"TAB5",#N/A,TRUE,"GENERAL"}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hidden="1">{"TAB1",#N/A,TRUE,"GENERAL";"TAB2",#N/A,TRUE,"GENERAL";"TAB3",#N/A,TRUE,"GENERAL";"TAB4",#N/A,TRUE,"GENERAL";"TAB5",#N/A,TRUE,"GENERAL"}</definedName>
    <definedName name="dfdsfi" localSheetId="6" hidden="1">{"via1",#N/A,TRUE,"general";"via2",#N/A,TRUE,"general";"via3",#N/A,TRUE,"general"}</definedName>
    <definedName name="dfdsfi" localSheetId="7" hidden="1">{"via1",#N/A,TRUE,"general";"via2",#N/A,TRUE,"general";"via3",#N/A,TRUE,"general"}</definedName>
    <definedName name="dfdsfi" localSheetId="16" hidden="1">{"via1",#N/A,TRUE,"general";"via2",#N/A,TRUE,"general";"via3",#N/A,TRUE,"general"}</definedName>
    <definedName name="dfdsfi" localSheetId="17" hidden="1">{"via1",#N/A,TRUE,"general";"via2",#N/A,TRUE,"general";"via3",#N/A,TRUE,"general"}</definedName>
    <definedName name="dfdsfi" localSheetId="3"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hidden="1">{"via1",#N/A,TRUE,"general";"via2",#N/A,TRUE,"general";"via3",#N/A,TRUE,"general"}</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16" hidden="1">{"TAB1",#N/A,TRUE,"GENERAL";"TAB2",#N/A,TRUE,"GENERAL";"TAB3",#N/A,TRUE,"GENERAL";"TAB4",#N/A,TRUE,"GENERAL";"TAB5",#N/A,TRUE,"GENERAL"}</definedName>
    <definedName name="dffffe" localSheetId="17"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hidden="1">{"TAB1",#N/A,TRUE,"GENERAL";"TAB2",#N/A,TRUE,"GENERAL";"TAB3",#N/A,TRUE,"GENERAL";"TAB4",#N/A,TRUE,"GENERAL";"TAB5",#N/A,TRUE,"GENERAL"}</definedName>
    <definedName name="DFG" localSheetId="6" hidden="1">{"via1",#N/A,TRUE,"general";"via2",#N/A,TRUE,"general";"via3",#N/A,TRUE,"general"}</definedName>
    <definedName name="DFG" localSheetId="7" hidden="1">{"via1",#N/A,TRUE,"general";"via2",#N/A,TRUE,"general";"via3",#N/A,TRUE,"general"}</definedName>
    <definedName name="DFG" localSheetId="16" hidden="1">{"via1",#N/A,TRUE,"general";"via2",#N/A,TRUE,"general";"via3",#N/A,TRUE,"general"}</definedName>
    <definedName name="DFG" localSheetId="17" hidden="1">{"via1",#N/A,TRUE,"general";"via2",#N/A,TRUE,"general";"via3",#N/A,TRUE,"general"}</definedName>
    <definedName name="DFG" localSheetId="3"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localSheetId="16" hidden="1">{"via1",#N/A,TRUE,"general";"via2",#N/A,TRUE,"general";"via3",#N/A,TRUE,"general"}</definedName>
    <definedName name="DFGBHJ" localSheetId="17"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hidden="1">{"via1",#N/A,TRUE,"general";"via2",#N/A,TRUE,"general";"via3",#N/A,TRUE,"general"}</definedName>
    <definedName name="DFGDFG" localSheetId="6" hidden="1">{"via1",#N/A,TRUE,"general";"via2",#N/A,TRUE,"general";"via3",#N/A,TRUE,"general"}</definedName>
    <definedName name="DFGDFG" localSheetId="7" hidden="1">{"via1",#N/A,TRUE,"general";"via2",#N/A,TRUE,"general";"via3",#N/A,TRUE,"general"}</definedName>
    <definedName name="DFGDFG" localSheetId="16" hidden="1">{"via1",#N/A,TRUE,"general";"via2",#N/A,TRUE,"general";"via3",#N/A,TRUE,"general"}</definedName>
    <definedName name="DFGDFG" localSheetId="17"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hidden="1">{"via1",#N/A,TRUE,"general";"via2",#N/A,TRUE,"general";"via3",#N/A,TRUE,"general"}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16" hidden="1">{"TAB1",#N/A,TRUE,"GENERAL";"TAB2",#N/A,TRUE,"GENERAL";"TAB3",#N/A,TRUE,"GENERAL";"TAB4",#N/A,TRUE,"GENERAL";"TAB5",#N/A,TRUE,"GENERAL"}</definedName>
    <definedName name="DFGDYYB" localSheetId="17"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hidden="1">{"TAB1",#N/A,TRUE,"GENERAL";"TAB2",#N/A,TRUE,"GENERAL";"TAB3",#N/A,TRUE,"GENERAL";"TAB4",#N/A,TRUE,"GENERAL";"TAB5",#N/A,TRUE,"GENERAL"}</definedName>
    <definedName name="dfgf" localSheetId="6" hidden="1">{"via1",#N/A,TRUE,"general";"via2",#N/A,TRUE,"general";"via3",#N/A,TRUE,"general"}</definedName>
    <definedName name="dfgf" localSheetId="7" hidden="1">{"via1",#N/A,TRUE,"general";"via2",#N/A,TRUE,"general";"via3",#N/A,TRUE,"general"}</definedName>
    <definedName name="dfgf" localSheetId="16" hidden="1">{"via1",#N/A,TRUE,"general";"via2",#N/A,TRUE,"general";"via3",#N/A,TRUE,"general"}</definedName>
    <definedName name="dfgf" localSheetId="17" hidden="1">{"via1",#N/A,TRUE,"general";"via2",#N/A,TRUE,"general";"via3",#N/A,TRUE,"general"}</definedName>
    <definedName name="dfgf" localSheetId="3"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hidden="1">{"via1",#N/A,TRUE,"general";"via2",#N/A,TRUE,"general";"via3",#N/A,TRUE,"general"}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16" hidden="1">{"TAB1",#N/A,TRUE,"GENERAL";"TAB2",#N/A,TRUE,"GENERAL";"TAB3",#N/A,TRUE,"GENERAL";"TAB4",#N/A,TRUE,"GENERAL";"TAB5",#N/A,TRUE,"GENERAL"}</definedName>
    <definedName name="DFGFBOP" localSheetId="17"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17"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localSheetId="16" hidden="1">{"TAB1",#N/A,TRUE,"GENERAL";"TAB2",#N/A,TRUE,"GENERAL";"TAB3",#N/A,TRUE,"GENERAL";"TAB4",#N/A,TRUE,"GENERAL";"TAB5",#N/A,TRUE,"GENERAL"}</definedName>
    <definedName name="DFGV" localSheetId="17"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17"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localSheetId="16" hidden="1">{"TAB1",#N/A,TRUE,"GENERAL";"TAB2",#N/A,TRUE,"GENERAL";"TAB3",#N/A,TRUE,"GENERAL";"TAB4",#N/A,TRUE,"GENERAL";"TAB5",#N/A,TRUE,"GENERAL"}</definedName>
    <definedName name="dfh" localSheetId="17"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hidden="1">{"TAB1",#N/A,TRUE,"GENERAL";"TAB2",#N/A,TRUE,"GENERAL";"TAB3",#N/A,TRUE,"GENERAL";"TAB4",#N/A,TRUE,"GENERAL";"TAB5",#N/A,TRUE,"GENERAL"}</definedName>
    <definedName name="dfhdr" localSheetId="6" hidden="1">{"via1",#N/A,TRUE,"general";"via2",#N/A,TRUE,"general";"via3",#N/A,TRUE,"general"}</definedName>
    <definedName name="dfhdr" localSheetId="7" hidden="1">{"via1",#N/A,TRUE,"general";"via2",#N/A,TRUE,"general";"via3",#N/A,TRUE,"general"}</definedName>
    <definedName name="dfhdr" localSheetId="16" hidden="1">{"via1",#N/A,TRUE,"general";"via2",#N/A,TRUE,"general";"via3",#N/A,TRUE,"general"}</definedName>
    <definedName name="dfhdr" localSheetId="17" hidden="1">{"via1",#N/A,TRUE,"general";"via2",#N/A,TRUE,"general";"via3",#N/A,TRUE,"general"}</definedName>
    <definedName name="dfhdr" localSheetId="3"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localSheetId="16" hidden="1">{"via1",#N/A,TRUE,"general";"via2",#N/A,TRUE,"general";"via3",#N/A,TRUE,"general"}</definedName>
    <definedName name="dfhgh" localSheetId="17"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hidden="1">{"via1",#N/A,TRUE,"general";"via2",#N/A,TRUE,"general";"via3",#N/A,TRUE,"general"}</definedName>
    <definedName name="dfj" localSheetId="6" hidden="1">{"via1",#N/A,TRUE,"general";"via2",#N/A,TRUE,"general";"via3",#N/A,TRUE,"general"}</definedName>
    <definedName name="dfj" localSheetId="7" hidden="1">{"via1",#N/A,TRUE,"general";"via2",#N/A,TRUE,"general";"via3",#N/A,TRUE,"general"}</definedName>
    <definedName name="dfj" localSheetId="16" hidden="1">{"via1",#N/A,TRUE,"general";"via2",#N/A,TRUE,"general";"via3",#N/A,TRUE,"general"}</definedName>
    <definedName name="dfj" localSheetId="17"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hidden="1">{"via1",#N/A,TRUE,"general";"via2",#N/A,TRUE,"general";"via3",#N/A,TRUE,"general"}</definedName>
    <definedName name="dflt1">[52]Personalizar!$E$22</definedName>
    <definedName name="dflt2">[52]Personalizar!$E$23</definedName>
    <definedName name="dflt3">[52]Personalizar!$D$24</definedName>
    <definedName name="dflt4">[52]Personalizar!$E$26</definedName>
    <definedName name="dflt5">[52]Personalizar!$E$27</definedName>
    <definedName name="dflt6">[52]Personalizar!$D$28</definedName>
    <definedName name="dflt7">[52]Personalizar!$G$27</definedName>
    <definedName name="DFRFRF" localSheetId="6" hidden="1">{"via1",#N/A,TRUE,"general";"via2",#N/A,TRUE,"general";"via3",#N/A,TRUE,"general"}</definedName>
    <definedName name="DFRFRF" localSheetId="7" hidden="1">{"via1",#N/A,TRUE,"general";"via2",#N/A,TRUE,"general";"via3",#N/A,TRUE,"general"}</definedName>
    <definedName name="DFRFRF" localSheetId="16" hidden="1">{"via1",#N/A,TRUE,"general";"via2",#N/A,TRUE,"general";"via3",#N/A,TRUE,"general"}</definedName>
    <definedName name="DFRFRF" localSheetId="17" hidden="1">{"via1",#N/A,TRUE,"general";"via2",#N/A,TRUE,"general";"via3",#N/A,TRUE,"general"}</definedName>
    <definedName name="DFRFRF" localSheetId="3"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localSheetId="16" hidden="1">{"via1",#N/A,TRUE,"general";"via2",#N/A,TRUE,"general";"via3",#N/A,TRUE,"general"}</definedName>
    <definedName name="DFVUI" localSheetId="17"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localSheetId="16" hidden="1">{"via1",#N/A,TRUE,"general";"via2",#N/A,TRUE,"general";"via3",#N/A,TRUE,"general"}</definedName>
    <definedName name="dg" localSheetId="17"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localSheetId="16" hidden="1">{"via1",#N/A,TRUE,"general";"via2",#N/A,TRUE,"general";"via3",#N/A,TRUE,"general"}</definedName>
    <definedName name="dgdgr" localSheetId="17"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hidden="1">{"via1",#N/A,TRUE,"general";"via2",#N/A,TRUE,"general";"via3",#N/A,TRUE,"general"}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localSheetId="16" hidden="1">{"TAB1",#N/A,TRUE,"GENERAL";"TAB2",#N/A,TRUE,"GENERAL";"TAB3",#N/A,TRUE,"GENERAL";"TAB4",#N/A,TRUE,"GENERAL";"TAB5",#N/A,TRUE,"GENERAL"}</definedName>
    <definedName name="dgfd" localSheetId="17" hidden="1">{"TAB1",#N/A,TRUE,"GENERAL";"TAB2",#N/A,TRUE,"GENERAL";"TAB3",#N/A,TRUE,"GENERAL";"TAB4",#N/A,TRUE,"GENERAL";"TAB5",#N/A,TRUE,"GENERAL"}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hidden="1">{"TAB1",#N/A,TRUE,"GENERAL";"TAB2",#N/A,TRUE,"GENERAL";"TAB3",#N/A,TRUE,"GENERAL";"TAB4",#N/A,TRUE,"GENERAL";"TAB5",#N/A,TRUE,"GENERAL"}</definedName>
    <definedName name="DGFDFVSDF" localSheetId="6" hidden="1">{"via1",#N/A,TRUE,"general";"via2",#N/A,TRUE,"general";"via3",#N/A,TRUE,"general"}</definedName>
    <definedName name="DGFDFVSDF" localSheetId="7" hidden="1">{"via1",#N/A,TRUE,"general";"via2",#N/A,TRUE,"general";"via3",#N/A,TRUE,"general"}</definedName>
    <definedName name="DGFDFVSDF" localSheetId="16" hidden="1">{"via1",#N/A,TRUE,"general";"via2",#N/A,TRUE,"general";"via3",#N/A,TRUE,"general"}</definedName>
    <definedName name="DGFDFVSDF" localSheetId="17" hidden="1">{"via1",#N/A,TRUE,"general";"via2",#N/A,TRUE,"general";"via3",#N/A,TRUE,"general"}</definedName>
    <definedName name="DGFDFVSDF" localSheetId="3"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localSheetId="16" hidden="1">{"via1",#N/A,TRUE,"general";"via2",#N/A,TRUE,"general";"via3",#N/A,TRUE,"general"}</definedName>
    <definedName name="dgfdg" localSheetId="17"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localSheetId="16" hidden="1">{"via1",#N/A,TRUE,"general";"via2",#N/A,TRUE,"general";"via3",#N/A,TRUE,"general"}</definedName>
    <definedName name="DGFG" localSheetId="17"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hidden="1">{"via1",#N/A,TRUE,"general";"via2",#N/A,TRUE,"general";"via3",#N/A,TRUE,"general"}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16" hidden="1">{"TAB1",#N/A,TRUE,"GENERAL";"TAB2",#N/A,TRUE,"GENERAL";"TAB3",#N/A,TRUE,"GENERAL";"TAB4",#N/A,TRUE,"GENERAL";"TAB5",#N/A,TRUE,"GENERAL"}</definedName>
    <definedName name="dgfsado" localSheetId="17"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hidden="1">{"TAB1",#N/A,TRUE,"GENERAL";"TAB2",#N/A,TRUE,"GENERAL";"TAB3",#N/A,TRUE,"GENERAL";"TAB4",#N/A,TRUE,"GENERAL";"TAB5",#N/A,TRUE,"GENERAL"}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16" hidden="1">{"TAB1",#N/A,TRUE,"GENERAL";"TAB2",#N/A,TRUE,"GENERAL";"TAB3",#N/A,TRUE,"GENERAL";"TAB4",#N/A,TRUE,"GENERAL";"TAB5",#N/A,TRUE,"GENERAL"}</definedName>
    <definedName name="dgrdeb" localSheetId="17"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hidden="1">{"TAB1",#N/A,TRUE,"GENERAL";"TAB2",#N/A,TRUE,"GENERAL";"TAB3",#N/A,TRUE,"GENERAL";"TAB4",#N/A,TRUE,"GENERAL";"TAB5",#N/A,TRUE,"GENERAL"}</definedName>
    <definedName name="dgreg" localSheetId="6" hidden="1">{"via1",#N/A,TRUE,"general";"via2",#N/A,TRUE,"general";"via3",#N/A,TRUE,"general"}</definedName>
    <definedName name="dgreg" localSheetId="7" hidden="1">{"via1",#N/A,TRUE,"general";"via2",#N/A,TRUE,"general";"via3",#N/A,TRUE,"general"}</definedName>
    <definedName name="dgreg" localSheetId="16" hidden="1">{"via1",#N/A,TRUE,"general";"via2",#N/A,TRUE,"general";"via3",#N/A,TRUE,"general"}</definedName>
    <definedName name="dgreg" localSheetId="17" hidden="1">{"via1",#N/A,TRUE,"general";"via2",#N/A,TRUE,"general";"via3",#N/A,TRUE,"general"}</definedName>
    <definedName name="dgreg" localSheetId="3"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localSheetId="16" hidden="1">{"via1",#N/A,TRUE,"general";"via2",#N/A,TRUE,"general";"via3",#N/A,TRUE,"general"}</definedName>
    <definedName name="DH" localSheetId="17"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hidden="1">{"via1",#N/A,TRUE,"general";"via2",#N/A,TRUE,"general";"via3",#N/A,TRUE,"general"}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localSheetId="16" hidden="1">{"TAB1",#N/A,TRUE,"GENERAL";"TAB2",#N/A,TRUE,"GENERAL";"TAB3",#N/A,TRUE,"GENERAL";"TAB4",#N/A,TRUE,"GENERAL";"TAB5",#N/A,TRUE,"GENERAL"}</definedName>
    <definedName name="dhdth" localSheetId="17" hidden="1">{"TAB1",#N/A,TRUE,"GENERAL";"TAB2",#N/A,TRUE,"GENERAL";"TAB3",#N/A,TRUE,"GENERAL";"TAB4",#N/A,TRUE,"GENERAL";"TAB5",#N/A,TRUE,"GENERAL"}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hidden="1">{"TAB1",#N/A,TRUE,"GENERAL";"TAB2",#N/A,TRUE,"GENERAL";"TAB3",#N/A,TRUE,"GENERAL";"TAB4",#N/A,TRUE,"GENERAL";"TAB5",#N/A,TRUE,"GENERAL"}</definedName>
    <definedName name="dhgh" localSheetId="6" hidden="1">{"via1",#N/A,TRUE,"general";"via2",#N/A,TRUE,"general";"via3",#N/A,TRUE,"general"}</definedName>
    <definedName name="dhgh" localSheetId="7" hidden="1">{"via1",#N/A,TRUE,"general";"via2",#N/A,TRUE,"general";"via3",#N/A,TRUE,"general"}</definedName>
    <definedName name="dhgh" localSheetId="16" hidden="1">{"via1",#N/A,TRUE,"general";"via2",#N/A,TRUE,"general";"via3",#N/A,TRUE,"general"}</definedName>
    <definedName name="dhgh" localSheetId="17" hidden="1">{"via1",#N/A,TRUE,"general";"via2",#N/A,TRUE,"general";"via3",#N/A,TRUE,"general"}</definedName>
    <definedName name="dhgh" localSheetId="3"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hidden="1">{"via1",#N/A,TRUE,"general";"via2",#N/A,TRUE,"general";"via3",#N/A,TRUE,"general"}</definedName>
    <definedName name="DIA">[26]PRESUPUESTO!$B$13</definedName>
    <definedName name="Diámetro" localSheetId="16">#REF!</definedName>
    <definedName name="Diámetro" localSheetId="17">#REF!</definedName>
    <definedName name="Diámetro" localSheetId="3">#REF!</definedName>
    <definedName name="Diámetro" localSheetId="4">#REF!</definedName>
    <definedName name="Diámetro" localSheetId="5">#REF!</definedName>
    <definedName name="Diámetro">#REF!</definedName>
    <definedName name="diámetroft" localSheetId="16">#REF!</definedName>
    <definedName name="diámetroft" localSheetId="17">#REF!</definedName>
    <definedName name="diámetroft" localSheetId="3">#REF!</definedName>
    <definedName name="diámetroft" localSheetId="4">#REF!</definedName>
    <definedName name="diámetroft" localSheetId="5">#REF!</definedName>
    <definedName name="diámetroft">#REF!</definedName>
    <definedName name="diametros" localSheetId="16">#REF!</definedName>
    <definedName name="diametros" localSheetId="17">#REF!</definedName>
    <definedName name="diametros" localSheetId="3">#REF!</definedName>
    <definedName name="diametros" localSheetId="4">#REF!</definedName>
    <definedName name="diametros" localSheetId="5">#REF!</definedName>
    <definedName name="diametros">#REF!</definedName>
    <definedName name="diferencia" localSheetId="16">'[68]MEDIA GEOMETRICA'!$J$8,'[68]MEDIA GEOMETRICA'!$N$8,'[68]MEDIA GEOMETRICA'!$R$8,'[68]MEDIA GEOMETRICA'!$V$8,'[68]MEDIA GEOMETRICA'!$Z$8,'[68]MEDIA GEOMETRICA'!$AD$8,'[68]MEDIA GEOMETRICA'!$AH$8,'[68]MEDIA GEOMETRICA'!$AL$8,'[68]MEDIA GEOMETRICA'!#REF!,'[68]MEDIA GEOMETRICA'!#REF!</definedName>
    <definedName name="diferencia" localSheetId="17">'[68]MEDIA GEOMETRICA'!$J$8,'[68]MEDIA GEOMETRICA'!$N$8,'[68]MEDIA GEOMETRICA'!$R$8,'[68]MEDIA GEOMETRICA'!$V$8,'[68]MEDIA GEOMETRICA'!$Z$8,'[68]MEDIA GEOMETRICA'!$AD$8,'[68]MEDIA GEOMETRICA'!$AH$8,'[68]MEDIA GEOMETRICA'!$AL$8,'[68]MEDIA GEOMETRICA'!#REF!,'[68]MEDIA GEOMETRICA'!#REF!</definedName>
    <definedName name="diferencia" localSheetId="3">'[68]MEDIA GEOMETRICA'!$J$8,'[68]MEDIA GEOMETRICA'!$N$8,'[68]MEDIA GEOMETRICA'!$R$8,'[68]MEDIA GEOMETRICA'!$V$8,'[68]MEDIA GEOMETRICA'!$Z$8,'[68]MEDIA GEOMETRICA'!$AD$8,'[68]MEDIA GEOMETRICA'!$AH$8,'[68]MEDIA GEOMETRICA'!$AL$8,'[68]MEDIA GEOMETRICA'!#REF!,'[68]MEDIA GEOMETRICA'!#REF!</definedName>
    <definedName name="diferencia" localSheetId="4">'[68]MEDIA GEOMETRICA'!$J$8,'[68]MEDIA GEOMETRICA'!$N$8,'[68]MEDIA GEOMETRICA'!$R$8,'[68]MEDIA GEOMETRICA'!$V$8,'[68]MEDIA GEOMETRICA'!$Z$8,'[68]MEDIA GEOMETRICA'!$AD$8,'[68]MEDIA GEOMETRICA'!$AH$8,'[68]MEDIA GEOMETRICA'!$AL$8,'[68]MEDIA GEOMETRICA'!#REF!,'[68]MEDIA GEOMETRICA'!#REF!</definedName>
    <definedName name="diferencia" localSheetId="5">'[68]MEDIA GEOMETRICA'!$J$8,'[68]MEDIA GEOMETRICA'!$N$8,'[68]MEDIA GEOMETRICA'!$R$8,'[68]MEDIA GEOMETRICA'!$V$8,'[68]MEDIA GEOMETRICA'!$Z$8,'[68]MEDIA GEOMETRICA'!$AD$8,'[68]MEDIA GEOMETRICA'!$AH$8,'[68]MEDIA GEOMETRICA'!$AL$8,'[68]MEDIA GEOMETRICA'!#REF!,'[68]MEDIA GEOMETRICA'!#REF!</definedName>
    <definedName name="diferencia">'[68]MEDIA GEOMETRICA'!$J$8,'[68]MEDIA GEOMETRICA'!$N$8,'[68]MEDIA GEOMETRICA'!$R$8,'[68]MEDIA GEOMETRICA'!$V$8,'[68]MEDIA GEOMETRICA'!$Z$8,'[68]MEDIA GEOMETRICA'!$AD$8,'[68]MEDIA GEOMETRICA'!$AH$8,'[68]MEDIA GEOMETRICA'!$AL$8,'[68]MEDIA GEOMETRICA'!#REF!,'[68]MEDIA GEOMETRICA'!#REF!</definedName>
    <definedName name="DIJ" localSheetId="16">[7]Tablas!#REF!</definedName>
    <definedName name="DIJ" localSheetId="17">[7]Tablas!#REF!</definedName>
    <definedName name="DIJ" localSheetId="3">[7]Tablas!#REF!</definedName>
    <definedName name="DIJ" localSheetId="4">[7]Tablas!#REF!</definedName>
    <definedName name="DIJ" localSheetId="5">[7]Tablas!#REF!</definedName>
    <definedName name="DIJ">[7]Tablas!#REF!</definedName>
    <definedName name="DIJ1_1" localSheetId="17">[7]Tablas!#REF!</definedName>
    <definedName name="DIJ1_1" localSheetId="3">[7]Tablas!#REF!</definedName>
    <definedName name="DIJ1_1" localSheetId="4">[7]Tablas!#REF!</definedName>
    <definedName name="DIJ1_1" localSheetId="5">[7]Tablas!#REF!</definedName>
    <definedName name="DIJ1_1">[7]Tablas!#REF!</definedName>
    <definedName name="DIJ1_1_1" localSheetId="17">[7]Tablas!#REF!</definedName>
    <definedName name="DIJ1_1_1" localSheetId="3">[7]Tablas!#REF!</definedName>
    <definedName name="DIJ1_1_1" localSheetId="4">[7]Tablas!#REF!</definedName>
    <definedName name="DIJ1_1_1" localSheetId="5">[7]Tablas!#REF!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[42]EMPRESA!$F$14</definedName>
    <definedName name="display_area_2" localSheetId="16">#REF!</definedName>
    <definedName name="display_area_2" localSheetId="17">#REF!</definedName>
    <definedName name="display_area_2" localSheetId="3">#REF!</definedName>
    <definedName name="display_area_2" localSheetId="4">#REF!</definedName>
    <definedName name="display_area_2" localSheetId="5">#REF!</definedName>
    <definedName name="display_area_2">#REF!</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16" hidden="1">{"TAB1",#N/A,TRUE,"GENERAL";"TAB2",#N/A,TRUE,"GENERAL";"TAB3",#N/A,TRUE,"GENERAL";"TAB4",#N/A,TRUE,"GENERAL";"TAB5",#N/A,TRUE,"GENERAL"}</definedName>
    <definedName name="djdytj" localSheetId="17"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 localSheetId="16">#REF!</definedName>
    <definedName name="do" localSheetId="17">#REF!</definedName>
    <definedName name="do">#REF!</definedName>
    <definedName name="dolar" localSheetId="16">#REF!</definedName>
    <definedName name="dolar" localSheetId="17">#REF!</definedName>
    <definedName name="dolar">#REF!</definedName>
    <definedName name="DOLLAR">[69]CÁLCULOS!$H$34</definedName>
    <definedName name="DOTACIÓN" localSheetId="16">#REF!</definedName>
    <definedName name="DOTACIÓN" localSheetId="17">#REF!</definedName>
    <definedName name="DOTACIÓN" localSheetId="3">#REF!</definedName>
    <definedName name="DOTACIÓN" localSheetId="4">#REF!</definedName>
    <definedName name="DOTACIÓN" localSheetId="5">#REF!</definedName>
    <definedName name="DOTACIÓN">#REF!</definedName>
    <definedName name="DPI" localSheetId="16">[7]Tablas!#REF!</definedName>
    <definedName name="DPI" localSheetId="17">[7]Tablas!#REF!</definedName>
    <definedName name="DPI" localSheetId="3">[7]Tablas!#REF!</definedName>
    <definedName name="DPI" localSheetId="4">[7]Tablas!#REF!</definedName>
    <definedName name="DPI" localSheetId="5">[7]Tablas!#REF!</definedName>
    <definedName name="DPI">[7]Tablas!#REF!</definedName>
    <definedName name="DPI1_1" localSheetId="16">[7]Tablas!#REF!</definedName>
    <definedName name="DPI1_1" localSheetId="17">[7]Tablas!#REF!</definedName>
    <definedName name="DPI1_1" localSheetId="3">[7]Tablas!#REF!</definedName>
    <definedName name="DPI1_1" localSheetId="4">[7]Tablas!#REF!</definedName>
    <definedName name="DPI1_1" localSheetId="5">[7]Tablas!#REF!</definedName>
    <definedName name="DPI1_1">[7]Tablas!#REF!</definedName>
    <definedName name="DPI1_1_1" localSheetId="3">[7]Tablas!#REF!</definedName>
    <definedName name="DPI1_1_1" localSheetId="4">[7]Tablas!#REF!</definedName>
    <definedName name="DPI1_1_1" localSheetId="5">[7]Tablas!#REF!</definedName>
    <definedName name="DPI1_1_1">[7]Tablas!#REF!</definedName>
    <definedName name="DPY" localSheetId="3">[7]Tablas!#REF!</definedName>
    <definedName name="DPY" localSheetId="4">[7]Tablas!#REF!</definedName>
    <definedName name="DPY" localSheetId="5">[7]Tablas!#REF!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localSheetId="6" hidden="1">{"via1",#N/A,TRUE,"general";"via2",#N/A,TRUE,"general";"via3",#N/A,TRUE,"general"}</definedName>
    <definedName name="dry" localSheetId="7" hidden="1">{"via1",#N/A,TRUE,"general";"via2",#N/A,TRUE,"general";"via3",#N/A,TRUE,"general"}</definedName>
    <definedName name="dry" localSheetId="16" hidden="1">{"via1",#N/A,TRUE,"general";"via2",#N/A,TRUE,"general";"via3",#N/A,TRUE,"general"}</definedName>
    <definedName name="dry" localSheetId="17" hidden="1">{"via1",#N/A,TRUE,"general";"via2",#N/A,TRUE,"general";"via3",#N/A,TRUE,"general"}</definedName>
    <definedName name="dry" localSheetId="3"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hidden="1">{"via1",#N/A,TRUE,"general";"via2",#N/A,TRUE,"general";"via3",#N/A,TRUE,"general"}</definedName>
    <definedName name="DS">[67]Cronograma!#REF!</definedName>
    <definedName name="DSAD" localSheetId="6" hidden="1">{"via1",#N/A,TRUE,"general";"via2",#N/A,TRUE,"general";"via3",#N/A,TRUE,"general"}</definedName>
    <definedName name="DSAD" localSheetId="7" hidden="1">{"via1",#N/A,TRUE,"general";"via2",#N/A,TRUE,"general";"via3",#N/A,TRUE,"general"}</definedName>
    <definedName name="DSAD" localSheetId="16" hidden="1">{"via1",#N/A,TRUE,"general";"via2",#N/A,TRUE,"general";"via3",#N/A,TRUE,"general"}</definedName>
    <definedName name="DSAD" localSheetId="17" hidden="1">{"via1",#N/A,TRUE,"general";"via2",#N/A,TRUE,"general";"via3",#N/A,TRUE,"general"}</definedName>
    <definedName name="DSAD" localSheetId="3"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hidden="1">{"via1",#N/A,TRUE,"general";"via2",#N/A,TRUE,"general";"via3",#N/A,TRUE,"general"}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16" hidden="1">{"TAB1",#N/A,TRUE,"GENERAL";"TAB2",#N/A,TRUE,"GENERAL";"TAB3",#N/A,TRUE,"GENERAL";"TAB4",#N/A,TRUE,"GENERAL";"TAB5",#N/A,TRUE,"GENERAL"}</definedName>
    <definedName name="dsadfp" localSheetId="17"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hidden="1">{"TAB1",#N/A,TRUE,"GENERAL";"TAB2",#N/A,TRUE,"GENERAL";"TAB3",#N/A,TRUE,"GENERAL";"TAB4",#N/A,TRUE,"GENERAL";"TAB5",#N/A,TRUE,"GENERAL"}</definedName>
    <definedName name="Dsbcm" localSheetId="6">#REF!</definedName>
    <definedName name="Dsbcm" localSheetId="7">#REF!</definedName>
    <definedName name="Dsbcm" localSheetId="16">#REF!</definedName>
    <definedName name="Dsbcm" localSheetId="17">#REF!</definedName>
    <definedName name="Dsbcm" localSheetId="3">#REF!</definedName>
    <definedName name="Dsbcm" localSheetId="4">#REF!</definedName>
    <definedName name="Dsbcm" localSheetId="5">#REF!</definedName>
    <definedName name="Dsbcm">#REF!</definedName>
    <definedName name="DsctoFondo" localSheetId="16">[70]EMPRESA!$I$25</definedName>
    <definedName name="DsctoFondo" localSheetId="3">[70]EMPRESA!$I$25</definedName>
    <definedName name="DsctoFondo" localSheetId="4">[70]EMPRESA!$I$25</definedName>
    <definedName name="DsctoFondo" localSheetId="5">[70]EMPRESA!$I$25</definedName>
    <definedName name="DsctoFondo">[71]EMPRESA!$I$25</definedName>
    <definedName name="DsctoPension" localSheetId="16">[70]EMPRESA!$I$23</definedName>
    <definedName name="DsctoPension" localSheetId="3">[70]EMPRESA!$I$23</definedName>
    <definedName name="DsctoPension" localSheetId="4">[70]EMPRESA!$I$23</definedName>
    <definedName name="DsctoPension" localSheetId="5">[70]EMPRESA!$I$23</definedName>
    <definedName name="DsctoPension">[71]EMPRESA!$I$23</definedName>
    <definedName name="DsctoSalud" localSheetId="16">[70]EMPRESA!$I$24</definedName>
    <definedName name="DsctoSalud" localSheetId="3">[70]EMPRESA!$I$24</definedName>
    <definedName name="DsctoSalud" localSheetId="4">[70]EMPRESA!$I$24</definedName>
    <definedName name="DsctoSalud" localSheetId="5">[70]EMPRESA!$I$24</definedName>
    <definedName name="DsctoSalud">[71]EMPRESA!$I$24</definedName>
    <definedName name="DSD" localSheetId="6" hidden="1">{"via1",#N/A,TRUE,"general";"via2",#N/A,TRUE,"general";"via3",#N/A,TRUE,"general"}</definedName>
    <definedName name="DSD" localSheetId="7" hidden="1">{"via1",#N/A,TRUE,"general";"via2",#N/A,TRUE,"general";"via3",#N/A,TRUE,"general"}</definedName>
    <definedName name="DSD" localSheetId="16" hidden="1">{"via1",#N/A,TRUE,"general";"via2",#N/A,TRUE,"general";"via3",#N/A,TRUE,"general"}</definedName>
    <definedName name="DSD" localSheetId="17" hidden="1">{"via1",#N/A,TRUE,"general";"via2",#N/A,TRUE,"general";"via3",#N/A,TRUE,"general"}</definedName>
    <definedName name="DSD" localSheetId="3"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hidden="1">{"via1",#N/A,TRUE,"general";"via2",#N/A,TRUE,"general";"via3",#N/A,TRUE,"general"}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16" hidden="1">{"TAB1",#N/A,TRUE,"GENERAL";"TAB2",#N/A,TRUE,"GENERAL";"TAB3",#N/A,TRUE,"GENERAL";"TAB4",#N/A,TRUE,"GENERAL";"TAB5",#N/A,TRUE,"GENERAL"}</definedName>
    <definedName name="dsdads4" localSheetId="17"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hidden="1">{"TAB1",#N/A,TRUE,"GENERAL";"TAB2",#N/A,TRUE,"GENERAL";"TAB3",#N/A,TRUE,"GENERAL";"TAB4",#N/A,TRUE,"GENERAL";"TAB5",#N/A,TRUE,"GENERAL"}</definedName>
    <definedName name="DSF" localSheetId="6" hidden="1">{"via1",#N/A,TRUE,"general";"via2",#N/A,TRUE,"general";"via3",#N/A,TRUE,"general"}</definedName>
    <definedName name="DSF" localSheetId="7" hidden="1">{"via1",#N/A,TRUE,"general";"via2",#N/A,TRUE,"general";"via3",#N/A,TRUE,"general"}</definedName>
    <definedName name="DSF" localSheetId="16" hidden="1">{"via1",#N/A,TRUE,"general";"via2",#N/A,TRUE,"general";"via3",#N/A,TRUE,"general"}</definedName>
    <definedName name="DSF" localSheetId="17" hidden="1">{"via1",#N/A,TRUE,"general";"via2",#N/A,TRUE,"general";"via3",#N/A,TRUE,"general"}</definedName>
    <definedName name="DSF" localSheetId="3"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hidden="1">{"via1",#N/A,TRUE,"general";"via2",#N/A,TRUE,"general";"via3",#N/A,TRUE,"general"}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16" hidden="1">{"TAB1",#N/A,TRUE,"GENERAL";"TAB2",#N/A,TRUE,"GENERAL";"TAB3",#N/A,TRUE,"GENERAL";"TAB4",#N/A,TRUE,"GENERAL";"TAB5",#N/A,TRUE,"GENERAL"}</definedName>
    <definedName name="DSFCVTY" localSheetId="17"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hidden="1">{"TAB1",#N/A,TRUE,"GENERAL";"TAB2",#N/A,TRUE,"GENERAL";"TAB3",#N/A,TRUE,"GENERAL";"TAB4",#N/A,TRUE,"GENERAL";"TAB5",#N/A,TRUE,"GENERAL"}</definedName>
    <definedName name="dsfg" localSheetId="6" hidden="1">{"via1",#N/A,TRUE,"general";"via2",#N/A,TRUE,"general";"via3",#N/A,TRUE,"general"}</definedName>
    <definedName name="dsfg" localSheetId="7" hidden="1">{"via1",#N/A,TRUE,"general";"via2",#N/A,TRUE,"general";"via3",#N/A,TRUE,"general"}</definedName>
    <definedName name="dsfg" localSheetId="16" hidden="1">{"via1",#N/A,TRUE,"general";"via2",#N/A,TRUE,"general";"via3",#N/A,TRUE,"general"}</definedName>
    <definedName name="dsfg" localSheetId="17" hidden="1">{"via1",#N/A,TRUE,"general";"via2",#N/A,TRUE,"general";"via3",#N/A,TRUE,"general"}</definedName>
    <definedName name="dsfg" localSheetId="3"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hidden="1">{"via1",#N/A,TRUE,"general";"via2",#N/A,TRUE,"general";"via3",#N/A,TRUE,"general"}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16" hidden="1">{"TAB1",#N/A,TRUE,"GENERAL";"TAB2",#N/A,TRUE,"GENERAL";"TAB3",#N/A,TRUE,"GENERAL";"TAB4",#N/A,TRUE,"GENERAL";"TAB5",#N/A,TRUE,"GENERAL"}</definedName>
    <definedName name="dsfhgfdh" localSheetId="17"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hidden="1">{"TAB1",#N/A,TRUE,"GENERAL";"TAB2",#N/A,TRUE,"GENERAL";"TAB3",#N/A,TRUE,"GENERAL";"TAB4",#N/A,TRUE,"GENERAL";"TAB5",#N/A,TRUE,"GENERAL"}</definedName>
    <definedName name="dsfsdf" localSheetId="6" hidden="1">{"via1",#N/A,TRUE,"general";"via2",#N/A,TRUE,"general";"via3",#N/A,TRUE,"general"}</definedName>
    <definedName name="dsfsdf" localSheetId="7" hidden="1">{"via1",#N/A,TRUE,"general";"via2",#N/A,TRUE,"general";"via3",#N/A,TRUE,"general"}</definedName>
    <definedName name="dsfsdf" localSheetId="16" hidden="1">{"via1",#N/A,TRUE,"general";"via2",#N/A,TRUE,"general";"via3",#N/A,TRUE,"general"}</definedName>
    <definedName name="dsfsdf" localSheetId="17" hidden="1">{"via1",#N/A,TRUE,"general";"via2",#N/A,TRUE,"general";"via3",#N/A,TRUE,"general"}</definedName>
    <definedName name="dsfsdf" localSheetId="3"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hidden="1">{"via1",#N/A,TRUE,"general";"via2",#N/A,TRUE,"general";"via3",#N/A,TRUE,"general"}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16" hidden="1">{"TAB1",#N/A,TRUE,"GENERAL";"TAB2",#N/A,TRUE,"GENERAL";"TAB3",#N/A,TRUE,"GENERAL";"TAB4",#N/A,TRUE,"GENERAL";"TAB5",#N/A,TRUE,"GENERAL"}</definedName>
    <definedName name="DSFSDFCXV" localSheetId="17"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17"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hidden="1">{"TAB1",#N/A,TRUE,"GENERAL";"TAB2",#N/A,TRUE,"GENERAL";"TAB3",#N/A,TRUE,"GENERAL";"TAB4",#N/A,TRUE,"GENERAL";"TAB5",#N/A,TRUE,"GENERAL"}</definedName>
    <definedName name="dsftbv" localSheetId="6" hidden="1">{"via1",#N/A,TRUE,"general";"via2",#N/A,TRUE,"general";"via3",#N/A,TRUE,"general"}</definedName>
    <definedName name="dsftbv" localSheetId="7" hidden="1">{"via1",#N/A,TRUE,"general";"via2",#N/A,TRUE,"general";"via3",#N/A,TRUE,"general"}</definedName>
    <definedName name="dsftbv" localSheetId="16" hidden="1">{"via1",#N/A,TRUE,"general";"via2",#N/A,TRUE,"general";"via3",#N/A,TRUE,"general"}</definedName>
    <definedName name="dsftbv" localSheetId="17" hidden="1">{"via1",#N/A,TRUE,"general";"via2",#N/A,TRUE,"general";"via3",#N/A,TRUE,"general"}</definedName>
    <definedName name="dsftbv" localSheetId="3"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hidden="1">{"via1",#N/A,TRUE,"general";"via2",#N/A,TRUE,"general";"via3",#N/A,TRUE,"general"}</definedName>
    <definedName name="DSP">[7]Tablas!#REF!</definedName>
    <definedName name="DSP1_1">[7]Tablas!#REF!</definedName>
    <definedName name="DSP1_1_1">[7]Tablas!#REF!</definedName>
    <definedName name="dt" localSheetId="16">#REF!</definedName>
    <definedName name="dt" localSheetId="17">#REF!</definedName>
    <definedName name="dt" localSheetId="3">#REF!</definedName>
    <definedName name="dt" localSheetId="4">#REF!</definedName>
    <definedName name="dt" localSheetId="5">#REF!</definedName>
    <definedName name="dt">#REF!</definedName>
    <definedName name="dtrhj" localSheetId="6" hidden="1">{"via1",#N/A,TRUE,"general";"via2",#N/A,TRUE,"general";"via3",#N/A,TRUE,"general"}</definedName>
    <definedName name="dtrhj" localSheetId="7" hidden="1">{"via1",#N/A,TRUE,"general";"via2",#N/A,TRUE,"general";"via3",#N/A,TRUE,"general"}</definedName>
    <definedName name="dtrhj" localSheetId="16" hidden="1">{"via1",#N/A,TRUE,"general";"via2",#N/A,TRUE,"general";"via3",#N/A,TRUE,"general"}</definedName>
    <definedName name="dtrhj" localSheetId="17" hidden="1">{"via1",#N/A,TRUE,"general";"via2",#N/A,TRUE,"general";"via3",#N/A,TRUE,"general"}</definedName>
    <definedName name="dtrhj" localSheetId="3"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hidden="1">{"via1",#N/A,TRUE,"general";"via2",#N/A,TRUE,"general";"via3",#N/A,TRUE,"general"}</definedName>
    <definedName name="dxfgg" localSheetId="6" hidden="1">{"via1",#N/A,TRUE,"general";"via2",#N/A,TRUE,"general";"via3",#N/A,TRUE,"general"}</definedName>
    <definedName name="dxfgg" localSheetId="7" hidden="1">{"via1",#N/A,TRUE,"general";"via2",#N/A,TRUE,"general";"via3",#N/A,TRUE,"general"}</definedName>
    <definedName name="dxfgg" localSheetId="16" hidden="1">{"via1",#N/A,TRUE,"general";"via2",#N/A,TRUE,"general";"via3",#N/A,TRUE,"general"}</definedName>
    <definedName name="dxfgg" localSheetId="17"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hidden="1">{"via1",#N/A,TRUE,"general";"via2",#N/A,TRUE,"general";"via3",#N/A,TRUE,"general"}</definedName>
    <definedName name="E">#REF!</definedName>
    <definedName name="e3e33" localSheetId="6" hidden="1">{"via1",#N/A,TRUE,"general";"via2",#N/A,TRUE,"general";"via3",#N/A,TRUE,"general"}</definedName>
    <definedName name="e3e33" localSheetId="7" hidden="1">{"via1",#N/A,TRUE,"general";"via2",#N/A,TRUE,"general";"via3",#N/A,TRUE,"general"}</definedName>
    <definedName name="e3e33" localSheetId="16" hidden="1">{"via1",#N/A,TRUE,"general";"via2",#N/A,TRUE,"general";"via3",#N/A,TRUE,"general"}</definedName>
    <definedName name="e3e33" localSheetId="17" hidden="1">{"via1",#N/A,TRUE,"general";"via2",#N/A,TRUE,"general";"via3",#N/A,TRUE,"general"}</definedName>
    <definedName name="e3e33" localSheetId="3"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hidden="1">{"via1",#N/A,TRUE,"general";"via2",#N/A,TRUE,"general";"via3",#N/A,TRUE,"general"}</definedName>
    <definedName name="ECP">[7]Tablas!#REF!</definedName>
    <definedName name="ECP1_1">[7]Tablas!#REF!</definedName>
    <definedName name="ECP1_1_1">[7]Tablas!#REF!</definedName>
    <definedName name="EDC" localSheetId="16">#REF!</definedName>
    <definedName name="EDC" localSheetId="17">#REF!</definedName>
    <definedName name="EDC" localSheetId="3">#REF!</definedName>
    <definedName name="EDC" localSheetId="4">#REF!</definedName>
    <definedName name="EDC" localSheetId="5">#REF!</definedName>
    <definedName name="EDC">#REF!</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16" hidden="1">{"TAB1",#N/A,TRUE,"GENERAL";"TAB2",#N/A,TRUE,"GENERAL";"TAB3",#N/A,TRUE,"GENERAL";"TAB4",#N/A,TRUE,"GENERAL";"TAB5",#N/A,TRUE,"GENERAL"}</definedName>
    <definedName name="EDEDWSWQA" localSheetId="17"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hidden="1">{"TAB1",#N/A,TRUE,"GENERAL";"TAB2",#N/A,TRUE,"GENERAL";"TAB3",#N/A,TRUE,"GENERAL";"TAB4",#N/A,TRUE,"GENERAL";"TAB5",#N/A,TRUE,"GENERAL"}</definedName>
    <definedName name="edgfhmn" localSheetId="6" hidden="1">{"via1",#N/A,TRUE,"general";"via2",#N/A,TRUE,"general";"via3",#N/A,TRUE,"general"}</definedName>
    <definedName name="edgfhmn" localSheetId="7" hidden="1">{"via1",#N/A,TRUE,"general";"via2",#N/A,TRUE,"general";"via3",#N/A,TRUE,"general"}</definedName>
    <definedName name="edgfhmn" localSheetId="16" hidden="1">{"via1",#N/A,TRUE,"general";"via2",#N/A,TRUE,"general";"via3",#N/A,TRUE,"general"}</definedName>
    <definedName name="edgfhmn" localSheetId="17" hidden="1">{"via1",#N/A,TRUE,"general";"via2",#N/A,TRUE,"general";"via3",#N/A,TRUE,"general"}</definedName>
    <definedName name="edgfhmn" localSheetId="3"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hidden="1">{"via1",#N/A,TRUE,"general";"via2",#N/A,TRUE,"general";"via3",#N/A,TRUE,"general"}</definedName>
    <definedName name="EE" localSheetId="6">'1,1'!ERR</definedName>
    <definedName name="EE" localSheetId="7">'1,2'!ERR</definedName>
    <definedName name="EE" localSheetId="26">'[13]3,2'!ERR</definedName>
    <definedName name="EE" localSheetId="34">'[13]3,2'!ERR</definedName>
    <definedName name="EE" localSheetId="35">'[13]3,2'!ERR</definedName>
    <definedName name="EE" localSheetId="16">'6,1'!ERR</definedName>
    <definedName name="EE" localSheetId="22">'[13]3,2'!ERR</definedName>
    <definedName name="EE" localSheetId="24">'[13]3,2'!ERR</definedName>
    <definedName name="EE" localSheetId="3">CANTIDADES!ERR</definedName>
    <definedName name="EE" localSheetId="4">'OFERTA ECONOMICA'!ERR</definedName>
    <definedName name="EE" localSheetId="5">'PRESUPUESTO OFICIAL'!ERR</definedName>
    <definedName name="EE">'[13]3,2'!ERR</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16" hidden="1">{"TAB1",#N/A,TRUE,"GENERAL";"TAB2",#N/A,TRUE,"GENERAL";"TAB3",#N/A,TRUE,"GENERAL";"TAB4",#N/A,TRUE,"GENERAL";"TAB5",#N/A,TRUE,"GENERAL"}</definedName>
    <definedName name="eeedfr" localSheetId="17"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16" hidden="1">{"TAB1",#N/A,TRUE,"GENERAL";"TAB2",#N/A,TRUE,"GENERAL";"TAB3",#N/A,TRUE,"GENERAL";"TAB4",#N/A,TRUE,"GENERAL";"TAB5",#N/A,TRUE,"GENERAL"}</definedName>
    <definedName name="eeeeer" localSheetId="17"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hidden="1">{"TAB1",#N/A,TRUE,"GENERAL";"TAB2",#N/A,TRUE,"GENERAL";"TAB3",#N/A,TRUE,"GENERAL";"TAB4",#N/A,TRUE,"GENERAL";"TAB5",#N/A,TRUE,"GENERAL"}</definedName>
    <definedName name="eeerfd" localSheetId="6" hidden="1">{"via1",#N/A,TRUE,"general";"via2",#N/A,TRUE,"general";"via3",#N/A,TRUE,"general"}</definedName>
    <definedName name="eeerfd" localSheetId="7" hidden="1">{"via1",#N/A,TRUE,"general";"via2",#N/A,TRUE,"general";"via3",#N/A,TRUE,"general"}</definedName>
    <definedName name="eeerfd" localSheetId="16" hidden="1">{"via1",#N/A,TRUE,"general";"via2",#N/A,TRUE,"general";"via3",#N/A,TRUE,"general"}</definedName>
    <definedName name="eeerfd" localSheetId="17" hidden="1">{"via1",#N/A,TRUE,"general";"via2",#N/A,TRUE,"general";"via3",#N/A,TRUE,"general"}</definedName>
    <definedName name="eeerfd" localSheetId="3"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hidden="1">{"via1",#N/A,TRUE,"general";"via2",#N/A,TRUE,"general";"via3",#N/A,TRUE,"general"}</definedName>
    <definedName name="EF">#REF!</definedName>
    <definedName name="EFA" localSheetId="16">#REF!</definedName>
    <definedName name="EFA" localSheetId="17">#REF!</definedName>
    <definedName name="EFA">#REF!</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localSheetId="16" hidden="1">{"TAB1",#N/A,TRUE,"GENERAL";"TAB2",#N/A,TRUE,"GENERAL";"TAB3",#N/A,TRUE,"GENERAL";"TAB4",#N/A,TRUE,"GENERAL";"TAB5",#N/A,TRUE,"GENERAL"}</definedName>
    <definedName name="efef" localSheetId="17" hidden="1">{"TAB1",#N/A,TRUE,"GENERAL";"TAB2",#N/A,TRUE,"GENERAL";"TAB3",#N/A,TRUE,"GENERAL";"TAB4",#N/A,TRUE,"GENERAL";"TAB5",#N/A,TRUE,"GENERAL"}</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hidden="1">{"TAB1",#N/A,TRUE,"GENERAL";"TAB2",#N/A,TRUE,"GENERAL";"TAB3",#N/A,TRUE,"GENERAL";"TAB4",#N/A,TRUE,"GENERAL";"TAB5",#N/A,TRUE,"GENERAL"}</definedName>
    <definedName name="efer" localSheetId="6" hidden="1">{"via1",#N/A,TRUE,"general";"via2",#N/A,TRUE,"general";"via3",#N/A,TRUE,"general"}</definedName>
    <definedName name="efer" localSheetId="7" hidden="1">{"via1",#N/A,TRUE,"general";"via2",#N/A,TRUE,"general";"via3",#N/A,TRUE,"general"}</definedName>
    <definedName name="efer" localSheetId="16" hidden="1">{"via1",#N/A,TRUE,"general";"via2",#N/A,TRUE,"general";"via3",#N/A,TRUE,"general"}</definedName>
    <definedName name="efer" localSheetId="17" hidden="1">{"via1",#N/A,TRUE,"general";"via2",#N/A,TRUE,"general";"via3",#N/A,TRUE,"general"}</definedName>
    <definedName name="efer" localSheetId="3"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hidden="1">{"via1",#N/A,TRUE,"general";"via2",#N/A,TRUE,"general";"via3",#N/A,TRUE,"general"}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localSheetId="16" hidden="1">{"TAB1",#N/A,TRUE,"GENERAL";"TAB2",#N/A,TRUE,"GENERAL";"TAB3",#N/A,TRUE,"GENERAL";"TAB4",#N/A,TRUE,"GENERAL";"TAB5",#N/A,TRUE,"GENERAL"}</definedName>
    <definedName name="egeg" localSheetId="17" hidden="1">{"TAB1",#N/A,TRUE,"GENERAL";"TAB2",#N/A,TRUE,"GENERAL";"TAB3",#N/A,TRUE,"GENERAL";"TAB4",#N/A,TRUE,"GENERAL";"TAB5",#N/A,TRUE,"GENERAL"}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17"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jecutivo">'[72]Info Ejec'!$A$1:$AV$153</definedName>
    <definedName name="ELIMINACIONPROYC" localSheetId="16">#REF!</definedName>
    <definedName name="ELIMINACIONPROYC" localSheetId="17">#REF!</definedName>
    <definedName name="ELIMINACIONPROYC" localSheetId="3">#REF!</definedName>
    <definedName name="ELIMINACIONPROYC" localSheetId="4">#REF!</definedName>
    <definedName name="ELIMINACIONPROYC" localSheetId="5">#REF!</definedName>
    <definedName name="ELIMINACIONPROYC">#REF!</definedName>
    <definedName name="emanto" localSheetId="6">#REF!</definedName>
    <definedName name="emanto" localSheetId="7">#REF!</definedName>
    <definedName name="emanto" localSheetId="16">#REF!</definedName>
    <definedName name="emanto" localSheetId="17">#REF!</definedName>
    <definedName name="emanto" localSheetId="3">#REF!</definedName>
    <definedName name="emanto" localSheetId="4">#REF!</definedName>
    <definedName name="emanto" localSheetId="5">#REF!</definedName>
    <definedName name="emanto">#REF!</definedName>
    <definedName name="eme" localSheetId="6">'1,1'!ERR</definedName>
    <definedName name="eme" localSheetId="7">'1,2'!ERR</definedName>
    <definedName name="eme" localSheetId="26">'[13]3,2'!ERR</definedName>
    <definedName name="eme" localSheetId="34">'[13]3,2'!ERR</definedName>
    <definedName name="eme" localSheetId="35">'[13]3,2'!ERR</definedName>
    <definedName name="eme" localSheetId="16">'6,1'!ERR</definedName>
    <definedName name="eme" localSheetId="22">'[13]3,2'!ERR</definedName>
    <definedName name="eme" localSheetId="24">'[13]3,2'!ERR</definedName>
    <definedName name="eme" localSheetId="3">CANTIDADES!ERR</definedName>
    <definedName name="eme" localSheetId="4">'OFERTA ECONOMICA'!ERR</definedName>
    <definedName name="eme" localSheetId="5">'PRESUPUESTO OFICIAL'!ERR</definedName>
    <definedName name="eme">'[13]3,2'!ERR</definedName>
    <definedName name="EMPLEADO" localSheetId="16">#REF!</definedName>
    <definedName name="EMPLEADO" localSheetId="17">#REF!</definedName>
    <definedName name="EMPLEADO" localSheetId="3">#REF!</definedName>
    <definedName name="EMPLEADO" localSheetId="4">#REF!</definedName>
    <definedName name="EMPLEADO" localSheetId="5">#REF!</definedName>
    <definedName name="EMPLEADO">#REF!</definedName>
    <definedName name="Empresa">[42]EMPRESA!$F$6</definedName>
    <definedName name="EMULSION" localSheetId="16">#REF!</definedName>
    <definedName name="EMULSION" localSheetId="17">#REF!</definedName>
    <definedName name="EMULSION" localSheetId="3">#REF!</definedName>
    <definedName name="EMULSION" localSheetId="4">#REF!</definedName>
    <definedName name="EMULSION" localSheetId="5">#REF!</definedName>
    <definedName name="EMULSION">#REF!</definedName>
    <definedName name="End_Bal" localSheetId="16">#REF!</definedName>
    <definedName name="End_Bal" localSheetId="17">#REF!</definedName>
    <definedName name="End_Bal" localSheetId="3">#REF!</definedName>
    <definedName name="End_Bal" localSheetId="4">#REF!</definedName>
    <definedName name="End_Bal" localSheetId="5">#REF!</definedName>
    <definedName name="End_Bal">#REF!</definedName>
    <definedName name="ene" localSheetId="16">#REF!</definedName>
    <definedName name="ene" localSheetId="17">#REF!</definedName>
    <definedName name="ene" localSheetId="3">#REF!</definedName>
    <definedName name="ene" localSheetId="4">#REF!</definedName>
    <definedName name="ene" localSheetId="5">#REF!</definedName>
    <definedName name="ene">#REF!</definedName>
    <definedName name="Ensayos" localSheetId="16">#REF!</definedName>
    <definedName name="Ensayos">#REF!</definedName>
    <definedName name="ENTRADASP" localSheetId="6">#REF!</definedName>
    <definedName name="ENTRADASP" localSheetId="7">#REF!</definedName>
    <definedName name="ENTRADASP" localSheetId="16">#REF!</definedName>
    <definedName name="ENTRADASP">#REF!</definedName>
    <definedName name="EPECIALIDAD_SIDOE" localSheetId="16">[7]Tablas!#REF!</definedName>
    <definedName name="EPECIALIDAD_SIDOE">[7]Tablas!#REF!</definedName>
    <definedName name="equipo">[73]Equipo!$A$7:$A$65536</definedName>
    <definedName name="EQUIPO1" localSheetId="16">#REF!</definedName>
    <definedName name="EQUIPO1" localSheetId="17">#REF!</definedName>
    <definedName name="EQUIPO1" localSheetId="3">#REF!</definedName>
    <definedName name="EQUIPO1" localSheetId="4">#REF!</definedName>
    <definedName name="EQUIPO1" localSheetId="5">#REF!</definedName>
    <definedName name="EQUIPO1">#REF!</definedName>
    <definedName name="EQUIPOS" localSheetId="6">'[74]TABLA EQUIPOS'!$A$3:$D$70</definedName>
    <definedName name="EQUIPOS" localSheetId="7">'[74]TABLA EQUIPOS'!$A$3:$D$70</definedName>
    <definedName name="Equipos" localSheetId="16">#REF!</definedName>
    <definedName name="Equipos" localSheetId="17">#REF!</definedName>
    <definedName name="Equipos" localSheetId="3">#REF!</definedName>
    <definedName name="Equipos" localSheetId="4">#REF!</definedName>
    <definedName name="Equipos" localSheetId="5">#REF!</definedName>
    <definedName name="Equipos">#REF!</definedName>
    <definedName name="EQUIPOS1" localSheetId="16">#REF!</definedName>
    <definedName name="EQUIPOS1" localSheetId="17">#REF!</definedName>
    <definedName name="EQUIPOS1" localSheetId="3">#REF!</definedName>
    <definedName name="EQUIPOS1" localSheetId="4">#REF!</definedName>
    <definedName name="EQUIPOS1" localSheetId="5">#REF!</definedName>
    <definedName name="EQUIPOS1">#REF!</definedName>
    <definedName name="eqw" localSheetId="6" hidden="1">{"via1",#N/A,TRUE,"general";"via2",#N/A,TRUE,"general";"via3",#N/A,TRUE,"general"}</definedName>
    <definedName name="eqw" localSheetId="7" hidden="1">{"via1",#N/A,TRUE,"general";"via2",#N/A,TRUE,"general";"via3",#N/A,TRUE,"general"}</definedName>
    <definedName name="eqw" localSheetId="16" hidden="1">{"via1",#N/A,TRUE,"general";"via2",#N/A,TRUE,"general";"via3",#N/A,TRUE,"general"}</definedName>
    <definedName name="eqw" localSheetId="17" hidden="1">{"via1",#N/A,TRUE,"general";"via2",#N/A,TRUE,"general";"via3",#N/A,TRUE,"general"}</definedName>
    <definedName name="eqw" localSheetId="3"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hidden="1">{"via1",#N/A,TRUE,"general";"via2",#N/A,TRUE,"general";"via3",#N/A,TRUE,"general"}</definedName>
    <definedName name="ERE_ART">[47]steel!$B$8:$B$47</definedName>
    <definedName name="erfg" localSheetId="16" hidden="1">{#N/A,#N/A,FALSE,"Hoja1";#N/A,#N/A,FALSE,"Hoja2"}</definedName>
    <definedName name="erfg" localSheetId="17" hidden="1">{#N/A,#N/A,FALSE,"Hoja1";#N/A,#N/A,FALSE,"Hoja2"}</definedName>
    <definedName name="erfg" localSheetId="3" hidden="1">{#N/A,#N/A,FALSE,"Hoja1";#N/A,#N/A,FALSE,"Hoja2"}</definedName>
    <definedName name="erfg" localSheetId="4" hidden="1">{#N/A,#N/A,FALSE,"Hoja1";#N/A,#N/A,FALSE,"Hoja2"}</definedName>
    <definedName name="erfg" localSheetId="5" hidden="1">{#N/A,#N/A,FALSE,"Hoja1";#N/A,#N/A,FALSE,"Hoja2"}</definedName>
    <definedName name="erfg" hidden="1">{#N/A,#N/A,FALSE,"Hoja1";#N/A,#N/A,FALSE,"Hoja2"}</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localSheetId="16" hidden="1">{"TAB1",#N/A,TRUE,"GENERAL";"TAB2",#N/A,TRUE,"GENERAL";"TAB3",#N/A,TRUE,"GENERAL";"TAB4",#N/A,TRUE,"GENERAL";"TAB5",#N/A,TRUE,"GENERAL"}</definedName>
    <definedName name="erg" localSheetId="17" hidden="1">{"TAB1",#N/A,TRUE,"GENERAL";"TAB2",#N/A,TRUE,"GENERAL";"TAB3",#N/A,TRUE,"GENERAL";"TAB4",#N/A,TRUE,"GENERAL";"TAB5",#N/A,TRUE,"GENERAL"}</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hidden="1">{"TAB1",#N/A,TRUE,"GENERAL";"TAB2",#N/A,TRUE,"GENERAL";"TAB3",#N/A,TRUE,"GENERAL";"TAB4",#N/A,TRUE,"GENERAL";"TAB5",#N/A,TRUE,"GENERAL"}</definedName>
    <definedName name="erger" localSheetId="6" hidden="1">{"via1",#N/A,TRUE,"general";"via2",#N/A,TRUE,"general";"via3",#N/A,TRUE,"general"}</definedName>
    <definedName name="erger" localSheetId="7" hidden="1">{"via1",#N/A,TRUE,"general";"via2",#N/A,TRUE,"general";"via3",#N/A,TRUE,"general"}</definedName>
    <definedName name="erger" localSheetId="16" hidden="1">{"via1",#N/A,TRUE,"general";"via2",#N/A,TRUE,"general";"via3",#N/A,TRUE,"general"}</definedName>
    <definedName name="erger" localSheetId="17" hidden="1">{"via1",#N/A,TRUE,"general";"via2",#N/A,TRUE,"general";"via3",#N/A,TRUE,"general"}</definedName>
    <definedName name="erger" localSheetId="3"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localSheetId="16" hidden="1">{"via1",#N/A,TRUE,"general";"via2",#N/A,TRUE,"general";"via3",#N/A,TRUE,"general"}</definedName>
    <definedName name="ergerg" localSheetId="17"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localSheetId="16" hidden="1">{"via1",#N/A,TRUE,"general";"via2",#N/A,TRUE,"general";"via3",#N/A,TRUE,"general"}</definedName>
    <definedName name="ergfegr" localSheetId="17"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hidden="1">{"via1",#N/A,TRUE,"general";"via2",#N/A,TRUE,"general";"via3",#N/A,TRUE,"general"}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localSheetId="16" hidden="1">{"TAB1",#N/A,TRUE,"GENERAL";"TAB2",#N/A,TRUE,"GENERAL";"TAB3",#N/A,TRUE,"GENERAL";"TAB4",#N/A,TRUE,"GENERAL";"TAB5",#N/A,TRUE,"GENERAL"}</definedName>
    <definedName name="ergge" localSheetId="17" hidden="1">{"TAB1",#N/A,TRUE,"GENERAL";"TAB2",#N/A,TRUE,"GENERAL";"TAB3",#N/A,TRUE,"GENERAL";"TAB4",#N/A,TRUE,"GENERAL";"TAB5",#N/A,TRUE,"GENERAL"}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hidden="1">{"TAB1",#N/A,TRUE,"GENERAL";"TAB2",#N/A,TRUE,"GENERAL";"TAB3",#N/A,TRUE,"GENERAL";"TAB4",#N/A,TRUE,"GENERAL";"TAB5",#N/A,TRUE,"GENERAL"}</definedName>
    <definedName name="erggewg" localSheetId="6" hidden="1">{"via1",#N/A,TRUE,"general";"via2",#N/A,TRUE,"general";"via3",#N/A,TRUE,"general"}</definedName>
    <definedName name="erggewg" localSheetId="7" hidden="1">{"via1",#N/A,TRUE,"general";"via2",#N/A,TRUE,"general";"via3",#N/A,TRUE,"general"}</definedName>
    <definedName name="erggewg" localSheetId="16" hidden="1">{"via1",#N/A,TRUE,"general";"via2",#N/A,TRUE,"general";"via3",#N/A,TRUE,"general"}</definedName>
    <definedName name="erggewg" localSheetId="17" hidden="1">{"via1",#N/A,TRUE,"general";"via2",#N/A,TRUE,"general";"via3",#N/A,TRUE,"general"}</definedName>
    <definedName name="erggewg" localSheetId="3"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hidden="1">{"via1",#N/A,TRUE,"general";"via2",#N/A,TRUE,"general";"via3",#N/A,TRUE,"general"}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16" hidden="1">{"TAB1",#N/A,TRUE,"GENERAL";"TAB2",#N/A,TRUE,"GENERAL";"TAB3",#N/A,TRUE,"GENERAL";"TAB4",#N/A,TRUE,"GENERAL";"TAB5",#N/A,TRUE,"GENERAL"}</definedName>
    <definedName name="ergreg" localSheetId="17"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hidden="1">{"TAB1",#N/A,TRUE,"GENERAL";"TAB2",#N/A,TRUE,"GENERAL";"TAB3",#N/A,TRUE,"GENERAL";"TAB4",#N/A,TRUE,"GENERAL";"TAB5",#N/A,TRUE,"GENERAL"}</definedName>
    <definedName name="ergregerg" localSheetId="6" hidden="1">{"via1",#N/A,TRUE,"general";"via2",#N/A,TRUE,"general";"via3",#N/A,TRUE,"general"}</definedName>
    <definedName name="ergregerg" localSheetId="7" hidden="1">{"via1",#N/A,TRUE,"general";"via2",#N/A,TRUE,"general";"via3",#N/A,TRUE,"general"}</definedName>
    <definedName name="ergregerg" localSheetId="16" hidden="1">{"via1",#N/A,TRUE,"general";"via2",#N/A,TRUE,"general";"via3",#N/A,TRUE,"general"}</definedName>
    <definedName name="ergregerg" localSheetId="17" hidden="1">{"via1",#N/A,TRUE,"general";"via2",#N/A,TRUE,"general";"via3",#N/A,TRUE,"general"}</definedName>
    <definedName name="ergregerg" localSheetId="3"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hidden="1">{"via1",#N/A,TRUE,"general";"via2",#N/A,TRUE,"general";"via3",#N/A,TRUE,"general"}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localSheetId="16" hidden="1">{"TAB1",#N/A,TRUE,"GENERAL";"TAB2",#N/A,TRUE,"GENERAL";"TAB3",#N/A,TRUE,"GENERAL";"TAB4",#N/A,TRUE,"GENERAL";"TAB5",#N/A,TRUE,"GENERAL"}</definedName>
    <definedName name="ergrg" localSheetId="17" hidden="1">{"TAB1",#N/A,TRUE,"GENERAL";"TAB2",#N/A,TRUE,"GENERAL";"TAB3",#N/A,TRUE,"GENERAL";"TAB4",#N/A,TRUE,"GENERAL";"TAB5",#N/A,TRUE,"GENERAL"}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17"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hidden="1">{"TAB1",#N/A,TRUE,"GENERAL";"TAB2",#N/A,TRUE,"GENERAL";"TAB3",#N/A,TRUE,"GENERAL";"TAB4",#N/A,TRUE,"GENERAL";"TAB5",#N/A,TRUE,"GENERAL"}</definedName>
    <definedName name="ergwreg" localSheetId="6" hidden="1">{"via1",#N/A,TRUE,"general";"via2",#N/A,TRUE,"general";"via3",#N/A,TRUE,"general"}</definedName>
    <definedName name="ergwreg" localSheetId="7" hidden="1">{"via1",#N/A,TRUE,"general";"via2",#N/A,TRUE,"general";"via3",#N/A,TRUE,"general"}</definedName>
    <definedName name="ergwreg" localSheetId="16" hidden="1">{"via1",#N/A,TRUE,"general";"via2",#N/A,TRUE,"general";"via3",#N/A,TRUE,"general"}</definedName>
    <definedName name="ergwreg" localSheetId="17" hidden="1">{"via1",#N/A,TRUE,"general";"via2",#N/A,TRUE,"general";"via3",#N/A,TRUE,"general"}</definedName>
    <definedName name="ergwreg" localSheetId="3"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hidden="1">{"via1",#N/A,TRUE,"general";"via2",#N/A,TRUE,"general";"via3",#N/A,TRUE,"general"}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16" hidden="1">{"TAB1",#N/A,TRUE,"GENERAL";"TAB2",#N/A,TRUE,"GENERAL";"TAB3",#N/A,TRUE,"GENERAL";"TAB4",#N/A,TRUE,"GENERAL";"TAB5",#N/A,TRUE,"GENERAL"}</definedName>
    <definedName name="erheyh" localSheetId="17"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hidden="1">{"TAB1",#N/A,TRUE,"GENERAL";"TAB2",#N/A,TRUE,"GENERAL";"TAB3",#N/A,TRUE,"GENERAL";"TAB4",#N/A,TRUE,"GENERAL";"TAB5",#N/A,TRUE,"GENERAL"}</definedName>
    <definedName name="eririutriuthdc"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6">{"TAB1",#N/A,TRUE,"GENERAL";"TAB2",#N/A,TRUE,"GENERAL";"TAB3",#N/A,TRUE,"GENERAL";"TAB4",#N/A,TRUE,"GENERAL";"TAB5",#N/A,TRUE,"GENERAL"}</definedName>
    <definedName name="ERR" localSheetId="7">{"TAB1",#N/A,TRUE,"GENERAL";"TAB2",#N/A,TRUE,"GENERAL";"TAB3",#N/A,TRUE,"GENERAL";"TAB4",#N/A,TRUE,"GENERAL";"TAB5",#N/A,TRUE,"GENERAL"}</definedName>
    <definedName name="ERR" localSheetId="16">{"TAB1",#N/A,TRUE,"GENERAL";"TAB2",#N/A,TRUE,"GENERAL";"TAB3",#N/A,TRUE,"GENERAL";"TAB4",#N/A,TRUE,"GENERAL";"TAB5",#N/A,TRUE,"GENERAL"}</definedName>
    <definedName name="ERR" localSheetId="17">{"TAB1",#N/A,TRUE,"GENERAL";"TAB2",#N/A,TRUE,"GENERAL";"TAB3",#N/A,TRUE,"GENERAL";"TAB4",#N/A,TRUE,"GENERAL";"TAB5",#N/A,TRUE,"GENERAL"}</definedName>
    <definedName name="ERR" localSheetId="3">{"TAB1",#N/A,TRUE,"GENERAL";"TAB2",#N/A,TRUE,"GENERAL";"TAB3",#N/A,TRUE,"GENERAL";"TAB4",#N/A,TRUE,"GENERAL";"TAB5",#N/A,TRUE,"GENERAL"}</definedName>
    <definedName name="ERR" localSheetId="4">{"TAB1",#N/A,TRUE,"GENERAL";"TAB2",#N/A,TRUE,"GENERAL";"TAB3",#N/A,TRUE,"GENERAL";"TAB4",#N/A,TRUE,"GENERAL";"TAB5",#N/A,TRUE,"GENERAL"}</definedName>
    <definedName name="ERR" localSheetId="5">{"TAB1",#N/A,TRUE,"GENERAL";"TAB2",#N/A,TRUE,"GENERAL";"TAB3",#N/A,TRUE,"GENERAL";"TAB4",#N/A,TRUE,"GENERAL";"TAB5",#N/A,TRUE,"GENERAL"}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6" hidden="1">{"via1",#N/A,TRUE,"general";"via2",#N/A,TRUE,"general";"via3",#N/A,TRUE,"general"}</definedName>
    <definedName name="ert" localSheetId="7" hidden="1">{"via1",#N/A,TRUE,"general";"via2",#N/A,TRUE,"general";"via3",#N/A,TRUE,"general"}</definedName>
    <definedName name="ert" localSheetId="16" hidden="1">{"via1",#N/A,TRUE,"general";"via2",#N/A,TRUE,"general";"via3",#N/A,TRUE,"general"}</definedName>
    <definedName name="ert" localSheetId="17" hidden="1">{"via1",#N/A,TRUE,"general";"via2",#N/A,TRUE,"general";"via3",#N/A,TRUE,"general"}</definedName>
    <definedName name="ert" localSheetId="3"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localSheetId="16" hidden="1">{"via1",#N/A,TRUE,"general";"via2",#N/A,TRUE,"general";"via3",#N/A,TRUE,"general"}</definedName>
    <definedName name="erte" localSheetId="17"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hidden="1">{"via1",#N/A,TRUE,"general";"via2",#N/A,TRUE,"general";"via3",#N/A,TRUE,"general"}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localSheetId="16" hidden="1">{"TAB1",#N/A,TRUE,"GENERAL";"TAB2",#N/A,TRUE,"GENERAL";"TAB3",#N/A,TRUE,"GENERAL";"TAB4",#N/A,TRUE,"GENERAL";"TAB5",#N/A,TRUE,"GENERAL"}</definedName>
    <definedName name="erter" localSheetId="17" hidden="1">{"TAB1",#N/A,TRUE,"GENERAL";"TAB2",#N/A,TRUE,"GENERAL";"TAB3",#N/A,TRUE,"GENERAL";"TAB4",#N/A,TRUE,"GENERAL";"TAB5",#N/A,TRUE,"GENERAL"}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hidden="1">{"TAB1",#N/A,TRUE,"GENERAL";"TAB2",#N/A,TRUE,"GENERAL";"TAB3",#N/A,TRUE,"GENERAL";"TAB4",#N/A,TRUE,"GENERAL";"TAB5",#N/A,TRUE,"GENERAL"}</definedName>
    <definedName name="ertert" localSheetId="6" hidden="1">{"via1",#N/A,TRUE,"general";"via2",#N/A,TRUE,"general";"via3",#N/A,TRUE,"general"}</definedName>
    <definedName name="ertert" localSheetId="7" hidden="1">{"via1",#N/A,TRUE,"general";"via2",#N/A,TRUE,"general";"via3",#N/A,TRUE,"general"}</definedName>
    <definedName name="ertert" localSheetId="16" hidden="1">{"via1",#N/A,TRUE,"general";"via2",#N/A,TRUE,"general";"via3",#N/A,TRUE,"general"}</definedName>
    <definedName name="ertert" localSheetId="17" hidden="1">{"via1",#N/A,TRUE,"general";"via2",#N/A,TRUE,"general";"via3",#N/A,TRUE,"general"}</definedName>
    <definedName name="ertert" localSheetId="3"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hidden="1">{"via1",#N/A,TRUE,"general";"via2",#N/A,TRUE,"general";"via3",#N/A,TRUE,"general"}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16" hidden="1">{"TAB1",#N/A,TRUE,"GENERAL";"TAB2",#N/A,TRUE,"GENERAL";"TAB3",#N/A,TRUE,"GENERAL";"TAB4",#N/A,TRUE,"GENERAL";"TAB5",#N/A,TRUE,"GENERAL"}</definedName>
    <definedName name="ertgyhik" localSheetId="17"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hidden="1">{"TAB1",#N/A,TRUE,"GENERAL";"TAB2",#N/A,TRUE,"GENERAL";"TAB3",#N/A,TRUE,"GENERAL";"TAB4",#N/A,TRUE,"GENERAL";"TAB5",#N/A,TRUE,"GENERAL"}</definedName>
    <definedName name="ertreb" localSheetId="6" hidden="1">{"via1",#N/A,TRUE,"general";"via2",#N/A,TRUE,"general";"via3",#N/A,TRUE,"general"}</definedName>
    <definedName name="ertreb" localSheetId="7" hidden="1">{"via1",#N/A,TRUE,"general";"via2",#N/A,TRUE,"general";"via3",#N/A,TRUE,"general"}</definedName>
    <definedName name="ertreb" localSheetId="16" hidden="1">{"via1",#N/A,TRUE,"general";"via2",#N/A,TRUE,"general";"via3",#N/A,TRUE,"general"}</definedName>
    <definedName name="ertreb" localSheetId="17" hidden="1">{"via1",#N/A,TRUE,"general";"via2",#N/A,TRUE,"general";"via3",#N/A,TRUE,"general"}</definedName>
    <definedName name="ertreb" localSheetId="3"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hidden="1">{"via1",#N/A,TRUE,"general";"via2",#N/A,TRUE,"general";"via3",#N/A,TRUE,"general"}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16" hidden="1">{"TAB1",#N/A,TRUE,"GENERAL";"TAB2",#N/A,TRUE,"GENERAL";"TAB3",#N/A,TRUE,"GENERAL";"TAB4",#N/A,TRUE,"GENERAL";"TAB5",#N/A,TRUE,"GENERAL"}</definedName>
    <definedName name="ertret" localSheetId="17"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hidden="1">{"TAB1",#N/A,TRUE,"GENERAL";"TAB2",#N/A,TRUE,"GENERAL";"TAB3",#N/A,TRUE,"GENERAL";"TAB4",#N/A,TRUE,"GENERAL";"TAB5",#N/A,TRUE,"GENERAL"}</definedName>
    <definedName name="erttret" localSheetId="6" hidden="1">{"via1",#N/A,TRUE,"general";"via2",#N/A,TRUE,"general";"via3",#N/A,TRUE,"general"}</definedName>
    <definedName name="erttret" localSheetId="7" hidden="1">{"via1",#N/A,TRUE,"general";"via2",#N/A,TRUE,"general";"via3",#N/A,TRUE,"general"}</definedName>
    <definedName name="erttret" localSheetId="16" hidden="1">{"via1",#N/A,TRUE,"general";"via2",#N/A,TRUE,"general";"via3",#N/A,TRUE,"general"}</definedName>
    <definedName name="erttret" localSheetId="17" hidden="1">{"via1",#N/A,TRUE,"general";"via2",#N/A,TRUE,"general";"via3",#N/A,TRUE,"general"}</definedName>
    <definedName name="erttret" localSheetId="3"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localSheetId="16" hidden="1">{"via1",#N/A,TRUE,"general";"via2",#N/A,TRUE,"general";"via3",#N/A,TRUE,"general"}</definedName>
    <definedName name="ertuiy" localSheetId="17"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hidden="1">{"via1",#N/A,TRUE,"general";"via2",#N/A,TRUE,"general";"via3",#N/A,TRUE,"general"}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16" hidden="1">{"TAB1",#N/A,TRUE,"GENERAL";"TAB2",#N/A,TRUE,"GENERAL";"TAB3",#N/A,TRUE,"GENERAL";"TAB4",#N/A,TRUE,"GENERAL";"TAB5",#N/A,TRUE,"GENERAL"}</definedName>
    <definedName name="ertwert" localSheetId="17"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localSheetId="16" hidden="1">{"TAB1",#N/A,TRUE,"GENERAL";"TAB2",#N/A,TRUE,"GENERAL";"TAB3",#N/A,TRUE,"GENERAL";"TAB4",#N/A,TRUE,"GENERAL";"TAB5",#N/A,TRUE,"GENERAL"}</definedName>
    <definedName name="eru" localSheetId="17"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hidden="1">{"TAB1",#N/A,TRUE,"GENERAL";"TAB2",#N/A,TRUE,"GENERAL";"TAB3",#N/A,TRUE,"GENERAL";"TAB4",#N/A,TRUE,"GENERAL";"TAB5",#N/A,TRUE,"GENERAL"}</definedName>
    <definedName name="ERV" localSheetId="6" hidden="1">{"via1",#N/A,TRUE,"general";"via2",#N/A,TRUE,"general";"via3",#N/A,TRUE,"general"}</definedName>
    <definedName name="ERV" localSheetId="7" hidden="1">{"via1",#N/A,TRUE,"general";"via2",#N/A,TRUE,"general";"via3",#N/A,TRUE,"general"}</definedName>
    <definedName name="ERV" localSheetId="16" hidden="1">{"via1",#N/A,TRUE,"general";"via2",#N/A,TRUE,"general";"via3",#N/A,TRUE,"general"}</definedName>
    <definedName name="ERV" localSheetId="17" hidden="1">{"via1",#N/A,TRUE,"general";"via2",#N/A,TRUE,"general";"via3",#N/A,TRUE,"general"}</definedName>
    <definedName name="ERV" localSheetId="3"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localSheetId="16" hidden="1">{"via1",#N/A,TRUE,"general";"via2",#N/A,TRUE,"general";"via3",#N/A,TRUE,"general"}</definedName>
    <definedName name="erware" localSheetId="17"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localSheetId="16" hidden="1">{"via1",#N/A,TRUE,"general";"via2",#N/A,TRUE,"general";"via3",#N/A,TRUE,"general"}</definedName>
    <definedName name="ERWER" localSheetId="17"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hidden="1">{"via1",#N/A,TRUE,"general";"via2",#N/A,TRUE,"general";"via3",#N/A,TRUE,"general"}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16" hidden="1">{"TAB1",#N/A,TRUE,"GENERAL";"TAB2",#N/A,TRUE,"GENERAL";"TAB3",#N/A,TRUE,"GENERAL";"TAB4",#N/A,TRUE,"GENERAL";"TAB5",#N/A,TRUE,"GENERAL"}</definedName>
    <definedName name="erwertd" localSheetId="17"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localSheetId="16" hidden="1">{"TAB1",#N/A,TRUE,"GENERAL";"TAB2",#N/A,TRUE,"GENERAL";"TAB3",#N/A,TRUE,"GENERAL";"TAB4",#N/A,TRUE,"GENERAL";"TAB5",#N/A,TRUE,"GENERAL"}</definedName>
    <definedName name="erwr" localSheetId="17"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hidden="1">{"TAB1",#N/A,TRUE,"GENERAL";"TAB2",#N/A,TRUE,"GENERAL";"TAB3",#N/A,TRUE,"GENERAL";"TAB4",#N/A,TRUE,"GENERAL";"TAB5",#N/A,TRUE,"GENERAL"}</definedName>
    <definedName name="ERWRL" localSheetId="6" hidden="1">{"via1",#N/A,TRUE,"general";"via2",#N/A,TRUE,"general";"via3",#N/A,TRUE,"general"}</definedName>
    <definedName name="ERWRL" localSheetId="7" hidden="1">{"via1",#N/A,TRUE,"general";"via2",#N/A,TRUE,"general";"via3",#N/A,TRUE,"general"}</definedName>
    <definedName name="ERWRL" localSheetId="16" hidden="1">{"via1",#N/A,TRUE,"general";"via2",#N/A,TRUE,"general";"via3",#N/A,TRUE,"general"}</definedName>
    <definedName name="ERWRL" localSheetId="17" hidden="1">{"via1",#N/A,TRUE,"general";"via2",#N/A,TRUE,"general";"via3",#N/A,TRUE,"general"}</definedName>
    <definedName name="ERWRL" localSheetId="3"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localSheetId="16" hidden="1">{"via1",#N/A,TRUE,"general";"via2",#N/A,TRUE,"general";"via3",#N/A,TRUE,"general"}</definedName>
    <definedName name="ery" localSheetId="17"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localSheetId="16" hidden="1">{"via1",#N/A,TRUE,"general";"via2",#N/A,TRUE,"general";"via3",#N/A,TRUE,"general"}</definedName>
    <definedName name="eryhd" localSheetId="17"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hidden="1">{"via1",#N/A,TRUE,"general";"via2",#N/A,TRUE,"general";"via3",#N/A,TRUE,"general"}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16" hidden="1">{"TAB1",#N/A,TRUE,"GENERAL";"TAB2",#N/A,TRUE,"GENERAL";"TAB3",#N/A,TRUE,"GENERAL";"TAB4",#N/A,TRUE,"GENERAL";"TAB5",#N/A,TRUE,"GENERAL"}</definedName>
    <definedName name="eryhdf" localSheetId="17"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17"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17"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17"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hidden="1">{"TAB1",#N/A,TRUE,"GENERAL";"TAB2",#N/A,TRUE,"GENERAL";"TAB3",#N/A,TRUE,"GENERAL";"TAB4",#N/A,TRUE,"GENERAL";"TAB5",#N/A,TRUE,"GENERAL"}</definedName>
    <definedName name="erytd" localSheetId="6" hidden="1">{"via1",#N/A,TRUE,"general";"via2",#N/A,TRUE,"general";"via3",#N/A,TRUE,"general"}</definedName>
    <definedName name="erytd" localSheetId="7" hidden="1">{"via1",#N/A,TRUE,"general";"via2",#N/A,TRUE,"general";"via3",#N/A,TRUE,"general"}</definedName>
    <definedName name="erytd" localSheetId="16" hidden="1">{"via1",#N/A,TRUE,"general";"via2",#N/A,TRUE,"general";"via3",#N/A,TRUE,"general"}</definedName>
    <definedName name="erytd" localSheetId="17" hidden="1">{"via1",#N/A,TRUE,"general";"via2",#N/A,TRUE,"general";"via3",#N/A,TRUE,"general"}</definedName>
    <definedName name="erytd" localSheetId="3"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localSheetId="16" hidden="1">{"via1",#N/A,TRUE,"general";"via2",#N/A,TRUE,"general";"via3",#N/A,TRUE,"general"}</definedName>
    <definedName name="eryty" localSheetId="17"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localSheetId="16" hidden="1">{"via1",#N/A,TRUE,"general";"via2",#N/A,TRUE,"general";"via3",#N/A,TRUE,"general"}</definedName>
    <definedName name="eryy" localSheetId="17"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hidden="1">{"via1",#N/A,TRUE,"general";"via2",#N/A,TRUE,"general";"via3",#N/A,TRUE,"general"}</definedName>
    <definedName name="ES" localSheetId="6">'1,1'!ERR</definedName>
    <definedName name="ES" localSheetId="7">'1,2'!ERR</definedName>
    <definedName name="ES" localSheetId="26">'[13]3,2'!ERR</definedName>
    <definedName name="ES" localSheetId="34">'[13]3,2'!ERR</definedName>
    <definedName name="ES" localSheetId="35">'[13]3,2'!ERR</definedName>
    <definedName name="ES" localSheetId="16">'6,1'!ERR</definedName>
    <definedName name="ES" localSheetId="22">'[13]3,2'!ERR</definedName>
    <definedName name="ES" localSheetId="24">'[13]3,2'!ERR</definedName>
    <definedName name="ES" localSheetId="3">CANTIDADES!ERR</definedName>
    <definedName name="ES" localSheetId="4">'OFERTA ECONOMICA'!ERR</definedName>
    <definedName name="ES" localSheetId="5">'PRESUPUESTO OFICIAL'!ERR</definedName>
    <definedName name="ES">'[13]3,2'!ERR</definedName>
    <definedName name="ESA" localSheetId="16">#REF!</definedName>
    <definedName name="ESA" localSheetId="17">#REF!</definedName>
    <definedName name="ESA" localSheetId="3">#REF!</definedName>
    <definedName name="ESA" localSheetId="4">#REF!</definedName>
    <definedName name="ESA" localSheetId="5">#REF!</definedName>
    <definedName name="ESA">#REF!</definedName>
    <definedName name="ESE" localSheetId="16">#REF!</definedName>
    <definedName name="ESE" localSheetId="17">#REF!</definedName>
    <definedName name="ESE" localSheetId="3">#REF!</definedName>
    <definedName name="ESE" localSheetId="4">#REF!</definedName>
    <definedName name="ESE" localSheetId="5">#REF!</definedName>
    <definedName name="ESE">#REF!</definedName>
    <definedName name="ESPE" localSheetId="16">#REF!</definedName>
    <definedName name="ESPE" localSheetId="17">#REF!</definedName>
    <definedName name="ESPE" localSheetId="3">#REF!</definedName>
    <definedName name="ESPE" localSheetId="4">#REF!</definedName>
    <definedName name="ESPE" localSheetId="5">#REF!</definedName>
    <definedName name="ESPE">#REF!</definedName>
    <definedName name="ESPECIFICACION" localSheetId="6">#REF!</definedName>
    <definedName name="ESPECIFICACION" localSheetId="7">#REF!</definedName>
    <definedName name="ESPECIFICACION" localSheetId="16">#REF!</definedName>
    <definedName name="ESPECIFICACION">#REF!</definedName>
    <definedName name="Especificación" localSheetId="6">#REF!</definedName>
    <definedName name="Especificación" localSheetId="7">#REF!</definedName>
    <definedName name="Especificación" localSheetId="16">#REF!</definedName>
    <definedName name="Especificación">#REF!</definedName>
    <definedName name="ESTA" localSheetId="16">#REF!</definedName>
    <definedName name="ESTA">#REF!</definedName>
    <definedName name="Estados" localSheetId="16">#REF!</definedName>
    <definedName name="Estados">#REF!</definedName>
    <definedName name="Estimate_Factor">1</definedName>
    <definedName name="ESTRAE" localSheetId="16">'[19]7422CW00'!#REF!</definedName>
    <definedName name="ESTRAE">'[19]7422CW00'!#REF!</definedName>
    <definedName name="ESTRU" localSheetId="16">[75]Estructura!$C$7:$E$2570</definedName>
    <definedName name="ESTRU" localSheetId="3">[75]Estructura!$C$7:$E$2570</definedName>
    <definedName name="ESTRU" localSheetId="4">[75]Estructura!$C$7:$E$2570</definedName>
    <definedName name="ESTRU" localSheetId="5">[75]Estructura!$C$7:$E$2570</definedName>
    <definedName name="ESTRU">[75]Estructura!$C$7:$E$2570</definedName>
    <definedName name="ESTRUCTURA" localSheetId="16" hidden="1">{#N/A,#N/A,TRUE,"INGENIERIA";#N/A,#N/A,TRUE,"COMPRAS";#N/A,#N/A,TRUE,"DIRECCION";#N/A,#N/A,TRUE,"RESUMEN"}</definedName>
    <definedName name="ESTRUCTURA" localSheetId="17" hidden="1">{#N/A,#N/A,TRUE,"INGENIERIA";#N/A,#N/A,TRUE,"COMPRAS";#N/A,#N/A,TRUE,"DIRECCION";#N/A,#N/A,TRUE,"RESUMEN"}</definedName>
    <definedName name="ESTRUCTURA" localSheetId="3" hidden="1">{#N/A,#N/A,TRUE,"INGENIERIA";#N/A,#N/A,TRUE,"COMPRAS";#N/A,#N/A,TRUE,"DIRECCION";#N/A,#N/A,TRUE,"RESUMEN"}</definedName>
    <definedName name="ESTRUCTURA" localSheetId="4" hidden="1">{#N/A,#N/A,TRUE,"INGENIERIA";#N/A,#N/A,TRUE,"COMPRAS";#N/A,#N/A,TRUE,"DIRECCION";#N/A,#N/A,TRUE,"RESUMEN"}</definedName>
    <definedName name="ESTRUCTURA" localSheetId="5" hidden="1">{#N/A,#N/A,TRUE,"INGENIERIA";#N/A,#N/A,TRUE,"COMPRAS";#N/A,#N/A,TRUE,"DIRECCION";#N/A,#N/A,TRUE,"RESUMEN"}</definedName>
    <definedName name="ESTRUCTURA" hidden="1">{#N/A,#N/A,TRUE,"INGENIERIA";#N/A,#N/A,TRUE,"COMPRAS";#N/A,#N/A,TRUE,"DIRECCION";#N/A,#N/A,TRUE,"RESUMEN"}</definedName>
    <definedName name="ESTRUCTURAS" localSheetId="16">[76]Hoja3!$B$7:$B$15</definedName>
    <definedName name="ESTRUCTURAS" localSheetId="3">[76]Hoja3!$B$7:$B$15</definedName>
    <definedName name="ESTRUCTURAS" localSheetId="4">[76]Hoja3!$B$7:$B$15</definedName>
    <definedName name="ESTRUCTURAS" localSheetId="5">[76]Hoja3!$B$7:$B$15</definedName>
    <definedName name="ESTRUCTURAS">[76]Hoja3!$B$7:$B$15</definedName>
    <definedName name="ETAP" localSheetId="16">#REF!</definedName>
    <definedName name="ETAP" localSheetId="17">#REF!</definedName>
    <definedName name="ETAP" localSheetId="3">#REF!</definedName>
    <definedName name="ETAP" localSheetId="4">#REF!</definedName>
    <definedName name="ETAP" localSheetId="5">#REF!</definedName>
    <definedName name="ETAP">#REF!</definedName>
    <definedName name="ETAPA_PACC" localSheetId="16">#REF!</definedName>
    <definedName name="ETAPA_PACC" localSheetId="17">#REF!</definedName>
    <definedName name="ETAPA_PACC" localSheetId="3">#REF!</definedName>
    <definedName name="ETAPA_PACC" localSheetId="4">#REF!</definedName>
    <definedName name="ETAPA_PACC" localSheetId="5">#REF!</definedName>
    <definedName name="ETAPA_PACC">#REF!</definedName>
    <definedName name="etertgg" localSheetId="6" hidden="1">{"via1",#N/A,TRUE,"general";"via2",#N/A,TRUE,"general";"via3",#N/A,TRUE,"general"}</definedName>
    <definedName name="etertgg" localSheetId="7" hidden="1">{"via1",#N/A,TRUE,"general";"via2",#N/A,TRUE,"general";"via3",#N/A,TRUE,"general"}</definedName>
    <definedName name="etertgg" localSheetId="16" hidden="1">{"via1",#N/A,TRUE,"general";"via2",#N/A,TRUE,"general";"via3",#N/A,TRUE,"general"}</definedName>
    <definedName name="etertgg" localSheetId="17" hidden="1">{"via1",#N/A,TRUE,"general";"via2",#N/A,TRUE,"general";"via3",#N/A,TRUE,"general"}</definedName>
    <definedName name="etertgg" localSheetId="3"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hidden="1">{"via1",#N/A,TRUE,"general";"via2",#N/A,TRUE,"general";"via3",#N/A,TRUE,"general"}</definedName>
    <definedName name="etertt" localSheetId="16" hidden="1">{#N/A,#N/A,TRUE,"1842CWN0"}</definedName>
    <definedName name="etertt" localSheetId="17" hidden="1">{#N/A,#N/A,TRUE,"1842CWN0"}</definedName>
    <definedName name="etertt" localSheetId="3" hidden="1">{#N/A,#N/A,TRUE,"1842CWN0"}</definedName>
    <definedName name="etertt" localSheetId="4" hidden="1">{#N/A,#N/A,TRUE,"1842CWN0"}</definedName>
    <definedName name="etertt" localSheetId="5" hidden="1">{#N/A,#N/A,TRUE,"1842CWN0"}</definedName>
    <definedName name="etertt" hidden="1">{#N/A,#N/A,TRUE,"1842CWN0"}</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localSheetId="16" hidden="1">{"TAB1",#N/A,TRUE,"GENERAL";"TAB2",#N/A,TRUE,"GENERAL";"TAB3",#N/A,TRUE,"GENERAL";"TAB4",#N/A,TRUE,"GENERAL";"TAB5",#N/A,TRUE,"GENERAL"}</definedName>
    <definedName name="etewt" localSheetId="17" hidden="1">{"TAB1",#N/A,TRUE,"GENERAL";"TAB2",#N/A,TRUE,"GENERAL";"TAB3",#N/A,TRUE,"GENERAL";"TAB4",#N/A,TRUE,"GENERAL";"TAB5",#N/A,TRUE,"GENERAL"}</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hidden="1">{"TAB1",#N/A,TRUE,"GENERAL";"TAB2",#N/A,TRUE,"GENERAL";"TAB3",#N/A,TRUE,"GENERAL";"TAB4",#N/A,TRUE,"GENERAL";"TAB5",#N/A,TRUE,"GENERAL"}</definedName>
    <definedName name="etu" localSheetId="6" hidden="1">{"via1",#N/A,TRUE,"general";"via2",#N/A,TRUE,"general";"via3",#N/A,TRUE,"general"}</definedName>
    <definedName name="etu" localSheetId="7" hidden="1">{"via1",#N/A,TRUE,"general";"via2",#N/A,TRUE,"general";"via3",#N/A,TRUE,"general"}</definedName>
    <definedName name="etu" localSheetId="16" hidden="1">{"via1",#N/A,TRUE,"general";"via2",#N/A,TRUE,"general";"via3",#N/A,TRUE,"general"}</definedName>
    <definedName name="etu" localSheetId="17" hidden="1">{"via1",#N/A,TRUE,"general";"via2",#N/A,TRUE,"general";"via3",#N/A,TRUE,"general"}</definedName>
    <definedName name="etu" localSheetId="3"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localSheetId="16" hidden="1">{"via1",#N/A,TRUE,"general";"via2",#N/A,TRUE,"general";"via3",#N/A,TRUE,"general"}</definedName>
    <definedName name="etueh" localSheetId="17"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localSheetId="16" hidden="1">{"via1",#N/A,TRUE,"general";"via2",#N/A,TRUE,"general";"via3",#N/A,TRUE,"general"}</definedName>
    <definedName name="etyty" localSheetId="17"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hidden="1">{"via1",#N/A,TRUE,"general";"via2",#N/A,TRUE,"general";"via3",#N/A,TRUE,"general"}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localSheetId="16" hidden="1">{"TAB1",#N/A,TRUE,"GENERAL";"TAB2",#N/A,TRUE,"GENERAL";"TAB3",#N/A,TRUE,"GENERAL";"TAB4",#N/A,TRUE,"GENERAL";"TAB5",#N/A,TRUE,"GENERAL"}</definedName>
    <definedName name="etyu" localSheetId="17" hidden="1">{"TAB1",#N/A,TRUE,"GENERAL";"TAB2",#N/A,TRUE,"GENERAL";"TAB3",#N/A,TRUE,"GENERAL";"TAB4",#N/A,TRUE,"GENERAL";"TAB5",#N/A,TRUE,"GENERAL"}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hidden="1">{"TAB1",#N/A,TRUE,"GENERAL";"TAB2",#N/A,TRUE,"GENERAL";"TAB3",#N/A,TRUE,"GENERAL";"TAB4",#N/A,TRUE,"GENERAL";"TAB5",#N/A,TRUE,"GENERAL"}</definedName>
    <definedName name="eu" localSheetId="6" hidden="1">{"via1",#N/A,TRUE,"general";"via2",#N/A,TRUE,"general";"via3",#N/A,TRUE,"general"}</definedName>
    <definedName name="eu" localSheetId="7" hidden="1">{"via1",#N/A,TRUE,"general";"via2",#N/A,TRUE,"general";"via3",#N/A,TRUE,"general"}</definedName>
    <definedName name="eu" localSheetId="16" hidden="1">{"via1",#N/A,TRUE,"general";"via2",#N/A,TRUE,"general";"via3",#N/A,TRUE,"general"}</definedName>
    <definedName name="eu" localSheetId="17" hidden="1">{"via1",#N/A,TRUE,"general";"via2",#N/A,TRUE,"general";"via3",#N/A,TRUE,"general"}</definedName>
    <definedName name="eu" localSheetId="3"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localSheetId="16" hidden="1">{"via1",#N/A,TRUE,"general";"via2",#N/A,TRUE,"general";"via3",#N/A,TRUE,"general"}</definedName>
    <definedName name="eut" localSheetId="17"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hidden="1">{"via1",#N/A,TRUE,"general";"via2",#N/A,TRUE,"general";"via3",#N/A,TRUE,"general"}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localSheetId="16" hidden="1">{"TAB1",#N/A,TRUE,"GENERAL";"TAB2",#N/A,TRUE,"GENERAL";"TAB3",#N/A,TRUE,"GENERAL";"TAB4",#N/A,TRUE,"GENERAL";"TAB5",#N/A,TRUE,"GENERAL"}</definedName>
    <definedName name="euyt" localSheetId="17" hidden="1">{"TAB1",#N/A,TRUE,"GENERAL";"TAB2",#N/A,TRUE,"GENERAL";"TAB3",#N/A,TRUE,"GENERAL";"TAB4",#N/A,TRUE,"GENERAL";"TAB5",#N/A,TRUE,"GENERAL"}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localSheetId="16" hidden="1">{"TAB1",#N/A,TRUE,"GENERAL";"TAB2",#N/A,TRUE,"GENERAL";"TAB3",#N/A,TRUE,"GENERAL";"TAB4",#N/A,TRUE,"GENERAL";"TAB5",#N/A,TRUE,"GENERAL"}</definedName>
    <definedName name="ewegt" localSheetId="17" hidden="1">{"TAB1",#N/A,TRUE,"GENERAL";"TAB2",#N/A,TRUE,"GENERAL";"TAB3",#N/A,TRUE,"GENERAL";"TAB4",#N/A,TRUE,"GENERAL";"TAB5",#N/A,TRUE,"GENERAL"}</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17"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localSheetId="16" hidden="1">{"TAB1",#N/A,TRUE,"GENERAL";"TAB2",#N/A,TRUE,"GENERAL";"TAB3",#N/A,TRUE,"GENERAL";"TAB4",#N/A,TRUE,"GENERAL";"TAB5",#N/A,TRUE,"GENERAL"}</definedName>
    <definedName name="ewre" localSheetId="17"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17"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localSheetId="16" hidden="1">{"TAB1",#N/A,TRUE,"GENERAL";"TAB2",#N/A,TRUE,"GENERAL";"TAB3",#N/A,TRUE,"GENERAL";"TAB4",#N/A,TRUE,"GENERAL";"TAB5",#N/A,TRUE,"GENERAL"}</definedName>
    <definedName name="ewrr" localSheetId="17"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localSheetId="16" hidden="1">{"TAB1",#N/A,TRUE,"GENERAL";"TAB2",#N/A,TRUE,"GENERAL";"TAB3",#N/A,TRUE,"GENERAL";"TAB4",#N/A,TRUE,"GENERAL";"TAB5",#N/A,TRUE,"GENERAL"}</definedName>
    <definedName name="ewrt" localSheetId="17"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17"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localSheetId="16" hidden="1">#REF!</definedName>
    <definedName name="EX_1" localSheetId="17" hidden="1">#REF!</definedName>
    <definedName name="EX_1" hidden="1">#REF!</definedName>
    <definedName name="EXC" localSheetId="6">#REF!</definedName>
    <definedName name="EXC" localSheetId="7">#REF!</definedName>
    <definedName name="EXC" localSheetId="16">#REF!</definedName>
    <definedName name="EXC" localSheetId="17">#REF!</definedName>
    <definedName name="EXC">#REF!</definedName>
    <definedName name="EXCAV_1" localSheetId="16">#REF!</definedName>
    <definedName name="EXCAV_1">#REF!</definedName>
    <definedName name="EXCAV_2" localSheetId="16">#REF!</definedName>
    <definedName name="EXCAV_2">#REF!</definedName>
    <definedName name="EXCCCC" localSheetId="16">#REF!</definedName>
    <definedName name="EXCCCC">#REF!</definedName>
    <definedName name="exCEL" localSheetId="6">#REF!</definedName>
    <definedName name="exCEL" localSheetId="7">#REF!</definedName>
    <definedName name="exCEL" localSheetId="16">#REF!</definedName>
    <definedName name="exCEL">#REF!</definedName>
    <definedName name="Excel_BuiltIn_Print_Area_3" localSheetId="6">#REF!</definedName>
    <definedName name="Excel_BuiltIn_Print_Area_3" localSheetId="7">#REF!</definedName>
    <definedName name="Excel_BuiltIn_Print_Area_3" localSheetId="16">#REF!</definedName>
    <definedName name="Excel_BuiltIn_Print_Area_3">#REF!</definedName>
    <definedName name="Excel_BuiltIn_Print_Area_3_X" localSheetId="6">#REF!</definedName>
    <definedName name="Excel_BuiltIn_Print_Area_3_X" localSheetId="7">#REF!</definedName>
    <definedName name="Excel_BuiltIn_Print_Area_3_X" localSheetId="16">#REF!</definedName>
    <definedName name="Excel_BuiltIn_Print_Area_3_X">#REF!</definedName>
    <definedName name="Excel_BuiltIn_Print_Titles_10" localSheetId="6">[24]SKJ452!#REF!</definedName>
    <definedName name="Excel_BuiltIn_Print_Titles_10" localSheetId="7">[24]SKJ452!#REF!</definedName>
    <definedName name="Excel_BuiltIn_Print_Titles_10" localSheetId="16">[24]SKJ452!#REF!</definedName>
    <definedName name="Excel_BuiltIn_Print_Titles_10" localSheetId="3">[24]SKJ452!#REF!</definedName>
    <definedName name="Excel_BuiltIn_Print_Titles_10" localSheetId="4">[24]SKJ452!#REF!</definedName>
    <definedName name="Excel_BuiltIn_Print_Titles_10" localSheetId="5">[24]SKJ452!#REF!</definedName>
    <definedName name="Excel_BuiltIn_Print_Titles_10">[24]SKJ452!#REF!</definedName>
    <definedName name="Excel_BuiltIn_Print_Titles_11" localSheetId="6">[24]ITA878!#REF!</definedName>
    <definedName name="Excel_BuiltIn_Print_Titles_11" localSheetId="7">[24]ITA878!#REF!</definedName>
    <definedName name="Excel_BuiltIn_Print_Titles_11" localSheetId="16">[24]ITA878!#REF!</definedName>
    <definedName name="Excel_BuiltIn_Print_Titles_11" localSheetId="3">[24]ITA878!#REF!</definedName>
    <definedName name="Excel_BuiltIn_Print_Titles_11" localSheetId="4">[24]ITA878!#REF!</definedName>
    <definedName name="Excel_BuiltIn_Print_Titles_11" localSheetId="5">[24]ITA878!#REF!</definedName>
    <definedName name="Excel_BuiltIn_Print_Titles_11">[24]ITA878!#REF!</definedName>
    <definedName name="Excel_BuiltIn_Print_Titles_12" localSheetId="6">'[24]AEA-944'!#REF!</definedName>
    <definedName name="Excel_BuiltIn_Print_Titles_12" localSheetId="7">'[24]AEA-944'!#REF!</definedName>
    <definedName name="Excel_BuiltIn_Print_Titles_12" localSheetId="16">'[24]AEA-944'!#REF!</definedName>
    <definedName name="Excel_BuiltIn_Print_Titles_12" localSheetId="3">'[24]AEA-944'!#REF!</definedName>
    <definedName name="Excel_BuiltIn_Print_Titles_12" localSheetId="4">'[24]AEA-944'!#REF!</definedName>
    <definedName name="Excel_BuiltIn_Print_Titles_12" localSheetId="5">'[24]AEA-944'!#REF!</definedName>
    <definedName name="Excel_BuiltIn_Print_Titles_12">'[24]AEA-944'!#REF!</definedName>
    <definedName name="Excel_BuiltIn_Print_Titles_13" localSheetId="6">'[24]DUB-823'!#REF!</definedName>
    <definedName name="Excel_BuiltIn_Print_Titles_13" localSheetId="7">'[24]DUB-823'!#REF!</definedName>
    <definedName name="Excel_BuiltIn_Print_Titles_13" localSheetId="16">'[24]DUB-823'!#REF!</definedName>
    <definedName name="Excel_BuiltIn_Print_Titles_13" localSheetId="3">'[24]DUB-823'!#REF!</definedName>
    <definedName name="Excel_BuiltIn_Print_Titles_13" localSheetId="4">'[24]DUB-823'!#REF!</definedName>
    <definedName name="Excel_BuiltIn_Print_Titles_13" localSheetId="5">'[24]DUB-823'!#REF!</definedName>
    <definedName name="Excel_BuiltIn_Print_Titles_13">'[24]DUB-823'!#REF!</definedName>
    <definedName name="Excel_BuiltIn_Print_Titles_14" localSheetId="6">'[24]GPI 526'!#REF!</definedName>
    <definedName name="Excel_BuiltIn_Print_Titles_14" localSheetId="7">'[24]GPI 526'!#REF!</definedName>
    <definedName name="Excel_BuiltIn_Print_Titles_14" localSheetId="16">'[24]GPI 526'!#REF!</definedName>
    <definedName name="Excel_BuiltIn_Print_Titles_14" localSheetId="3">'[24]GPI 526'!#REF!</definedName>
    <definedName name="Excel_BuiltIn_Print_Titles_14" localSheetId="4">'[24]GPI 526'!#REF!</definedName>
    <definedName name="Excel_BuiltIn_Print_Titles_14" localSheetId="5">'[24]GPI 526'!#REF!</definedName>
    <definedName name="Excel_BuiltIn_Print_Titles_14">'[24]GPI 526'!#REF!</definedName>
    <definedName name="Excel_BuiltIn_Print_Titles_15" localSheetId="6">#REF!</definedName>
    <definedName name="Excel_BuiltIn_Print_Titles_15" localSheetId="7">#REF!</definedName>
    <definedName name="Excel_BuiltIn_Print_Titles_15" localSheetId="16">#REF!</definedName>
    <definedName name="Excel_BuiltIn_Print_Titles_15" localSheetId="17">#REF!</definedName>
    <definedName name="Excel_BuiltIn_Print_Titles_15" localSheetId="3">#REF!</definedName>
    <definedName name="Excel_BuiltIn_Print_Titles_15" localSheetId="4">#REF!</definedName>
    <definedName name="Excel_BuiltIn_Print_Titles_15" localSheetId="5">#REF!</definedName>
    <definedName name="Excel_BuiltIn_Print_Titles_15">#REF!</definedName>
    <definedName name="Excel_BuiltIn_Print_Titles_16" localSheetId="6">#REF!</definedName>
    <definedName name="Excel_BuiltIn_Print_Titles_16" localSheetId="7">#REF!</definedName>
    <definedName name="Excel_BuiltIn_Print_Titles_16" localSheetId="16">#REF!</definedName>
    <definedName name="Excel_BuiltIn_Print_Titles_16" localSheetId="17">#REF!</definedName>
    <definedName name="Excel_BuiltIn_Print_Titles_16">#REF!</definedName>
    <definedName name="Excel_BuiltIn_Print_Titles_17" localSheetId="6">#REF!</definedName>
    <definedName name="Excel_BuiltIn_Print_Titles_17" localSheetId="7">#REF!</definedName>
    <definedName name="Excel_BuiltIn_Print_Titles_17" localSheetId="16">#REF!</definedName>
    <definedName name="Excel_BuiltIn_Print_Titles_17" localSheetId="17">#REF!</definedName>
    <definedName name="Excel_BuiltIn_Print_Titles_17">#REF!</definedName>
    <definedName name="Excel_BuiltIn_Print_Titles_18" localSheetId="6">#REF!</definedName>
    <definedName name="Excel_BuiltIn_Print_Titles_18" localSheetId="7">#REF!</definedName>
    <definedName name="Excel_BuiltIn_Print_Titles_18" localSheetId="16">#REF!</definedName>
    <definedName name="Excel_BuiltIn_Print_Titles_18">#REF!</definedName>
    <definedName name="Excel_BuiltIn_Print_Titles_19" localSheetId="6">[24]XXJ617!#REF!</definedName>
    <definedName name="Excel_BuiltIn_Print_Titles_19" localSheetId="7">[24]XXJ617!#REF!</definedName>
    <definedName name="Excel_BuiltIn_Print_Titles_19" localSheetId="16">[24]XXJ617!#REF!</definedName>
    <definedName name="Excel_BuiltIn_Print_Titles_19" localSheetId="3">[24]XXJ617!#REF!</definedName>
    <definedName name="Excel_BuiltIn_Print_Titles_19" localSheetId="4">[24]XXJ617!#REF!</definedName>
    <definedName name="Excel_BuiltIn_Print_Titles_19" localSheetId="5">[24]XXJ617!#REF!</definedName>
    <definedName name="Excel_BuiltIn_Print_Titles_19">[24]XXJ617!#REF!</definedName>
    <definedName name="Excel_BuiltIn_Print_Titles_20" localSheetId="6">#REF!</definedName>
    <definedName name="Excel_BuiltIn_Print_Titles_20" localSheetId="7">#REF!</definedName>
    <definedName name="Excel_BuiltIn_Print_Titles_20" localSheetId="16">#REF!</definedName>
    <definedName name="Excel_BuiltIn_Print_Titles_20" localSheetId="17">#REF!</definedName>
    <definedName name="Excel_BuiltIn_Print_Titles_20" localSheetId="3">#REF!</definedName>
    <definedName name="Excel_BuiltIn_Print_Titles_20" localSheetId="4">#REF!</definedName>
    <definedName name="Excel_BuiltIn_Print_Titles_20" localSheetId="5">#REF!</definedName>
    <definedName name="Excel_BuiltIn_Print_Titles_20">#REF!</definedName>
    <definedName name="Excel_BuiltIn_Print_Titles_21" localSheetId="6">[24]SNG_855!#REF!</definedName>
    <definedName name="Excel_BuiltIn_Print_Titles_21" localSheetId="7">[24]SNG_855!#REF!</definedName>
    <definedName name="Excel_BuiltIn_Print_Titles_21" localSheetId="16">[24]SNG_855!#REF!</definedName>
    <definedName name="Excel_BuiltIn_Print_Titles_21" localSheetId="3">[24]SNG_855!#REF!</definedName>
    <definedName name="Excel_BuiltIn_Print_Titles_21" localSheetId="4">[24]SNG_855!#REF!</definedName>
    <definedName name="Excel_BuiltIn_Print_Titles_21" localSheetId="5">[24]SNG_855!#REF!</definedName>
    <definedName name="Excel_BuiltIn_Print_Titles_21">[24]SNG_855!#REF!</definedName>
    <definedName name="Excel_BuiltIn_Print_Titles_23" localSheetId="6">#REF!</definedName>
    <definedName name="Excel_BuiltIn_Print_Titles_23" localSheetId="7">#REF!</definedName>
    <definedName name="Excel_BuiltIn_Print_Titles_23" localSheetId="16">#REF!</definedName>
    <definedName name="Excel_BuiltIn_Print_Titles_23" localSheetId="17">#REF!</definedName>
    <definedName name="Excel_BuiltIn_Print_Titles_23" localSheetId="3">#REF!</definedName>
    <definedName name="Excel_BuiltIn_Print_Titles_23" localSheetId="4">#REF!</definedName>
    <definedName name="Excel_BuiltIn_Print_Titles_23" localSheetId="5">#REF!</definedName>
    <definedName name="Excel_BuiltIn_Print_Titles_23">#REF!</definedName>
    <definedName name="Excel_BuiltIn_Print_Titles_3" localSheetId="6">#REF!</definedName>
    <definedName name="Excel_BuiltIn_Print_Titles_3" localSheetId="7">#REF!</definedName>
    <definedName name="Excel_BuiltIn_Print_Titles_3" localSheetId="16">#REF!</definedName>
    <definedName name="Excel_BuiltIn_Print_Titles_3" localSheetId="17">#REF!</definedName>
    <definedName name="Excel_BuiltIn_Print_Titles_3">#REF!</definedName>
    <definedName name="Excel_BuiltIn_Print_Titles_5" localSheetId="6">'[24]VEA 374'!#REF!</definedName>
    <definedName name="Excel_BuiltIn_Print_Titles_5" localSheetId="7">'[24]VEA 374'!#REF!</definedName>
    <definedName name="Excel_BuiltIn_Print_Titles_5" localSheetId="16">'[24]VEA 374'!#REF!</definedName>
    <definedName name="Excel_BuiltIn_Print_Titles_5" localSheetId="17">'[24]VEA 374'!#REF!</definedName>
    <definedName name="Excel_BuiltIn_Print_Titles_5" localSheetId="3">'[24]VEA 374'!#REF!</definedName>
    <definedName name="Excel_BuiltIn_Print_Titles_5" localSheetId="4">'[24]VEA 374'!#REF!</definedName>
    <definedName name="Excel_BuiltIn_Print_Titles_5" localSheetId="5">'[24]VEA 374'!#REF!</definedName>
    <definedName name="Excel_BuiltIn_Print_Titles_5">'[24]VEA 374'!#REF!</definedName>
    <definedName name="Excel_BuiltIn_Print_Titles_5_XX" localSheetId="6">'[24]VEA 374'!#REF!</definedName>
    <definedName name="Excel_BuiltIn_Print_Titles_5_XX" localSheetId="7">'[24]VEA 374'!#REF!</definedName>
    <definedName name="Excel_BuiltIn_Print_Titles_5_XX" localSheetId="16">'[24]VEA 374'!#REF!</definedName>
    <definedName name="Excel_BuiltIn_Print_Titles_5_XX" localSheetId="17">'[24]VEA 374'!#REF!</definedName>
    <definedName name="Excel_BuiltIn_Print_Titles_5_XX" localSheetId="3">'[24]VEA 374'!#REF!</definedName>
    <definedName name="Excel_BuiltIn_Print_Titles_5_XX" localSheetId="4">'[24]VEA 374'!#REF!</definedName>
    <definedName name="Excel_BuiltIn_Print_Titles_5_XX" localSheetId="5">'[24]VEA 374'!#REF!</definedName>
    <definedName name="Excel_BuiltIn_Print_Titles_5_XX">'[24]VEA 374'!#REF!</definedName>
    <definedName name="Excel_BuiltIn_Print_Titles_6" localSheetId="6">#REF!</definedName>
    <definedName name="Excel_BuiltIn_Print_Titles_6" localSheetId="7">#REF!</definedName>
    <definedName name="Excel_BuiltIn_Print_Titles_6" localSheetId="16">#REF!</definedName>
    <definedName name="Excel_BuiltIn_Print_Titles_6" localSheetId="17">#REF!</definedName>
    <definedName name="Excel_BuiltIn_Print_Titles_6" localSheetId="3">#REF!</definedName>
    <definedName name="Excel_BuiltIn_Print_Titles_6" localSheetId="4">#REF!</definedName>
    <definedName name="Excel_BuiltIn_Print_Titles_6" localSheetId="5">#REF!</definedName>
    <definedName name="Excel_BuiltIn_Print_Titles_6">#REF!</definedName>
    <definedName name="Excel_BuiltIn_Print_Titles_7" localSheetId="6">[24]HFB024!#REF!</definedName>
    <definedName name="Excel_BuiltIn_Print_Titles_7" localSheetId="7">[24]HFB024!#REF!</definedName>
    <definedName name="Excel_BuiltIn_Print_Titles_7" localSheetId="16">[24]HFB024!#REF!</definedName>
    <definedName name="Excel_BuiltIn_Print_Titles_7" localSheetId="17">[24]HFB024!#REF!</definedName>
    <definedName name="Excel_BuiltIn_Print_Titles_7" localSheetId="3">[24]HFB024!#REF!</definedName>
    <definedName name="Excel_BuiltIn_Print_Titles_7" localSheetId="4">[24]HFB024!#REF!</definedName>
    <definedName name="Excel_BuiltIn_Print_Titles_7" localSheetId="5">[24]HFB024!#REF!</definedName>
    <definedName name="Excel_BuiltIn_Print_Titles_7">[24]HFB024!#REF!</definedName>
    <definedName name="Excel_BuiltIn_Print_Titles_8" localSheetId="6">#REF!</definedName>
    <definedName name="Excel_BuiltIn_Print_Titles_8" localSheetId="7">#REF!</definedName>
    <definedName name="Excel_BuiltIn_Print_Titles_8" localSheetId="16">#REF!</definedName>
    <definedName name="Excel_BuiltIn_Print_Titles_8" localSheetId="17">#REF!</definedName>
    <definedName name="Excel_BuiltIn_Print_Titles_8" localSheetId="3">#REF!</definedName>
    <definedName name="Excel_BuiltIn_Print_Titles_8" localSheetId="4">#REF!</definedName>
    <definedName name="Excel_BuiltIn_Print_Titles_8" localSheetId="5">#REF!</definedName>
    <definedName name="Excel_BuiltIn_Print_Titles_8">#REF!</definedName>
    <definedName name="Excel_BuiltIn_Print_Titles_9" localSheetId="6">[24]PAJ825!#REF!</definedName>
    <definedName name="Excel_BuiltIn_Print_Titles_9" localSheetId="7">[24]PAJ825!#REF!</definedName>
    <definedName name="Excel_BuiltIn_Print_Titles_9" localSheetId="16">[24]PAJ825!#REF!</definedName>
    <definedName name="Excel_BuiltIn_Print_Titles_9" localSheetId="17">[24]PAJ825!#REF!</definedName>
    <definedName name="Excel_BuiltIn_Print_Titles_9" localSheetId="3">[24]PAJ825!#REF!</definedName>
    <definedName name="Excel_BuiltIn_Print_Titles_9" localSheetId="4">[24]PAJ825!#REF!</definedName>
    <definedName name="Excel_BuiltIn_Print_Titles_9" localSheetId="5">[24]PAJ825!#REF!</definedName>
    <definedName name="Excel_BuiltIn_Print_Titles_9">[24]PAJ825!#REF!</definedName>
    <definedName name="EXCROC" localSheetId="16">'[77]Análisis de precios'!$H$52</definedName>
    <definedName name="EXCROC" localSheetId="3">'[77]Análisis de precios'!$H$52</definedName>
    <definedName name="EXCROC" localSheetId="4">'[77]Análisis de precios'!$H$52</definedName>
    <definedName name="EXCROC" localSheetId="5">'[77]Análisis de precios'!$H$52</definedName>
    <definedName name="EXCROC">'[77]Análisis de precios'!$H$52</definedName>
    <definedName name="ExtensionCoordinador" localSheetId="16">#REF!</definedName>
    <definedName name="ExtensionCoordinador" localSheetId="17">#REF!</definedName>
    <definedName name="ExtensionCoordinador" localSheetId="3">#REF!</definedName>
    <definedName name="ExtensionCoordinador" localSheetId="4">#REF!</definedName>
    <definedName name="ExtensionCoordinador" localSheetId="5">#REF!</definedName>
    <definedName name="ExtensionCoordinador">#REF!</definedName>
    <definedName name="Extra_Pay" localSheetId="16">#REF!</definedName>
    <definedName name="Extra_Pay" localSheetId="17">#REF!</definedName>
    <definedName name="Extra_Pay" localSheetId="3">#REF!</definedName>
    <definedName name="Extra_Pay" localSheetId="4">#REF!</definedName>
    <definedName name="Extra_Pay" localSheetId="5">#REF!</definedName>
    <definedName name="Extra_Pay">#REF!</definedName>
    <definedName name="Extracción_IM" localSheetId="16">#REF!</definedName>
    <definedName name="Extracción_IM" localSheetId="17">#REF!</definedName>
    <definedName name="Extracción_IM" localSheetId="3">#REF!</definedName>
    <definedName name="Extracción_IM" localSheetId="4">#REF!</definedName>
    <definedName name="Extracción_IM" localSheetId="5">#REF!</definedName>
    <definedName name="Extracción_IM">#REF!</definedName>
    <definedName name="Extras">'[42]LIQUIDA-NOMINA'!$AH$4</definedName>
    <definedName name="F._INGRESO" localSheetId="16">#REF!</definedName>
    <definedName name="F._INGRESO" localSheetId="17">#REF!</definedName>
    <definedName name="F._INGRESO" localSheetId="3">#REF!</definedName>
    <definedName name="F._INGRESO" localSheetId="4">#REF!</definedName>
    <definedName name="F._INGRESO" localSheetId="5">#REF!</definedName>
    <definedName name="F._INGRESO">#REF!</definedName>
    <definedName name="F._RETIRO" localSheetId="16">#REF!</definedName>
    <definedName name="F._RETIRO" localSheetId="17">#REF!</definedName>
    <definedName name="F._RETIRO" localSheetId="3">#REF!</definedName>
    <definedName name="F._RETIRO" localSheetId="4">#REF!</definedName>
    <definedName name="F._RETIRO" localSheetId="5">#REF!</definedName>
    <definedName name="F._RETIRO">#REF!</definedName>
    <definedName name="F.L" localSheetId="16">#REF!</definedName>
    <definedName name="F.L" localSheetId="17">#REF!</definedName>
    <definedName name="F.L" localSheetId="3">#REF!</definedName>
    <definedName name="F.L" localSheetId="4">#REF!</definedName>
    <definedName name="F.L" localSheetId="5">#REF!</definedName>
    <definedName name="F.L">#REF!</definedName>
    <definedName name="Facilidades" localSheetId="16">#REF!</definedName>
    <definedName name="Facilidades">#REF!</definedName>
    <definedName name="factor" localSheetId="16">#REF!</definedName>
    <definedName name="factor">#REF!</definedName>
    <definedName name="FACTURADO" localSheetId="16">'[78]Itemes Renovación'!#REF!</definedName>
    <definedName name="FACTURADO">'[78]Itemes Renovación'!#REF!</definedName>
    <definedName name="FareWellStmnt" localSheetId="7">[52]!FareWellStmnt</definedName>
    <definedName name="FareWellStmnt" localSheetId="26">[52]!FareWellStmnt</definedName>
    <definedName name="FareWellStmnt" localSheetId="34">[52]!FareWellStmnt</definedName>
    <definedName name="FareWellStmnt" localSheetId="35">[52]!FareWellStmnt</definedName>
    <definedName name="FareWellStmnt" localSheetId="10">[52]!FareWellStmnt</definedName>
    <definedName name="FareWellStmnt" localSheetId="21">[52]!FareWellStmnt</definedName>
    <definedName name="FareWellStmnt" localSheetId="22">[52]!FareWellStmnt</definedName>
    <definedName name="FareWellStmnt" localSheetId="24">[52]!FareWellStmnt</definedName>
    <definedName name="FareWellStmnt" localSheetId="3">[52]!FareWellStmnt</definedName>
    <definedName name="FareWellStmnt" localSheetId="4">[52]!FareWellStmnt</definedName>
    <definedName name="FareWellStmnt" localSheetId="5">[52]!FareWellStmnt</definedName>
    <definedName name="FareWellStmnt">[52]!FareWellStmnt</definedName>
    <definedName name="FaseProyecto" localSheetId="16">#REF!</definedName>
    <definedName name="FaseProyecto" localSheetId="17">#REF!</definedName>
    <definedName name="FaseProyecto" localSheetId="3">#REF!</definedName>
    <definedName name="FaseProyecto" localSheetId="4">#REF!</definedName>
    <definedName name="FaseProyecto" localSheetId="5">#REF!</definedName>
    <definedName name="FaseProyecto">#REF!</definedName>
    <definedName name="FD" localSheetId="6">'1,1'!ERR</definedName>
    <definedName name="FD" localSheetId="7">'1,2'!ERR</definedName>
    <definedName name="FD" localSheetId="26">'[13]3,2'!ERR</definedName>
    <definedName name="FD" localSheetId="34">'[13]3,2'!ERR</definedName>
    <definedName name="FD" localSheetId="35">'[13]3,2'!ERR</definedName>
    <definedName name="FD" localSheetId="16">'6,1'!ERR</definedName>
    <definedName name="FD" localSheetId="22">'[13]3,2'!ERR</definedName>
    <definedName name="FD" localSheetId="24">'[13]3,2'!ERR</definedName>
    <definedName name="FD" localSheetId="3">CANTIDADES!ERR</definedName>
    <definedName name="FD" localSheetId="4">'OFERTA ECONOMICA'!ERR</definedName>
    <definedName name="FD" localSheetId="5">'PRESUPUESTO OFICIAL'!ERR</definedName>
    <definedName name="FD">'[13]3,2'!ERR</definedName>
    <definedName name="fda" localSheetId="6" hidden="1">{"TAB1",#N/A,TRUE,"GENERAL";"TAB2",#N/A,TRUE,"GENERAL";"TAB3",#N/A,TRUE,"GENERAL";"TAB4",#N/A,TRUE,"GENERAL";"TAB5",#N/A,TRUE,"GENERAL"}</definedName>
    <definedName name="fda" localSheetId="7" hidden="1">{"TAB1",#N/A,TRUE,"GENERAL";"TAB2",#N/A,TRUE,"GENERAL";"TAB3",#N/A,TRUE,"GENERAL";"TAB4",#N/A,TRUE,"GENERAL";"TAB5",#N/A,TRUE,"GENERAL"}</definedName>
    <definedName name="fda" localSheetId="16" hidden="1">{"TAB1",#N/A,TRUE,"GENERAL";"TAB2",#N/A,TRUE,"GENERAL";"TAB3",#N/A,TRUE,"GENERAL";"TAB4",#N/A,TRUE,"GENERAL";"TAB5",#N/A,TRUE,"GENERAL"}</definedName>
    <definedName name="fda" localSheetId="17" hidden="1">{"TAB1",#N/A,TRUE,"GENERAL";"TAB2",#N/A,TRUE,"GENERAL";"TAB3",#N/A,TRUE,"GENERAL";"TAB4",#N/A,TRUE,"GENERAL";"TAB5",#N/A,TRUE,"GENERAL"}</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localSheetId="16" hidden="1">{"TAB1",#N/A,TRUE,"GENERAL";"TAB2",#N/A,TRUE,"GENERAL";"TAB3",#N/A,TRUE,"GENERAL";"TAB4",#N/A,TRUE,"GENERAL";"TAB5",#N/A,TRUE,"GENERAL"}</definedName>
    <definedName name="fdbjp" localSheetId="17"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localSheetId="16" hidden="1">{"TAB1",#N/A,TRUE,"GENERAL";"TAB2",#N/A,TRUE,"GENERAL";"TAB3",#N/A,TRUE,"GENERAL";"TAB4",#N/A,TRUE,"GENERAL";"TAB5",#N/A,TRUE,"GENERAL"}</definedName>
    <definedName name="fdf" localSheetId="17"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hidden="1">{"TAB1",#N/A,TRUE,"GENERAL";"TAB2",#N/A,TRUE,"GENERAL";"TAB3",#N/A,TRUE,"GENERAL";"TAB4",#N/A,TRUE,"GENERAL";"TAB5",#N/A,TRUE,"GENERAL"}</definedName>
    <definedName name="fdg" localSheetId="6" hidden="1">{"via1",#N/A,TRUE,"general";"via2",#N/A,TRUE,"general";"via3",#N/A,TRUE,"general"}</definedName>
    <definedName name="fdg" localSheetId="7" hidden="1">{"via1",#N/A,TRUE,"general";"via2",#N/A,TRUE,"general";"via3",#N/A,TRUE,"general"}</definedName>
    <definedName name="fdg" localSheetId="16" hidden="1">{"via1",#N/A,TRUE,"general";"via2",#N/A,TRUE,"general";"via3",#N/A,TRUE,"general"}</definedName>
    <definedName name="fdg" localSheetId="17" hidden="1">{"via1",#N/A,TRUE,"general";"via2",#N/A,TRUE,"general";"via3",#N/A,TRUE,"general"}</definedName>
    <definedName name="fdg" localSheetId="3"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hidden="1">{"via1",#N/A,TRUE,"general";"via2",#N/A,TRUE,"general";"via3",#N/A,TRUE,"general"}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localSheetId="16" hidden="1">{"TAB1",#N/A,TRUE,"GENERAL";"TAB2",#N/A,TRUE,"GENERAL";"TAB3",#N/A,TRUE,"GENERAL";"TAB4",#N/A,TRUE,"GENERAL";"TAB5",#N/A,TRUE,"GENERAL"}</definedName>
    <definedName name="FDGD" localSheetId="17" hidden="1">{"TAB1",#N/A,TRUE,"GENERAL";"TAB2",#N/A,TRUE,"GENERAL";"TAB3",#N/A,TRUE,"GENERAL";"TAB4",#N/A,TRUE,"GENERAL";"TAB5",#N/A,TRUE,"GENERAL"}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17"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localSheetId="16" hidden="1">{"TAB1",#N/A,TRUE,"GENERAL";"TAB2",#N/A,TRUE,"GENERAL";"TAB3",#N/A,TRUE,"GENERAL";"TAB4",#N/A,TRUE,"GENERAL";"TAB5",#N/A,TRUE,"GENERAL"}</definedName>
    <definedName name="fdh" localSheetId="17"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localSheetId="16" hidden="1">{"TAB1",#N/A,TRUE,"GENERAL";"TAB2",#N/A,TRUE,"GENERAL";"TAB3",#N/A,TRUE,"GENERAL";"TAB4",#N/A,TRUE,"GENERAL";"TAB5",#N/A,TRUE,"GENERAL"}</definedName>
    <definedName name="fdsf" localSheetId="17"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17"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hidden="1">{"TAB1",#N/A,TRUE,"GENERAL";"TAB2",#N/A,TRUE,"GENERAL";"TAB3",#N/A,TRUE,"GENERAL";"TAB4",#N/A,TRUE,"GENERAL";"TAB5",#N/A,TRUE,"GENERAL"}</definedName>
    <definedName name="fdsfdsf" localSheetId="6" hidden="1">{"via1",#N/A,TRUE,"general";"via2",#N/A,TRUE,"general";"via3",#N/A,TRUE,"general"}</definedName>
    <definedName name="fdsfdsf" localSheetId="7" hidden="1">{"via1",#N/A,TRUE,"general";"via2",#N/A,TRUE,"general";"via3",#N/A,TRUE,"general"}</definedName>
    <definedName name="fdsfdsf" localSheetId="16" hidden="1">{"via1",#N/A,TRUE,"general";"via2",#N/A,TRUE,"general";"via3",#N/A,TRUE,"general"}</definedName>
    <definedName name="fdsfdsf" localSheetId="17" hidden="1">{"via1",#N/A,TRUE,"general";"via2",#N/A,TRUE,"general";"via3",#N/A,TRUE,"general"}</definedName>
    <definedName name="fdsfdsf" localSheetId="3"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localSheetId="16" hidden="1">{"via1",#N/A,TRUE,"general";"via2",#N/A,TRUE,"general";"via3",#N/A,TRUE,"general"}</definedName>
    <definedName name="fdsgfds" localSheetId="17"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hidden="1">{"via1",#N/A,TRUE,"general";"via2",#N/A,TRUE,"general";"via3",#N/A,TRUE,"general"}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16" hidden="1">{"TAB1",#N/A,TRUE,"GENERAL";"TAB2",#N/A,TRUE,"GENERAL";"TAB3",#N/A,TRUE,"GENERAL";"TAB4",#N/A,TRUE,"GENERAL";"TAB5",#N/A,TRUE,"GENERAL"}</definedName>
    <definedName name="fdsgsdfu" localSheetId="17"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17"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[79]Tablas!$B$1:$B$65536</definedName>
    <definedName name="FechaInicio">[42]CONTRATO!$E$10</definedName>
    <definedName name="FechaTermina">[42]CONTRATO!$E$11</definedName>
    <definedName name="FechaTerminacion" localSheetId="16">#REF!</definedName>
    <definedName name="FechaTerminacion" localSheetId="17">#REF!</definedName>
    <definedName name="FechaTerminacion" localSheetId="3">#REF!</definedName>
    <definedName name="FechaTerminacion" localSheetId="4">#REF!</definedName>
    <definedName name="FechaTerminacion" localSheetId="5">#REF!</definedName>
    <definedName name="FechaTerminacion">#REF!</definedName>
    <definedName name="fer" localSheetId="6">'[39]Res-Accide-10'!#REF!</definedName>
    <definedName name="fer" localSheetId="7">'[39]Res-Accide-10'!#REF!</definedName>
    <definedName name="fer" localSheetId="16">'[39]Res-Accide-10'!#REF!</definedName>
    <definedName name="fer" localSheetId="17">'[39]Res-Accide-10'!#REF!</definedName>
    <definedName name="fer" localSheetId="3">'[39]Res-Accide-10'!#REF!</definedName>
    <definedName name="fer" localSheetId="4">'[39]Res-Accide-10'!#REF!</definedName>
    <definedName name="fer" localSheetId="5">'[39]Res-Accide-10'!#REF!</definedName>
    <definedName name="fer">'[39]Res-Accide-10'!#REF!</definedName>
    <definedName name="ferfer" localSheetId="6" hidden="1">{"via1",#N/A,TRUE,"general";"via2",#N/A,TRUE,"general";"via3",#N/A,TRUE,"general"}</definedName>
    <definedName name="ferfer" localSheetId="7" hidden="1">{"via1",#N/A,TRUE,"general";"via2",#N/A,TRUE,"general";"via3",#N/A,TRUE,"general"}</definedName>
    <definedName name="ferfer" localSheetId="16" hidden="1">{"via1",#N/A,TRUE,"general";"via2",#N/A,TRUE,"general";"via3",#N/A,TRUE,"general"}</definedName>
    <definedName name="ferfer" localSheetId="17" hidden="1">{"via1",#N/A,TRUE,"general";"via2",#N/A,TRUE,"general";"via3",#N/A,TRUE,"general"}</definedName>
    <definedName name="ferfer" localSheetId="3"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hidden="1">{"via1",#N/A,TRUE,"general";"via2",#N/A,TRUE,"general";"via3",#N/A,TRUE,"general"}</definedName>
    <definedName name="ff" localSheetId="6">'1,1'!ERR</definedName>
    <definedName name="ff" localSheetId="7">'1,2'!ERR</definedName>
    <definedName name="ff" localSheetId="26">'[13]3,2'!ERR</definedName>
    <definedName name="ff" localSheetId="34">'[13]3,2'!ERR</definedName>
    <definedName name="ff" localSheetId="35">'[13]3,2'!ERR</definedName>
    <definedName name="ff" localSheetId="16">'6,1'!ERR</definedName>
    <definedName name="ff" localSheetId="22">'[13]3,2'!ERR</definedName>
    <definedName name="ff" localSheetId="24">'[13]3,2'!ERR</definedName>
    <definedName name="ff" localSheetId="3">CANTIDADES!ERR</definedName>
    <definedName name="ff" localSheetId="4">'OFERTA ECONOMICA'!ERR</definedName>
    <definedName name="ff" localSheetId="5">'PRESUPUESTO OFICIAL'!ERR</definedName>
    <definedName name="ff">'[13]3,2'!ERR</definedName>
    <definedName name="fff" localSheetId="6" hidden="1">{"via1",#N/A,TRUE,"general";"via2",#N/A,TRUE,"general";"via3",#N/A,TRUE,"general"}</definedName>
    <definedName name="fff" localSheetId="7" hidden="1">{"via1",#N/A,TRUE,"general";"via2",#N/A,TRUE,"general";"via3",#N/A,TRUE,"general"}</definedName>
    <definedName name="fff" localSheetId="16" hidden="1">{"via1",#N/A,TRUE,"general";"via2",#N/A,TRUE,"general";"via3",#N/A,TRUE,"general"}</definedName>
    <definedName name="fff" localSheetId="17" hidden="1">{"via1",#N/A,TRUE,"general";"via2",#N/A,TRUE,"general";"via3",#N/A,TRUE,"general"}</definedName>
    <definedName name="fff" localSheetId="3" hidden="1">{"via1",#N/A,TRUE,"general";"via2",#N/A,TRUE,"general";"via3",#N/A,TRUE,"general"}</definedName>
    <definedName name="fff" localSheetId="4" hidden="1">{"via1",#N/A,TRUE,"general";"via2",#N/A,TRUE,"general";"via3",#N/A,TRUE,"general"}</definedName>
    <definedName name="fff" localSheetId="5" hidden="1">{"via1",#N/A,TRUE,"general";"via2",#N/A,TRUE,"general";"via3",#N/A,TRUE,"general"}</definedName>
    <definedName name="fff"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localSheetId="16" hidden="1">{"via1",#N/A,TRUE,"general";"via2",#N/A,TRUE,"general";"via3",#N/A,TRUE,"general"}</definedName>
    <definedName name="ffffd" localSheetId="17"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hidden="1">{"via1",#N/A,TRUE,"general";"via2",#N/A,TRUE,"general";"via3",#N/A,TRUE,"general"}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16" hidden="1">{"TAB1",#N/A,TRUE,"GENERAL";"TAB2",#N/A,TRUE,"GENERAL";"TAB3",#N/A,TRUE,"GENERAL";"TAB4",#N/A,TRUE,"GENERAL";"TAB5",#N/A,TRUE,"GENERAL"}</definedName>
    <definedName name="fffffft" localSheetId="17"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17"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17"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hidden="1">{"TAB1",#N/A,TRUE,"GENERAL";"TAB2",#N/A,TRUE,"GENERAL";"TAB3",#N/A,TRUE,"GENERAL";"TAB4",#N/A,TRUE,"GENERAL";"TAB5",#N/A,TRUE,"GENERAL"}</definedName>
    <definedName name="ffffrd" localSheetId="6" hidden="1">{"via1",#N/A,TRUE,"general";"via2",#N/A,TRUE,"general";"via3",#N/A,TRUE,"general"}</definedName>
    <definedName name="ffffrd" localSheetId="7" hidden="1">{"via1",#N/A,TRUE,"general";"via2",#N/A,TRUE,"general";"via3",#N/A,TRUE,"general"}</definedName>
    <definedName name="ffffrd" localSheetId="16" hidden="1">{"via1",#N/A,TRUE,"general";"via2",#N/A,TRUE,"general";"via3",#N/A,TRUE,"general"}</definedName>
    <definedName name="ffffrd" localSheetId="17" hidden="1">{"via1",#N/A,TRUE,"general";"via2",#N/A,TRUE,"general";"via3",#N/A,TRUE,"general"}</definedName>
    <definedName name="ffffrd" localSheetId="3"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hidden="1">{"via1",#N/A,TRUE,"general";"via2",#N/A,TRUE,"general";"via3",#N/A,TRUE,"general"}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localSheetId="16" hidden="1">{"TAB1",#N/A,TRUE,"GENERAL";"TAB2",#N/A,TRUE,"GENERAL";"TAB3",#N/A,TRUE,"GENERAL";"TAB4",#N/A,TRUE,"GENERAL";"TAB5",#N/A,TRUE,"GENERAL"}</definedName>
    <definedName name="ffffy" localSheetId="17" hidden="1">{"TAB1",#N/A,TRUE,"GENERAL";"TAB2",#N/A,TRUE,"GENERAL";"TAB3",#N/A,TRUE,"GENERAL";"TAB4",#N/A,TRUE,"GENERAL";"TAB5",#N/A,TRUE,"GENERAL"}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17"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localSheetId="16" hidden="1">{"TAB1",#N/A,TRUE,"GENERAL";"TAB2",#N/A,TRUE,"GENERAL";"TAB3",#N/A,TRUE,"GENERAL";"TAB4",#N/A,TRUE,"GENERAL";"TAB5",#N/A,TRUE,"GENERAL"}</definedName>
    <definedName name="fffs" localSheetId="17"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hidden="1">{"TAB1",#N/A,TRUE,"GENERAL";"TAB2",#N/A,TRUE,"GENERAL";"TAB3",#N/A,TRUE,"GENERAL";"TAB4",#N/A,TRUE,"GENERAL";"TAB5",#N/A,TRUE,"GENERAL"}</definedName>
    <definedName name="fg" localSheetId="6">'1,1'!ERR</definedName>
    <definedName name="fg" localSheetId="7">'1,2'!ERR</definedName>
    <definedName name="fg" localSheetId="26">'[13]3,2'!ERR</definedName>
    <definedName name="fg" localSheetId="34">'[13]3,2'!ERR</definedName>
    <definedName name="fg" localSheetId="35">'[13]3,2'!ERR</definedName>
    <definedName name="fg" localSheetId="16">'6,1'!ERR</definedName>
    <definedName name="fg" localSheetId="22">'[13]3,2'!ERR</definedName>
    <definedName name="fg" localSheetId="24">'[13]3,2'!ERR</definedName>
    <definedName name="fg" localSheetId="3">CANTIDADES!ERR</definedName>
    <definedName name="fg" localSheetId="4">'OFERTA ECONOMICA'!ERR</definedName>
    <definedName name="fg" localSheetId="5">'PRESUPUESTO OFICIAL'!ERR</definedName>
    <definedName name="fg">'[13]3,2'!ERR</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localSheetId="16" hidden="1">{"TAB1",#N/A,TRUE,"GENERAL";"TAB2",#N/A,TRUE,"GENERAL";"TAB3",#N/A,TRUE,"GENERAL";"TAB4",#N/A,TRUE,"GENERAL";"TAB5",#N/A,TRUE,"GENERAL"}</definedName>
    <definedName name="fgdfg" localSheetId="17" hidden="1">{"TAB1",#N/A,TRUE,"GENERAL";"TAB2",#N/A,TRUE,"GENERAL";"TAB3",#N/A,TRUE,"GENERAL";"TAB4",#N/A,TRUE,"GENERAL";"TAB5",#N/A,TRUE,"GENERAL"}</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hidden="1">{"TAB1",#N/A,TRUE,"GENERAL";"TAB2",#N/A,TRUE,"GENERAL";"TAB3",#N/A,TRUE,"GENERAL";"TAB4",#N/A,TRUE,"GENERAL";"TAB5",#N/A,TRUE,"GENERAL"}</definedName>
    <definedName name="fgdfsgr" localSheetId="6" hidden="1">{"via1",#N/A,TRUE,"general";"via2",#N/A,TRUE,"general";"via3",#N/A,TRUE,"general"}</definedName>
    <definedName name="fgdfsgr" localSheetId="7" hidden="1">{"via1",#N/A,TRUE,"general";"via2",#N/A,TRUE,"general";"via3",#N/A,TRUE,"general"}</definedName>
    <definedName name="fgdfsgr" localSheetId="16" hidden="1">{"via1",#N/A,TRUE,"general";"via2",#N/A,TRUE,"general";"via3",#N/A,TRUE,"general"}</definedName>
    <definedName name="fgdfsgr" localSheetId="17" hidden="1">{"via1",#N/A,TRUE,"general";"via2",#N/A,TRUE,"general";"via3",#N/A,TRUE,"general"}</definedName>
    <definedName name="fgdfsgr" localSheetId="3"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hidden="1">{"via1",#N/A,TRUE,"general";"via2",#N/A,TRUE,"general";"via3",#N/A,TRUE,"general"}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16" hidden="1">{"TAB1",#N/A,TRUE,"GENERAL";"TAB2",#N/A,TRUE,"GENERAL";"TAB3",#N/A,TRUE,"GENERAL";"TAB4",#N/A,TRUE,"GENERAL";"TAB5",#N/A,TRUE,"GENERAL"}</definedName>
    <definedName name="fgdsfg" localSheetId="17"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hidden="1">{"TAB1",#N/A,TRUE,"GENERAL";"TAB2",#N/A,TRUE,"GENERAL";"TAB3",#N/A,TRUE,"GENERAL";"TAB4",#N/A,TRUE,"GENERAL";"TAB5",#N/A,TRUE,"GENERAL"}</definedName>
    <definedName name="FGFDH" localSheetId="6" hidden="1">{"via1",#N/A,TRUE,"general";"via2",#N/A,TRUE,"general";"via3",#N/A,TRUE,"general"}</definedName>
    <definedName name="FGFDH" localSheetId="7" hidden="1">{"via1",#N/A,TRUE,"general";"via2",#N/A,TRUE,"general";"via3",#N/A,TRUE,"general"}</definedName>
    <definedName name="FGFDH" localSheetId="16" hidden="1">{"via1",#N/A,TRUE,"general";"via2",#N/A,TRUE,"general";"via3",#N/A,TRUE,"general"}</definedName>
    <definedName name="FGFDH" localSheetId="17" hidden="1">{"via1",#N/A,TRUE,"general";"via2",#N/A,TRUE,"general";"via3",#N/A,TRUE,"general"}</definedName>
    <definedName name="FGFDH" localSheetId="3"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hidden="1">{"via1",#N/A,TRUE,"general";"via2",#N/A,TRUE,"general";"via3",#N/A,TRUE,"general"}</definedName>
    <definedName name="fgghhj" localSheetId="6" hidden="1">{"via1",#N/A,TRUE,"general";"via2",#N/A,TRUE,"general";"via3",#N/A,TRUE,"general"}</definedName>
    <definedName name="fgghhj" localSheetId="7" hidden="1">{"via1",#N/A,TRUE,"general";"via2",#N/A,TRUE,"general";"via3",#N/A,TRUE,"general"}</definedName>
    <definedName name="fgghhj" localSheetId="16" hidden="1">{"via1",#N/A,TRUE,"general";"via2",#N/A,TRUE,"general";"via3",#N/A,TRUE,"general"}</definedName>
    <definedName name="fgghhj" localSheetId="17"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hidden="1">{"via1",#N/A,TRUE,"general";"via2",#N/A,TRUE,"general";"via3",#N/A,TRUE,"general"}</definedName>
    <definedName name="fgh">'[80]7422CW00'!#REF!</definedName>
    <definedName name="FGHFBC" localSheetId="6" hidden="1">{"via1",#N/A,TRUE,"general";"via2",#N/A,TRUE,"general";"via3",#N/A,TRUE,"general"}</definedName>
    <definedName name="FGHFBC" localSheetId="7" hidden="1">{"via1",#N/A,TRUE,"general";"via2",#N/A,TRUE,"general";"via3",#N/A,TRUE,"general"}</definedName>
    <definedName name="FGHFBC" localSheetId="16" hidden="1">{"via1",#N/A,TRUE,"general";"via2",#N/A,TRUE,"general";"via3",#N/A,TRUE,"general"}</definedName>
    <definedName name="FGHFBC" localSheetId="17" hidden="1">{"via1",#N/A,TRUE,"general";"via2",#N/A,TRUE,"general";"via3",#N/A,TRUE,"general"}</definedName>
    <definedName name="FGHFBC" localSheetId="3"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hidden="1">{"via1",#N/A,TRUE,"general";"via2",#N/A,TRUE,"general";"via3",#N/A,TRUE,"general"}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localSheetId="16" hidden="1">{"TAB1",#N/A,TRUE,"GENERAL";"TAB2",#N/A,TRUE,"GENERAL";"TAB3",#N/A,TRUE,"GENERAL";"TAB4",#N/A,TRUE,"GENERAL";"TAB5",#N/A,TRUE,"GENERAL"}</definedName>
    <definedName name="fghfg" localSheetId="17" hidden="1">{"TAB1",#N/A,TRUE,"GENERAL";"TAB2",#N/A,TRUE,"GENERAL";"TAB3",#N/A,TRUE,"GENERAL";"TAB4",#N/A,TRUE,"GENERAL";"TAB5",#N/A,TRUE,"GENERAL"}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hidden="1">{"TAB1",#N/A,TRUE,"GENERAL";"TAB2",#N/A,TRUE,"GENERAL";"TAB3",#N/A,TRUE,"GENERAL";"TAB4",#N/A,TRUE,"GENERAL";"TAB5",#N/A,TRUE,"GENERAL"}</definedName>
    <definedName name="fghfgh" localSheetId="6" hidden="1">{"via1",#N/A,TRUE,"general";"via2",#N/A,TRUE,"general";"via3",#N/A,TRUE,"general"}</definedName>
    <definedName name="fghfgh" localSheetId="7" hidden="1">{"via1",#N/A,TRUE,"general";"via2",#N/A,TRUE,"general";"via3",#N/A,TRUE,"general"}</definedName>
    <definedName name="fghfgh" localSheetId="16" hidden="1">{"via1",#N/A,TRUE,"general";"via2",#N/A,TRUE,"general";"via3",#N/A,TRUE,"general"}</definedName>
    <definedName name="fghfgh" localSheetId="17" hidden="1">{"via1",#N/A,TRUE,"general";"via2",#N/A,TRUE,"general";"via3",#N/A,TRUE,"general"}</definedName>
    <definedName name="fghfgh" localSheetId="3"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localSheetId="16" hidden="1">{"via1",#N/A,TRUE,"general";"via2",#N/A,TRUE,"general";"via3",#N/A,TRUE,"general"}</definedName>
    <definedName name="FGHFW" localSheetId="17"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hidden="1">{"via1",#N/A,TRUE,"general";"via2",#N/A,TRUE,"general";"via3",#N/A,TRUE,"general"}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localSheetId="16" hidden="1">{"TAB1",#N/A,TRUE,"GENERAL";"TAB2",#N/A,TRUE,"GENERAL";"TAB3",#N/A,TRUE,"GENERAL";"TAB4",#N/A,TRUE,"GENERAL";"TAB5",#N/A,TRUE,"GENERAL"}</definedName>
    <definedName name="fghhh" localSheetId="17" hidden="1">{"TAB1",#N/A,TRUE,"GENERAL";"TAB2",#N/A,TRUE,"GENERAL";"TAB3",#N/A,TRUE,"GENERAL";"TAB4",#N/A,TRUE,"GENERAL";"TAB5",#N/A,TRUE,"GENERAL"}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hidden="1">{"TAB1",#N/A,TRUE,"GENERAL";"TAB2",#N/A,TRUE,"GENERAL";"TAB3",#N/A,TRUE,"GENERAL";"TAB4",#N/A,TRUE,"GENERAL";"TAB5",#N/A,TRUE,"GENERAL"}</definedName>
    <definedName name="fghsfgh" localSheetId="6" hidden="1">{"via1",#N/A,TRUE,"general";"via2",#N/A,TRUE,"general";"via3",#N/A,TRUE,"general"}</definedName>
    <definedName name="fghsfgh" localSheetId="7" hidden="1">{"via1",#N/A,TRUE,"general";"via2",#N/A,TRUE,"general";"via3",#N/A,TRUE,"general"}</definedName>
    <definedName name="fghsfgh" localSheetId="16" hidden="1">{"via1",#N/A,TRUE,"general";"via2",#N/A,TRUE,"general";"via3",#N/A,TRUE,"general"}</definedName>
    <definedName name="fghsfgh" localSheetId="17" hidden="1">{"via1",#N/A,TRUE,"general";"via2",#N/A,TRUE,"general";"via3",#N/A,TRUE,"general"}</definedName>
    <definedName name="fghsfgh" localSheetId="3"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hidden="1">{"via1",#N/A,TRUE,"general";"via2",#N/A,TRUE,"general";"via3",#N/A,TRUE,"general"}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localSheetId="16" hidden="1">{"TAB1",#N/A,TRUE,"GENERAL";"TAB2",#N/A,TRUE,"GENERAL";"TAB3",#N/A,TRUE,"GENERAL";"TAB4",#N/A,TRUE,"GENERAL";"TAB5",#N/A,TRUE,"GENERAL"}</definedName>
    <definedName name="fght" localSheetId="17" hidden="1">{"TAB1",#N/A,TRUE,"GENERAL";"TAB2",#N/A,TRUE,"GENERAL";"TAB3",#N/A,TRUE,"GENERAL";"TAB4",#N/A,TRUE,"GENERAL";"TAB5",#N/A,TRUE,"GENERAL"}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17"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hidden="1">{"TAB1",#N/A,TRUE,"GENERAL";"TAB2",#N/A,TRUE,"GENERAL";"TAB3",#N/A,TRUE,"GENERAL";"TAB4",#N/A,TRUE,"GENERAL";"TAB5",#N/A,TRUE,"GENERAL"}</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localSheetId="16" hidden="1">{"TAB1",#N/A,TRUE,"GENERAL";"TAB2",#N/A,TRUE,"GENERAL";"TAB3",#N/A,TRUE,"GENERAL";"TAB4",#N/A,TRUE,"GENERAL";"TAB5",#N/A,TRUE,"GENERAL"}</definedName>
    <definedName name="fhfg" localSheetId="17"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hidden="1">{"TAB1",#N/A,TRUE,"GENERAL";"TAB2",#N/A,TRUE,"GENERAL";"TAB3",#N/A,TRUE,"GENERAL";"TAB4",#N/A,TRUE,"GENERAL";"TAB5",#N/A,TRUE,"GENERAL"}</definedName>
    <definedName name="fhfgh" localSheetId="6" hidden="1">{"via1",#N/A,TRUE,"general";"via2",#N/A,TRUE,"general";"via3",#N/A,TRUE,"general"}</definedName>
    <definedName name="fhfgh" localSheetId="7" hidden="1">{"via1",#N/A,TRUE,"general";"via2",#N/A,TRUE,"general";"via3",#N/A,TRUE,"general"}</definedName>
    <definedName name="fhfgh" localSheetId="16" hidden="1">{"via1",#N/A,TRUE,"general";"via2",#N/A,TRUE,"general";"via3",#N/A,TRUE,"general"}</definedName>
    <definedName name="fhfgh" localSheetId="17" hidden="1">{"via1",#N/A,TRUE,"general";"via2",#N/A,TRUE,"general";"via3",#N/A,TRUE,"general"}</definedName>
    <definedName name="fhfgh" localSheetId="3"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hidden="1">{"via1",#N/A,TRUE,"general";"via2",#N/A,TRUE,"general";"via3",#N/A,TRUE,"general"}</definedName>
    <definedName name="fhg" localSheetId="16" hidden="1">{#N/A,#N/A,TRUE,"1842CWN0"}</definedName>
    <definedName name="fhg" localSheetId="17" hidden="1">{#N/A,#N/A,TRUE,"1842CWN0"}</definedName>
    <definedName name="fhg" localSheetId="3" hidden="1">{#N/A,#N/A,TRUE,"1842CWN0"}</definedName>
    <definedName name="fhg" localSheetId="4" hidden="1">{#N/A,#N/A,TRUE,"1842CWN0"}</definedName>
    <definedName name="fhg" localSheetId="5" hidden="1">{#N/A,#N/A,TRUE,"1842CWN0"}</definedName>
    <definedName name="fhg" hidden="1">{#N/A,#N/A,TRUE,"1842CWN0"}</definedName>
    <definedName name="fhgh" localSheetId="6" hidden="1">{"via1",#N/A,TRUE,"general";"via2",#N/A,TRUE,"general";"via3",#N/A,TRUE,"general"}</definedName>
    <definedName name="fhgh" localSheetId="7" hidden="1">{"via1",#N/A,TRUE,"general";"via2",#N/A,TRUE,"general";"via3",#N/A,TRUE,"general"}</definedName>
    <definedName name="fhgh" localSheetId="16" hidden="1">{"via1",#N/A,TRUE,"general";"via2",#N/A,TRUE,"general";"via3",#N/A,TRUE,"general"}</definedName>
    <definedName name="fhgh" localSheetId="17" hidden="1">{"via1",#N/A,TRUE,"general";"via2",#N/A,TRUE,"general";"via3",#N/A,TRUE,"general"}</definedName>
    <definedName name="fhgh" localSheetId="3"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localSheetId="16" hidden="1">{"via1",#N/A,TRUE,"general";"via2",#N/A,TRUE,"general";"via3",#N/A,TRUE,"general"}</definedName>
    <definedName name="fhpltyunh" localSheetId="17"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hidden="1">{"via1",#N/A,TRUE,"general";"via2",#N/A,TRUE,"general";"via3",#N/A,TRUE,"general"}</definedName>
    <definedName name="fi">#REF!</definedName>
    <definedName name="FIBER" localSheetId="16">#REF!</definedName>
    <definedName name="FIBER" localSheetId="17">#REF!</definedName>
    <definedName name="FIBER">#REF!</definedName>
    <definedName name="Fil_Fechas" localSheetId="16">#REF!</definedName>
    <definedName name="Fil_Fechas" localSheetId="17">#REF!</definedName>
    <definedName name="Fil_Fechas">#REF!</definedName>
    <definedName name="fill1" localSheetId="16" hidden="1">#REF!</definedName>
    <definedName name="fill1" hidden="1">#REF!</definedName>
    <definedName name="FILTROS" localSheetId="16">#REF!</definedName>
    <definedName name="FILTROS">#REF!</definedName>
    <definedName name="FINANCIACION" localSheetId="6">'1,1'!ERR</definedName>
    <definedName name="FINANCIACION" localSheetId="7">'1,2'!ERR</definedName>
    <definedName name="FINANCIACION" localSheetId="26">'[13]3,2'!ERR</definedName>
    <definedName name="FINANCIACION" localSheetId="34">'[13]3,2'!ERR</definedName>
    <definedName name="FINANCIACION" localSheetId="35">'[13]3,2'!ERR</definedName>
    <definedName name="FINANCIACION" localSheetId="16">'6,1'!ERR</definedName>
    <definedName name="FINANCIACION" localSheetId="22">'[13]3,2'!ERR</definedName>
    <definedName name="FINANCIACION" localSheetId="24">'[13]3,2'!ERR</definedName>
    <definedName name="FINANCIACION" localSheetId="3">CANTIDADES!ERR</definedName>
    <definedName name="FINANCIACION" localSheetId="4">'OFERTA ECONOMICA'!ERR</definedName>
    <definedName name="FINANCIACION" localSheetId="5">'PRESUPUESTO OFICIAL'!ERR</definedName>
    <definedName name="FINANCIACION">'[13]3,2'!ERR</definedName>
    <definedName name="FinePrint" localSheetId="7">[52]!FinePrint</definedName>
    <definedName name="FinePrint" localSheetId="26">[52]!FinePrint</definedName>
    <definedName name="FinePrint" localSheetId="34">[52]!FinePrint</definedName>
    <definedName name="FinePrint" localSheetId="35">[52]!FinePrint</definedName>
    <definedName name="FinePrint" localSheetId="10">[52]!FinePrint</definedName>
    <definedName name="FinePrint" localSheetId="21">[52]!FinePrint</definedName>
    <definedName name="FinePrint" localSheetId="22">[52]!FinePrint</definedName>
    <definedName name="FinePrint" localSheetId="24">[52]!FinePrint</definedName>
    <definedName name="FinePrint" localSheetId="3">[52]!FinePrint</definedName>
    <definedName name="FinePrint" localSheetId="4">[52]!FinePrint</definedName>
    <definedName name="FinePrint" localSheetId="5">[52]!FinePrint</definedName>
    <definedName name="FinePrint">[52]!FinePrint</definedName>
    <definedName name="FM">1.18</definedName>
    <definedName name="fnic" localSheetId="16">[57]Hoja1!$C$13</definedName>
    <definedName name="fnic" localSheetId="3">[57]Hoja1!$C$13</definedName>
    <definedName name="fnic" localSheetId="4">[57]Hoja1!$C$13</definedName>
    <definedName name="fnic" localSheetId="5">[57]Hoja1!$C$13</definedName>
    <definedName name="fnic">[57]Hoja1!$C$13</definedName>
    <definedName name="FO">1.32</definedName>
    <definedName name="FORDESCR">'[19]7422CW00'!#REF!</definedName>
    <definedName name="FORM_C3">[81]Hoja1!$A$33:$N$51</definedName>
    <definedName name="FORMOLT">'[19]7422CW00'!#REF!</definedName>
    <definedName name="formularioCantidades" localSheetId="16">#REF!</definedName>
    <definedName name="formularioCantidades" localSheetId="17">#REF!</definedName>
    <definedName name="formularioCantidades">#REF!</definedName>
    <definedName name="FORSHE" localSheetId="17">'[19]7422CW00'!#REF!</definedName>
    <definedName name="FORSHE">'[19]7422CW00'!#REF!</definedName>
    <definedName name="FORUNMIS" localSheetId="17">'[19]7422CW00'!#REF!</definedName>
    <definedName name="FORUNMIS">'[19]7422CW00'!#REF!</definedName>
    <definedName name="FR">1.15</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16" hidden="1">{"TAB1",#N/A,TRUE,"GENERAL";"TAB2",#N/A,TRUE,"GENERAL";"TAB3",#N/A,TRUE,"GENERAL";"TAB4",#N/A,TRUE,"GENERAL";"TAB5",#N/A,TRUE,"GENERAL"}</definedName>
    <definedName name="frbgsd" localSheetId="17"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hidden="1">{"TAB1",#N/A,TRUE,"GENERAL";"TAB2",#N/A,TRUE,"GENERAL";"TAB3",#N/A,TRUE,"GENERAL";"TAB4",#N/A,TRUE,"GENERAL";"TAB5",#N/A,TRUE,"GENERAL"}</definedName>
    <definedName name="frefr" localSheetId="6" hidden="1">{"via1",#N/A,TRUE,"general";"via2",#N/A,TRUE,"general";"via3",#N/A,TRUE,"general"}</definedName>
    <definedName name="frefr" localSheetId="7" hidden="1">{"via1",#N/A,TRUE,"general";"via2",#N/A,TRUE,"general";"via3",#N/A,TRUE,"general"}</definedName>
    <definedName name="frefr" localSheetId="16" hidden="1">{"via1",#N/A,TRUE,"general";"via2",#N/A,TRUE,"general";"via3",#N/A,TRUE,"general"}</definedName>
    <definedName name="frefr" localSheetId="17" hidden="1">{"via1",#N/A,TRUE,"general";"via2",#N/A,TRUE,"general";"via3",#N/A,TRUE,"general"}</definedName>
    <definedName name="frefr" localSheetId="3"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localSheetId="16" hidden="1">{"via1",#N/A,TRUE,"general";"via2",#N/A,TRUE,"general";"via3",#N/A,TRUE,"general"}</definedName>
    <definedName name="frfa" localSheetId="17"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hidden="1">{"via1",#N/A,TRUE,"general";"via2",#N/A,TRUE,"general";"via3",#N/A,TRUE,"general"}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localSheetId="16" hidden="1">{"TAB1",#N/A,TRUE,"GENERAL";"TAB2",#N/A,TRUE,"GENERAL";"TAB3",#N/A,TRUE,"GENERAL";"TAB4",#N/A,TRUE,"GENERAL";"TAB5",#N/A,TRUE,"GENERAL"}</definedName>
    <definedName name="frfr" localSheetId="17" hidden="1">{"TAB1",#N/A,TRUE,"GENERAL";"TAB2",#N/A,TRUE,"GENERAL";"TAB3",#N/A,TRUE,"GENERAL";"TAB4",#N/A,TRUE,"GENERAL";"TAB5",#N/A,TRUE,"GENERAL"}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6">'1,1'!ERR</definedName>
    <definedName name="fu" localSheetId="7">'1,2'!ERR</definedName>
    <definedName name="fu" localSheetId="26">'[13]3,2'!ERR</definedName>
    <definedName name="fu" localSheetId="34">'[13]3,2'!ERR</definedName>
    <definedName name="fu" localSheetId="35">'[13]3,2'!ERR</definedName>
    <definedName name="fu" localSheetId="16">'6,1'!ERR</definedName>
    <definedName name="fu" localSheetId="22">'[13]3,2'!ERR</definedName>
    <definedName name="fu" localSheetId="24">'[13]3,2'!ERR</definedName>
    <definedName name="fu" localSheetId="3">CANTIDADES!ERR</definedName>
    <definedName name="fu" localSheetId="4">'OFERTA ECONOMICA'!ERR</definedName>
    <definedName name="fu" localSheetId="5">'PRESUPUESTO OFICIAL'!ERR</definedName>
    <definedName name="fu">'[13]3,2'!ERR</definedName>
    <definedName name="Full_Print" localSheetId="16">#REF!</definedName>
    <definedName name="Full_Print" localSheetId="17">#REF!</definedName>
    <definedName name="Full_Print" localSheetId="3">#REF!</definedName>
    <definedName name="Full_Print" localSheetId="4">#REF!</definedName>
    <definedName name="Full_Print" localSheetId="5">#REF!</definedName>
    <definedName name="Full_Print">#REF!</definedName>
    <definedName name="fwff" localSheetId="6" hidden="1">{"via1",#N/A,TRUE,"general";"via2",#N/A,TRUE,"general";"via3",#N/A,TRUE,"general"}</definedName>
    <definedName name="fwff" localSheetId="7" hidden="1">{"via1",#N/A,TRUE,"general";"via2",#N/A,TRUE,"general";"via3",#N/A,TRUE,"general"}</definedName>
    <definedName name="fwff" localSheetId="16" hidden="1">{"via1",#N/A,TRUE,"general";"via2",#N/A,TRUE,"general";"via3",#N/A,TRUE,"general"}</definedName>
    <definedName name="fwff" localSheetId="17" hidden="1">{"via1",#N/A,TRUE,"general";"via2",#N/A,TRUE,"general";"via3",#N/A,TRUE,"general"}</definedName>
    <definedName name="fwff" localSheetId="3"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localSheetId="16" hidden="1">{"via1",#N/A,TRUE,"general";"via2",#N/A,TRUE,"general";"via3",#N/A,TRUE,"general"}</definedName>
    <definedName name="fwwe" localSheetId="17"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hidden="1">{"via1",#N/A,TRUE,"general";"via2",#N/A,TRUE,"general";"via3",#N/A,TRUE,"general"}</definedName>
    <definedName name="G">#REF!</definedName>
    <definedName name="G.Eg" localSheetId="16">#REF!</definedName>
    <definedName name="G.Eg" localSheetId="17">#REF!</definedName>
    <definedName name="G.Eg">#REF!</definedName>
    <definedName name="G.Em" localSheetId="16">#REF!</definedName>
    <definedName name="G.Em" localSheetId="17">#REF!</definedName>
    <definedName name="G.Em">#REF!</definedName>
    <definedName name="G.Eo" localSheetId="16">#REF!</definedName>
    <definedName name="G.Eo">#REF!</definedName>
    <definedName name="G.Ew" localSheetId="16">#REF!</definedName>
    <definedName name="G.Ew">#REF!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1_" localSheetId="16">#REF!</definedName>
    <definedName name="G1_" localSheetId="17">#REF!</definedName>
    <definedName name="G1_" localSheetId="3">#REF!</definedName>
    <definedName name="G1_" localSheetId="4">#REF!</definedName>
    <definedName name="G1_" localSheetId="5">#REF!</definedName>
    <definedName name="G1_">#REF!</definedName>
    <definedName name="GAJ" localSheetId="6">#REF!</definedName>
    <definedName name="GAJ" localSheetId="7">#REF!</definedName>
    <definedName name="GAJ" localSheetId="16">#REF!</definedName>
    <definedName name="GAJ" localSheetId="17">#REF!</definedName>
    <definedName name="GAJ" localSheetId="3">#REF!</definedName>
    <definedName name="GAJ" localSheetId="4">#REF!</definedName>
    <definedName name="GAJ" localSheetId="5">#REF!</definedName>
    <definedName name="GAJ">#REF!</definedName>
    <definedName name="GAS" localSheetId="16">[7]Tablas!#REF!</definedName>
    <definedName name="GAS" localSheetId="17">[7]Tablas!#REF!</definedName>
    <definedName name="GAS" localSheetId="3">[7]Tablas!#REF!</definedName>
    <definedName name="GAS" localSheetId="4">[7]Tablas!#REF!</definedName>
    <definedName name="GAS" localSheetId="5">[7]Tablas!#REF!</definedName>
    <definedName name="GAS">[7]Tablas!#REF!</definedName>
    <definedName name="gba" localSheetId="16" hidden="1">{#N/A,#N/A,FALSE,"orthoflow";#N/A,#N/A,FALSE,"Miscelaneos";#N/A,#N/A,FALSE,"Instrumentacio";#N/A,#N/A,FALSE,"Electrico";#N/A,#N/A,FALSE,"Valv. Seguridad"}</definedName>
    <definedName name="gba" localSheetId="17" hidden="1">{#N/A,#N/A,FALSE,"orthoflow";#N/A,#N/A,FALSE,"Miscelaneos";#N/A,#N/A,FALSE,"Instrumentacio";#N/A,#N/A,FALSE,"Electrico";#N/A,#N/A,FALSE,"Valv. Seguridad"}</definedName>
    <definedName name="gba" localSheetId="3" hidden="1">{#N/A,#N/A,FALSE,"orthoflow";#N/A,#N/A,FALSE,"Miscelaneos";#N/A,#N/A,FALSE,"Instrumentacio";#N/A,#N/A,FALSE,"Electrico";#N/A,#N/A,FALSE,"Valv. Seguridad"}</definedName>
    <definedName name="gba" localSheetId="4" hidden="1">{#N/A,#N/A,FALSE,"orthoflow";#N/A,#N/A,FALSE,"Miscelaneos";#N/A,#N/A,FALSE,"Instrumentacio";#N/A,#N/A,FALSE,"Electrico";#N/A,#N/A,FALSE,"Valv. Seguridad"}</definedName>
    <definedName name="gba" localSheetId="5"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6" hidden="1">{#N/A,#N/A,FALSE,"Estatico";#N/A,#N/A,FALSE,"Tuberia";#N/A,#N/A,FALSE,"Instrumentación";#N/A,#N/A,FALSE,"Mecanica";#N/A,#N/A,FALSE,"Electrico";#N/A,#N/A,FALSE,"Ofic.Civiles"}</definedName>
    <definedName name="gbac" localSheetId="17" hidden="1">{#N/A,#N/A,FALSE,"Estatico";#N/A,#N/A,FALSE,"Tuberia";#N/A,#N/A,FALSE,"Instrumentación";#N/A,#N/A,FALSE,"Mecanica";#N/A,#N/A,FALSE,"Electrico";#N/A,#N/A,FALSE,"Ofic.Civiles"}</definedName>
    <definedName name="gbac" localSheetId="3" hidden="1">{#N/A,#N/A,FALSE,"Estatico";#N/A,#N/A,FALSE,"Tuberia";#N/A,#N/A,FALSE,"Instrumentación";#N/A,#N/A,FALSE,"Mecanica";#N/A,#N/A,FALSE,"Electrico";#N/A,#N/A,FALSE,"Ofic.Civiles"}</definedName>
    <definedName name="gbac" localSheetId="4" hidden="1">{#N/A,#N/A,FALSE,"Estatico";#N/A,#N/A,FALSE,"Tuberia";#N/A,#N/A,FALSE,"Instrumentación";#N/A,#N/A,FALSE,"Mecanica";#N/A,#N/A,FALSE,"Electrico";#N/A,#N/A,FALSE,"Ofic.Civiles"}</definedName>
    <definedName name="gbac" localSheetId="5"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16" hidden="1">{"TAB1",#N/A,TRUE,"GENERAL";"TAB2",#N/A,TRUE,"GENERAL";"TAB3",#N/A,TRUE,"GENERAL";"TAB4",#N/A,TRUE,"GENERAL";"TAB5",#N/A,TRUE,"GENERAL"}</definedName>
    <definedName name="gbbfghghj" localSheetId="17"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hidden="1">{"TAB1",#N/A,TRUE,"GENERAL";"TAB2",#N/A,TRUE,"GENERAL";"TAB3",#N/A,TRUE,"GENERAL";"TAB4",#N/A,TRUE,"GENERAL";"TAB5",#N/A,TRUE,"GENERAL"}</definedName>
    <definedName name="GCB" localSheetId="16">[6]Tablas!#REF!</definedName>
    <definedName name="GCB" localSheetId="3">[6]Tablas!#REF!</definedName>
    <definedName name="GCB" localSheetId="4">[6]Tablas!#REF!</definedName>
    <definedName name="GCB" localSheetId="5">[6]Tablas!#REF!</definedName>
    <definedName name="GCB">[6]Tablas!#REF!</definedName>
    <definedName name="GCI">[7]Tablas!#REF!</definedName>
    <definedName name="GCN">[7]Tablas!#REF!</definedName>
    <definedName name="GCP">[7]Tablas!#REF!</definedName>
    <definedName name="GDN">[7]Tablas!#REF!</definedName>
    <definedName name="GDR">[7]Tablas!#REF!</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localSheetId="16" hidden="1">{"TAB1",#N/A,TRUE,"GENERAL";"TAB2",#N/A,TRUE,"GENERAL";"TAB3",#N/A,TRUE,"GENERAL";"TAB4",#N/A,TRUE,"GENERAL";"TAB5",#N/A,TRUE,"GENERAL"}</definedName>
    <definedName name="gdt" localSheetId="17" hidden="1">{"TAB1",#N/A,TRUE,"GENERAL";"TAB2",#N/A,TRUE,"GENERAL";"TAB3",#N/A,TRUE,"GENERAL";"TAB4",#N/A,TRUE,"GENERAL";"TAB5",#N/A,TRUE,"GENERAL"}</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hidden="1">{"TAB1",#N/A,TRUE,"GENERAL";"TAB2",#N/A,TRUE,"GENERAL";"TAB3",#N/A,TRUE,"GENERAL";"TAB4",#N/A,TRUE,"GENERAL";"TAB5",#N/A,TRUE,"GENERAL"}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 localSheetId="16">#REF!</definedName>
    <definedName name="GEC_ON_DAPIAY" localSheetId="17">#REF!</definedName>
    <definedName name="GEC_ON_DAPIAY" localSheetId="3">#REF!</definedName>
    <definedName name="GEC_ON_DAPIAY" localSheetId="4">#REF!</definedName>
    <definedName name="GEC_ON_DAPIAY" localSheetId="5">#REF!</definedName>
    <definedName name="GEC_ON_DAPIAY">#REF!</definedName>
    <definedName name="GEC_ON_GER" localSheetId="16">#REF!</definedName>
    <definedName name="GEC_ON_GER" localSheetId="17">#REF!</definedName>
    <definedName name="GEC_ON_GER" localSheetId="3">#REF!</definedName>
    <definedName name="GEC_ON_GER" localSheetId="4">#REF!</definedName>
    <definedName name="GEC_ON_GER" localSheetId="5">#REF!</definedName>
    <definedName name="GEC_ON_GER">#REF!</definedName>
    <definedName name="geg" localSheetId="6" hidden="1">{"via1",#N/A,TRUE,"general";"via2",#N/A,TRUE,"general";"via3",#N/A,TRUE,"general"}</definedName>
    <definedName name="geg" localSheetId="7" hidden="1">{"via1",#N/A,TRUE,"general";"via2",#N/A,TRUE,"general";"via3",#N/A,TRUE,"general"}</definedName>
    <definedName name="geg" localSheetId="16" hidden="1">{"via1",#N/A,TRUE,"general";"via2",#N/A,TRUE,"general";"via3",#N/A,TRUE,"general"}</definedName>
    <definedName name="geg" localSheetId="17" hidden="1">{"via1",#N/A,TRUE,"general";"via2",#N/A,TRUE,"general";"via3",#N/A,TRUE,"general"}</definedName>
    <definedName name="geg" localSheetId="3"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hidden="1">{"via1",#N/A,TRUE,"general";"via2",#N/A,TRUE,"general";"via3",#N/A,TRUE,"general"}</definedName>
    <definedName name="GENERAL">#REF!</definedName>
    <definedName name="GENERAL1" localSheetId="16">#REF!</definedName>
    <definedName name="GENERAL1" localSheetId="17">#REF!</definedName>
    <definedName name="GENERAL1">#REF!</definedName>
    <definedName name="Geotex" localSheetId="6">#REF!</definedName>
    <definedName name="Geotex" localSheetId="7">#REF!</definedName>
    <definedName name="Geotex" localSheetId="16">#REF!</definedName>
    <definedName name="Geotex" localSheetId="17">#REF!</definedName>
    <definedName name="Geotex">#REF!</definedName>
    <definedName name="GERENCIA" localSheetId="16">#REF!</definedName>
    <definedName name="GERENCIA">#REF!</definedName>
    <definedName name="GERENCIA1" localSheetId="16">#REF!</definedName>
    <definedName name="GERENCIA1">#REF!</definedName>
    <definedName name="GERENCIA2" localSheetId="16">#REF!</definedName>
    <definedName name="GERENCIA2">#REF!</definedName>
    <definedName name="Gerente">[42]EMPRESA!$F$12</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localSheetId="16" hidden="1">{"TAB1",#N/A,TRUE,"GENERAL";"TAB2",#N/A,TRUE,"GENERAL";"TAB3",#N/A,TRUE,"GENERAL";"TAB4",#N/A,TRUE,"GENERAL";"TAB5",#N/A,TRUE,"GENERAL"}</definedName>
    <definedName name="gerg" localSheetId="17" hidden="1">{"TAB1",#N/A,TRUE,"GENERAL";"TAB2",#N/A,TRUE,"GENERAL";"TAB3",#N/A,TRUE,"GENERAL";"TAB4",#N/A,TRUE,"GENERAL";"TAB5",#N/A,TRUE,"GENERAL"}</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hidden="1">{"TAB1",#N/A,TRUE,"GENERAL";"TAB2",#N/A,TRUE,"GENERAL";"TAB3",#N/A,TRUE,"GENERAL";"TAB4",#N/A,TRUE,"GENERAL";"TAB5",#N/A,TRUE,"GENERAL"}</definedName>
    <definedName name="gerg54" localSheetId="6" hidden="1">{"via1",#N/A,TRUE,"general";"via2",#N/A,TRUE,"general";"via3",#N/A,TRUE,"general"}</definedName>
    <definedName name="gerg54" localSheetId="7" hidden="1">{"via1",#N/A,TRUE,"general";"via2",#N/A,TRUE,"general";"via3",#N/A,TRUE,"general"}</definedName>
    <definedName name="gerg54" localSheetId="16" hidden="1">{"via1",#N/A,TRUE,"general";"via2",#N/A,TRUE,"general";"via3",#N/A,TRUE,"general"}</definedName>
    <definedName name="gerg54" localSheetId="17" hidden="1">{"via1",#N/A,TRUE,"general";"via2",#N/A,TRUE,"general";"via3",#N/A,TRUE,"general"}</definedName>
    <definedName name="gerg54" localSheetId="3"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hidden="1">{"via1",#N/A,TRUE,"general";"via2",#N/A,TRUE,"general";"via3",#N/A,TRUE,"general"}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16" hidden="1">{"TAB1",#N/A,TRUE,"GENERAL";"TAB2",#N/A,TRUE,"GENERAL";"TAB3",#N/A,TRUE,"GENERAL";"TAB4",#N/A,TRUE,"GENERAL";"TAB5",#N/A,TRUE,"GENERAL"}</definedName>
    <definedName name="gergew" localSheetId="17"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17"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hidden="1">{"TAB1",#N/A,TRUE,"GENERAL";"TAB2",#N/A,TRUE,"GENERAL";"TAB3",#N/A,TRUE,"GENERAL";"TAB4",#N/A,TRUE,"GENERAL";"TAB5",#N/A,TRUE,"GENERAL"}</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localSheetId="16" hidden="1">{"TAB1",#N/A,TRUE,"GENERAL";"TAB2",#N/A,TRUE,"GENERAL";"TAB3",#N/A,TRUE,"GENERAL";"TAB4",#N/A,TRUE,"GENERAL";"TAB5",#N/A,TRUE,"GENERAL"}</definedName>
    <definedName name="gfd" localSheetId="17"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hidden="1">{"TAB1",#N/A,TRUE,"GENERAL";"TAB2",#N/A,TRUE,"GENERAL";"TAB3",#N/A,TRUE,"GENERAL";"TAB4",#N/A,TRUE,"GENERAL";"TAB5",#N/A,TRUE,"GENERAL"}</definedName>
    <definedName name="gfdg" localSheetId="6" hidden="1">{"via1",#N/A,TRUE,"general";"via2",#N/A,TRUE,"general";"via3",#N/A,TRUE,"general"}</definedName>
    <definedName name="gfdg" localSheetId="7" hidden="1">{"via1",#N/A,TRUE,"general";"via2",#N/A,TRUE,"general";"via3",#N/A,TRUE,"general"}</definedName>
    <definedName name="gfdg" localSheetId="16" hidden="1">{"via1",#N/A,TRUE,"general";"via2",#N/A,TRUE,"general";"via3",#N/A,TRUE,"general"}</definedName>
    <definedName name="gfdg" localSheetId="17" hidden="1">{"via1",#N/A,TRUE,"general";"via2",#N/A,TRUE,"general";"via3",#N/A,TRUE,"general"}</definedName>
    <definedName name="gfdg" localSheetId="3"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hidden="1">{"via1",#N/A,TRUE,"general";"via2",#N/A,TRUE,"general";"via3",#N/A,TRUE,"general"}</definedName>
    <definedName name="gffgfhhf" localSheetId="16" hidden="1">{#N/A,#N/A,TRUE,"INGENIERIA";#N/A,#N/A,TRUE,"COMPRAS";#N/A,#N/A,TRUE,"DIRECCION";#N/A,#N/A,TRUE,"RESUMEN"}</definedName>
    <definedName name="gffgfhhf" localSheetId="17" hidden="1">{#N/A,#N/A,TRUE,"INGENIERIA";#N/A,#N/A,TRUE,"COMPRAS";#N/A,#N/A,TRUE,"DIRECCION";#N/A,#N/A,TRUE,"RESUMEN"}</definedName>
    <definedName name="gffgfhhf" localSheetId="3" hidden="1">{#N/A,#N/A,TRUE,"INGENIERIA";#N/A,#N/A,TRUE,"COMPRAS";#N/A,#N/A,TRUE,"DIRECCION";#N/A,#N/A,TRUE,"RESUMEN"}</definedName>
    <definedName name="gffgfhhf" localSheetId="4" hidden="1">{#N/A,#N/A,TRUE,"INGENIERIA";#N/A,#N/A,TRUE,"COMPRAS";#N/A,#N/A,TRUE,"DIRECCION";#N/A,#N/A,TRUE,"RESUMEN"}</definedName>
    <definedName name="gffgfhhf" localSheetId="5" hidden="1">{#N/A,#N/A,TRUE,"INGENIERIA";#N/A,#N/A,TRUE,"COMPRAS";#N/A,#N/A,TRUE,"DIRECCION";#N/A,#N/A,TRUE,"RESUMEN"}</definedName>
    <definedName name="gffgfhhf" hidden="1">{#N/A,#N/A,TRUE,"INGENIERIA";#N/A,#N/A,TRUE,"COMPRAS";#N/A,#N/A,TRUE,"DIRECCION";#N/A,#N/A,TRUE,"RESUMEN"}</definedName>
    <definedName name="gfgfgr" localSheetId="6" hidden="1">{"via1",#N/A,TRUE,"general";"via2",#N/A,TRUE,"general";"via3",#N/A,TRUE,"general"}</definedName>
    <definedName name="gfgfgr" localSheetId="7" hidden="1">{"via1",#N/A,TRUE,"general";"via2",#N/A,TRUE,"general";"via3",#N/A,TRUE,"general"}</definedName>
    <definedName name="gfgfgr" localSheetId="16" hidden="1">{"via1",#N/A,TRUE,"general";"via2",#N/A,TRUE,"general";"via3",#N/A,TRUE,"general"}</definedName>
    <definedName name="gfgfgr" localSheetId="17" hidden="1">{"via1",#N/A,TRUE,"general";"via2",#N/A,TRUE,"general";"via3",#N/A,TRUE,"general"}</definedName>
    <definedName name="gfgfgr" localSheetId="3"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localSheetId="16" hidden="1">{"via1",#N/A,TRUE,"general";"via2",#N/A,TRUE,"general";"via3",#N/A,TRUE,"general"}</definedName>
    <definedName name="gfhf" localSheetId="17"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hidden="1">{"via1",#N/A,TRUE,"general";"via2",#N/A,TRUE,"general";"via3",#N/A,TRUE,"general"}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16" hidden="1">{"TAB1",#N/A,TRUE,"GENERAL";"TAB2",#N/A,TRUE,"GENERAL";"TAB3",#N/A,TRUE,"GENERAL";"TAB4",#N/A,TRUE,"GENERAL";"TAB5",#N/A,TRUE,"GENERAL"}</definedName>
    <definedName name="gfhfdh" localSheetId="17"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17"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17"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hidden="1">{"TAB1",#N/A,TRUE,"GENERAL";"TAB2",#N/A,TRUE,"GENERAL";"TAB3",#N/A,TRUE,"GENERAL";"TAB4",#N/A,TRUE,"GENERAL";"TAB5",#N/A,TRUE,"GENERAL"}</definedName>
    <definedName name="gfjjh" localSheetId="6" hidden="1">{"via1",#N/A,TRUE,"general";"via2",#N/A,TRUE,"general";"via3",#N/A,TRUE,"general"}</definedName>
    <definedName name="gfjjh" localSheetId="7" hidden="1">{"via1",#N/A,TRUE,"general";"via2",#N/A,TRUE,"general";"via3",#N/A,TRUE,"general"}</definedName>
    <definedName name="gfjjh" localSheetId="16" hidden="1">{"via1",#N/A,TRUE,"general";"via2",#N/A,TRUE,"general";"via3",#N/A,TRUE,"general"}</definedName>
    <definedName name="gfjjh" localSheetId="17" hidden="1">{"via1",#N/A,TRUE,"general";"via2",#N/A,TRUE,"general";"via3",#N/A,TRUE,"general"}</definedName>
    <definedName name="gfjjh" localSheetId="3"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hidden="1">{"via1",#N/A,TRUE,"general";"via2",#N/A,TRUE,"general";"via3",#N/A,TRUE,"general"}</definedName>
    <definedName name="GFN">[7]Tablas!#REF!</definedName>
    <definedName name="gfutyj6" localSheetId="6" hidden="1">{"via1",#N/A,TRUE,"general";"via2",#N/A,TRUE,"general";"via3",#N/A,TRUE,"general"}</definedName>
    <definedName name="gfutyj6" localSheetId="7" hidden="1">{"via1",#N/A,TRUE,"general";"via2",#N/A,TRUE,"general";"via3",#N/A,TRUE,"general"}</definedName>
    <definedName name="gfutyj6" localSheetId="16" hidden="1">{"via1",#N/A,TRUE,"general";"via2",#N/A,TRUE,"general";"via3",#N/A,TRUE,"general"}</definedName>
    <definedName name="gfutyj6" localSheetId="17" hidden="1">{"via1",#N/A,TRUE,"general";"via2",#N/A,TRUE,"general";"via3",#N/A,TRUE,"general"}</definedName>
    <definedName name="gfutyj6" localSheetId="3"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hidden="1">{"via1",#N/A,TRUE,"general";"via2",#N/A,TRUE,"general";"via3",#N/A,TRUE,"general"}</definedName>
    <definedName name="gg" localSheetId="6" hidden="1">{"TAB1",#N/A,TRUE,"GENERAL";"TAB2",#N/A,TRUE,"GENERAL";"TAB3",#N/A,TRUE,"GENERAL";"TAB4",#N/A,TRUE,"GENERAL";"TAB5",#N/A,TRUE,"GENERAL"}</definedName>
    <definedName name="gg" localSheetId="7" hidden="1">{"TAB1",#N/A,TRUE,"GENERAL";"TAB2",#N/A,TRUE,"GENERAL";"TAB3",#N/A,TRUE,"GENERAL";"TAB4",#N/A,TRUE,"GENERAL";"TAB5",#N/A,TRUE,"GENERAL"}</definedName>
    <definedName name="gg" localSheetId="16" hidden="1">{"TAB1",#N/A,TRUE,"GENERAL";"TAB2",#N/A,TRUE,"GENERAL";"TAB3",#N/A,TRUE,"GENERAL";"TAB4",#N/A,TRUE,"GENERAL";"TAB5",#N/A,TRUE,"GENERAL"}</definedName>
    <definedName name="gg" localSheetId="17" hidden="1">{"TAB1",#N/A,TRUE,"GENERAL";"TAB2",#N/A,TRUE,"GENERAL";"TAB3",#N/A,TRUE,"GENERAL";"TAB4",#N/A,TRUE,"GENERAL";"TAB5",#N/A,TRUE,"GENERAL"}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localSheetId="5" hidden="1">{"TAB1",#N/A,TRUE,"GENERAL";"TAB2",#N/A,TRUE,"GENERAL";"TAB3",#N/A,TRUE,"GENERAL";"TAB4",#N/A,TRUE,"GENERAL";"TAB5",#N/A,TRUE,"GENERAL"}</definedName>
    <definedName name="gg" hidden="1">{"TAB1",#N/A,TRUE,"GENERAL";"TAB2",#N/A,TRUE,"GENERAL";"TAB3",#N/A,TRUE,"GENERAL";"TAB4",#N/A,TRUE,"GENERAL";"TAB5",#N/A,TRUE,"GENERAL"}</definedName>
    <definedName name="ggdr" localSheetId="6" hidden="1">{"via1",#N/A,TRUE,"general";"via2",#N/A,TRUE,"general";"via3",#N/A,TRUE,"general"}</definedName>
    <definedName name="ggdr" localSheetId="7" hidden="1">{"via1",#N/A,TRUE,"general";"via2",#N/A,TRUE,"general";"via3",#N/A,TRUE,"general"}</definedName>
    <definedName name="ggdr" localSheetId="16" hidden="1">{"via1",#N/A,TRUE,"general";"via2",#N/A,TRUE,"general";"via3",#N/A,TRUE,"general"}</definedName>
    <definedName name="ggdr" localSheetId="17" hidden="1">{"via1",#N/A,TRUE,"general";"via2",#N/A,TRUE,"general";"via3",#N/A,TRUE,"general"}</definedName>
    <definedName name="ggdr" localSheetId="3"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hidden="1">{"via1",#N/A,TRUE,"general";"via2",#N/A,TRUE,"general";"via3",#N/A,TRUE,"general"}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localSheetId="16" hidden="1">{"TAB1",#N/A,TRUE,"GENERAL";"TAB2",#N/A,TRUE,"GENERAL";"TAB3",#N/A,TRUE,"GENERAL";"TAB4",#N/A,TRUE,"GENERAL";"TAB5",#N/A,TRUE,"GENERAL"}</definedName>
    <definedName name="ggerg" localSheetId="17" hidden="1">{"TAB1",#N/A,TRUE,"GENERAL";"TAB2",#N/A,TRUE,"GENERAL";"TAB3",#N/A,TRUE,"GENERAL";"TAB4",#N/A,TRUE,"GENERAL";"TAB5",#N/A,TRUE,"GENERAL"}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hidden="1">{"TAB1",#N/A,TRUE,"GENERAL";"TAB2",#N/A,TRUE,"GENERAL";"TAB3",#N/A,TRUE,"GENERAL";"TAB4",#N/A,TRUE,"GENERAL";"TAB5",#N/A,TRUE,"GENERAL"}</definedName>
    <definedName name="GGG" localSheetId="6">'1,1'!ERR</definedName>
    <definedName name="GGG" localSheetId="7">'1,2'!ERR</definedName>
    <definedName name="GGG" localSheetId="26">'[13]3,2'!ERR</definedName>
    <definedName name="GGG" localSheetId="34">'[13]3,2'!ERR</definedName>
    <definedName name="GGG" localSheetId="35">'[13]3,2'!ERR</definedName>
    <definedName name="GGG" localSheetId="16">'6,1'!ERR</definedName>
    <definedName name="GGG" localSheetId="22">'[13]3,2'!ERR</definedName>
    <definedName name="GGG" localSheetId="24">'[13]3,2'!ERR</definedName>
    <definedName name="GGG" localSheetId="3">CANTIDADES!ERR</definedName>
    <definedName name="GGG" localSheetId="4">'OFERTA ECONOMICA'!ERR</definedName>
    <definedName name="GGG" localSheetId="5">'PRESUPUESTO OFICIAL'!ERR</definedName>
    <definedName name="GGG">'[13]3,2'!ERR</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localSheetId="16" hidden="1">{"TAB1",#N/A,TRUE,"GENERAL";"TAB2",#N/A,TRUE,"GENERAL";"TAB3",#N/A,TRUE,"GENERAL";"TAB4",#N/A,TRUE,"GENERAL";"TAB5",#N/A,TRUE,"GENERAL"}</definedName>
    <definedName name="gggb" localSheetId="17" hidden="1">{"TAB1",#N/A,TRUE,"GENERAL";"TAB2",#N/A,TRUE,"GENERAL";"TAB3",#N/A,TRUE,"GENERAL";"TAB4",#N/A,TRUE,"GENERAL";"TAB5",#N/A,TRUE,"GENERAL"}</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hidden="1">{"TAB1",#N/A,TRUE,"GENERAL";"TAB2",#N/A,TRUE,"GENERAL";"TAB3",#N/A,TRUE,"GENERAL";"TAB4",#N/A,TRUE,"GENERAL";"TAB5",#N/A,TRUE,"GENERAL"}</definedName>
    <definedName name="gggg" localSheetId="6" hidden="1">{"via1",#N/A,TRUE,"general";"via2",#N/A,TRUE,"general";"via3",#N/A,TRUE,"general"}</definedName>
    <definedName name="gggg" localSheetId="7" hidden="1">{"via1",#N/A,TRUE,"general";"via2",#N/A,TRUE,"general";"via3",#N/A,TRUE,"general"}</definedName>
    <definedName name="gggg" localSheetId="16" hidden="1">{"via1",#N/A,TRUE,"general";"via2",#N/A,TRUE,"general";"via3",#N/A,TRUE,"general"}</definedName>
    <definedName name="gggg" localSheetId="17" hidden="1">{"via1",#N/A,TRUE,"general";"via2",#N/A,TRUE,"general";"via3",#N/A,TRUE,"general"}</definedName>
    <definedName name="gggg" localSheetId="3"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hidden="1">{"via1",#N/A,TRUE,"general";"via2",#N/A,TRUE,"general";"via3",#N/A,TRUE,"general"}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localSheetId="16" hidden="1">{"TAB1",#N/A,TRUE,"GENERAL";"TAB2",#N/A,TRUE,"GENERAL";"TAB3",#N/A,TRUE,"GENERAL";"TAB4",#N/A,TRUE,"GENERAL";"TAB5",#N/A,TRUE,"GENERAL"}</definedName>
    <definedName name="ggggd" localSheetId="17" hidden="1">{"TAB1",#N/A,TRUE,"GENERAL";"TAB2",#N/A,TRUE,"GENERAL";"TAB3",#N/A,TRUE,"GENERAL";"TAB4",#N/A,TRUE,"GENERAL";"TAB5",#N/A,TRUE,"GENERAL"}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hidden="1">{"TAB1",#N/A,TRUE,"GENERAL";"TAB2",#N/A,TRUE,"GENERAL";"TAB3",#N/A,TRUE,"GENERAL";"TAB4",#N/A,TRUE,"GENERAL";"TAB5",#N/A,TRUE,"GENERAL"}</definedName>
    <definedName name="gggggt" localSheetId="6" hidden="1">{"via1",#N/A,TRUE,"general";"via2",#N/A,TRUE,"general";"via3",#N/A,TRUE,"general"}</definedName>
    <definedName name="gggggt" localSheetId="7" hidden="1">{"via1",#N/A,TRUE,"general";"via2",#N/A,TRUE,"general";"via3",#N/A,TRUE,"general"}</definedName>
    <definedName name="gggggt" localSheetId="16" hidden="1">{"via1",#N/A,TRUE,"general";"via2",#N/A,TRUE,"general";"via3",#N/A,TRUE,"general"}</definedName>
    <definedName name="gggggt" localSheetId="17" hidden="1">{"via1",#N/A,TRUE,"general";"via2",#N/A,TRUE,"general";"via3",#N/A,TRUE,"general"}</definedName>
    <definedName name="gggggt" localSheetId="3"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hidden="1">{"via1",#N/A,TRUE,"general";"via2",#N/A,TRUE,"general";"via3",#N/A,TRUE,"general"}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16" hidden="1">{"TAB1",#N/A,TRUE,"GENERAL";"TAB2",#N/A,TRUE,"GENERAL";"TAB3",#N/A,TRUE,"GENERAL";"TAB4",#N/A,TRUE,"GENERAL";"TAB5",#N/A,TRUE,"GENERAL"}</definedName>
    <definedName name="gggghn" localSheetId="17"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17"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17"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hidden="1">{"TAB1",#N/A,TRUE,"GENERAL";"TAB2",#N/A,TRUE,"GENERAL";"TAB3",#N/A,TRUE,"GENERAL";"TAB4",#N/A,TRUE,"GENERAL";"TAB5",#N/A,TRUE,"GENERAL"}</definedName>
    <definedName name="gggtgd" localSheetId="6" hidden="1">{"via1",#N/A,TRUE,"general";"via2",#N/A,TRUE,"general";"via3",#N/A,TRUE,"general"}</definedName>
    <definedName name="gggtgd" localSheetId="7" hidden="1">{"via1",#N/A,TRUE,"general";"via2",#N/A,TRUE,"general";"via3",#N/A,TRUE,"general"}</definedName>
    <definedName name="gggtgd" localSheetId="16" hidden="1">{"via1",#N/A,TRUE,"general";"via2",#N/A,TRUE,"general";"via3",#N/A,TRUE,"general"}</definedName>
    <definedName name="gggtgd" localSheetId="17" hidden="1">{"via1",#N/A,TRUE,"general";"via2",#N/A,TRUE,"general";"via3",#N/A,TRUE,"general"}</definedName>
    <definedName name="gggtgd" localSheetId="3"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hidden="1">{"via1",#N/A,TRUE,"general";"via2",#N/A,TRUE,"general";"via3",#N/A,TRUE,"general"}</definedName>
    <definedName name="ggjgjkg" localSheetId="16" hidden="1">{#N/A,#N/A,TRUE,"1842CWN0"}</definedName>
    <definedName name="ggjgjkg" localSheetId="17" hidden="1">{#N/A,#N/A,TRUE,"1842CWN0"}</definedName>
    <definedName name="ggjgjkg" localSheetId="3" hidden="1">{#N/A,#N/A,TRUE,"1842CWN0"}</definedName>
    <definedName name="ggjgjkg" localSheetId="4" hidden="1">{#N/A,#N/A,TRUE,"1842CWN0"}</definedName>
    <definedName name="ggjgjkg" localSheetId="5" hidden="1">{#N/A,#N/A,TRUE,"1842CWN0"}</definedName>
    <definedName name="ggjgjkg" hidden="1">{#N/A,#N/A,TRUE,"1842CWN0"}</definedName>
    <definedName name="ggtgt" localSheetId="6" hidden="1">{"via1",#N/A,TRUE,"general";"via2",#N/A,TRUE,"general";"via3",#N/A,TRUE,"general"}</definedName>
    <definedName name="ggtgt" localSheetId="7" hidden="1">{"via1",#N/A,TRUE,"general";"via2",#N/A,TRUE,"general";"via3",#N/A,TRUE,"general"}</definedName>
    <definedName name="ggtgt" localSheetId="16" hidden="1">{"via1",#N/A,TRUE,"general";"via2",#N/A,TRUE,"general";"via3",#N/A,TRUE,"general"}</definedName>
    <definedName name="ggtgt" localSheetId="17" hidden="1">{"via1",#N/A,TRUE,"general";"via2",#N/A,TRUE,"general";"via3",#N/A,TRUE,"general"}</definedName>
    <definedName name="ggtgt" localSheetId="3"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hidden="1">{"via1",#N/A,TRUE,"general";"via2",#N/A,TRUE,"general";"via3",#N/A,TRUE,"general"}</definedName>
    <definedName name="ghdghuy" localSheetId="6" hidden="1">{"via1",#N/A,TRUE,"general";"via2",#N/A,TRUE,"general";"via3",#N/A,TRUE,"general"}</definedName>
    <definedName name="ghdghuy" localSheetId="7" hidden="1">{"via1",#N/A,TRUE,"general";"via2",#N/A,TRUE,"general";"via3",#N/A,TRUE,"general"}</definedName>
    <definedName name="ghdghuy" localSheetId="16" hidden="1">{"via1",#N/A,TRUE,"general";"via2",#N/A,TRUE,"general";"via3",#N/A,TRUE,"general"}</definedName>
    <definedName name="ghdghuy" localSheetId="17"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localSheetId="16" hidden="1">{"via1",#N/A,TRUE,"general";"via2",#N/A,TRUE,"general";"via3",#N/A,TRUE,"general"}</definedName>
    <definedName name="GHDP" localSheetId="17"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hidden="1">{"via1",#N/A,TRUE,"general";"via2",#N/A,TRUE,"general";"via3",#N/A,TRUE,"general"}</definedName>
    <definedName name="ghf">'[80]7422CW00'!#REF!</definedName>
    <definedName name="ghfg" localSheetId="6" hidden="1">{"via1",#N/A,TRUE,"general";"via2",#N/A,TRUE,"general";"via3",#N/A,TRUE,"general"}</definedName>
    <definedName name="ghfg" localSheetId="7" hidden="1">{"via1",#N/A,TRUE,"general";"via2",#N/A,TRUE,"general";"via3",#N/A,TRUE,"general"}</definedName>
    <definedName name="ghfg" localSheetId="16" hidden="1">{"via1",#N/A,TRUE,"general";"via2",#N/A,TRUE,"general";"via3",#N/A,TRUE,"general"}</definedName>
    <definedName name="ghfg" localSheetId="17" hidden="1">{"via1",#N/A,TRUE,"general";"via2",#N/A,TRUE,"general";"via3",#N/A,TRUE,"general"}</definedName>
    <definedName name="ghfg" localSheetId="3"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hidden="1">{"via1",#N/A,TRUE,"general";"via2",#N/A,TRUE,"general";"via3",#N/A,TRUE,"general"}</definedName>
    <definedName name="ghghy">#REF!</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16" hidden="1">{"TAB1",#N/A,TRUE,"GENERAL";"TAB2",#N/A,TRUE,"GENERAL";"TAB3",#N/A,TRUE,"GENERAL";"TAB4",#N/A,TRUE,"GENERAL";"TAB5",#N/A,TRUE,"GENERAL"}</definedName>
    <definedName name="ghjghj" localSheetId="17"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17"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hidden="1">{"TAB1",#N/A,TRUE,"GENERAL";"TAB2",#N/A,TRUE,"GENERAL";"TAB3",#N/A,TRUE,"GENERAL";"TAB4",#N/A,TRUE,"GENERAL";"TAB5",#N/A,TRUE,"GENERAL"}</definedName>
    <definedName name="ghnbbfr" localSheetId="16" hidden="1">{#N/A,#N/A,TRUE,"1842CWN0"}</definedName>
    <definedName name="ghnbbfr" localSheetId="17" hidden="1">{#N/A,#N/A,TRUE,"1842CWN0"}</definedName>
    <definedName name="ghnbbfr" localSheetId="3" hidden="1">{#N/A,#N/A,TRUE,"1842CWN0"}</definedName>
    <definedName name="ghnbbfr" localSheetId="4" hidden="1">{#N/A,#N/A,TRUE,"1842CWN0"}</definedName>
    <definedName name="ghnbbfr" localSheetId="5" hidden="1">{#N/A,#N/A,TRUE,"1842CWN0"}</definedName>
    <definedName name="ghnbbfr" hidden="1">{#N/A,#N/A,TRUE,"1842CWN0"}</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17"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hidden="1">{"TAB1",#N/A,TRUE,"GENERAL";"TAB2",#N/A,TRUE,"GENERAL";"TAB3",#N/A,TRUE,"GENERAL";"TAB4",#N/A,TRUE,"GENERAL";"TAB5",#N/A,TRUE,"GENERAL"}</definedName>
    <definedName name="gk" localSheetId="6" hidden="1">{"via1",#N/A,TRUE,"general";"via2",#N/A,TRUE,"general";"via3",#N/A,TRUE,"general"}</definedName>
    <definedName name="gk" localSheetId="7" hidden="1">{"via1",#N/A,TRUE,"general";"via2",#N/A,TRUE,"general";"via3",#N/A,TRUE,"general"}</definedName>
    <definedName name="gk" localSheetId="16" hidden="1">{"via1",#N/A,TRUE,"general";"via2",#N/A,TRUE,"general";"via3",#N/A,TRUE,"general"}</definedName>
    <definedName name="gk" localSheetId="17" hidden="1">{"via1",#N/A,TRUE,"general";"via2",#N/A,TRUE,"general";"via3",#N/A,TRUE,"general"}</definedName>
    <definedName name="gk" localSheetId="3"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hidden="1">{"via1",#N/A,TRUE,"general";"via2",#N/A,TRUE,"general";"via3",#N/A,TRUE,"general"}</definedName>
    <definedName name="GKJDGDIJZ">"Imagen 3"</definedName>
    <definedName name="GMM_ON_ASO">[7]Tablas!#REF!</definedName>
    <definedName name="GMM_ON_DMARES" localSheetId="16">#REF!</definedName>
    <definedName name="GMM_ON_DMARES" localSheetId="17">#REF!</definedName>
    <definedName name="GMM_ON_DMARES" localSheetId="3">#REF!</definedName>
    <definedName name="GMM_ON_DMARES" localSheetId="4">#REF!</definedName>
    <definedName name="GMM_ON_DMARES" localSheetId="5">#REF!</definedName>
    <definedName name="GMM_ON_DMARES">#REF!</definedName>
    <definedName name="GMM_ON_DRIO" localSheetId="16">#REF!</definedName>
    <definedName name="GMM_ON_DRIO" localSheetId="17">#REF!</definedName>
    <definedName name="GMM_ON_DRIO" localSheetId="3">#REF!</definedName>
    <definedName name="GMM_ON_DRIO" localSheetId="4">#REF!</definedName>
    <definedName name="GMM_ON_DRIO" localSheetId="5">#REF!</definedName>
    <definedName name="GMM_ON_DRIO">#REF!</definedName>
    <definedName name="GOR" localSheetId="16">#REF!</definedName>
    <definedName name="GOR" localSheetId="17">#REF!</definedName>
    <definedName name="GOR" localSheetId="3">#REF!</definedName>
    <definedName name="GOR" localSheetId="4">#REF!</definedName>
    <definedName name="GOR" localSheetId="5">#REF!</definedName>
    <definedName name="GOR">#REF!</definedName>
    <definedName name="GOT" localSheetId="16">[7]Tablas!#REF!</definedName>
    <definedName name="GOT" localSheetId="17">[7]Tablas!#REF!</definedName>
    <definedName name="GOT" localSheetId="3">[7]Tablas!#REF!</definedName>
    <definedName name="GOT" localSheetId="4">[7]Tablas!#REF!</definedName>
    <definedName name="GOT" localSheetId="5">[7]Tablas!#REF!</definedName>
    <definedName name="GOT">[7]Tablas!#REF!</definedName>
    <definedName name="GPO" localSheetId="16">[7]Tablas!#REF!</definedName>
    <definedName name="GPO" localSheetId="17">[7]Tablas!#REF!</definedName>
    <definedName name="GPO" localSheetId="3">[7]Tablas!#REF!</definedName>
    <definedName name="GPO" localSheetId="4">[7]Tablas!#REF!</definedName>
    <definedName name="GPO" localSheetId="5">[7]Tablas!#REF!</definedName>
    <definedName name="GPO">[7]Tablas!#REF!</definedName>
    <definedName name="GPR" localSheetId="17">[7]Tablas!#REF!</definedName>
    <definedName name="GPR" localSheetId="3">[7]Tablas!#REF!</definedName>
    <definedName name="GPR" localSheetId="4">[7]Tablas!#REF!</definedName>
    <definedName name="GPR" localSheetId="5">[7]Tablas!#REF!</definedName>
    <definedName name="GPR">[7]Tablas!#REF!</definedName>
    <definedName name="GRAF1ANO" localSheetId="6" hidden="1">{"via1",#N/A,TRUE,"general";"via2",#N/A,TRUE,"general";"via3",#N/A,TRUE,"general"}</definedName>
    <definedName name="GRAF1ANO" localSheetId="7" hidden="1">{"via1",#N/A,TRUE,"general";"via2",#N/A,TRUE,"general";"via3",#N/A,TRUE,"general"}</definedName>
    <definedName name="GRAF1ANO" localSheetId="16" hidden="1">{"via1",#N/A,TRUE,"general";"via2",#N/A,TRUE,"general";"via3",#N/A,TRUE,"general"}</definedName>
    <definedName name="GRAF1ANO" localSheetId="17" hidden="1">{"via1",#N/A,TRUE,"general";"via2",#N/A,TRUE,"general";"via3",#N/A,TRUE,"general"}</definedName>
    <definedName name="GRAF1ANO" localSheetId="3"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hidden="1">{"via1",#N/A,TRUE,"general";"via2",#N/A,TRUE,"general";"via3",#N/A,TRUE,"general"}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16" hidden="1">{"TAB1",#N/A,TRUE,"GENERAL";"TAB2",#N/A,TRUE,"GENERAL";"TAB3",#N/A,TRUE,"GENERAL";"TAB4",#N/A,TRUE,"GENERAL";"TAB5",#N/A,TRUE,"GENERAL"}</definedName>
    <definedName name="GRAF1AÑO" localSheetId="17"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hidden="1">{"TAB1",#N/A,TRUE,"GENERAL";"TAB2",#N/A,TRUE,"GENERAL";"TAB3",#N/A,TRUE,"GENERAL";"TAB4",#N/A,TRUE,"GENERAL";"TAB5",#N/A,TRUE,"GENERAL"}</definedName>
    <definedName name="GRAF2" localSheetId="6">#REF!</definedName>
    <definedName name="GRAF2" localSheetId="7">#REF!</definedName>
    <definedName name="GRAF2" localSheetId="16">#REF!</definedName>
    <definedName name="GRAF2" localSheetId="17">#REF!</definedName>
    <definedName name="GRAF2" localSheetId="3">#REF!</definedName>
    <definedName name="GRAF2" localSheetId="4">#REF!</definedName>
    <definedName name="GRAF2" localSheetId="5">#REF!</definedName>
    <definedName name="GRAF2">#REF!</definedName>
    <definedName name="GRAF3" localSheetId="6">#REF!</definedName>
    <definedName name="GRAF3" localSheetId="7">#REF!</definedName>
    <definedName name="GRAF3" localSheetId="16">#REF!</definedName>
    <definedName name="GRAF3" localSheetId="17">#REF!</definedName>
    <definedName name="GRAF3">#REF!</definedName>
    <definedName name="GRC" localSheetId="16">[7]Tablas!#REF!</definedName>
    <definedName name="GRC" localSheetId="17">[7]Tablas!#REF!</definedName>
    <definedName name="GRC">[7]Tablas!#REF!</definedName>
    <definedName name="GRC_ON_ASO" localSheetId="16">[7]Tablas!#REF!</definedName>
    <definedName name="GRC_ON_ASO" localSheetId="17">[7]Tablas!#REF!</definedName>
    <definedName name="GRC_ON_ASO">[7]Tablas!#REF!</definedName>
    <definedName name="GRC_ON_DAPIAY" localSheetId="16">#REF!</definedName>
    <definedName name="GRC_ON_DAPIAY" localSheetId="17">#REF!</definedName>
    <definedName name="GRC_ON_DAPIAY" localSheetId="3">#REF!</definedName>
    <definedName name="GRC_ON_DAPIAY" localSheetId="4">#REF!</definedName>
    <definedName name="GRC_ON_DAPIAY" localSheetId="5">#REF!</definedName>
    <definedName name="GRC_ON_DAPIAY">#REF!</definedName>
    <definedName name="GRC_ON_GER" localSheetId="16">#REF!</definedName>
    <definedName name="GRC_ON_GER" localSheetId="17">#REF!</definedName>
    <definedName name="GRC_ON_GER" localSheetId="3">#REF!</definedName>
    <definedName name="GRC_ON_GER" localSheetId="4">#REF!</definedName>
    <definedName name="GRC_ON_GER" localSheetId="5">#REF!</definedName>
    <definedName name="GRC_ON_GER">#REF!</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16" hidden="1">{"TAB1",#N/A,TRUE,"GENERAL";"TAB2",#N/A,TRUE,"GENERAL";"TAB3",#N/A,TRUE,"GENERAL";"TAB4",#N/A,TRUE,"GENERAL";"TAB5",#N/A,TRUE,"GENERAL"}</definedName>
    <definedName name="gregds" localSheetId="17"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17"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hidden="1">{"TAB1",#N/A,TRUE,"GENERAL";"TAB2",#N/A,TRUE,"GENERAL";"TAB3",#N/A,TRUE,"GENERAL";"TAB4",#N/A,TRUE,"GENERAL";"TAB5",#N/A,TRUE,"GENERAL"}</definedName>
    <definedName name="grggwero" localSheetId="6" hidden="1">{"via1",#N/A,TRUE,"general";"via2",#N/A,TRUE,"general";"via3",#N/A,TRUE,"general"}</definedName>
    <definedName name="grggwero" localSheetId="7" hidden="1">{"via1",#N/A,TRUE,"general";"via2",#N/A,TRUE,"general";"via3",#N/A,TRUE,"general"}</definedName>
    <definedName name="grggwero" localSheetId="16" hidden="1">{"via1",#N/A,TRUE,"general";"via2",#N/A,TRUE,"general";"via3",#N/A,TRUE,"general"}</definedName>
    <definedName name="grggwero" localSheetId="17" hidden="1">{"via1",#N/A,TRUE,"general";"via2",#N/A,TRUE,"general";"via3",#N/A,TRUE,"general"}</definedName>
    <definedName name="grggwero" localSheetId="3"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hidden="1">{"via1",#N/A,TRUE,"general";"via2",#N/A,TRUE,"general";"via3",#N/A,TRUE,"general"}</definedName>
    <definedName name="GRM">[7]Tablas!#REF!</definedName>
    <definedName name="GRM_ON_DMARES" localSheetId="16">#REF!</definedName>
    <definedName name="GRM_ON_DMARES" localSheetId="17">#REF!</definedName>
    <definedName name="GRM_ON_DMARES" localSheetId="3">#REF!</definedName>
    <definedName name="GRM_ON_DMARES" localSheetId="4">#REF!</definedName>
    <definedName name="GRM_ON_DMARES" localSheetId="5">#REF!</definedName>
    <definedName name="GRM_ON_DMARES">#REF!</definedName>
    <definedName name="GRM_ON_DRIO" localSheetId="16">#REF!</definedName>
    <definedName name="GRM_ON_DRIO" localSheetId="17">#REF!</definedName>
    <definedName name="GRM_ON_DRIO" localSheetId="3">#REF!</definedName>
    <definedName name="GRM_ON_DRIO" localSheetId="4">#REF!</definedName>
    <definedName name="GRM_ON_DRIO" localSheetId="5">#REF!</definedName>
    <definedName name="GRM_ON_DRIO">#REF!</definedName>
    <definedName name="GRN" localSheetId="16">[7]Tablas!#REF!</definedName>
    <definedName name="GRN" localSheetId="17">[7]Tablas!#REF!</definedName>
    <definedName name="GRN" localSheetId="3">[7]Tablas!#REF!</definedName>
    <definedName name="GRN" localSheetId="4">[7]Tablas!#REF!</definedName>
    <definedName name="GRN" localSheetId="5">[7]Tablas!#REF!</definedName>
    <definedName name="GRN">[7]Tablas!#REF!</definedName>
    <definedName name="GRN_ON_ASO" localSheetId="16">[7]Tablas!#REF!</definedName>
    <definedName name="GRN_ON_ASO" localSheetId="17">[7]Tablas!#REF!</definedName>
    <definedName name="GRN_ON_ASO" localSheetId="3">[7]Tablas!#REF!</definedName>
    <definedName name="GRN_ON_ASO" localSheetId="4">[7]Tablas!#REF!</definedName>
    <definedName name="GRN_ON_ASO" localSheetId="5">[7]Tablas!#REF!</definedName>
    <definedName name="GRN_ON_ASO">[7]Tablas!#REF!</definedName>
    <definedName name="GRN_ON_DIREC" localSheetId="16">#REF!</definedName>
    <definedName name="GRN_ON_DIREC" localSheetId="17">#REF!</definedName>
    <definedName name="GRN_ON_DIREC" localSheetId="3">#REF!</definedName>
    <definedName name="GRN_ON_DIREC" localSheetId="4">#REF!</definedName>
    <definedName name="GRN_ON_DIREC" localSheetId="5">#REF!</definedName>
    <definedName name="GRN_ON_DIREC">#REF!</definedName>
    <definedName name="GRS" localSheetId="16">[7]Tablas!#REF!</definedName>
    <definedName name="GRS" localSheetId="17">[7]Tablas!#REF!</definedName>
    <definedName name="GRS" localSheetId="3">[7]Tablas!#REF!</definedName>
    <definedName name="GRS" localSheetId="4">[7]Tablas!#REF!</definedName>
    <definedName name="GRS" localSheetId="5">[7]Tablas!#REF!</definedName>
    <definedName name="GRS">[7]Tablas!#REF!</definedName>
    <definedName name="GRS_ON_ASO" localSheetId="16">[7]Tablas!#REF!</definedName>
    <definedName name="GRS_ON_ASO" localSheetId="17">[7]Tablas!#REF!</definedName>
    <definedName name="GRS_ON_ASO" localSheetId="3">[7]Tablas!#REF!</definedName>
    <definedName name="GRS_ON_ASO" localSheetId="4">[7]Tablas!#REF!</definedName>
    <definedName name="GRS_ON_ASO" localSheetId="5">[7]Tablas!#REF!</definedName>
    <definedName name="GRS_ON_ASO">[7]Tablas!#REF!</definedName>
    <definedName name="GRS_ON_DIREC" localSheetId="16">#REF!</definedName>
    <definedName name="GRS_ON_DIREC" localSheetId="17">#REF!</definedName>
    <definedName name="GRS_ON_DIREC" localSheetId="3">#REF!</definedName>
    <definedName name="GRS_ON_DIREC" localSheetId="4">#REF!</definedName>
    <definedName name="GRS_ON_DIREC" localSheetId="5">#REF!</definedName>
    <definedName name="GRS_ON_DIREC">#REF!</definedName>
    <definedName name="GRS_ON_HUIL" localSheetId="16">#REF!</definedName>
    <definedName name="GRS_ON_HUIL" localSheetId="17">#REF!</definedName>
    <definedName name="GRS_ON_HUIL" localSheetId="3">#REF!</definedName>
    <definedName name="GRS_ON_HUIL" localSheetId="4">#REF!</definedName>
    <definedName name="GRS_ON_HUIL" localSheetId="5">#REF!</definedName>
    <definedName name="GRS_ON_HUIL">#REF!</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16" hidden="1">{"TAB1",#N/A,TRUE,"GENERAL";"TAB2",#N/A,TRUE,"GENERAL";"TAB3",#N/A,TRUE,"GENERAL";"TAB4",#N/A,TRUE,"GENERAL";"TAB5",#N/A,TRUE,"GENERAL"}</definedName>
    <definedName name="grtyerh" localSheetId="17"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hidden="1">{"TAB1",#N/A,TRUE,"GENERAL";"TAB2",#N/A,TRUE,"GENERAL";"TAB3",#N/A,TRUE,"GENERAL";"TAB4",#N/A,TRUE,"GENERAL";"TAB5",#N/A,TRUE,"GENERAL"}</definedName>
    <definedName name="GRUPO1" localSheetId="6">#REF!</definedName>
    <definedName name="GRUPO1" localSheetId="7">#REF!</definedName>
    <definedName name="GRUPO1" localSheetId="16">#REF!</definedName>
    <definedName name="GRUPO1" localSheetId="17">#REF!</definedName>
    <definedName name="GRUPO1" localSheetId="3">#REF!</definedName>
    <definedName name="GRUPO1" localSheetId="4">#REF!</definedName>
    <definedName name="GRUPO1" localSheetId="5">#REF!</definedName>
    <definedName name="GRUPO1">#REF!</definedName>
    <definedName name="GRUPO123" localSheetId="6">#REF!</definedName>
    <definedName name="GRUPO123" localSheetId="7">#REF!</definedName>
    <definedName name="GRUPO123" localSheetId="16">#REF!</definedName>
    <definedName name="GRUPO123" localSheetId="17">#REF!</definedName>
    <definedName name="GRUPO123">#REF!</definedName>
    <definedName name="GRUPO13" localSheetId="6">#REF!</definedName>
    <definedName name="GRUPO13" localSheetId="7">#REF!</definedName>
    <definedName name="GRUPO13" localSheetId="16">#REF!</definedName>
    <definedName name="GRUPO13" localSheetId="17">#REF!</definedName>
    <definedName name="GRUPO13">#REF!</definedName>
    <definedName name="GRUPO2" localSheetId="6">#REF!</definedName>
    <definedName name="GRUPO2" localSheetId="7">#REF!</definedName>
    <definedName name="GRUPO2" localSheetId="16">#REF!</definedName>
    <definedName name="GRUPO2">#REF!</definedName>
    <definedName name="grupo3" localSheetId="16">[57]Hoja1!$F$6</definedName>
    <definedName name="grupo3" localSheetId="3">[57]Hoja1!$F$6</definedName>
    <definedName name="grupo3" localSheetId="4">[57]Hoja1!$F$6</definedName>
    <definedName name="grupo3" localSheetId="5">[57]Hoja1!$F$6</definedName>
    <definedName name="grupo3">[57]Hoja1!$F$6</definedName>
    <definedName name="grupo4" localSheetId="16">[57]Hoja1!$F$7</definedName>
    <definedName name="grupo4" localSheetId="3">[57]Hoja1!$F$7</definedName>
    <definedName name="grupo4" localSheetId="4">[57]Hoja1!$F$7</definedName>
    <definedName name="grupo4" localSheetId="5">[57]Hoja1!$F$7</definedName>
    <definedName name="grupo4">[57]Hoja1!$F$7</definedName>
    <definedName name="grupo5" localSheetId="16">[57]Hoja1!$F$10</definedName>
    <definedName name="grupo5" localSheetId="3">[57]Hoja1!$F$10</definedName>
    <definedName name="grupo5" localSheetId="4">[57]Hoja1!$F$10</definedName>
    <definedName name="grupo5" localSheetId="5">[57]Hoja1!$F$10</definedName>
    <definedName name="grupo5">[57]Hoja1!$F$10</definedName>
    <definedName name="grupo6" localSheetId="16">[57]Hoja1!$F$11</definedName>
    <definedName name="grupo6" localSheetId="3">[57]Hoja1!$F$11</definedName>
    <definedName name="grupo6" localSheetId="4">[57]Hoja1!$F$11</definedName>
    <definedName name="grupo6" localSheetId="5">[57]Hoja1!$F$11</definedName>
    <definedName name="grupo6">[57]Hoja1!$F$11</definedName>
    <definedName name="grupo7" localSheetId="16">[57]Hoja1!$F$12</definedName>
    <definedName name="grupo7" localSheetId="3">[57]Hoja1!$F$12</definedName>
    <definedName name="grupo7" localSheetId="4">[57]Hoja1!$F$12</definedName>
    <definedName name="grupo7" localSheetId="5">[57]Hoja1!$F$12</definedName>
    <definedName name="grupo7">[57]Hoja1!$F$12</definedName>
    <definedName name="grupo8" localSheetId="16">[57]Hoja1!$F$13</definedName>
    <definedName name="grupo8" localSheetId="3">[57]Hoja1!$F$13</definedName>
    <definedName name="grupo8" localSheetId="4">[57]Hoja1!$F$13</definedName>
    <definedName name="grupo8" localSheetId="5">[57]Hoja1!$F$13</definedName>
    <definedName name="grupo8">[57]Hoja1!$F$13</definedName>
    <definedName name="grupo9" localSheetId="16">[57]Hoja1!$F$14</definedName>
    <definedName name="grupo9" localSheetId="3">[57]Hoja1!$F$14</definedName>
    <definedName name="grupo9" localSheetId="4">[57]Hoja1!$F$14</definedName>
    <definedName name="grupo9" localSheetId="5">[57]Hoja1!$F$14</definedName>
    <definedName name="grupo9">[57]Hoja1!$F$14</definedName>
    <definedName name="GRUPOLME" localSheetId="16">#REF!</definedName>
    <definedName name="GRUPOLME" localSheetId="17">#REF!</definedName>
    <definedName name="GRUPOLME">#REF!</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localSheetId="16" hidden="1">{"TAB1",#N/A,TRUE,"GENERAL";"TAB2",#N/A,TRUE,"GENERAL";"TAB3",#N/A,TRUE,"GENERAL";"TAB4",#N/A,TRUE,"GENERAL";"TAB5",#N/A,TRUE,"GENERAL"}</definedName>
    <definedName name="GSDG" localSheetId="17" hidden="1">{"TAB1",#N/A,TRUE,"GENERAL";"TAB2",#N/A,TRUE,"GENERAL";"TAB3",#N/A,TRUE,"GENERAL";"TAB4",#N/A,TRUE,"GENERAL";"TAB5",#N/A,TRUE,"GENERAL"}</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hidden="1">{"TAB1",#N/A,TRUE,"GENERAL";"TAB2",#N/A,TRUE,"GENERAL";"TAB3",#N/A,TRUE,"GENERAL";"TAB4",#N/A,TRUE,"GENERAL";"TAB5",#N/A,TRUE,"GENERAL"}</definedName>
    <definedName name="gsfsf" localSheetId="6" hidden="1">{"via1",#N/A,TRUE,"general";"via2",#N/A,TRUE,"general";"via3",#N/A,TRUE,"general"}</definedName>
    <definedName name="gsfsf" localSheetId="7" hidden="1">{"via1",#N/A,TRUE,"general";"via2",#N/A,TRUE,"general";"via3",#N/A,TRUE,"general"}</definedName>
    <definedName name="gsfsf" localSheetId="16" hidden="1">{"via1",#N/A,TRUE,"general";"via2",#N/A,TRUE,"general";"via3",#N/A,TRUE,"general"}</definedName>
    <definedName name="gsfsf" localSheetId="17" hidden="1">{"via1",#N/A,TRUE,"general";"via2",#N/A,TRUE,"general";"via3",#N/A,TRUE,"general"}</definedName>
    <definedName name="gsfsf" localSheetId="3"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hidden="1">{"via1",#N/A,TRUE,"general";"via2",#N/A,TRUE,"general";"via3",#N/A,TRUE,"general"}</definedName>
    <definedName name="GT">[82]BASE!$C$4:$H$255</definedName>
    <definedName name="GTC">[7]Tablas!#REF!</definedName>
    <definedName name="GTE">[7]Tablas!#REF!</definedName>
    <definedName name="gtgt" localSheetId="6" hidden="1">{"via1",#N/A,TRUE,"general";"via2",#N/A,TRUE,"general";"via3",#N/A,TRUE,"general"}</definedName>
    <definedName name="gtgt" localSheetId="7" hidden="1">{"via1",#N/A,TRUE,"general";"via2",#N/A,TRUE,"general";"via3",#N/A,TRUE,"general"}</definedName>
    <definedName name="gtgt" localSheetId="16" hidden="1">{"via1",#N/A,TRUE,"general";"via2",#N/A,TRUE,"general";"via3",#N/A,TRUE,"general"}</definedName>
    <definedName name="gtgt" localSheetId="17" hidden="1">{"via1",#N/A,TRUE,"general";"via2",#N/A,TRUE,"general";"via3",#N/A,TRUE,"general"}</definedName>
    <definedName name="gtgt" localSheetId="3"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localSheetId="16" hidden="1">{"via1",#N/A,TRUE,"general";"via2",#N/A,TRUE,"general";"via3",#N/A,TRUE,"general"}</definedName>
    <definedName name="gtgtg" localSheetId="17"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localSheetId="16" hidden="1">{"via1",#N/A,TRUE,"general";"via2",#N/A,TRUE,"general";"via3",#N/A,TRUE,"general"}</definedName>
    <definedName name="gtgtgff" localSheetId="17"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hidden="1">{"via1",#N/A,TRUE,"general";"via2",#N/A,TRUE,"general";"via3",#N/A,TRUE,"general"}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16" hidden="1">{"TAB1",#N/A,TRUE,"GENERAL";"TAB2",#N/A,TRUE,"GENERAL";"TAB3",#N/A,TRUE,"GENERAL";"TAB4",#N/A,TRUE,"GENERAL";"TAB5",#N/A,TRUE,"GENERAL"}</definedName>
    <definedName name="gtgtgyh" localSheetId="17"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17"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 localSheetId="16">#REF!</definedName>
    <definedName name="GTO_INVEST" localSheetId="17">#REF!</definedName>
    <definedName name="GTO_INVEST">#REF!</definedName>
    <definedName name="GTO_OPERA" localSheetId="16">#REF!</definedName>
    <definedName name="GTO_OPERA" localSheetId="17">#REF!</definedName>
    <definedName name="GTO_OPERA">#REF!</definedName>
    <definedName name="GTP" localSheetId="16">[7]Tablas!#REF!</definedName>
    <definedName name="GTP" localSheetId="17">[7]Tablas!#REF!</definedName>
    <definedName name="GTP">[7]Tablas!#REF!</definedName>
    <definedName name="GTRE" localSheetId="6">#REF!</definedName>
    <definedName name="GTRE" localSheetId="7">#REF!</definedName>
    <definedName name="GTRE" localSheetId="16">#REF!</definedName>
    <definedName name="GTRE" localSheetId="17">#REF!</definedName>
    <definedName name="GTRE" localSheetId="3">#REF!</definedName>
    <definedName name="GTRE" localSheetId="4">#REF!</definedName>
    <definedName name="GTRE" localSheetId="5">#REF!</definedName>
    <definedName name="GTRE">#REF!</definedName>
    <definedName name="h" localSheetId="16">#REF!</definedName>
    <definedName name="h" localSheetId="17">#REF!</definedName>
    <definedName name="h" localSheetId="3">#REF!</definedName>
    <definedName name="h" localSheetId="4">#REF!</definedName>
    <definedName name="h" localSheetId="5">#REF!</definedName>
    <definedName name="h">#REF!</definedName>
    <definedName name="H_pump" localSheetId="16">#REF!</definedName>
    <definedName name="H_pump" localSheetId="17">#REF!</definedName>
    <definedName name="H_pump">#REF!</definedName>
    <definedName name="h9h" localSheetId="6" hidden="1">{"via1",#N/A,TRUE,"general";"via2",#N/A,TRUE,"general";"via3",#N/A,TRUE,"general"}</definedName>
    <definedName name="h9h" localSheetId="7" hidden="1">{"via1",#N/A,TRUE,"general";"via2",#N/A,TRUE,"general";"via3",#N/A,TRUE,"general"}</definedName>
    <definedName name="h9h" localSheetId="16" hidden="1">{"via1",#N/A,TRUE,"general";"via2",#N/A,TRUE,"general";"via3",#N/A,TRUE,"general"}</definedName>
    <definedName name="h9h" localSheetId="17" hidden="1">{"via1",#N/A,TRUE,"general";"via2",#N/A,TRUE,"general";"via3",#N/A,TRUE,"general"}</definedName>
    <definedName name="h9h" localSheetId="3"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hidden="1">{"via1",#N/A,TRUE,"general";"via2",#N/A,TRUE,"general";"via3",#N/A,TRUE,"general"}</definedName>
    <definedName name="Hazards">#REF!</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16" hidden="1">{"TAB1",#N/A,TRUE,"GENERAL";"TAB2",#N/A,TRUE,"GENERAL";"TAB3",#N/A,TRUE,"GENERAL";"TAB4",#N/A,TRUE,"GENERAL";"TAB5",#N/A,TRUE,"GENERAL"}</definedName>
    <definedName name="hbfdhrw" localSheetId="17"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hidden="1">{"TAB1",#N/A,TRUE,"GENERAL";"TAB2",#N/A,TRUE,"GENERAL";"TAB3",#N/A,TRUE,"GENERAL";"TAB4",#N/A,TRUE,"GENERAL";"TAB5",#N/A,TRUE,"GENERAL"}</definedName>
    <definedName name="hdfh" localSheetId="6" hidden="1">{"via1",#N/A,TRUE,"general";"via2",#N/A,TRUE,"general";"via3",#N/A,TRUE,"general"}</definedName>
    <definedName name="hdfh" localSheetId="7" hidden="1">{"via1",#N/A,TRUE,"general";"via2",#N/A,TRUE,"general";"via3",#N/A,TRUE,"general"}</definedName>
    <definedName name="hdfh" localSheetId="16" hidden="1">{"via1",#N/A,TRUE,"general";"via2",#N/A,TRUE,"general";"via3",#N/A,TRUE,"general"}</definedName>
    <definedName name="hdfh" localSheetId="17" hidden="1">{"via1",#N/A,TRUE,"general";"via2",#N/A,TRUE,"general";"via3",#N/A,TRUE,"general"}</definedName>
    <definedName name="hdfh" localSheetId="3"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hidden="1">{"via1",#N/A,TRUE,"general";"via2",#N/A,TRUE,"general";"via3",#N/A,TRUE,"general"}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localSheetId="16" hidden="1">{"TAB1",#N/A,TRUE,"GENERAL";"TAB2",#N/A,TRUE,"GENERAL";"TAB3",#N/A,TRUE,"GENERAL";"TAB4",#N/A,TRUE,"GENERAL";"TAB5",#N/A,TRUE,"GENERAL"}</definedName>
    <definedName name="hdfh4" localSheetId="17" hidden="1">{"TAB1",#N/A,TRUE,"GENERAL";"TAB2",#N/A,TRUE,"GENERAL";"TAB3",#N/A,TRUE,"GENERAL";"TAB4",#N/A,TRUE,"GENERAL";"TAB5",#N/A,TRUE,"GENERAL"}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17"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hidden="1">{"TAB1",#N/A,TRUE,"GENERAL";"TAB2",#N/A,TRUE,"GENERAL";"TAB3",#N/A,TRUE,"GENERAL";"TAB4",#N/A,TRUE,"GENERAL";"TAB5",#N/A,TRUE,"GENERAL"}</definedName>
    <definedName name="hdgh" localSheetId="6" hidden="1">{"via1",#N/A,TRUE,"general";"via2",#N/A,TRUE,"general";"via3",#N/A,TRUE,"general"}</definedName>
    <definedName name="hdgh" localSheetId="7" hidden="1">{"via1",#N/A,TRUE,"general";"via2",#N/A,TRUE,"general";"via3",#N/A,TRUE,"general"}</definedName>
    <definedName name="hdgh" localSheetId="16" hidden="1">{"via1",#N/A,TRUE,"general";"via2",#N/A,TRUE,"general";"via3",#N/A,TRUE,"general"}</definedName>
    <definedName name="hdgh" localSheetId="17" hidden="1">{"via1",#N/A,TRUE,"general";"via2",#N/A,TRUE,"general";"via3",#N/A,TRUE,"general"}</definedName>
    <definedName name="hdgh" localSheetId="3"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hidden="1">{"via1",#N/A,TRUE,"general";"via2",#N/A,TRUE,"general";"via3",#N/A,TRUE,"general"}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localSheetId="16" hidden="1">{"TAB1",#N/A,TRUE,"GENERAL";"TAB2",#N/A,TRUE,"GENERAL";"TAB3",#N/A,TRUE,"GENERAL";"TAB4",#N/A,TRUE,"GENERAL";"TAB5",#N/A,TRUE,"GENERAL"}</definedName>
    <definedName name="hdhf" localSheetId="17" hidden="1">{"TAB1",#N/A,TRUE,"GENERAL";"TAB2",#N/A,TRUE,"GENERAL";"TAB3",#N/A,TRUE,"GENERAL";"TAB4",#N/A,TRUE,"GENERAL";"TAB5",#N/A,TRUE,"GENERAL"}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 localSheetId="16">[57]Datos!$D$8</definedName>
    <definedName name="hed" localSheetId="3">[57]Datos!$D$8</definedName>
    <definedName name="hed" localSheetId="4">[57]Datos!$D$8</definedName>
    <definedName name="hed" localSheetId="5">[57]Datos!$D$8</definedName>
    <definedName name="hed">[57]Datos!$D$8</definedName>
    <definedName name="hen" localSheetId="16">[57]Datos!$D$9</definedName>
    <definedName name="hen" localSheetId="3">[57]Datos!$D$9</definedName>
    <definedName name="hen" localSheetId="4">[57]Datos!$D$9</definedName>
    <definedName name="hen" localSheetId="5">[57]Datos!$D$9</definedName>
    <definedName name="hen">[57]Datos!$D$9</definedName>
    <definedName name="HERRERO" localSheetId="16">#REF!</definedName>
    <definedName name="HERRERO" localSheetId="17">#REF!</definedName>
    <definedName name="HERRERO" localSheetId="3">#REF!</definedName>
    <definedName name="HERRERO" localSheetId="4">#REF!</definedName>
    <definedName name="HERRERO" localSheetId="5">#REF!</definedName>
    <definedName name="HERRERO">#REF!</definedName>
    <definedName name="hfgh" localSheetId="6" hidden="1">{"via1",#N/A,TRUE,"general";"via2",#N/A,TRUE,"general";"via3",#N/A,TRUE,"general"}</definedName>
    <definedName name="hfgh" localSheetId="7" hidden="1">{"via1",#N/A,TRUE,"general";"via2",#N/A,TRUE,"general";"via3",#N/A,TRUE,"general"}</definedName>
    <definedName name="hfgh" localSheetId="16" hidden="1">{"via1",#N/A,TRUE,"general";"via2",#N/A,TRUE,"general";"via3",#N/A,TRUE,"general"}</definedName>
    <definedName name="hfgh" localSheetId="17" hidden="1">{"via1",#N/A,TRUE,"general";"via2",#N/A,TRUE,"general";"via3",#N/A,TRUE,"general"}</definedName>
    <definedName name="hfgh" localSheetId="3"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hidden="1">{"via1",#N/A,TRUE,"general";"via2",#N/A,TRUE,"general";"via3",#N/A,TRUE,"general"}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localSheetId="16" hidden="1">{"TAB1",#N/A,TRUE,"GENERAL";"TAB2",#N/A,TRUE,"GENERAL";"TAB3",#N/A,TRUE,"GENERAL";"TAB4",#N/A,TRUE,"GENERAL";"TAB5",#N/A,TRUE,"GENERAL"}</definedName>
    <definedName name="hfh" localSheetId="17" hidden="1">{"TAB1",#N/A,TRUE,"GENERAL";"TAB2",#N/A,TRUE,"GENERAL";"TAB3",#N/A,TRUE,"GENERAL";"TAB4",#N/A,TRUE,"GENERAL";"TAB5",#N/A,TRUE,"GENERAL"}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localSheetId="16" hidden="1">{"TAB1",#N/A,TRUE,"GENERAL";"TAB2",#N/A,TRUE,"GENERAL";"TAB3",#N/A,TRUE,"GENERAL";"TAB4",#N/A,TRUE,"GENERAL";"TAB5",#N/A,TRUE,"GENERAL"}</definedName>
    <definedName name="hfhg" localSheetId="17"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hidden="1">{"TAB1",#N/A,TRUE,"GENERAL";"TAB2",#N/A,TRUE,"GENERAL";"TAB3",#N/A,TRUE,"GENERAL";"TAB4",#N/A,TRUE,"GENERAL";"TAB5",#N/A,TRUE,"GENERAL"}</definedName>
    <definedName name="hfthr" localSheetId="6" hidden="1">{"via1",#N/A,TRUE,"general";"via2",#N/A,TRUE,"general";"via3",#N/A,TRUE,"general"}</definedName>
    <definedName name="hfthr" localSheetId="7" hidden="1">{"via1",#N/A,TRUE,"general";"via2",#N/A,TRUE,"general";"via3",#N/A,TRUE,"general"}</definedName>
    <definedName name="hfthr" localSheetId="16" hidden="1">{"via1",#N/A,TRUE,"general";"via2",#N/A,TRUE,"general";"via3",#N/A,TRUE,"general"}</definedName>
    <definedName name="hfthr" localSheetId="17" hidden="1">{"via1",#N/A,TRUE,"general";"via2",#N/A,TRUE,"general";"via3",#N/A,TRUE,"general"}</definedName>
    <definedName name="hfthr" localSheetId="3"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hidden="1">{"via1",#N/A,TRUE,"general";"via2",#N/A,TRUE,"general";"via3",#N/A,TRUE,"general"}</definedName>
    <definedName name="hg" localSheetId="6" hidden="1">{"via1",#N/A,TRUE,"general";"via2",#N/A,TRUE,"general";"via3",#N/A,TRUE,"general"}</definedName>
    <definedName name="hg" localSheetId="7" hidden="1">{"via1",#N/A,TRUE,"general";"via2",#N/A,TRUE,"general";"via3",#N/A,TRUE,"general"}</definedName>
    <definedName name="hg" localSheetId="16" hidden="1">{"via1",#N/A,TRUE,"general";"via2",#N/A,TRUE,"general";"via3",#N/A,TRUE,"general"}</definedName>
    <definedName name="hg" localSheetId="17"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localSheetId="16" hidden="1">{"via1",#N/A,TRUE,"general";"via2",#N/A,TRUE,"general";"via3",#N/A,TRUE,"general"}</definedName>
    <definedName name="HGFH" localSheetId="17"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localSheetId="16" hidden="1">{"via1",#N/A,TRUE,"general";"via2",#N/A,TRUE,"general";"via3",#N/A,TRUE,"general"}</definedName>
    <definedName name="hgfhty" localSheetId="17"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hidden="1">{"via1",#N/A,TRUE,"general";"via2",#N/A,TRUE,"general";"via3",#N/A,TRUE,"general"}</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16" hidden="1">{"TAB1",#N/A,TRUE,"GENERAL";"TAB2",#N/A,TRUE,"GENERAL";"TAB3",#N/A,TRUE,"GENERAL";"TAB4",#N/A,TRUE,"GENERAL";"TAB5",#N/A,TRUE,"GENERAL"}</definedName>
    <definedName name="HGHFH7" localSheetId="17"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17"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hidden="1">{"TAB1",#N/A,TRUE,"GENERAL";"TAB2",#N/A,TRUE,"GENERAL";"TAB3",#N/A,TRUE,"GENERAL";"TAB4",#N/A,TRUE,"GENERAL";"TAB5",#N/A,TRUE,"GENERAL"}</definedName>
    <definedName name="hghydj" localSheetId="6" hidden="1">{"via1",#N/A,TRUE,"general";"via2",#N/A,TRUE,"general";"via3",#N/A,TRUE,"general"}</definedName>
    <definedName name="hghydj" localSheetId="7" hidden="1">{"via1",#N/A,TRUE,"general";"via2",#N/A,TRUE,"general";"via3",#N/A,TRUE,"general"}</definedName>
    <definedName name="hghydj" localSheetId="16" hidden="1">{"via1",#N/A,TRUE,"general";"via2",#N/A,TRUE,"general";"via3",#N/A,TRUE,"general"}</definedName>
    <definedName name="hghydj" localSheetId="17" hidden="1">{"via1",#N/A,TRUE,"general";"via2",#N/A,TRUE,"general";"via3",#N/A,TRUE,"general"}</definedName>
    <definedName name="hghydj" localSheetId="3"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localSheetId="16" hidden="1">{"via1",#N/A,TRUE,"general";"via2",#N/A,TRUE,"general";"via3",#N/A,TRUE,"general"}</definedName>
    <definedName name="hgjfjw" localSheetId="17"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hidden="1">{"via1",#N/A,TRUE,"general";"via2",#N/A,TRUE,"general";"via3",#N/A,TRUE,"general"}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localSheetId="16" hidden="1">{"TAB1",#N/A,TRUE,"GENERAL";"TAB2",#N/A,TRUE,"GENERAL";"TAB3",#N/A,TRUE,"GENERAL";"TAB4",#N/A,TRUE,"GENERAL";"TAB5",#N/A,TRUE,"GENERAL"}</definedName>
    <definedName name="HGJG" localSheetId="17" hidden="1">{"TAB1",#N/A,TRUE,"GENERAL";"TAB2",#N/A,TRUE,"GENERAL";"TAB3",#N/A,TRUE,"GENERAL";"TAB4",#N/A,TRUE,"GENERAL";"TAB5",#N/A,TRUE,"GENERAL"}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hidden="1">{"TAB1",#N/A,TRUE,"GENERAL";"TAB2",#N/A,TRUE,"GENERAL";"TAB3",#N/A,TRUE,"GENERAL";"TAB4",#N/A,TRUE,"GENERAL";"TAB5",#N/A,TRUE,"GENERAL"}</definedName>
    <definedName name="hh" localSheetId="6">'1,1'!ERR</definedName>
    <definedName name="hh" localSheetId="7">'1,2'!ERR</definedName>
    <definedName name="hh" localSheetId="26">'[13]3,2'!ERR</definedName>
    <definedName name="hh" localSheetId="34">'[13]3,2'!ERR</definedName>
    <definedName name="hh" localSheetId="35">'[13]3,2'!ERR</definedName>
    <definedName name="hh" localSheetId="16">'6,1'!ERR</definedName>
    <definedName name="hh" localSheetId="22">'[13]3,2'!ERR</definedName>
    <definedName name="hh" localSheetId="24">'[13]3,2'!ERR</definedName>
    <definedName name="hh" localSheetId="3">CANTIDADES!ERR</definedName>
    <definedName name="hh" localSheetId="4">'OFERTA ECONOMICA'!ERR</definedName>
    <definedName name="hh" localSheetId="5">'PRESUPUESTO OFICIAL'!ERR</definedName>
    <definedName name="hh">'[13]3,2'!ERR</definedName>
    <definedName name="hhg" localSheetId="16" hidden="1">{#N/A,#N/A,TRUE,"1842CWN0"}</definedName>
    <definedName name="hhg" localSheetId="17" hidden="1">{#N/A,#N/A,TRUE,"1842CWN0"}</definedName>
    <definedName name="hhg" localSheetId="3" hidden="1">{#N/A,#N/A,TRUE,"1842CWN0"}</definedName>
    <definedName name="hhg" localSheetId="4" hidden="1">{#N/A,#N/A,TRUE,"1842CWN0"}</definedName>
    <definedName name="hhg" localSheetId="5" hidden="1">{#N/A,#N/A,TRUE,"1842CWN0"}</definedName>
    <definedName name="hhg" hidden="1">{#N/A,#N/A,TRUE,"1842CWN0"}</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localSheetId="16" hidden="1">{"TAB1",#N/A,TRUE,"GENERAL";"TAB2",#N/A,TRUE,"GENERAL";"TAB3",#N/A,TRUE,"GENERAL";"TAB4",#N/A,TRUE,"GENERAL";"TAB5",#N/A,TRUE,"GENERAL"}</definedName>
    <definedName name="hhh" localSheetId="17" hidden="1">{"TAB1",#N/A,TRUE,"GENERAL";"TAB2",#N/A,TRUE,"GENERAL";"TAB3",#N/A,TRUE,"GENERAL";"TAB4",#N/A,TRUE,"GENERAL";"TAB5",#N/A,TRUE,"GENERAL"}</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hidden="1">{"TAB1",#N/A,TRUE,"GENERAL";"TAB2",#N/A,TRUE,"GENERAL";"TAB3",#N/A,TRUE,"GENERAL";"TAB4",#N/A,TRUE,"GENERAL";"TAB5",#N/A,TRUE,"GENERAL"}</definedName>
    <definedName name="hhhhhh" localSheetId="6" hidden="1">{"via1",#N/A,TRUE,"general";"via2",#N/A,TRUE,"general";"via3",#N/A,TRUE,"general"}</definedName>
    <definedName name="hhhhhh" localSheetId="7" hidden="1">{"via1",#N/A,TRUE,"general";"via2",#N/A,TRUE,"general";"via3",#N/A,TRUE,"general"}</definedName>
    <definedName name="hhhhhh" localSheetId="16" hidden="1">{"via1",#N/A,TRUE,"general";"via2",#N/A,TRUE,"general";"via3",#N/A,TRUE,"general"}</definedName>
    <definedName name="hhhhhh" localSheetId="17" hidden="1">{"via1",#N/A,TRUE,"general";"via2",#N/A,TRUE,"general";"via3",#N/A,TRUE,"general"}</definedName>
    <definedName name="hhhhhh" localSheetId="3"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hidden="1">{"via1",#N/A,TRUE,"general";"via2",#N/A,TRUE,"general";"via3",#N/A,TRUE,"general"}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16" hidden="1">{"TAB1",#N/A,TRUE,"GENERAL";"TAB2",#N/A,TRUE,"GENERAL";"TAB3",#N/A,TRUE,"GENERAL";"TAB4",#N/A,TRUE,"GENERAL";"TAB5",#N/A,TRUE,"GENERAL"}</definedName>
    <definedName name="hhhhhho" localSheetId="17"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17"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hidden="1">{"TAB1",#N/A,TRUE,"GENERAL";"TAB2",#N/A,TRUE,"GENERAL";"TAB3",#N/A,TRUE,"GENERAL";"TAB4",#N/A,TRUE,"GENERAL";"TAB5",#N/A,TRUE,"GENERAL"}</definedName>
    <definedName name="hhhhth" localSheetId="6" hidden="1">{"via1",#N/A,TRUE,"general";"via2",#N/A,TRUE,"general";"via3",#N/A,TRUE,"general"}</definedName>
    <definedName name="hhhhth" localSheetId="7" hidden="1">{"via1",#N/A,TRUE,"general";"via2",#N/A,TRUE,"general";"via3",#N/A,TRUE,"general"}</definedName>
    <definedName name="hhhhth" localSheetId="16" hidden="1">{"via1",#N/A,TRUE,"general";"via2",#N/A,TRUE,"general";"via3",#N/A,TRUE,"general"}</definedName>
    <definedName name="hhhhth" localSheetId="17" hidden="1">{"via1",#N/A,TRUE,"general";"via2",#N/A,TRUE,"general";"via3",#N/A,TRUE,"general"}</definedName>
    <definedName name="hhhhth" localSheetId="3"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hidden="1">{"via1",#N/A,TRUE,"general";"via2",#N/A,TRUE,"general";"via3",#N/A,TRUE,"general"}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16" hidden="1">{"TAB1",#N/A,TRUE,"GENERAL";"TAB2",#N/A,TRUE,"GENERAL";"TAB3",#N/A,TRUE,"GENERAL";"TAB4",#N/A,TRUE,"GENERAL";"TAB5",#N/A,TRUE,"GENERAL"}</definedName>
    <definedName name="hhhyhyh" localSheetId="17"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hidden="1">{"TAB1",#N/A,TRUE,"GENERAL";"TAB2",#N/A,TRUE,"GENERAL";"TAB3",#N/A,TRUE,"GENERAL";"TAB4",#N/A,TRUE,"GENERAL";"TAB5",#N/A,TRUE,"GENERAL"}</definedName>
    <definedName name="hhtrhreh" localSheetId="6" hidden="1">{"via1",#N/A,TRUE,"general";"via2",#N/A,TRUE,"general";"via3",#N/A,TRUE,"general"}</definedName>
    <definedName name="hhtrhreh" localSheetId="7" hidden="1">{"via1",#N/A,TRUE,"general";"via2",#N/A,TRUE,"general";"via3",#N/A,TRUE,"general"}</definedName>
    <definedName name="hhtrhreh" localSheetId="16" hidden="1">{"via1",#N/A,TRUE,"general";"via2",#N/A,TRUE,"general";"via3",#N/A,TRUE,"general"}</definedName>
    <definedName name="hhtrhreh" localSheetId="17" hidden="1">{"via1",#N/A,TRUE,"general";"via2",#N/A,TRUE,"general";"via3",#N/A,TRUE,"general"}</definedName>
    <definedName name="hhtrhreh" localSheetId="3"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hidden="1">{"via1",#N/A,TRUE,"general";"via2",#N/A,TRUE,"general";"via3",#N/A,TRUE,"general"}</definedName>
    <definedName name="Hid">'[16]Interc de Hidr.'!$E$1:$E$65536</definedName>
    <definedName name="HIDE1">[47]steel!$F$7:$J$7</definedName>
    <definedName name="hjfg" localSheetId="6" hidden="1">{"via1",#N/A,TRUE,"general";"via2",#N/A,TRUE,"general";"via3",#N/A,TRUE,"general"}</definedName>
    <definedName name="hjfg" localSheetId="7" hidden="1">{"via1",#N/A,TRUE,"general";"via2",#N/A,TRUE,"general";"via3",#N/A,TRUE,"general"}</definedName>
    <definedName name="hjfg" localSheetId="16" hidden="1">{"via1",#N/A,TRUE,"general";"via2",#N/A,TRUE,"general";"via3",#N/A,TRUE,"general"}</definedName>
    <definedName name="hjfg" localSheetId="17" hidden="1">{"via1",#N/A,TRUE,"general";"via2",#N/A,TRUE,"general";"via3",#N/A,TRUE,"general"}</definedName>
    <definedName name="hjfg" localSheetId="3"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hidden="1">{"via1",#N/A,TRUE,"general";"via2",#N/A,TRUE,"general";"via3",#N/A,TRUE,"general"}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localSheetId="16" hidden="1">{"TAB1",#N/A,TRUE,"GENERAL";"TAB2",#N/A,TRUE,"GENERAL";"TAB3",#N/A,TRUE,"GENERAL";"TAB4",#N/A,TRUE,"GENERAL";"TAB5",#N/A,TRUE,"GENERAL"}</definedName>
    <definedName name="hjgh" localSheetId="17" hidden="1">{"TAB1",#N/A,TRUE,"GENERAL";"TAB2",#N/A,TRUE,"GENERAL";"TAB3",#N/A,TRUE,"GENERAL";"TAB4",#N/A,TRUE,"GENERAL";"TAB5",#N/A,TRUE,"GENERAL"}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17"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17"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hidden="1">{"TAB1",#N/A,TRUE,"GENERAL";"TAB2",#N/A,TRUE,"GENERAL";"TAB3",#N/A,TRUE,"GENERAL";"TAB4",#N/A,TRUE,"GENERAL";"TAB5",#N/A,TRUE,"GENERAL"}</definedName>
    <definedName name="HJKH" localSheetId="6" hidden="1">{"via1",#N/A,TRUE,"general";"via2",#N/A,TRUE,"general";"via3",#N/A,TRUE,"general"}</definedName>
    <definedName name="HJKH" localSheetId="7" hidden="1">{"via1",#N/A,TRUE,"general";"via2",#N/A,TRUE,"general";"via3",#N/A,TRUE,"general"}</definedName>
    <definedName name="HJKH" localSheetId="16" hidden="1">{"via1",#N/A,TRUE,"general";"via2",#N/A,TRUE,"general";"via3",#N/A,TRUE,"general"}</definedName>
    <definedName name="HJKH" localSheetId="17" hidden="1">{"via1",#N/A,TRUE,"general";"via2",#N/A,TRUE,"general";"via3",#N/A,TRUE,"general"}</definedName>
    <definedName name="HJKH" localSheetId="3"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localSheetId="16" hidden="1">{"via1",#N/A,TRUE,"general";"via2",#N/A,TRUE,"general";"via3",#N/A,TRUE,"general"}</definedName>
    <definedName name="hjkjk" localSheetId="17"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hidden="1">{"via1",#N/A,TRUE,"general";"via2",#N/A,TRUE,"general";"via3",#N/A,TRUE,"general"}</definedName>
    <definedName name="HK" localSheetId="6">'1,1'!ERR</definedName>
    <definedName name="HK" localSheetId="7">'1,2'!ERR</definedName>
    <definedName name="HK" localSheetId="26">'[13]3,2'!ERR</definedName>
    <definedName name="HK" localSheetId="34">'[13]3,2'!ERR</definedName>
    <definedName name="HK" localSheetId="35">'[13]3,2'!ERR</definedName>
    <definedName name="HK" localSheetId="16">'6,1'!ERR</definedName>
    <definedName name="HK" localSheetId="22">'[13]3,2'!ERR</definedName>
    <definedName name="HK" localSheetId="24">'[13]3,2'!ERR</definedName>
    <definedName name="HK" localSheetId="3">CANTIDADES!ERR</definedName>
    <definedName name="HK" localSheetId="4">'OFERTA ECONOMICA'!ERR</definedName>
    <definedName name="HK" localSheetId="5">'PRESUPUESTO OFICIAL'!ERR</definedName>
    <definedName name="HK">'[13]3,2'!ERR</definedName>
    <definedName name="HM" localSheetId="16">#REF!</definedName>
    <definedName name="HM" localSheetId="17">#REF!</definedName>
    <definedName name="HM" localSheetId="3">#REF!</definedName>
    <definedName name="HM" localSheetId="4">#REF!</definedName>
    <definedName name="HM" localSheetId="5">#REF!</definedName>
    <definedName name="HM">#REF!</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localSheetId="16" hidden="1">{"TAB1",#N/A,TRUE,"GENERAL";"TAB2",#N/A,TRUE,"GENERAL";"TAB3",#N/A,TRUE,"GENERAL";"TAB4",#N/A,TRUE,"GENERAL";"TAB5",#N/A,TRUE,"GENERAL"}</definedName>
    <definedName name="hn" localSheetId="17" hidden="1">{"TAB1",#N/A,TRUE,"GENERAL";"TAB2",#N/A,TRUE,"GENERAL";"TAB3",#N/A,TRUE,"GENERAL";"TAB4",#N/A,TRUE,"GENERAL";"TAB5",#N/A,TRUE,"GENERAL"}</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hidden="1">{"TAB1",#N/A,TRUE,"GENERAL";"TAB2",#N/A,TRUE,"GENERAL";"TAB3",#N/A,TRUE,"GENERAL";"TAB4",#N/A,TRUE,"GENERAL";"TAB5",#N/A,TRUE,"GENERAL"}</definedName>
    <definedName name="HOJA1" localSheetId="6">#REF!</definedName>
    <definedName name="HOJA1" localSheetId="7">#REF!</definedName>
    <definedName name="HOJA1" localSheetId="16">#REF!</definedName>
    <definedName name="HOJA1" localSheetId="17">#REF!</definedName>
    <definedName name="HOJA1" localSheetId="3">#REF!</definedName>
    <definedName name="HOJA1" localSheetId="4">#REF!</definedName>
    <definedName name="HOJA1" localSheetId="5">#REF!</definedName>
    <definedName name="HOJA1">#REF!</definedName>
    <definedName name="horat" localSheetId="16">'[16]Itemes Renovación'!#REF!</definedName>
    <definedName name="horat" localSheetId="17">'[16]Itemes Renovación'!#REF!</definedName>
    <definedName name="horat" localSheetId="3">'[16]Itemes Renovación'!#REF!</definedName>
    <definedName name="horat" localSheetId="4">'[16]Itemes Renovación'!#REF!</definedName>
    <definedName name="horat" localSheetId="5">'[16]Itemes Renovación'!#REF!</definedName>
    <definedName name="horat">'[16]Itemes Renovación'!#REF!</definedName>
    <definedName name="Hornos" localSheetId="16">#REF!</definedName>
    <definedName name="Hornos" localSheetId="17">#REF!</definedName>
    <definedName name="Hornos" localSheetId="3">#REF!</definedName>
    <definedName name="Hornos" localSheetId="4">#REF!</definedName>
    <definedName name="Hornos" localSheetId="5">#REF!</definedName>
    <definedName name="Hornos">#REF!</definedName>
    <definedName name="HP_stg_Hz" localSheetId="16">#REF!</definedName>
    <definedName name="HP_stg_Hz" localSheetId="17">#REF!</definedName>
    <definedName name="HP_stg_Hz" localSheetId="3">#REF!</definedName>
    <definedName name="HP_stg_Hz" localSheetId="4">#REF!</definedName>
    <definedName name="HP_stg_Hz" localSheetId="5">#REF!</definedName>
    <definedName name="HP_stg_Hz">#REF!</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localSheetId="16" hidden="1">{"TAB1",#N/A,TRUE,"GENERAL";"TAB2",#N/A,TRUE,"GENERAL";"TAB3",#N/A,TRUE,"GENERAL";"TAB4",#N/A,TRUE,"GENERAL";"TAB5",#N/A,TRUE,"GENERAL"}</definedName>
    <definedName name="hreer" localSheetId="17" hidden="1">{"TAB1",#N/A,TRUE,"GENERAL";"TAB2",#N/A,TRUE,"GENERAL";"TAB3",#N/A,TRUE,"GENERAL";"TAB4",#N/A,TRUE,"GENERAL";"TAB5",#N/A,TRUE,"GENERAL"}</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17"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hidden="1">{"TAB1",#N/A,TRUE,"GENERAL";"TAB2",#N/A,TRUE,"GENERAL";"TAB3",#N/A,TRUE,"GENERAL";"TAB4",#N/A,TRUE,"GENERAL";"TAB5",#N/A,TRUE,"GENERAL"}</definedName>
    <definedName name="hrn" localSheetId="16">[57]Datos!$D$7</definedName>
    <definedName name="hrn" localSheetId="3">[57]Datos!$D$7</definedName>
    <definedName name="hrn" localSheetId="4">[57]Datos!$D$7</definedName>
    <definedName name="hrn" localSheetId="5">[57]Datos!$D$7</definedName>
    <definedName name="hrn">[57]Datos!$D$7</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16" hidden="1">{"TAB1",#N/A,TRUE,"GENERAL";"TAB2",#N/A,TRUE,"GENERAL";"TAB3",#N/A,TRUE,"GENERAL";"TAB4",#N/A,TRUE,"GENERAL";"TAB5",#N/A,TRUE,"GENERAL"}</definedName>
    <definedName name="hrthtrh" localSheetId="17"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6" hidden="1">{"via1",#N/A,TRUE,"general";"via2",#N/A,TRUE,"general";"via3",#N/A,TRUE,"general"}</definedName>
    <definedName name="hsfg" localSheetId="7" hidden="1">{"via1",#N/A,TRUE,"general";"via2",#N/A,TRUE,"general";"via3",#N/A,TRUE,"general"}</definedName>
    <definedName name="hsfg" localSheetId="16" hidden="1">{"via1",#N/A,TRUE,"general";"via2",#N/A,TRUE,"general";"via3",#N/A,TRUE,"general"}</definedName>
    <definedName name="hsfg" localSheetId="17" hidden="1">{"via1",#N/A,TRUE,"general";"via2",#N/A,TRUE,"general";"via3",#N/A,TRUE,"general"}</definedName>
    <definedName name="hsfg" localSheetId="3"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hidden="1">{"via1",#N/A,TRUE,"general";"via2",#N/A,TRUE,"general";"via3",#N/A,TRUE,"general"}</definedName>
    <definedName name="HTAS">#REF!</definedName>
    <definedName name="HTAS1" localSheetId="16">#REF!</definedName>
    <definedName name="HTAS1" localSheetId="17">#REF!</definedName>
    <definedName name="HTAS1">#REF!</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16" hidden="1">{"TAB1",#N/A,TRUE,"GENERAL";"TAB2",#N/A,TRUE,"GENERAL";"TAB3",#N/A,TRUE,"GENERAL";"TAB4",#N/A,TRUE,"GENERAL";"TAB5",#N/A,TRUE,"GENERAL"}</definedName>
    <definedName name="hthdrf" localSheetId="17"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hidden="1">{"TAB1",#N/A,TRUE,"GENERAL";"TAB2",#N/A,TRUE,"GENERAL";"TAB3",#N/A,TRUE,"GENERAL";"TAB4",#N/A,TRUE,"GENERAL";"TAB5",#N/A,TRUE,"GENERAL"}</definedName>
    <definedName name="htryrt7" localSheetId="6" hidden="1">{"via1",#N/A,TRUE,"general";"via2",#N/A,TRUE,"general";"via3",#N/A,TRUE,"general"}</definedName>
    <definedName name="htryrt7" localSheetId="7" hidden="1">{"via1",#N/A,TRUE,"general";"via2",#N/A,TRUE,"general";"via3",#N/A,TRUE,"general"}</definedName>
    <definedName name="htryrt7" localSheetId="16" hidden="1">{"via1",#N/A,TRUE,"general";"via2",#N/A,TRUE,"general";"via3",#N/A,TRUE,"general"}</definedName>
    <definedName name="htryrt7" localSheetId="17" hidden="1">{"via1",#N/A,TRUE,"general";"via2",#N/A,TRUE,"general";"via3",#N/A,TRUE,"general"}</definedName>
    <definedName name="htryrt7" localSheetId="3"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hidden="1">{"via1",#N/A,TRUE,"general";"via2",#N/A,TRUE,"general";"via3",#N/A,TRUE,"general"}</definedName>
    <definedName name="hut">#REF!</definedName>
    <definedName name="hxdfk" localSheetId="16">#REF!</definedName>
    <definedName name="hxdfk" localSheetId="17">#REF!</definedName>
    <definedName name="hxdfk">#REF!</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16" hidden="1">{"TAB1",#N/A,TRUE,"GENERAL";"TAB2",#N/A,TRUE,"GENERAL";"TAB3",#N/A,TRUE,"GENERAL";"TAB4",#N/A,TRUE,"GENERAL";"TAB5",#N/A,TRUE,"GENERAL"}</definedName>
    <definedName name="hyhjop" localSheetId="17"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17"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hidden="1">{"TAB1",#N/A,TRUE,"GENERAL";"TAB2",#N/A,TRUE,"GENERAL";"TAB3",#N/A,TRUE,"GENERAL";"TAB4",#N/A,TRUE,"GENERAL";"TAB5",#N/A,TRUE,"GENERAL"}</definedName>
    <definedName name="hytirs" localSheetId="6" hidden="1">{"via1",#N/A,TRUE,"general";"via2",#N/A,TRUE,"general";"via3",#N/A,TRUE,"general"}</definedName>
    <definedName name="hytirs" localSheetId="7" hidden="1">{"via1",#N/A,TRUE,"general";"via2",#N/A,TRUE,"general";"via3",#N/A,TRUE,"general"}</definedName>
    <definedName name="hytirs" localSheetId="16" hidden="1">{"via1",#N/A,TRUE,"general";"via2",#N/A,TRUE,"general";"via3",#N/A,TRUE,"general"}</definedName>
    <definedName name="hytirs" localSheetId="17" hidden="1">{"via1",#N/A,TRUE,"general";"via2",#N/A,TRUE,"general";"via3",#N/A,TRUE,"general"}</definedName>
    <definedName name="hytirs" localSheetId="3"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hidden="1">{"via1",#N/A,TRUE,"general";"via2",#N/A,TRUE,"general";"via3",#N/A,TRUE,"general"}</definedName>
    <definedName name="I" localSheetId="6">#REF!</definedName>
    <definedName name="I" localSheetId="7">#REF!</definedName>
    <definedName name="I" localSheetId="16">#REF!</definedName>
    <definedName name="I" localSheetId="17">#REF!</definedName>
    <definedName name="I" localSheetId="3">#REF!</definedName>
    <definedName name="I" localSheetId="4">#REF!</definedName>
    <definedName name="I" localSheetId="5">#REF!</definedName>
    <definedName name="I">#REF!</definedName>
    <definedName name="i0" localSheetId="16">#REF!</definedName>
    <definedName name="i0" localSheetId="17">#REF!</definedName>
    <definedName name="i0" localSheetId="3">#REF!</definedName>
    <definedName name="i0" localSheetId="4">#REF!</definedName>
    <definedName name="i0" localSheetId="5">#REF!</definedName>
    <definedName name="i0">#REF!</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localSheetId="16" hidden="1">{"TAB1",#N/A,TRUE,"GENERAL";"TAB2",#N/A,TRUE,"GENERAL";"TAB3",#N/A,TRUE,"GENERAL";"TAB4",#N/A,TRUE,"GENERAL";"TAB5",#N/A,TRUE,"GENERAL"}</definedName>
    <definedName name="i8i" localSheetId="17" hidden="1">{"TAB1",#N/A,TRUE,"GENERAL";"TAB2",#N/A,TRUE,"GENERAL";"TAB3",#N/A,TRUE,"GENERAL";"TAB4",#N/A,TRUE,"GENERAL";"TAB5",#N/A,TRUE,"GENERAL"}</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hidden="1">{"TAB1",#N/A,TRUE,"GENERAL";"TAB2",#N/A,TRUE,"GENERAL";"TAB3",#N/A,TRUE,"GENERAL";"TAB4",#N/A,TRUE,"GENERAL";"TAB5",#N/A,TRUE,"GENERAL"}</definedName>
    <definedName name="ic" localSheetId="16">[57]Hoja1!$C$17</definedName>
    <definedName name="ic" localSheetId="3">[57]Hoja1!$C$17</definedName>
    <definedName name="ic" localSheetId="4">[57]Hoja1!$C$17</definedName>
    <definedName name="ic" localSheetId="5">[57]Hoja1!$C$17</definedName>
    <definedName name="ic">[57]Hoja1!$C$17</definedName>
    <definedName name="icbf" localSheetId="16">[57]Hoja1!$C$15</definedName>
    <definedName name="icbf" localSheetId="3">[57]Hoja1!$C$15</definedName>
    <definedName name="icbf" localSheetId="4">[57]Hoja1!$C$15</definedName>
    <definedName name="icbf" localSheetId="5">[57]Hoja1!$C$15</definedName>
    <definedName name="icbf">[57]Hoja1!$C$15</definedName>
    <definedName name="Icct" localSheetId="16">#REF!</definedName>
    <definedName name="Icct" localSheetId="17">#REF!</definedName>
    <definedName name="Icct" localSheetId="3">#REF!</definedName>
    <definedName name="Icct" localSheetId="4">#REF!</definedName>
    <definedName name="Icct" localSheetId="5">#REF!</definedName>
    <definedName name="Icct">#REF!</definedName>
    <definedName name="ICP" localSheetId="16">[7]Tablas!#REF!</definedName>
    <definedName name="ICP" localSheetId="17">[7]Tablas!#REF!</definedName>
    <definedName name="ICP" localSheetId="3">[7]Tablas!#REF!</definedName>
    <definedName name="ICP" localSheetId="4">[7]Tablas!#REF!</definedName>
    <definedName name="ICP" localSheetId="5">[7]Tablas!#REF!</definedName>
    <definedName name="ICP">[7]Tablas!#REF!</definedName>
    <definedName name="ICP1_1" localSheetId="16">[7]Tablas!#REF!</definedName>
    <definedName name="ICP1_1" localSheetId="17">[7]Tablas!#REF!</definedName>
    <definedName name="ICP1_1" localSheetId="3">[7]Tablas!#REF!</definedName>
    <definedName name="ICP1_1" localSheetId="4">[7]Tablas!#REF!</definedName>
    <definedName name="ICP1_1" localSheetId="5">[7]Tablas!#REF!</definedName>
    <definedName name="ICP1_1">[7]Tablas!#REF!</definedName>
    <definedName name="ICP1_1_1" localSheetId="3">[7]Tablas!#REF!</definedName>
    <definedName name="ICP1_1_1" localSheetId="4">[7]Tablas!#REF!</definedName>
    <definedName name="ICP1_1_1" localSheetId="5">[7]Tablas!#REF!</definedName>
    <definedName name="ICP1_1_1">[7]Tablas!#REF!</definedName>
    <definedName name="ICP1_1_2" localSheetId="3">[7]Tablas!#REF!</definedName>
    <definedName name="ICP1_1_2" localSheetId="4">[7]Tablas!#REF!</definedName>
    <definedName name="ICP1_1_2" localSheetId="5">[7]Tablas!#REF!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 localSheetId="6">'1,1'!ERR</definedName>
    <definedName name="ID" localSheetId="7">'1,2'!ERR</definedName>
    <definedName name="ID" localSheetId="26">'[13]3,2'!ERR</definedName>
    <definedName name="ID" localSheetId="34">'[13]3,2'!ERR</definedName>
    <definedName name="ID" localSheetId="35">'[13]3,2'!ERR</definedName>
    <definedName name="ID" localSheetId="16">'6,1'!ERR</definedName>
    <definedName name="ID" localSheetId="22">'[13]3,2'!ERR</definedName>
    <definedName name="ID" localSheetId="24">'[13]3,2'!ERR</definedName>
    <definedName name="ID" localSheetId="3">CANTIDADES!ERR</definedName>
    <definedName name="ID" localSheetId="4">'OFERTA ECONOMICA'!ERR</definedName>
    <definedName name="ID" localSheetId="5">'PRESUPUESTO OFICIAL'!ERR</definedName>
    <definedName name="ID">'[13]3,2'!ERR</definedName>
    <definedName name="IF" localSheetId="6">'[53]A. P. U.'!#REF!</definedName>
    <definedName name="IF" localSheetId="7">'[53]A. P. U.'!#REF!</definedName>
    <definedName name="IF" localSheetId="16">'[53]A. P. U.'!#REF!</definedName>
    <definedName name="IF" localSheetId="17">'[53]A. P. U.'!#REF!</definedName>
    <definedName name="IF" localSheetId="3">'[53]A. P. U.'!#REF!</definedName>
    <definedName name="IF" localSheetId="4">'[53]A. P. U.'!#REF!</definedName>
    <definedName name="IF" localSheetId="5">'[53]A. P. U.'!#REF!</definedName>
    <definedName name="IF">'[53]A. P. U.'!#REF!</definedName>
    <definedName name="Ig" localSheetId="16">#REF!</definedName>
    <definedName name="Ig" localSheetId="17">#REF!</definedName>
    <definedName name="Ig" localSheetId="3">#REF!</definedName>
    <definedName name="Ig" localSheetId="4">#REF!</definedName>
    <definedName name="Ig" localSheetId="5">#REF!</definedName>
    <definedName name="Ig">#REF!</definedName>
    <definedName name="ii" localSheetId="6" hidden="1">{"TAB1",#N/A,TRUE,"GENERAL";"TAB2",#N/A,TRUE,"GENERAL";"TAB3",#N/A,TRUE,"GENERAL";"TAB4",#N/A,TRUE,"GENERAL";"TAB5",#N/A,TRUE,"GENERAL"}</definedName>
    <definedName name="ii" localSheetId="7" hidden="1">{"TAB1",#N/A,TRUE,"GENERAL";"TAB2",#N/A,TRUE,"GENERAL";"TAB3",#N/A,TRUE,"GENERAL";"TAB4",#N/A,TRUE,"GENERAL";"TAB5",#N/A,TRUE,"GENERAL"}</definedName>
    <definedName name="ii" localSheetId="16" hidden="1">{"TAB1",#N/A,TRUE,"GENERAL";"TAB2",#N/A,TRUE,"GENERAL";"TAB3",#N/A,TRUE,"GENERAL";"TAB4",#N/A,TRUE,"GENERAL";"TAB5",#N/A,TRUE,"GENERAL"}</definedName>
    <definedName name="ii" localSheetId="17" hidden="1">{"TAB1",#N/A,TRUE,"GENERAL";"TAB2",#N/A,TRUE,"GENERAL";"TAB3",#N/A,TRUE,"GENERAL";"TAB4",#N/A,TRUE,"GENERAL";"TAB5",#N/A,TRUE,"GENERAL"}</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hidden="1">{"TAB1",#N/A,TRUE,"GENERAL";"TAB2",#N/A,TRUE,"GENERAL";"TAB3",#N/A,TRUE,"GENERAL";"TAB4",#N/A,TRUE,"GENERAL";"TAB5",#N/A,TRUE,"GENERAL"}</definedName>
    <definedName name="iii" localSheetId="6" hidden="1">{"via1",#N/A,TRUE,"general";"via2",#N/A,TRUE,"general";"via3",#N/A,TRUE,"general"}</definedName>
    <definedName name="iii" localSheetId="7" hidden="1">{"via1",#N/A,TRUE,"general";"via2",#N/A,TRUE,"general";"via3",#N/A,TRUE,"general"}</definedName>
    <definedName name="iii" localSheetId="16" hidden="1">{"via1",#N/A,TRUE,"general";"via2",#N/A,TRUE,"general";"via3",#N/A,TRUE,"general"}</definedName>
    <definedName name="iii" localSheetId="17" hidden="1">{"via1",#N/A,TRUE,"general";"via2",#N/A,TRUE,"general";"via3",#N/A,TRUE,"general"}</definedName>
    <definedName name="iii" localSheetId="3"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localSheetId="16" hidden="1">{"via1",#N/A,TRUE,"general";"via2",#N/A,TRUE,"general";"via3",#N/A,TRUE,"general"}</definedName>
    <definedName name="iiii" localSheetId="17"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localSheetId="16" hidden="1">{"via1",#N/A,TRUE,"general";"via2",#N/A,TRUE,"general";"via3",#N/A,TRUE,"general"}</definedName>
    <definedName name="iiiiiiik" localSheetId="17"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hidden="1">{"via1",#N/A,TRUE,"general";"via2",#N/A,TRUE,"general";"via3",#N/A,TRUE,"general"}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16" hidden="1">{"TAB1",#N/A,TRUE,"GENERAL";"TAB2",#N/A,TRUE,"GENERAL";"TAB3",#N/A,TRUE,"GENERAL";"TAB4",#N/A,TRUE,"GENERAL";"TAB5",#N/A,TRUE,"GENERAL"}</definedName>
    <definedName name="iiiiuh" localSheetId="17"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17"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'[83]1'!$N$41</definedName>
    <definedName name="IMP">[26]otros!$C$3</definedName>
    <definedName name="IMPRESSION" localSheetId="16">#REF!</definedName>
    <definedName name="IMPRESSION" localSheetId="17">#REF!</definedName>
    <definedName name="IMPRESSION" localSheetId="3">#REF!</definedName>
    <definedName name="IMPRESSION" localSheetId="4">#REF!</definedName>
    <definedName name="IMPRESSION" localSheetId="5">#REF!</definedName>
    <definedName name="IMPRESSION">#REF!</definedName>
    <definedName name="imprimir" localSheetId="16">#REF!</definedName>
    <definedName name="imprimir" localSheetId="17">#REF!</definedName>
    <definedName name="imprimir" localSheetId="3">#REF!</definedName>
    <definedName name="imprimir" localSheetId="4">#REF!</definedName>
    <definedName name="imprimir" localSheetId="5">#REF!</definedName>
    <definedName name="imprimir">#REF!</definedName>
    <definedName name="IMPTOS" localSheetId="16">#REF!</definedName>
    <definedName name="IMPTOS" localSheetId="17">#REF!</definedName>
    <definedName name="IMPTOS" localSheetId="3">#REF!</definedName>
    <definedName name="IMPTOS" localSheetId="4">#REF!</definedName>
    <definedName name="IMPTOS" localSheetId="5">#REF!</definedName>
    <definedName name="IMPTOS">#REF!</definedName>
    <definedName name="IMPTOS1" localSheetId="16">#REF!</definedName>
    <definedName name="IMPTOS1">#REF!</definedName>
    <definedName name="INC" localSheetId="16">#REF!</definedName>
    <definedName name="INC">#REF!</definedName>
    <definedName name="INCR._PRODC." localSheetId="16">#REF!</definedName>
    <definedName name="INCR._PRODC.">#REF!</definedName>
    <definedName name="INDICE" localSheetId="6">#REF!</definedName>
    <definedName name="INDICE" localSheetId="7">#REF!</definedName>
    <definedName name="INDICE" localSheetId="16">#REF!</definedName>
    <definedName name="INDICE">#REF!</definedName>
    <definedName name="inf" localSheetId="6">#REF!</definedName>
    <definedName name="inf" localSheetId="7">#REF!</definedName>
    <definedName name="inf" localSheetId="16">#REF!</definedName>
    <definedName name="inf">#REF!</definedName>
    <definedName name="INFORME">[84]TABLAS!$A$1:$A$65536</definedName>
    <definedName name="Informe_semanal" localSheetId="16">#REF!</definedName>
    <definedName name="Informe_semanal" localSheetId="17">#REF!</definedName>
    <definedName name="Informe_semanal" localSheetId="3">#REF!</definedName>
    <definedName name="Informe_semanal" localSheetId="4">#REF!</definedName>
    <definedName name="Informe_semanal" localSheetId="5">#REF!</definedName>
    <definedName name="Informe_semanal">#REF!</definedName>
    <definedName name="INGENIERIA1" localSheetId="16" hidden="1">#REF!</definedName>
    <definedName name="INGENIERIA1" localSheetId="17" hidden="1">#REF!</definedName>
    <definedName name="INGENIERIA1" localSheetId="3" hidden="1">#REF!</definedName>
    <definedName name="INGENIERIA1" localSheetId="4" hidden="1">#REF!</definedName>
    <definedName name="INGENIERIA1" localSheetId="5" hidden="1">#REF!</definedName>
    <definedName name="INGENIERIA1" hidden="1">#REF!</definedName>
    <definedName name="INGENIERIA11" localSheetId="16" hidden="1">#REF!</definedName>
    <definedName name="INGENIERIA11" localSheetId="17" hidden="1">#REF!</definedName>
    <definedName name="INGENIERIA11" localSheetId="3" hidden="1">#REF!</definedName>
    <definedName name="INGENIERIA11" localSheetId="4" hidden="1">#REF!</definedName>
    <definedName name="INGENIERIA11" localSheetId="5" hidden="1">#REF!</definedName>
    <definedName name="INGENIERIA11" hidden="1">#REF!</definedName>
    <definedName name="iniciales">'[28]Reservas de Petróleo'!$A$2,'[28]Reservas de Petróleo'!$A$1,'[28]Reservas de Petróleo'!$D$4,'[28]Reservas de Petróleo'!$D$1:$D$65536</definedName>
    <definedName name="Inicio" localSheetId="16">[37]BASES!$E$26</definedName>
    <definedName name="Inicio" localSheetId="3">[37]BASES!$E$26</definedName>
    <definedName name="Inicio" localSheetId="4">[37]BASES!$E$26</definedName>
    <definedName name="Inicio" localSheetId="5">[37]BASES!$E$26</definedName>
    <definedName name="Inicio">[37]BASES!$E$26</definedName>
    <definedName name="INPU" localSheetId="16">#REF!</definedName>
    <definedName name="INPU" localSheetId="17">#REF!</definedName>
    <definedName name="INPU" localSheetId="3">#REF!</definedName>
    <definedName name="INPU" localSheetId="4">#REF!</definedName>
    <definedName name="INPU" localSheetId="5">#REF!</definedName>
    <definedName name="INPU">#REF!</definedName>
    <definedName name="INPUT" localSheetId="16">'[19]7422CW00'!#REF!</definedName>
    <definedName name="INPUT" localSheetId="17">'[19]7422CW00'!#REF!</definedName>
    <definedName name="INPUT" localSheetId="3">'[19]7422CW00'!#REF!</definedName>
    <definedName name="INPUT" localSheetId="4">'[19]7422CW00'!#REF!</definedName>
    <definedName name="INPUT" localSheetId="5">'[19]7422CW00'!#REF!</definedName>
    <definedName name="INPUT">'[19]7422CW00'!#REF!</definedName>
    <definedName name="INSU">[85]INSUMOS!$A$1:$E$65536</definedName>
    <definedName name="Insumos_auxiliares" localSheetId="6">[86]Insumos!#REF!</definedName>
    <definedName name="Insumos_auxiliares" localSheetId="7">[86]Insumos!#REF!</definedName>
    <definedName name="Insumos_auxiliares" localSheetId="17">[86]Insumos!#REF!</definedName>
    <definedName name="Insumos_auxiliares" localSheetId="3">[86]Insumos!#REF!</definedName>
    <definedName name="Insumos_auxiliares" localSheetId="4">[86]Insumos!#REF!</definedName>
    <definedName name="Insumos_auxiliares" localSheetId="5">[86]Insumos!#REF!</definedName>
    <definedName name="Insumos_auxiliares">[86]Insumos!#REF!</definedName>
    <definedName name="Insumos_basicos" localSheetId="6">#REF!</definedName>
    <definedName name="Insumos_basicos" localSheetId="7">#REF!</definedName>
    <definedName name="Insumos_basicos" localSheetId="16">#REF!</definedName>
    <definedName name="Insumos_basicos" localSheetId="17">#REF!</definedName>
    <definedName name="Insumos_basicos" localSheetId="3">#REF!</definedName>
    <definedName name="Insumos_basicos" localSheetId="4">#REF!</definedName>
    <definedName name="Insumos_basicos" localSheetId="5">#REF!</definedName>
    <definedName name="Insumos_basicos">#REF!</definedName>
    <definedName name="Int" localSheetId="16">#REF!</definedName>
    <definedName name="Int" localSheetId="17">#REF!</definedName>
    <definedName name="Int" localSheetId="3">#REF!</definedName>
    <definedName name="Int" localSheetId="4">#REF!</definedName>
    <definedName name="Int" localSheetId="5">#REF!</definedName>
    <definedName name="Int">#REF!</definedName>
    <definedName name="InTap">[16]Interc.tapones!$E$1:$E$65536</definedName>
    <definedName name="INTER" localSheetId="16">[76]Hoja3!$F$7:$F$9</definedName>
    <definedName name="INTER" localSheetId="3">[76]Hoja3!$F$7:$F$9</definedName>
    <definedName name="INTER" localSheetId="4">[76]Hoja3!$F$7:$F$9</definedName>
    <definedName name="INTER" localSheetId="5">[76]Hoja3!$F$7:$F$9</definedName>
    <definedName name="INTER">[76]Hoja3!$F$7:$F$9</definedName>
    <definedName name="Intercambiadores" localSheetId="16">#REF!</definedName>
    <definedName name="Intercambiadores" localSheetId="17">#REF!</definedName>
    <definedName name="Intercambiadores" localSheetId="3">#REF!</definedName>
    <definedName name="Intercambiadores" localSheetId="4">#REF!</definedName>
    <definedName name="Intercambiadores" localSheetId="5">#REF!</definedName>
    <definedName name="Intercambiadores">#REF!</definedName>
    <definedName name="Interest_Rate" localSheetId="16">#REF!</definedName>
    <definedName name="Interest_Rate" localSheetId="17">#REF!</definedName>
    <definedName name="Interest_Rate" localSheetId="3">#REF!</definedName>
    <definedName name="Interest_Rate" localSheetId="4">#REF!</definedName>
    <definedName name="Interest_Rate" localSheetId="5">#REF!</definedName>
    <definedName name="Interest_Rate">#REF!</definedName>
    <definedName name="INTERMEDIA_I" localSheetId="16">#REF!</definedName>
    <definedName name="INTERMEDIA_I" localSheetId="17">#REF!</definedName>
    <definedName name="INTERMEDIA_I" localSheetId="3">#REF!</definedName>
    <definedName name="INTERMEDIA_I" localSheetId="4">#REF!</definedName>
    <definedName name="INTERMEDIA_I" localSheetId="5">#REF!</definedName>
    <definedName name="INTERMEDIA_I">#REF!</definedName>
    <definedName name="Interventor">[42]CONTRATO!$E$12</definedName>
    <definedName name="IntVal">'[16]Interc.válv.'!$E$1:$E$65536</definedName>
    <definedName name="INV_11">'[87]PR 1'!$A$2:$N$655</definedName>
    <definedName name="INV_Payments" localSheetId="7">[52]!INV_Payments</definedName>
    <definedName name="INV_Payments" localSheetId="26">[52]!INV_Payments</definedName>
    <definedName name="INV_Payments" localSheetId="34">[52]!INV_Payments</definedName>
    <definedName name="INV_Payments" localSheetId="35">[52]!INV_Payments</definedName>
    <definedName name="INV_Payments" localSheetId="10">[52]!INV_Payments</definedName>
    <definedName name="INV_Payments" localSheetId="21">[52]!INV_Payments</definedName>
    <definedName name="INV_Payments" localSheetId="22">[52]!INV_Payments</definedName>
    <definedName name="INV_Payments" localSheetId="24">[52]!INV_Payments</definedName>
    <definedName name="INV_Payments" localSheetId="3">[52]!INV_Payments</definedName>
    <definedName name="INV_Payments" localSheetId="4">[52]!INV_Payments</definedName>
    <definedName name="INV_Payments" localSheetId="5">[52]!INV_Payments</definedName>
    <definedName name="INV_Payments">[52]!INV_Payments</definedName>
    <definedName name="InvDol1" localSheetId="16">#REF!</definedName>
    <definedName name="InvDol1" localSheetId="17">#REF!</definedName>
    <definedName name="InvDol1" localSheetId="3">#REF!</definedName>
    <definedName name="InvDol1" localSheetId="4">#REF!</definedName>
    <definedName name="InvDol1" localSheetId="5">#REF!</definedName>
    <definedName name="InvDol1">#REF!</definedName>
    <definedName name="InvDol2" localSheetId="16">#REF!</definedName>
    <definedName name="InvDol2" localSheetId="17">#REF!</definedName>
    <definedName name="InvDol2" localSheetId="3">#REF!</definedName>
    <definedName name="InvDol2" localSheetId="4">#REF!</definedName>
    <definedName name="InvDol2" localSheetId="5">#REF!</definedName>
    <definedName name="InvDol2">#REF!</definedName>
    <definedName name="InvDol3" localSheetId="16">#REF!</definedName>
    <definedName name="InvDol3" localSheetId="17">#REF!</definedName>
    <definedName name="InvDol3" localSheetId="3">#REF!</definedName>
    <definedName name="InvDol3" localSheetId="4">#REF!</definedName>
    <definedName name="InvDol3" localSheetId="5">#REF!</definedName>
    <definedName name="InvDol3">#REF!</definedName>
    <definedName name="InvDol4" localSheetId="16">#REF!</definedName>
    <definedName name="InvDol4">#REF!</definedName>
    <definedName name="InvDol5" localSheetId="16">#REF!</definedName>
    <definedName name="InvDol5">#REF!</definedName>
    <definedName name="InvDol6" localSheetId="16">#REF!</definedName>
    <definedName name="InvDol6">#REF!</definedName>
    <definedName name="InvDol7" localSheetId="16">#REF!</definedName>
    <definedName name="InvDol7">#REF!</definedName>
    <definedName name="InvDol8" localSheetId="16">#REF!</definedName>
    <definedName name="InvDol8">#REF!</definedName>
    <definedName name="IOU" localSheetId="16">#REF!</definedName>
    <definedName name="IOU">#REF!</definedName>
    <definedName name="IOUHH" localSheetId="6">'1,1'!ERR</definedName>
    <definedName name="IOUHH" localSheetId="7">'1,2'!ERR</definedName>
    <definedName name="IOUHH" localSheetId="26">'[13]3,2'!ERR</definedName>
    <definedName name="IOUHH" localSheetId="34">'[13]3,2'!ERR</definedName>
    <definedName name="IOUHH" localSheetId="35">'[13]3,2'!ERR</definedName>
    <definedName name="IOUHH" localSheetId="16">'6,1'!ERR</definedName>
    <definedName name="IOUHH" localSheetId="22">'[13]3,2'!ERR</definedName>
    <definedName name="IOUHH" localSheetId="24">'[13]3,2'!ERR</definedName>
    <definedName name="IOUHH" localSheetId="3">CANTIDADES!ERR</definedName>
    <definedName name="IOUHH" localSheetId="4">'OFERTA ECONOMICA'!ERR</definedName>
    <definedName name="IOUHH" localSheetId="5">'PRESUPUESTO OFICIAL'!ERR</definedName>
    <definedName name="IOUHH">'[13]3,2'!ERR</definedName>
    <definedName name="IP" localSheetId="16">#REF!</definedName>
    <definedName name="IP" localSheetId="17">#REF!</definedName>
    <definedName name="IP" localSheetId="3">#REF!</definedName>
    <definedName name="IP" localSheetId="4">#REF!</definedName>
    <definedName name="IP" localSheetId="5">#REF!</definedName>
    <definedName name="IP">#REF!</definedName>
    <definedName name="irng" localSheetId="16" hidden="1">#REF!</definedName>
    <definedName name="irng" localSheetId="17" hidden="1">#REF!</definedName>
    <definedName name="irng" localSheetId="3" hidden="1">#REF!</definedName>
    <definedName name="irng" localSheetId="4" hidden="1">#REF!</definedName>
    <definedName name="irng" localSheetId="5" hidden="1">#REF!</definedName>
    <definedName name="irng" hidden="1">#REF!</definedName>
    <definedName name="Iss">'[42]LIQUIDA-NOMINA'!$AT$4</definedName>
    <definedName name="issafp" localSheetId="16">[57]Hoja1!$C$19</definedName>
    <definedName name="issafp" localSheetId="3">[57]Hoja1!$C$19</definedName>
    <definedName name="issafp" localSheetId="4">[57]Hoja1!$C$19</definedName>
    <definedName name="issafp" localSheetId="5">[57]Hoja1!$C$19</definedName>
    <definedName name="issafp">[57]Hoja1!$C$19</definedName>
    <definedName name="isscs" localSheetId="16">[57]Hoja1!$C$21</definedName>
    <definedName name="isscs" localSheetId="3">[57]Hoja1!$C$21</definedName>
    <definedName name="isscs" localSheetId="4">[57]Hoja1!$C$21</definedName>
    <definedName name="isscs" localSheetId="5">[57]Hoja1!$C$21</definedName>
    <definedName name="isscs">[57]Hoja1!$C$21</definedName>
    <definedName name="isseps" localSheetId="16">[57]Hoja1!$C$20</definedName>
    <definedName name="isseps" localSheetId="3">[57]Hoja1!$C$20</definedName>
    <definedName name="isseps" localSheetId="4">[57]Hoja1!$C$20</definedName>
    <definedName name="isseps" localSheetId="5">[57]Hoja1!$C$20</definedName>
    <definedName name="isseps">[57]Hoja1!$C$20</definedName>
    <definedName name="ITEM">[82]BASE!$C$4:$H$255</definedName>
    <definedName name="ITEM1" localSheetId="6">#REF!</definedName>
    <definedName name="ITEM1" localSheetId="7">#REF!</definedName>
    <definedName name="ITEM1" localSheetId="16">#REF!</definedName>
    <definedName name="ITEM1" localSheetId="17">#REF!</definedName>
    <definedName name="ITEM1" localSheetId="3">#REF!</definedName>
    <definedName name="ITEM1" localSheetId="4">#REF!</definedName>
    <definedName name="ITEM1" localSheetId="5">#REF!</definedName>
    <definedName name="ITEM1">#REF!</definedName>
    <definedName name="ITEM15" localSheetId="6">#REF!</definedName>
    <definedName name="ITEM15" localSheetId="7">#REF!</definedName>
    <definedName name="ITEM15" localSheetId="16">#REF!</definedName>
    <definedName name="ITEM15" localSheetId="17">#REF!</definedName>
    <definedName name="ITEM15">#REF!</definedName>
    <definedName name="ITEM2" localSheetId="6">#REF!</definedName>
    <definedName name="ITEM2" localSheetId="7">#REF!</definedName>
    <definedName name="ITEM2" localSheetId="16">#REF!</definedName>
    <definedName name="ITEM2" localSheetId="17">#REF!</definedName>
    <definedName name="ITEM2">#REF!</definedName>
    <definedName name="item210.3" localSheetId="6">#REF!</definedName>
    <definedName name="item210.3" localSheetId="7">#REF!</definedName>
    <definedName name="item210.3" localSheetId="16">#REF!</definedName>
    <definedName name="item210.3">#REF!</definedName>
    <definedName name="item230.1" localSheetId="6">#REF!</definedName>
    <definedName name="item230.1" localSheetId="7">#REF!</definedName>
    <definedName name="item230.1" localSheetId="16">#REF!</definedName>
    <definedName name="item230.1">#REF!</definedName>
    <definedName name="ITEM3" localSheetId="6">#REF!</definedName>
    <definedName name="ITEM3" localSheetId="7">#REF!</definedName>
    <definedName name="ITEM3" localSheetId="16">#REF!</definedName>
    <definedName name="ITEM3">#REF!</definedName>
    <definedName name="item310" localSheetId="6">#REF!</definedName>
    <definedName name="item310" localSheetId="7">#REF!</definedName>
    <definedName name="item310" localSheetId="16">#REF!</definedName>
    <definedName name="item310">#REF!</definedName>
    <definedName name="item320.2" localSheetId="6">#REF!</definedName>
    <definedName name="item320.2" localSheetId="7">#REF!</definedName>
    <definedName name="item320.2" localSheetId="16">#REF!</definedName>
    <definedName name="item320.2">#REF!</definedName>
    <definedName name="item330.1" localSheetId="6">#REF!</definedName>
    <definedName name="item330.1" localSheetId="7">#REF!</definedName>
    <definedName name="item330.1" localSheetId="16">#REF!</definedName>
    <definedName name="item330.1">#REF!</definedName>
    <definedName name="item420" localSheetId="6">#REF!</definedName>
    <definedName name="item420" localSheetId="7">#REF!</definedName>
    <definedName name="item420" localSheetId="16">#REF!</definedName>
    <definedName name="item420">#REF!</definedName>
    <definedName name="item450.2P" localSheetId="6">#REF!</definedName>
    <definedName name="item450.2P" localSheetId="7">#REF!</definedName>
    <definedName name="item450.2P" localSheetId="16">#REF!</definedName>
    <definedName name="item450.2P">#REF!</definedName>
    <definedName name="item600.1" localSheetId="6">#REF!</definedName>
    <definedName name="item600.1" localSheetId="7">#REF!</definedName>
    <definedName name="item600.1" localSheetId="16">#REF!</definedName>
    <definedName name="item600.1">#REF!</definedName>
    <definedName name="item610.1" localSheetId="6">#REF!</definedName>
    <definedName name="item610.1" localSheetId="7">#REF!</definedName>
    <definedName name="item610.1" localSheetId="16">#REF!</definedName>
    <definedName name="item610.1">#REF!</definedName>
    <definedName name="item610.2" localSheetId="6">#REF!</definedName>
    <definedName name="item610.2" localSheetId="7">#REF!</definedName>
    <definedName name="item610.2" localSheetId="16">#REF!</definedName>
    <definedName name="item610.2">#REF!</definedName>
    <definedName name="item630.4" localSheetId="6">#REF!</definedName>
    <definedName name="item630.4" localSheetId="7">#REF!</definedName>
    <definedName name="item630.4" localSheetId="16">#REF!</definedName>
    <definedName name="item630.4">#REF!</definedName>
    <definedName name="item630.6" localSheetId="6">#REF!</definedName>
    <definedName name="item630.6" localSheetId="7">#REF!</definedName>
    <definedName name="item630.6" localSheetId="16">#REF!</definedName>
    <definedName name="item630.6">#REF!</definedName>
    <definedName name="item630.7" localSheetId="6">#REF!</definedName>
    <definedName name="item630.7" localSheetId="7">#REF!</definedName>
    <definedName name="item630.7" localSheetId="16">#REF!</definedName>
    <definedName name="item630.7">#REF!</definedName>
    <definedName name="item640.3" localSheetId="6">#REF!</definedName>
    <definedName name="item640.3" localSheetId="7">#REF!</definedName>
    <definedName name="item640.3" localSheetId="16">#REF!</definedName>
    <definedName name="item640.3">#REF!</definedName>
    <definedName name="item661" localSheetId="6">#REF!</definedName>
    <definedName name="item661" localSheetId="7">#REF!</definedName>
    <definedName name="item661" localSheetId="16">#REF!</definedName>
    <definedName name="item661">#REF!</definedName>
    <definedName name="item671" localSheetId="6">#REF!</definedName>
    <definedName name="item671" localSheetId="7">#REF!</definedName>
    <definedName name="item671" localSheetId="16">#REF!</definedName>
    <definedName name="item671">#REF!</definedName>
    <definedName name="item673.1" localSheetId="6">#REF!</definedName>
    <definedName name="item673.1" localSheetId="7">#REF!</definedName>
    <definedName name="item673.1" localSheetId="16">#REF!</definedName>
    <definedName name="item673.1">#REF!</definedName>
    <definedName name="item673.3" localSheetId="6">#REF!</definedName>
    <definedName name="item673.3" localSheetId="7">#REF!</definedName>
    <definedName name="item673.3" localSheetId="16">#REF!</definedName>
    <definedName name="item673.3">#REF!</definedName>
    <definedName name="item681" localSheetId="6">#REF!</definedName>
    <definedName name="item681" localSheetId="7">#REF!</definedName>
    <definedName name="item681" localSheetId="16">#REF!</definedName>
    <definedName name="item681">#REF!</definedName>
    <definedName name="item700.1" localSheetId="6">#REF!</definedName>
    <definedName name="item700.1" localSheetId="7">#REF!</definedName>
    <definedName name="item700.1" localSheetId="16">#REF!</definedName>
    <definedName name="item700.1">#REF!</definedName>
    <definedName name="item710.1" localSheetId="6">#REF!</definedName>
    <definedName name="item710.1" localSheetId="7">#REF!</definedName>
    <definedName name="item710.1" localSheetId="16">#REF!</definedName>
    <definedName name="item710.1">#REF!</definedName>
    <definedName name="item710.2" localSheetId="6">#REF!</definedName>
    <definedName name="item710.2" localSheetId="7">#REF!</definedName>
    <definedName name="item710.2" localSheetId="16">#REF!</definedName>
    <definedName name="item710.2">#REF!</definedName>
    <definedName name="item730.1" localSheetId="6">#REF!</definedName>
    <definedName name="item730.1" localSheetId="7">#REF!</definedName>
    <definedName name="item730.1" localSheetId="16">#REF!</definedName>
    <definedName name="item730.1">#REF!</definedName>
    <definedName name="item730.2" localSheetId="6">#REF!</definedName>
    <definedName name="item730.2" localSheetId="7">#REF!</definedName>
    <definedName name="item730.2" localSheetId="16">#REF!</definedName>
    <definedName name="item730.2">#REF!</definedName>
    <definedName name="item730.2.4" localSheetId="6">#REF!</definedName>
    <definedName name="item730.2.4" localSheetId="7">#REF!</definedName>
    <definedName name="item730.2.4" localSheetId="16">#REF!</definedName>
    <definedName name="item730.2.4">#REF!</definedName>
    <definedName name="item900.2" localSheetId="6">#REF!</definedName>
    <definedName name="item900.2" localSheetId="7">#REF!</definedName>
    <definedName name="item900.2" localSheetId="16">#REF!</definedName>
    <definedName name="item900.2">#REF!</definedName>
    <definedName name="ItemCodos" localSheetId="16">#REF!</definedName>
    <definedName name="ItemCodos">#REF!</definedName>
    <definedName name="IUI" localSheetId="6" hidden="1">{"TAB1",#N/A,TRUE,"GENERAL";"TAB2",#N/A,TRUE,"GENERAL";"TAB3",#N/A,TRUE,"GENERAL";"TAB4",#N/A,TRUE,"GENERAL";"TAB5",#N/A,TRUE,"GENERAL"}</definedName>
    <definedName name="IUI" localSheetId="7" hidden="1">{"TAB1",#N/A,TRUE,"GENERAL";"TAB2",#N/A,TRUE,"GENERAL";"TAB3",#N/A,TRUE,"GENERAL";"TAB4",#N/A,TRUE,"GENERAL";"TAB5",#N/A,TRUE,"GENERAL"}</definedName>
    <definedName name="IUI" localSheetId="16" hidden="1">{"TAB1",#N/A,TRUE,"GENERAL";"TAB2",#N/A,TRUE,"GENERAL";"TAB3",#N/A,TRUE,"GENERAL";"TAB4",#N/A,TRUE,"GENERAL";"TAB5",#N/A,TRUE,"GENERAL"}</definedName>
    <definedName name="IUI" localSheetId="17" hidden="1">{"TAB1",#N/A,TRUE,"GENERAL";"TAB2",#N/A,TRUE,"GENERAL";"TAB3",#N/A,TRUE,"GENERAL";"TAB4",#N/A,TRUE,"GENERAL";"TAB5",#N/A,TRUE,"GENERAL"}</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hidden="1">{"TAB1",#N/A,TRUE,"GENERAL";"TAB2",#N/A,TRUE,"GENERAL";"TAB3",#N/A,TRUE,"GENERAL";"TAB4",#N/A,TRUE,"GENERAL";"TAB5",#N/A,TRUE,"GENERAL"}</definedName>
    <definedName name="iuit7" localSheetId="6" hidden="1">{"TAB1",#N/A,TRUE,"GENERAL";"TAB2",#N/A,TRUE,"GENERAL";"TAB3",#N/A,TRUE,"GENERAL";"TAB4",#N/A,TRUE,"GENERAL";"TAB5",#N/A,TRUE,"GENERAL"}</definedName>
    <definedName name="iuit7" localSheetId="7"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17"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hidden="1">{"TAB1",#N/A,TRUE,"GENERAL";"TAB2",#N/A,TRUE,"GENERAL";"TAB3",#N/A,TRUE,"GENERAL";"TAB4",#N/A,TRUE,"GENERAL";"TAB5",#N/A,TRUE,"GENERAL"}</definedName>
    <definedName name="iul" localSheetId="6" hidden="1">{"via1",#N/A,TRUE,"general";"via2",#N/A,TRUE,"general";"via3",#N/A,TRUE,"general"}</definedName>
    <definedName name="iul" localSheetId="7" hidden="1">{"via1",#N/A,TRUE,"general";"via2",#N/A,TRUE,"general";"via3",#N/A,TRUE,"general"}</definedName>
    <definedName name="iul" localSheetId="16" hidden="1">{"via1",#N/A,TRUE,"general";"via2",#N/A,TRUE,"general";"via3",#N/A,TRUE,"general"}</definedName>
    <definedName name="iul" localSheetId="17" hidden="1">{"via1",#N/A,TRUE,"general";"via2",#N/A,TRUE,"general";"via3",#N/A,TRUE,"general"}</definedName>
    <definedName name="iul" localSheetId="3"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hidden="1">{"via1",#N/A,TRUE,"general";"via2",#N/A,TRUE,"general";"via3",#N/A,TRUE,"general"}</definedName>
    <definedName name="iuouio" localSheetId="6" hidden="1">{"via1",#N/A,TRUE,"general";"via2",#N/A,TRUE,"general";"via3",#N/A,TRUE,"general"}</definedName>
    <definedName name="iuouio" localSheetId="7" hidden="1">{"via1",#N/A,TRUE,"general";"via2",#N/A,TRUE,"general";"via3",#N/A,TRUE,"general"}</definedName>
    <definedName name="iuouio" localSheetId="16" hidden="1">{"via1",#N/A,TRUE,"general";"via2",#N/A,TRUE,"general";"via3",#N/A,TRUE,"general"}</definedName>
    <definedName name="iuouio" localSheetId="17"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hidden="1">{"via1",#N/A,TRUE,"general";"via2",#N/A,TRUE,"general";"via3",#N/A,TRUE,"general"}</definedName>
    <definedName name="iuyi9" localSheetId="6" hidden="1">{"TAB1",#N/A,TRUE,"GENERAL";"TAB2",#N/A,TRUE,"GENERAL";"TAB3",#N/A,TRUE,"GENERAL";"TAB4",#N/A,TRUE,"GENERAL";"TAB5",#N/A,TRUE,"GENERAL"}</definedName>
    <definedName name="iuyi9" localSheetId="7" hidden="1">{"TAB1",#N/A,TRUE,"GENERAL";"TAB2",#N/A,TRUE,"GENERAL";"TAB3",#N/A,TRUE,"GENERAL";"TAB4",#N/A,TRUE,"GENERAL";"TAB5",#N/A,TRUE,"GENERAL"}</definedName>
    <definedName name="iuyi9" localSheetId="16" hidden="1">{"TAB1",#N/A,TRUE,"GENERAL";"TAB2",#N/A,TRUE,"GENERAL";"TAB3",#N/A,TRUE,"GENERAL";"TAB4",#N/A,TRUE,"GENERAL";"TAB5",#N/A,TRUE,"GENERAL"}</definedName>
    <definedName name="iuyi9" localSheetId="17" hidden="1">{"TAB1",#N/A,TRUE,"GENERAL";"TAB2",#N/A,TRUE,"GENERAL";"TAB3",#N/A,TRUE,"GENERAL";"TAB4",#N/A,TRUE,"GENERAL";"TAB5",#N/A,TRUE,"GENERAL"}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hidden="1">{"TAB1",#N/A,TRUE,"GENERAL";"TAB2",#N/A,TRUE,"GENERAL";"TAB3",#N/A,TRUE,"GENERAL";"TAB4",#N/A,TRUE,"GENERAL";"TAB5",#N/A,TRUE,"GENERAL"}</definedName>
    <definedName name="IVA" localSheetId="6">#REF!</definedName>
    <definedName name="IVA" localSheetId="7">#REF!</definedName>
    <definedName name="IVA" localSheetId="16">#REF!</definedName>
    <definedName name="IVA" localSheetId="17">#REF!</definedName>
    <definedName name="IVA" localSheetId="3">#REF!</definedName>
    <definedName name="IVA" localSheetId="4">#REF!</definedName>
    <definedName name="IVA" localSheetId="5">#REF!</definedName>
    <definedName name="IVA">#REF!</definedName>
    <definedName name="iwjer" localSheetId="16">#REF!</definedName>
    <definedName name="iwjer" localSheetId="17">#REF!</definedName>
    <definedName name="iwjer" localSheetId="3">#REF!</definedName>
    <definedName name="iwjer" localSheetId="4">#REF!</definedName>
    <definedName name="iwjer" localSheetId="5">#REF!</definedName>
    <definedName name="iwjer">#REF!</definedName>
    <definedName name="iyuiuyi" localSheetId="6" hidden="1">{"via1",#N/A,TRUE,"general";"via2",#N/A,TRUE,"general";"via3",#N/A,TRUE,"general"}</definedName>
    <definedName name="iyuiuyi" localSheetId="7" hidden="1">{"via1",#N/A,TRUE,"general";"via2",#N/A,TRUE,"general";"via3",#N/A,TRUE,"general"}</definedName>
    <definedName name="iyuiuyi" localSheetId="16" hidden="1">{"via1",#N/A,TRUE,"general";"via2",#N/A,TRUE,"general";"via3",#N/A,TRUE,"general"}</definedName>
    <definedName name="iyuiuyi" localSheetId="17" hidden="1">{"via1",#N/A,TRUE,"general";"via2",#N/A,TRUE,"general";"via3",#N/A,TRUE,"general"}</definedName>
    <definedName name="iyuiuyi" localSheetId="3"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hidden="1">{"via1",#N/A,TRUE,"general";"via2",#N/A,TRUE,"general";"via3",#N/A,TRUE,"general"}</definedName>
    <definedName name="j" localSheetId="6" hidden="1">{"TAB1",#N/A,TRUE,"GENERAL";"TAB2",#N/A,TRUE,"GENERAL";"TAB3",#N/A,TRUE,"GENERAL";"TAB4",#N/A,TRUE,"GENERAL";"TAB5",#N/A,TRUE,"GENERAL"}</definedName>
    <definedName name="j" localSheetId="7" hidden="1">{"TAB1",#N/A,TRUE,"GENERAL";"TAB2",#N/A,TRUE,"GENERAL";"TAB3",#N/A,TRUE,"GENERAL";"TAB4",#N/A,TRUE,"GENERAL";"TAB5",#N/A,TRUE,"GENERAL"}</definedName>
    <definedName name="j" localSheetId="16" hidden="1">{"TAB1",#N/A,TRUE,"GENERAL";"TAB2",#N/A,TRUE,"GENERAL";"TAB3",#N/A,TRUE,"GENERAL";"TAB4",#N/A,TRUE,"GENERAL";"TAB5",#N/A,TRUE,"GENERAL"}</definedName>
    <definedName name="j" localSheetId="17" hidden="1">{"TAB1",#N/A,TRUE,"GENERAL";"TAB2",#N/A,TRUE,"GENERAL";"TAB3",#N/A,TRUE,"GENERAL";"TAB4",#N/A,TRUE,"GENERAL";"TAB5",#N/A,TRUE,"GENERAL"}</definedName>
    <definedName name="j" localSheetId="3" hidden="1">{"TAB1",#N/A,TRUE,"GENERAL";"TAB2",#N/A,TRUE,"GENERAL";"TAB3",#N/A,TRUE,"GENERAL";"TAB4",#N/A,TRUE,"GENERAL";"TAB5",#N/A,TRUE,"GENERAL"}</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hidden="1">{"TAB1",#N/A,TRUE,"GENERAL";"TAB2",#N/A,TRUE,"GENERAL";"TAB3",#N/A,TRUE,"GENERAL";"TAB4",#N/A,TRUE,"GENERAL";"TAB5",#N/A,TRUE,"GENERAL"}</definedName>
    <definedName name="jd" localSheetId="6" hidden="1">{"via1",#N/A,TRUE,"general";"via2",#N/A,TRUE,"general";"via3",#N/A,TRUE,"general"}</definedName>
    <definedName name="jd" localSheetId="7" hidden="1">{"via1",#N/A,TRUE,"general";"via2",#N/A,TRUE,"general";"via3",#N/A,TRUE,"general"}</definedName>
    <definedName name="jd" localSheetId="16" hidden="1">{"via1",#N/A,TRUE,"general";"via2",#N/A,TRUE,"general";"via3",#N/A,TRUE,"general"}</definedName>
    <definedName name="jd" localSheetId="17" hidden="1">{"via1",#N/A,TRUE,"general";"via2",#N/A,TRUE,"general";"via3",#N/A,TRUE,"general"}</definedName>
    <definedName name="jd" localSheetId="3"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hidden="1">{"via1",#N/A,TRUE,"general";"via2",#N/A,TRUE,"general";"via3",#N/A,TRUE,"general"}</definedName>
    <definedName name="jdh" localSheetId="6" hidden="1">{"TAB1",#N/A,TRUE,"GENERAL";"TAB2",#N/A,TRUE,"GENERAL";"TAB3",#N/A,TRUE,"GENERAL";"TAB4",#N/A,TRUE,"GENERAL";"TAB5",#N/A,TRUE,"GENERAL"}</definedName>
    <definedName name="jdh" localSheetId="7" hidden="1">{"TAB1",#N/A,TRUE,"GENERAL";"TAB2",#N/A,TRUE,"GENERAL";"TAB3",#N/A,TRUE,"GENERAL";"TAB4",#N/A,TRUE,"GENERAL";"TAB5",#N/A,TRUE,"GENERAL"}</definedName>
    <definedName name="jdh" localSheetId="16" hidden="1">{"TAB1",#N/A,TRUE,"GENERAL";"TAB2",#N/A,TRUE,"GENERAL";"TAB3",#N/A,TRUE,"GENERAL";"TAB4",#N/A,TRUE,"GENERAL";"TAB5",#N/A,TRUE,"GENERAL"}</definedName>
    <definedName name="jdh" localSheetId="17" hidden="1">{"TAB1",#N/A,TRUE,"GENERAL";"TAB2",#N/A,TRUE,"GENERAL";"TAB3",#N/A,TRUE,"GENERAL";"TAB4",#N/A,TRUE,"GENERAL";"TAB5",#N/A,TRUE,"GENERAL"}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hidden="1">{"TAB1",#N/A,TRUE,"GENERAL";"TAB2",#N/A,TRUE,"GENERAL";"TAB3",#N/A,TRUE,"GENERAL";"TAB4",#N/A,TRUE,"GENERAL";"TAB5",#N/A,TRUE,"GENERAL"}</definedName>
    <definedName name="jeytj" localSheetId="6" hidden="1">{"TAB1",#N/A,TRUE,"GENERAL";"TAB2",#N/A,TRUE,"GENERAL";"TAB3",#N/A,TRUE,"GENERAL";"TAB4",#N/A,TRUE,"GENERAL";"TAB5",#N/A,TRUE,"GENERAL"}</definedName>
    <definedName name="jeytj" localSheetId="7" hidden="1">{"TAB1",#N/A,TRUE,"GENERAL";"TAB2",#N/A,TRUE,"GENERAL";"TAB3",#N/A,TRUE,"GENERAL";"TAB4",#N/A,TRUE,"GENERAL";"TAB5",#N/A,TRUE,"GENERAL"}</definedName>
    <definedName name="jeytj" localSheetId="16" hidden="1">{"TAB1",#N/A,TRUE,"GENERAL";"TAB2",#N/A,TRUE,"GENERAL";"TAB3",#N/A,TRUE,"GENERAL";"TAB4",#N/A,TRUE,"GENERAL";"TAB5",#N/A,TRUE,"GENERAL"}</definedName>
    <definedName name="jeytj" localSheetId="17"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6"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17"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hidden="1">{"TAB1",#N/A,TRUE,"GENERAL";"TAB2",#N/A,TRUE,"GENERAL";"TAB3",#N/A,TRUE,"GENERAL";"TAB4",#N/A,TRUE,"GENERAL";"TAB5",#N/A,TRUE,"GENERAL"}</definedName>
    <definedName name="jgfj" localSheetId="6" hidden="1">{"via1",#N/A,TRUE,"general";"via2",#N/A,TRUE,"general";"via3",#N/A,TRUE,"general"}</definedName>
    <definedName name="jgfj" localSheetId="7" hidden="1">{"via1",#N/A,TRUE,"general";"via2",#N/A,TRUE,"general";"via3",#N/A,TRUE,"general"}</definedName>
    <definedName name="jgfj" localSheetId="16" hidden="1">{"via1",#N/A,TRUE,"general";"via2",#N/A,TRUE,"general";"via3",#N/A,TRUE,"general"}</definedName>
    <definedName name="jgfj" localSheetId="17" hidden="1">{"via1",#N/A,TRUE,"general";"via2",#N/A,TRUE,"general";"via3",#N/A,TRUE,"general"}</definedName>
    <definedName name="jgfj" localSheetId="3"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hidden="1">{"via1",#N/A,TRUE,"general";"via2",#N/A,TRUE,"general";"via3",#N/A,TRUE,"general"}</definedName>
    <definedName name="jghj" localSheetId="6" hidden="1">{"TAB1",#N/A,TRUE,"GENERAL";"TAB2",#N/A,TRUE,"GENERAL";"TAB3",#N/A,TRUE,"GENERAL";"TAB4",#N/A,TRUE,"GENERAL";"TAB5",#N/A,TRUE,"GENERAL"}</definedName>
    <definedName name="jghj" localSheetId="7" hidden="1">{"TAB1",#N/A,TRUE,"GENERAL";"TAB2",#N/A,TRUE,"GENERAL";"TAB3",#N/A,TRUE,"GENERAL";"TAB4",#N/A,TRUE,"GENERAL";"TAB5",#N/A,TRUE,"GENERAL"}</definedName>
    <definedName name="jghj" localSheetId="16" hidden="1">{"TAB1",#N/A,TRUE,"GENERAL";"TAB2",#N/A,TRUE,"GENERAL";"TAB3",#N/A,TRUE,"GENERAL";"TAB4",#N/A,TRUE,"GENERAL";"TAB5",#N/A,TRUE,"GENERAL"}</definedName>
    <definedName name="jghj" localSheetId="17" hidden="1">{"TAB1",#N/A,TRUE,"GENERAL";"TAB2",#N/A,TRUE,"GENERAL";"TAB3",#N/A,TRUE,"GENERAL";"TAB4",#N/A,TRUE,"GENERAL";"TAB5",#N/A,TRUE,"GENERAL"}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hidden="1">{"TAB1",#N/A,TRUE,"GENERAL";"TAB2",#N/A,TRUE,"GENERAL";"TAB3",#N/A,TRUE,"GENERAL";"TAB4",#N/A,TRUE,"GENERAL";"TAB5",#N/A,TRUE,"GENERAL"}</definedName>
    <definedName name="jgj" localSheetId="6" hidden="1">{"TAB1",#N/A,TRUE,"GENERAL";"TAB2",#N/A,TRUE,"GENERAL";"TAB3",#N/A,TRUE,"GENERAL";"TAB4",#N/A,TRUE,"GENERAL";"TAB5",#N/A,TRUE,"GENERAL"}</definedName>
    <definedName name="jgj" localSheetId="7" hidden="1">{"TAB1",#N/A,TRUE,"GENERAL";"TAB2",#N/A,TRUE,"GENERAL";"TAB3",#N/A,TRUE,"GENERAL";"TAB4",#N/A,TRUE,"GENERAL";"TAB5",#N/A,TRUE,"GENERAL"}</definedName>
    <definedName name="jgj" localSheetId="16" hidden="1">{"TAB1",#N/A,TRUE,"GENERAL";"TAB2",#N/A,TRUE,"GENERAL";"TAB3",#N/A,TRUE,"GENERAL";"TAB4",#N/A,TRUE,"GENERAL";"TAB5",#N/A,TRUE,"GENERAL"}</definedName>
    <definedName name="jgj" localSheetId="17"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hidden="1">{"TAB1",#N/A,TRUE,"GENERAL";"TAB2",#N/A,TRUE,"GENERAL";"TAB3",#N/A,TRUE,"GENERAL";"TAB4",#N/A,TRUE,"GENERAL";"TAB5",#N/A,TRUE,"GENERAL"}</definedName>
    <definedName name="jhg" localSheetId="6" hidden="1">{"TAB1",#N/A,TRUE,"GENERAL";"TAB2",#N/A,TRUE,"GENERAL";"TAB3",#N/A,TRUE,"GENERAL";"TAB4",#N/A,TRUE,"GENERAL";"TAB5",#N/A,TRUE,"GENERAL"}</definedName>
    <definedName name="jhg" localSheetId="7" hidden="1">{"TAB1",#N/A,TRUE,"GENERAL";"TAB2",#N/A,TRUE,"GENERAL";"TAB3",#N/A,TRUE,"GENERAL";"TAB4",#N/A,TRUE,"GENERAL";"TAB5",#N/A,TRUE,"GENERAL"}</definedName>
    <definedName name="jhg" localSheetId="16" hidden="1">{"TAB1",#N/A,TRUE,"GENERAL";"TAB2",#N/A,TRUE,"GENERAL";"TAB3",#N/A,TRUE,"GENERAL";"TAB4",#N/A,TRUE,"GENERAL";"TAB5",#N/A,TRUE,"GENERAL"}</definedName>
    <definedName name="jhg" localSheetId="17"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hidden="1">{"TAB1",#N/A,TRUE,"GENERAL";"TAB2",#N/A,TRUE,"GENERAL";"TAB3",#N/A,TRUE,"GENERAL";"TAB4",#N/A,TRUE,"GENERAL";"TAB5",#N/A,TRUE,"GENERAL"}</definedName>
    <definedName name="jhjyj" localSheetId="6" hidden="1">{"via1",#N/A,TRUE,"general";"via2",#N/A,TRUE,"general";"via3",#N/A,TRUE,"general"}</definedName>
    <definedName name="jhjyj" localSheetId="7" hidden="1">{"via1",#N/A,TRUE,"general";"via2",#N/A,TRUE,"general";"via3",#N/A,TRUE,"general"}</definedName>
    <definedName name="jhjyj" localSheetId="16" hidden="1">{"via1",#N/A,TRUE,"general";"via2",#N/A,TRUE,"general";"via3",#N/A,TRUE,"general"}</definedName>
    <definedName name="jhjyj" localSheetId="17" hidden="1">{"via1",#N/A,TRUE,"general";"via2",#N/A,TRUE,"general";"via3",#N/A,TRUE,"general"}</definedName>
    <definedName name="jhjyj" localSheetId="3"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hidden="1">{"via1",#N/A,TRUE,"general";"via2",#N/A,TRUE,"general";"via3",#N/A,TRUE,"general"}</definedName>
    <definedName name="JHK" localSheetId="6" hidden="1">{"TAB1",#N/A,TRUE,"GENERAL";"TAB2",#N/A,TRUE,"GENERAL";"TAB3",#N/A,TRUE,"GENERAL";"TAB4",#N/A,TRUE,"GENERAL";"TAB5",#N/A,TRUE,"GENERAL"}</definedName>
    <definedName name="JHK" localSheetId="7" hidden="1">{"TAB1",#N/A,TRUE,"GENERAL";"TAB2",#N/A,TRUE,"GENERAL";"TAB3",#N/A,TRUE,"GENERAL";"TAB4",#N/A,TRUE,"GENERAL";"TAB5",#N/A,TRUE,"GENERAL"}</definedName>
    <definedName name="JHK" localSheetId="16" hidden="1">{"TAB1",#N/A,TRUE,"GENERAL";"TAB2",#N/A,TRUE,"GENERAL";"TAB3",#N/A,TRUE,"GENERAL";"TAB4",#N/A,TRUE,"GENERAL";"TAB5",#N/A,TRUE,"GENERAL"}</definedName>
    <definedName name="JHK" localSheetId="17" hidden="1">{"TAB1",#N/A,TRUE,"GENERAL";"TAB2",#N/A,TRUE,"GENERAL";"TAB3",#N/A,TRUE,"GENERAL";"TAB4",#N/A,TRUE,"GENERAL";"TAB5",#N/A,TRUE,"GENERAL"}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17"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hidden="1">{"TAB1",#N/A,TRUE,"GENERAL";"TAB2",#N/A,TRUE,"GENERAL";"TAB3",#N/A,TRUE,"GENERAL";"TAB4",#N/A,TRUE,"GENERAL";"TAB5",#N/A,TRUE,"GENERAL"}</definedName>
    <definedName name="jj" localSheetId="6">'1,1'!ERR</definedName>
    <definedName name="jj" localSheetId="7">'1,2'!ERR</definedName>
    <definedName name="jj" localSheetId="26">'[13]3,2'!ERR</definedName>
    <definedName name="jj" localSheetId="34">'[13]3,2'!ERR</definedName>
    <definedName name="jj" localSheetId="35">'[13]3,2'!ERR</definedName>
    <definedName name="jj" localSheetId="16">'6,1'!ERR</definedName>
    <definedName name="jj" localSheetId="22">'[13]3,2'!ERR</definedName>
    <definedName name="jj" localSheetId="24">'[13]3,2'!ERR</definedName>
    <definedName name="jj" localSheetId="3">CANTIDADES!ERR</definedName>
    <definedName name="jj" localSheetId="4">'OFERTA ECONOMICA'!ERR</definedName>
    <definedName name="jj" localSheetId="5">'PRESUPUESTO OFICIAL'!ERR</definedName>
    <definedName name="jj">'[13]3,2'!ERR</definedName>
    <definedName name="jjfq" localSheetId="6" hidden="1">{"via1",#N/A,TRUE,"general";"via2",#N/A,TRUE,"general";"via3",#N/A,TRUE,"general"}</definedName>
    <definedName name="jjfq" localSheetId="7" hidden="1">{"via1",#N/A,TRUE,"general";"via2",#N/A,TRUE,"general";"via3",#N/A,TRUE,"general"}</definedName>
    <definedName name="jjfq" localSheetId="16" hidden="1">{"via1",#N/A,TRUE,"general";"via2",#N/A,TRUE,"general";"via3",#N/A,TRUE,"general"}</definedName>
    <definedName name="jjfq" localSheetId="17" hidden="1">{"via1",#N/A,TRUE,"general";"via2",#N/A,TRUE,"general";"via3",#N/A,TRUE,"general"}</definedName>
    <definedName name="jjfq" localSheetId="3"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hidden="1">{"via1",#N/A,TRUE,"general";"via2",#N/A,TRUE,"general";"via3",#N/A,TRUE,"general"}</definedName>
    <definedName name="JJJ" localSheetId="16" hidden="1">{#N/A,#N/A,FALSE,"Hoja1";#N/A,#N/A,FALSE,"Hoja2"}</definedName>
    <definedName name="JJJ" localSheetId="17" hidden="1">{#N/A,#N/A,FALSE,"Hoja1";#N/A,#N/A,FALSE,"Hoja2"}</definedName>
    <definedName name="JJJ" localSheetId="3" hidden="1">{#N/A,#N/A,FALSE,"Hoja1";#N/A,#N/A,FALSE,"Hoja2"}</definedName>
    <definedName name="JJJ" localSheetId="4" hidden="1">{#N/A,#N/A,FALSE,"Hoja1";#N/A,#N/A,FALSE,"Hoja2"}</definedName>
    <definedName name="JJJ" localSheetId="5" hidden="1">{#N/A,#N/A,FALSE,"Hoja1";#N/A,#N/A,FALSE,"Hoja2"}</definedName>
    <definedName name="JJJ" hidden="1">{#N/A,#N/A,FALSE,"Hoja1";#N/A,#N/A,FALSE,"Hoja2"}</definedName>
    <definedName name="jjjhjddfg" localSheetId="6" hidden="1">{"via1",#N/A,TRUE,"general";"via2",#N/A,TRUE,"general";"via3",#N/A,TRUE,"general"}</definedName>
    <definedName name="jjjhjddfg" localSheetId="7" hidden="1">{"via1",#N/A,TRUE,"general";"via2",#N/A,TRUE,"general";"via3",#N/A,TRUE,"general"}</definedName>
    <definedName name="jjjhjddfg" localSheetId="16" hidden="1">{"via1",#N/A,TRUE,"general";"via2",#N/A,TRUE,"general";"via3",#N/A,TRUE,"general"}</definedName>
    <definedName name="jjjhjddfg" localSheetId="17" hidden="1">{"via1",#N/A,TRUE,"general";"via2",#N/A,TRUE,"general";"via3",#N/A,TRUE,"general"}</definedName>
    <definedName name="jjjhjddfg" localSheetId="3"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hidden="1">{"via1",#N/A,TRUE,"general";"via2",#N/A,TRUE,"general";"via3",#N/A,TRUE,"general"}</definedName>
    <definedName name="jjjjju" localSheetId="6" hidden="1">{"via1",#N/A,TRUE,"general";"via2",#N/A,TRUE,"general";"via3",#N/A,TRUE,"general"}</definedName>
    <definedName name="jjjjju" localSheetId="7" hidden="1">{"via1",#N/A,TRUE,"general";"via2",#N/A,TRUE,"general";"via3",#N/A,TRUE,"general"}</definedName>
    <definedName name="jjjjju" localSheetId="16" hidden="1">{"via1",#N/A,TRUE,"general";"via2",#N/A,TRUE,"general";"via3",#N/A,TRUE,"general"}</definedName>
    <definedName name="jjjjju" localSheetId="17"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hidden="1">{"via1",#N/A,TRUE,"general";"via2",#N/A,TRUE,"general";"via3",#N/A,TRUE,"general"}</definedName>
    <definedName name="jjujujty" localSheetId="6"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16" hidden="1">{"TAB1",#N/A,TRUE,"GENERAL";"TAB2",#N/A,TRUE,"GENERAL";"TAB3",#N/A,TRUE,"GENERAL";"TAB4",#N/A,TRUE,"GENERAL";"TAB5",#N/A,TRUE,"GENERAL"}</definedName>
    <definedName name="jjujujty" localSheetId="17"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hidden="1">{"TAB1",#N/A,TRUE,"GENERAL";"TAB2",#N/A,TRUE,"GENERAL";"TAB3",#N/A,TRUE,"GENERAL";"TAB4",#N/A,TRUE,"GENERAL";"TAB5",#N/A,TRUE,"GENERAL"}</definedName>
    <definedName name="jjyjy" localSheetId="6" hidden="1">{"via1",#N/A,TRUE,"general";"via2",#N/A,TRUE,"general";"via3",#N/A,TRUE,"general"}</definedName>
    <definedName name="jjyjy" localSheetId="7" hidden="1">{"via1",#N/A,TRUE,"general";"via2",#N/A,TRUE,"general";"via3",#N/A,TRUE,"general"}</definedName>
    <definedName name="jjyjy" localSheetId="16" hidden="1">{"via1",#N/A,TRUE,"general";"via2",#N/A,TRUE,"general";"via3",#N/A,TRUE,"general"}</definedName>
    <definedName name="jjyjy" localSheetId="17" hidden="1">{"via1",#N/A,TRUE,"general";"via2",#N/A,TRUE,"general";"via3",#N/A,TRUE,"general"}</definedName>
    <definedName name="jjyjy" localSheetId="3"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hidden="1">{"via1",#N/A,TRUE,"general";"via2",#N/A,TRUE,"general";"via3",#N/A,TRUE,"general"}</definedName>
    <definedName name="jkk" localSheetId="6" hidden="1">{"TAB1",#N/A,TRUE,"GENERAL";"TAB2",#N/A,TRUE,"GENERAL";"TAB3",#N/A,TRUE,"GENERAL";"TAB4",#N/A,TRUE,"GENERAL";"TAB5",#N/A,TRUE,"GENERAL"}</definedName>
    <definedName name="jkk" localSheetId="7" hidden="1">{"TAB1",#N/A,TRUE,"GENERAL";"TAB2",#N/A,TRUE,"GENERAL";"TAB3",#N/A,TRUE,"GENERAL";"TAB4",#N/A,TRUE,"GENERAL";"TAB5",#N/A,TRUE,"GENERAL"}</definedName>
    <definedName name="jkk" localSheetId="16" hidden="1">{"TAB1",#N/A,TRUE,"GENERAL";"TAB2",#N/A,TRUE,"GENERAL";"TAB3",#N/A,TRUE,"GENERAL";"TAB4",#N/A,TRUE,"GENERAL";"TAB5",#N/A,TRUE,"GENERAL"}</definedName>
    <definedName name="jkk" localSheetId="17" hidden="1">{"TAB1",#N/A,TRUE,"GENERAL";"TAB2",#N/A,TRUE,"GENERAL";"TAB3",#N/A,TRUE,"GENERAL";"TAB4",#N/A,TRUE,"GENERAL";"TAB5",#N/A,TRUE,"GENERAL"}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hidden="1">{"TAB1",#N/A,TRUE,"GENERAL";"TAB2",#N/A,TRUE,"GENERAL";"TAB3",#N/A,TRUE,"GENERAL";"TAB4",#N/A,TRUE,"GENERAL";"TAB5",#N/A,TRUE,"GENERAL"}</definedName>
    <definedName name="jkl" localSheetId="6">#REF!</definedName>
    <definedName name="jkl" localSheetId="7">#REF!</definedName>
    <definedName name="jkl" localSheetId="16">#REF!</definedName>
    <definedName name="jkl" localSheetId="17">#REF!</definedName>
    <definedName name="jkl" localSheetId="3">#REF!</definedName>
    <definedName name="jkl" localSheetId="4">#REF!</definedName>
    <definedName name="jkl" localSheetId="5">#REF!</definedName>
    <definedName name="jkl">#REF!</definedName>
    <definedName name="JOHNNY" localSheetId="6">'1,1'!ERR</definedName>
    <definedName name="JOHNNY" localSheetId="7">'1,2'!ERR</definedName>
    <definedName name="JOHNNY" localSheetId="26">'[13]3,2'!ERR</definedName>
    <definedName name="JOHNNY" localSheetId="34">'[13]3,2'!ERR</definedName>
    <definedName name="JOHNNY" localSheetId="35">'[13]3,2'!ERR</definedName>
    <definedName name="JOHNNY" localSheetId="16">'6,1'!ERR</definedName>
    <definedName name="JOHNNY" localSheetId="22">'[13]3,2'!ERR</definedName>
    <definedName name="JOHNNY" localSheetId="24">'[13]3,2'!ERR</definedName>
    <definedName name="JOHNNY" localSheetId="3">CANTIDADES!ERR</definedName>
    <definedName name="JOHNNY" localSheetId="4">'OFERTA ECONOMICA'!ERR</definedName>
    <definedName name="JOHNNY" localSheetId="5">'PRESUPUESTO OFICIAL'!ERR</definedName>
    <definedName name="JOHNNY">'[13]3,2'!ERR</definedName>
    <definedName name="JRYJ" localSheetId="6" hidden="1">{"via1",#N/A,TRUE,"general";"via2",#N/A,TRUE,"general";"via3",#N/A,TRUE,"general"}</definedName>
    <definedName name="JRYJ" localSheetId="7" hidden="1">{"via1",#N/A,TRUE,"general";"via2",#N/A,TRUE,"general";"via3",#N/A,TRUE,"general"}</definedName>
    <definedName name="JRYJ" localSheetId="16" hidden="1">{"via1",#N/A,TRUE,"general";"via2",#N/A,TRUE,"general";"via3",#N/A,TRUE,"general"}</definedName>
    <definedName name="JRYJ" localSheetId="17" hidden="1">{"via1",#N/A,TRUE,"general";"via2",#N/A,TRUE,"general";"via3",#N/A,TRUE,"general"}</definedName>
    <definedName name="JRYJ" localSheetId="3"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hidden="1">{"via1",#N/A,TRUE,"general";"via2",#N/A,TRUE,"general";"via3",#N/A,TRUE,"general"}</definedName>
    <definedName name="jtyj" localSheetId="6" hidden="1">{"TAB1",#N/A,TRUE,"GENERAL";"TAB2",#N/A,TRUE,"GENERAL";"TAB3",#N/A,TRUE,"GENERAL";"TAB4",#N/A,TRUE,"GENERAL";"TAB5",#N/A,TRUE,"GENERAL"}</definedName>
    <definedName name="jtyj" localSheetId="7" hidden="1">{"TAB1",#N/A,TRUE,"GENERAL";"TAB2",#N/A,TRUE,"GENERAL";"TAB3",#N/A,TRUE,"GENERAL";"TAB4",#N/A,TRUE,"GENERAL";"TAB5",#N/A,TRUE,"GENERAL"}</definedName>
    <definedName name="jtyj" localSheetId="16" hidden="1">{"TAB1",#N/A,TRUE,"GENERAL";"TAB2",#N/A,TRUE,"GENERAL";"TAB3",#N/A,TRUE,"GENERAL";"TAB4",#N/A,TRUE,"GENERAL";"TAB5",#N/A,TRUE,"GENERAL"}</definedName>
    <definedName name="jtyj" localSheetId="17" hidden="1">{"TAB1",#N/A,TRUE,"GENERAL";"TAB2",#N/A,TRUE,"GENERAL";"TAB3",#N/A,TRUE,"GENERAL";"TAB4",#N/A,TRUE,"GENERAL";"TAB5",#N/A,TRUE,"GENERAL"}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hidden="1">{"TAB1",#N/A,TRUE,"GENERAL";"TAB2",#N/A,TRUE,"GENERAL";"TAB3",#N/A,TRUE,"GENERAL";"TAB4",#N/A,TRUE,"GENERAL";"TAB5",#N/A,TRUE,"GENERAL"}</definedName>
    <definedName name="jtyry" localSheetId="6" hidden="1">{"TAB1",#N/A,TRUE,"GENERAL";"TAB2",#N/A,TRUE,"GENERAL";"TAB3",#N/A,TRUE,"GENERAL";"TAB4",#N/A,TRUE,"GENERAL";"TAB5",#N/A,TRUE,"GENERAL"}</definedName>
    <definedName name="jtyry" localSheetId="7"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17"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hidden="1">{"TAB1",#N/A,TRUE,"GENERAL";"TAB2",#N/A,TRUE,"GENERAL";"TAB3",#N/A,TRUE,"GENERAL";"TAB4",#N/A,TRUE,"GENERAL";"TAB5",#N/A,TRUE,"GENERAL"}</definedName>
    <definedName name="juj" localSheetId="6" hidden="1">{"via1",#N/A,TRUE,"general";"via2",#N/A,TRUE,"general";"via3",#N/A,TRUE,"general"}</definedName>
    <definedName name="juj" localSheetId="7" hidden="1">{"via1",#N/A,TRUE,"general";"via2",#N/A,TRUE,"general";"via3",#N/A,TRUE,"general"}</definedName>
    <definedName name="juj" localSheetId="16" hidden="1">{"via1",#N/A,TRUE,"general";"via2",#N/A,TRUE,"general";"via3",#N/A,TRUE,"general"}</definedName>
    <definedName name="juj" localSheetId="17" hidden="1">{"via1",#N/A,TRUE,"general";"via2",#N/A,TRUE,"general";"via3",#N/A,TRUE,"general"}</definedName>
    <definedName name="juj" localSheetId="3"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hidden="1">{"via1",#N/A,TRUE,"general";"via2",#N/A,TRUE,"general";"via3",#N/A,TRUE,"general"}</definedName>
    <definedName name="jujcx" localSheetId="6" hidden="1">{"via1",#N/A,TRUE,"general";"via2",#N/A,TRUE,"general";"via3",#N/A,TRUE,"general"}</definedName>
    <definedName name="jujcx" localSheetId="7" hidden="1">{"via1",#N/A,TRUE,"general";"via2",#N/A,TRUE,"general";"via3",#N/A,TRUE,"general"}</definedName>
    <definedName name="jujcx" localSheetId="16" hidden="1">{"via1",#N/A,TRUE,"general";"via2",#N/A,TRUE,"general";"via3",#N/A,TRUE,"general"}</definedName>
    <definedName name="jujcx" localSheetId="17"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hidden="1">{"via1",#N/A,TRUE,"general";"via2",#N/A,TRUE,"general";"via3",#N/A,TRUE,"general"}</definedName>
    <definedName name="jujuj" localSheetId="6" hidden="1">{"via1",#N/A,TRUE,"general";"via2",#N/A,TRUE,"general";"via3",#N/A,TRUE,"general"}</definedName>
    <definedName name="jujuj" localSheetId="7" hidden="1">{"via1",#N/A,TRUE,"general";"via2",#N/A,TRUE,"general";"via3",#N/A,TRUE,"general"}</definedName>
    <definedName name="jujuj" localSheetId="16" hidden="1">{"via1",#N/A,TRUE,"general";"via2",#N/A,TRUE,"general";"via3",#N/A,TRUE,"general"}</definedName>
    <definedName name="jujuj" localSheetId="17"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hidden="1">{"via1",#N/A,TRUE,"general";"via2",#N/A,TRUE,"general";"via3",#N/A,TRUE,"general"}</definedName>
    <definedName name="jujujuju" localSheetId="6"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16" hidden="1">{"TAB1",#N/A,TRUE,"GENERAL";"TAB2",#N/A,TRUE,"GENERAL";"TAB3",#N/A,TRUE,"GENERAL";"TAB4",#N/A,TRUE,"GENERAL";"TAB5",#N/A,TRUE,"GENERAL"}</definedName>
    <definedName name="jujujuju" localSheetId="17"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16" hidden="1">{"TAB1",#N/A,TRUE,"GENERAL";"TAB2",#N/A,TRUE,"GENERAL";"TAB3",#N/A,TRUE,"GENERAL";"TAB4",#N/A,TRUE,"GENERAL";"TAB5",#N/A,TRUE,"GENERAL"}</definedName>
    <definedName name="juuuhb" localSheetId="17"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hidden="1">{"TAB1",#N/A,TRUE,"GENERAL";"TAB2",#N/A,TRUE,"GENERAL";"TAB3",#N/A,TRUE,"GENERAL";"TAB4",#N/A,TRUE,"GENERAL";"TAB5",#N/A,TRUE,"GENERAL"}</definedName>
    <definedName name="jvv" localSheetId="6">#REF!</definedName>
    <definedName name="jvv" localSheetId="7">#REF!</definedName>
    <definedName name="jvv" localSheetId="16">#REF!</definedName>
    <definedName name="jvv" localSheetId="17">#REF!</definedName>
    <definedName name="jvv" localSheetId="3">#REF!</definedName>
    <definedName name="jvv" localSheetId="4">#REF!</definedName>
    <definedName name="jvv" localSheetId="5">#REF!</definedName>
    <definedName name="jvv">#REF!</definedName>
    <definedName name="jyjt7" localSheetId="6" hidden="1">{"via1",#N/A,TRUE,"general";"via2",#N/A,TRUE,"general";"via3",#N/A,TRUE,"general"}</definedName>
    <definedName name="jyjt7" localSheetId="7" hidden="1">{"via1",#N/A,TRUE,"general";"via2",#N/A,TRUE,"general";"via3",#N/A,TRUE,"general"}</definedName>
    <definedName name="jyjt7" localSheetId="16" hidden="1">{"via1",#N/A,TRUE,"general";"via2",#N/A,TRUE,"general";"via3",#N/A,TRUE,"general"}</definedName>
    <definedName name="jyjt7" localSheetId="17" hidden="1">{"via1",#N/A,TRUE,"general";"via2",#N/A,TRUE,"general";"via3",#N/A,TRUE,"general"}</definedName>
    <definedName name="jyjt7" localSheetId="3"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hidden="1">{"via1",#N/A,TRUE,"general";"via2",#N/A,TRUE,"general";"via3",#N/A,TRUE,"general"}</definedName>
    <definedName name="jyt" localSheetId="6" hidden="1">{"via1",#N/A,TRUE,"general";"via2",#N/A,TRUE,"general";"via3",#N/A,TRUE,"general"}</definedName>
    <definedName name="jyt" localSheetId="7" hidden="1">{"via1",#N/A,TRUE,"general";"via2",#N/A,TRUE,"general";"via3",#N/A,TRUE,"general"}</definedName>
    <definedName name="jyt" localSheetId="16" hidden="1">{"via1",#N/A,TRUE,"general";"via2",#N/A,TRUE,"general";"via3",#N/A,TRUE,"general"}</definedName>
    <definedName name="jyt" localSheetId="17"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hidden="1">{"via1",#N/A,TRUE,"general";"via2",#N/A,TRUE,"general";"via3",#N/A,TRUE,"general"}</definedName>
    <definedName name="jytj" localSheetId="6" hidden="1">{"via1",#N/A,TRUE,"general";"via2",#N/A,TRUE,"general";"via3",#N/A,TRUE,"general"}</definedName>
    <definedName name="jytj" localSheetId="7" hidden="1">{"via1",#N/A,TRUE,"general";"via2",#N/A,TRUE,"general";"via3",#N/A,TRUE,"general"}</definedName>
    <definedName name="jytj" localSheetId="16" hidden="1">{"via1",#N/A,TRUE,"general";"via2",#N/A,TRUE,"general";"via3",#N/A,TRUE,"general"}</definedName>
    <definedName name="jytj" localSheetId="17"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hidden="1">{"via1",#N/A,TRUE,"general";"via2",#N/A,TRUE,"general";"via3",#N/A,TRUE,"general"}</definedName>
    <definedName name="jyuju" localSheetId="6" hidden="1">{"via1",#N/A,TRUE,"general";"via2",#N/A,TRUE,"general";"via3",#N/A,TRUE,"general"}</definedName>
    <definedName name="jyuju" localSheetId="7" hidden="1">{"via1",#N/A,TRUE,"general";"via2",#N/A,TRUE,"general";"via3",#N/A,TRUE,"general"}</definedName>
    <definedName name="jyuju" localSheetId="16" hidden="1">{"via1",#N/A,TRUE,"general";"via2",#N/A,TRUE,"general";"via3",#N/A,TRUE,"general"}</definedName>
    <definedName name="jyuju" localSheetId="17"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hidden="1">{"via1",#N/A,TRUE,"general";"via2",#N/A,TRUE,"general";"via3",#N/A,TRUE,"general"}</definedName>
    <definedName name="jyujyuj" localSheetId="6" hidden="1">{"via1",#N/A,TRUE,"general";"via2",#N/A,TRUE,"general";"via3",#N/A,TRUE,"general"}</definedName>
    <definedName name="jyujyuj" localSheetId="7" hidden="1">{"via1",#N/A,TRUE,"general";"via2",#N/A,TRUE,"general";"via3",#N/A,TRUE,"general"}</definedName>
    <definedName name="jyujyuj" localSheetId="16" hidden="1">{"via1",#N/A,TRUE,"general";"via2",#N/A,TRUE,"general";"via3",#N/A,TRUE,"general"}</definedName>
    <definedName name="jyujyuj" localSheetId="17"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hidden="1">{"via1",#N/A,TRUE,"general";"via2",#N/A,TRUE,"general";"via3",#N/A,TRUE,"general"}</definedName>
    <definedName name="K0F1" localSheetId="6">#REF!</definedName>
    <definedName name="K0F1" localSheetId="7">#REF!</definedName>
    <definedName name="K0F1" localSheetId="16">#REF!</definedName>
    <definedName name="K0F1" localSheetId="17">#REF!</definedName>
    <definedName name="K0F1" localSheetId="3">#REF!</definedName>
    <definedName name="K0F1" localSheetId="4">#REF!</definedName>
    <definedName name="K0F1" localSheetId="5">#REF!</definedName>
    <definedName name="K0F1">#REF!</definedName>
    <definedName name="K0F2" localSheetId="6">#REF!</definedName>
    <definedName name="K0F2" localSheetId="7">#REF!</definedName>
    <definedName name="K0F2" localSheetId="16">#REF!</definedName>
    <definedName name="K0F2" localSheetId="17">#REF!</definedName>
    <definedName name="K0F2">#REF!</definedName>
    <definedName name="K10ALO" localSheetId="6">#REF!</definedName>
    <definedName name="K10ALO" localSheetId="7">#REF!</definedName>
    <definedName name="K10ALO" localSheetId="16">#REF!</definedName>
    <definedName name="K10ALO" localSheetId="17">#REF!</definedName>
    <definedName name="K10ALO">#REF!</definedName>
    <definedName name="K11ALO" localSheetId="6">#REF!</definedName>
    <definedName name="K11ALO" localSheetId="7">#REF!</definedName>
    <definedName name="K11ALO" localSheetId="16">#REF!</definedName>
    <definedName name="K11ALO">#REF!</definedName>
    <definedName name="K1F1" localSheetId="6">#REF!</definedName>
    <definedName name="K1F1" localSheetId="7">#REF!</definedName>
    <definedName name="K1F1" localSheetId="16">#REF!</definedName>
    <definedName name="K1F1">#REF!</definedName>
    <definedName name="K1F2" localSheetId="6">#REF!</definedName>
    <definedName name="K1F2" localSheetId="7">#REF!</definedName>
    <definedName name="K1F2" localSheetId="16">#REF!</definedName>
    <definedName name="K1F2">#REF!</definedName>
    <definedName name="K2F1" localSheetId="6">#REF!</definedName>
    <definedName name="K2F1" localSheetId="7">#REF!</definedName>
    <definedName name="K2F1" localSheetId="16">#REF!</definedName>
    <definedName name="K2F1">#REF!</definedName>
    <definedName name="K2F2" localSheetId="6">#REF!</definedName>
    <definedName name="K2F2" localSheetId="7">#REF!</definedName>
    <definedName name="K2F2" localSheetId="16">#REF!</definedName>
    <definedName name="K2F2">#REF!</definedName>
    <definedName name="K3F1" localSheetId="6">#REF!</definedName>
    <definedName name="K3F1" localSheetId="7">#REF!</definedName>
    <definedName name="K3F1" localSheetId="16">#REF!</definedName>
    <definedName name="K3F1">#REF!</definedName>
    <definedName name="K3F2" localSheetId="6">#REF!</definedName>
    <definedName name="K3F2" localSheetId="7">#REF!</definedName>
    <definedName name="K3F2" localSheetId="16">#REF!</definedName>
    <definedName name="K3F2">#REF!</definedName>
    <definedName name="K4F1" localSheetId="6">#REF!</definedName>
    <definedName name="K4F1" localSheetId="7">#REF!</definedName>
    <definedName name="K4F1" localSheetId="16">#REF!</definedName>
    <definedName name="K4F1">#REF!</definedName>
    <definedName name="K4F2" localSheetId="6">#REF!</definedName>
    <definedName name="K4F2" localSheetId="7">#REF!</definedName>
    <definedName name="K4F2" localSheetId="16">#REF!</definedName>
    <definedName name="K4F2">#REF!</definedName>
    <definedName name="K5F1" localSheetId="6">#REF!</definedName>
    <definedName name="K5F1" localSheetId="7">#REF!</definedName>
    <definedName name="K5F1" localSheetId="16">#REF!</definedName>
    <definedName name="K5F1">#REF!</definedName>
    <definedName name="K5F2" localSheetId="6">#REF!</definedName>
    <definedName name="K5F2" localSheetId="7">#REF!</definedName>
    <definedName name="K5F2" localSheetId="16">#REF!</definedName>
    <definedName name="K5F2">#REF!</definedName>
    <definedName name="K6F1" localSheetId="6">#REF!</definedName>
    <definedName name="K6F1" localSheetId="7">#REF!</definedName>
    <definedName name="K6F1" localSheetId="16">#REF!</definedName>
    <definedName name="K6F1">#REF!</definedName>
    <definedName name="K6F2" localSheetId="6">#REF!</definedName>
    <definedName name="K6F2" localSheetId="7">#REF!</definedName>
    <definedName name="K6F2" localSheetId="16">#REF!</definedName>
    <definedName name="K6F2">#REF!</definedName>
    <definedName name="K7F1" localSheetId="6">#REF!</definedName>
    <definedName name="K7F1" localSheetId="7">#REF!</definedName>
    <definedName name="K7F1" localSheetId="16">#REF!</definedName>
    <definedName name="K7F1">#REF!</definedName>
    <definedName name="K7F2" localSheetId="6">#REF!</definedName>
    <definedName name="K7F2" localSheetId="7">#REF!</definedName>
    <definedName name="K7F2" localSheetId="16">#REF!</definedName>
    <definedName name="K7F2">#REF!</definedName>
    <definedName name="K8ALO" localSheetId="6">#REF!</definedName>
    <definedName name="K8ALO" localSheetId="7">#REF!</definedName>
    <definedName name="K8ALO" localSheetId="16">#REF!</definedName>
    <definedName name="K8ALO">#REF!</definedName>
    <definedName name="K8F1" localSheetId="6">#REF!</definedName>
    <definedName name="K8F1" localSheetId="7">#REF!</definedName>
    <definedName name="K8F1" localSheetId="16">#REF!</definedName>
    <definedName name="K8F1">#REF!</definedName>
    <definedName name="K8F2" localSheetId="6">#REF!</definedName>
    <definedName name="K8F2" localSheetId="7">#REF!</definedName>
    <definedName name="K8F2" localSheetId="16">#REF!</definedName>
    <definedName name="K8F2">#REF!</definedName>
    <definedName name="K9ALO" localSheetId="6">#REF!</definedName>
    <definedName name="K9ALO" localSheetId="7">#REF!</definedName>
    <definedName name="K9ALO" localSheetId="16">#REF!</definedName>
    <definedName name="K9ALO">#REF!</definedName>
    <definedName name="kdmfm" localSheetId="16" hidden="1">#REF!</definedName>
    <definedName name="kdmfm" hidden="1">#REF!</definedName>
    <definedName name="kf" localSheetId="16">#REF!</definedName>
    <definedName name="kf">#REF!</definedName>
    <definedName name="kh" localSheetId="16">#REF!</definedName>
    <definedName name="kh">#REF!</definedName>
    <definedName name="KHGGH" localSheetId="6" hidden="1">{"via1",#N/A,TRUE,"general";"via2",#N/A,TRUE,"general";"via3",#N/A,TRUE,"general"}</definedName>
    <definedName name="KHGGH" localSheetId="7" hidden="1">{"via1",#N/A,TRUE,"general";"via2",#N/A,TRUE,"general";"via3",#N/A,TRUE,"general"}</definedName>
    <definedName name="KHGGH" localSheetId="16" hidden="1">{"via1",#N/A,TRUE,"general";"via2",#N/A,TRUE,"general";"via3",#N/A,TRUE,"general"}</definedName>
    <definedName name="KHGGH" localSheetId="17" hidden="1">{"via1",#N/A,TRUE,"general";"via2",#N/A,TRUE,"general";"via3",#N/A,TRUE,"general"}</definedName>
    <definedName name="KHGGH" localSheetId="3"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hidden="1">{"via1",#N/A,TRUE,"general";"via2",#N/A,TRUE,"general";"via3",#N/A,TRUE,"general"}</definedName>
    <definedName name="khjk7" localSheetId="6" hidden="1">{"TAB1",#N/A,TRUE,"GENERAL";"TAB2",#N/A,TRUE,"GENERAL";"TAB3",#N/A,TRUE,"GENERAL";"TAB4",#N/A,TRUE,"GENERAL";"TAB5",#N/A,TRUE,"GENERAL"}</definedName>
    <definedName name="khjk7" localSheetId="7" hidden="1">{"TAB1",#N/A,TRUE,"GENERAL";"TAB2",#N/A,TRUE,"GENERAL";"TAB3",#N/A,TRUE,"GENERAL";"TAB4",#N/A,TRUE,"GENERAL";"TAB5",#N/A,TRUE,"GENERAL"}</definedName>
    <definedName name="khjk7" localSheetId="16" hidden="1">{"TAB1",#N/A,TRUE,"GENERAL";"TAB2",#N/A,TRUE,"GENERAL";"TAB3",#N/A,TRUE,"GENERAL";"TAB4",#N/A,TRUE,"GENERAL";"TAB5",#N/A,TRUE,"GENERAL"}</definedName>
    <definedName name="khjk7" localSheetId="17" hidden="1">{"TAB1",#N/A,TRUE,"GENERAL";"TAB2",#N/A,TRUE,"GENERAL";"TAB3",#N/A,TRUE,"GENERAL";"TAB4",#N/A,TRUE,"GENERAL";"TAB5",#N/A,TRUE,"GENERAL"}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hidden="1">{"TAB1",#N/A,TRUE,"GENERAL";"TAB2",#N/A,TRUE,"GENERAL";"TAB3",#N/A,TRUE,"GENERAL";"TAB4",#N/A,TRUE,"GENERAL";"TAB5",#N/A,TRUE,"GENERAL"}</definedName>
    <definedName name="kikik" localSheetId="6" hidden="1">{"via1",#N/A,TRUE,"general";"via2",#N/A,TRUE,"general";"via3",#N/A,TRUE,"general"}</definedName>
    <definedName name="kikik" localSheetId="7" hidden="1">{"via1",#N/A,TRUE,"general";"via2",#N/A,TRUE,"general";"via3",#N/A,TRUE,"general"}</definedName>
    <definedName name="kikik" localSheetId="16" hidden="1">{"via1",#N/A,TRUE,"general";"via2",#N/A,TRUE,"general";"via3",#N/A,TRUE,"general"}</definedName>
    <definedName name="kikik" localSheetId="17" hidden="1">{"via1",#N/A,TRUE,"general";"via2",#N/A,TRUE,"general";"via3",#N/A,TRUE,"general"}</definedName>
    <definedName name="kikik" localSheetId="3"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hidden="1">{"via1",#N/A,TRUE,"general";"via2",#N/A,TRUE,"general";"via3",#N/A,TRUE,"general"}</definedName>
    <definedName name="kj">#REF!</definedName>
    <definedName name="kjhkd" localSheetId="6" hidden="1">{"via1",#N/A,TRUE,"general";"via2",#N/A,TRUE,"general";"via3",#N/A,TRUE,"general"}</definedName>
    <definedName name="kjhkd" localSheetId="7" hidden="1">{"via1",#N/A,TRUE,"general";"via2",#N/A,TRUE,"general";"via3",#N/A,TRUE,"general"}</definedName>
    <definedName name="kjhkd" localSheetId="16" hidden="1">{"via1",#N/A,TRUE,"general";"via2",#N/A,TRUE,"general";"via3",#N/A,TRUE,"general"}</definedName>
    <definedName name="kjhkd" localSheetId="17" hidden="1">{"via1",#N/A,TRUE,"general";"via2",#N/A,TRUE,"general";"via3",#N/A,TRUE,"general"}</definedName>
    <definedName name="kjhkd" localSheetId="3"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hidden="1">{"via1",#N/A,TRUE,"general";"via2",#N/A,TRUE,"general";"via3",#N/A,TRUE,"general"}</definedName>
    <definedName name="kjj">#REF!</definedName>
    <definedName name="kjk" localSheetId="6" hidden="1">{"via1",#N/A,TRUE,"general";"via2",#N/A,TRUE,"general";"via3",#N/A,TRUE,"general"}</definedName>
    <definedName name="kjk" localSheetId="7" hidden="1">{"via1",#N/A,TRUE,"general";"via2",#N/A,TRUE,"general";"via3",#N/A,TRUE,"general"}</definedName>
    <definedName name="kjk" localSheetId="16" hidden="1">{"via1",#N/A,TRUE,"general";"via2",#N/A,TRUE,"general";"via3",#N/A,TRUE,"general"}</definedName>
    <definedName name="kjk" localSheetId="17" hidden="1">{"via1",#N/A,TRUE,"general";"via2",#N/A,TRUE,"general";"via3",#N/A,TRUE,"general"}</definedName>
    <definedName name="kjk" localSheetId="3"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hidden="1">{"via1",#N/A,TRUE,"general";"via2",#N/A,TRUE,"general";"via3",#N/A,TRUE,"general"}</definedName>
    <definedName name="kjtrkjr" localSheetId="6" hidden="1">{"via1",#N/A,TRUE,"general";"via2",#N/A,TRUE,"general";"via3",#N/A,TRUE,"general"}</definedName>
    <definedName name="kjtrkjr" localSheetId="7" hidden="1">{"via1",#N/A,TRUE,"general";"via2",#N/A,TRUE,"general";"via3",#N/A,TRUE,"general"}</definedName>
    <definedName name="kjtrkjr" localSheetId="16" hidden="1">{"via1",#N/A,TRUE,"general";"via2",#N/A,TRUE,"general";"via3",#N/A,TRUE,"general"}</definedName>
    <definedName name="kjtrkjr" localSheetId="17"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hidden="1">{"via1",#N/A,TRUE,"general";"via2",#N/A,TRUE,"general";"via3",#N/A,TRUE,"general"}</definedName>
    <definedName name="kk">#REF!</definedName>
    <definedName name="kkkki" localSheetId="6" hidden="1">{"via1",#N/A,TRUE,"general";"via2",#N/A,TRUE,"general";"via3",#N/A,TRUE,"general"}</definedName>
    <definedName name="kkkki" localSheetId="7" hidden="1">{"via1",#N/A,TRUE,"general";"via2",#N/A,TRUE,"general";"via3",#N/A,TRUE,"general"}</definedName>
    <definedName name="kkkki" localSheetId="16" hidden="1">{"via1",#N/A,TRUE,"general";"via2",#N/A,TRUE,"general";"via3",#N/A,TRUE,"general"}</definedName>
    <definedName name="kkkki" localSheetId="17" hidden="1">{"via1",#N/A,TRUE,"general";"via2",#N/A,TRUE,"general";"via3",#N/A,TRUE,"general"}</definedName>
    <definedName name="kkkki" localSheetId="3"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hidden="1">{"via1",#N/A,TRUE,"general";"via2",#N/A,TRUE,"general";"via3",#N/A,TRUE,"general"}</definedName>
    <definedName name="kkkkkki" localSheetId="6"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16" hidden="1">{"TAB1",#N/A,TRUE,"GENERAL";"TAB2",#N/A,TRUE,"GENERAL";"TAB3",#N/A,TRUE,"GENERAL";"TAB4",#N/A,TRUE,"GENERAL";"TAB5",#N/A,TRUE,"GENERAL"}</definedName>
    <definedName name="kkkkkki" localSheetId="17"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hidden="1">{"TAB1",#N/A,TRUE,"GENERAL";"TAB2",#N/A,TRUE,"GENERAL";"TAB3",#N/A,TRUE,"GENERAL";"TAB4",#N/A,TRUE,"GENERAL";"TAB5",#N/A,TRUE,"GENERAL"}</definedName>
    <definedName name="kl" localSheetId="6">'1,1'!ERR</definedName>
    <definedName name="kl" localSheetId="7">'1,2'!ERR</definedName>
    <definedName name="kl" localSheetId="26">'[13]3,2'!ERR</definedName>
    <definedName name="kl" localSheetId="34">'[13]3,2'!ERR</definedName>
    <definedName name="kl" localSheetId="35">'[13]3,2'!ERR</definedName>
    <definedName name="kl" localSheetId="16">'6,1'!ERR</definedName>
    <definedName name="kl" localSheetId="22">'[13]3,2'!ERR</definedName>
    <definedName name="kl" localSheetId="24">'[13]3,2'!ERR</definedName>
    <definedName name="kl" localSheetId="3">CANTIDADES!ERR</definedName>
    <definedName name="kl" localSheetId="4">'OFERTA ECONOMICA'!ERR</definedName>
    <definedName name="kl" localSheetId="5">'PRESUPUESTO OFICIAL'!ERR</definedName>
    <definedName name="kl">'[13]3,2'!ERR</definedName>
    <definedName name="klklk" localSheetId="6">#REF!</definedName>
    <definedName name="klklk" localSheetId="7">#REF!</definedName>
    <definedName name="klklk" localSheetId="16">#REF!</definedName>
    <definedName name="klklk" localSheetId="17">#REF!</definedName>
    <definedName name="klklk" localSheetId="3">#REF!</definedName>
    <definedName name="klklk" localSheetId="4">#REF!</definedName>
    <definedName name="klklk" localSheetId="5">#REF!</definedName>
    <definedName name="klklk">#REF!</definedName>
    <definedName name="km" localSheetId="16">#REF!</definedName>
    <definedName name="km" localSheetId="17">#REF!</definedName>
    <definedName name="km" localSheetId="3">#REF!</definedName>
    <definedName name="km" localSheetId="4">#REF!</definedName>
    <definedName name="km" localSheetId="5">#REF!</definedName>
    <definedName name="km">#REF!</definedName>
    <definedName name="krtrk" localSheetId="6" hidden="1">{"via1",#N/A,TRUE,"general";"via2",#N/A,TRUE,"general";"via3",#N/A,TRUE,"general"}</definedName>
    <definedName name="krtrk" localSheetId="7" hidden="1">{"via1",#N/A,TRUE,"general";"via2",#N/A,TRUE,"general";"via3",#N/A,TRUE,"general"}</definedName>
    <definedName name="krtrk" localSheetId="16" hidden="1">{"via1",#N/A,TRUE,"general";"via2",#N/A,TRUE,"general";"via3",#N/A,TRUE,"general"}</definedName>
    <definedName name="krtrk" localSheetId="17" hidden="1">{"via1",#N/A,TRUE,"general";"via2",#N/A,TRUE,"general";"via3",#N/A,TRUE,"general"}</definedName>
    <definedName name="krtrk" localSheetId="3"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hidden="1">{"via1",#N/A,TRUE,"general";"via2",#N/A,TRUE,"general";"via3",#N/A,TRUE,"general"}</definedName>
    <definedName name="ks">#REF!</definedName>
    <definedName name="ksogtk" localSheetId="16">#REF!</definedName>
    <definedName name="ksogtk" localSheetId="17">#REF!</definedName>
    <definedName name="ksogtk">#REF!</definedName>
    <definedName name="kuyhgbe" localSheetId="16">#REF!</definedName>
    <definedName name="kuyhgbe" localSheetId="17">#REF!</definedName>
    <definedName name="kuyhgbe">#REF!</definedName>
    <definedName name="kyr" localSheetId="6" hidden="1">{"TAB1",#N/A,TRUE,"GENERAL";"TAB2",#N/A,TRUE,"GENERAL";"TAB3",#N/A,TRUE,"GENERAL";"TAB4",#N/A,TRUE,"GENERAL";"TAB5",#N/A,TRUE,"GENERAL"}</definedName>
    <definedName name="kyr" localSheetId="7" hidden="1">{"TAB1",#N/A,TRUE,"GENERAL";"TAB2",#N/A,TRUE,"GENERAL";"TAB3",#N/A,TRUE,"GENERAL";"TAB4",#N/A,TRUE,"GENERAL";"TAB5",#N/A,TRUE,"GENERAL"}</definedName>
    <definedName name="kyr" localSheetId="16" hidden="1">{"TAB1",#N/A,TRUE,"GENERAL";"TAB2",#N/A,TRUE,"GENERAL";"TAB3",#N/A,TRUE,"GENERAL";"TAB4",#N/A,TRUE,"GENERAL";"TAB5",#N/A,TRUE,"GENERAL"}</definedName>
    <definedName name="kyr" localSheetId="17" hidden="1">{"TAB1",#N/A,TRUE,"GENERAL";"TAB2",#N/A,TRUE,"GENERAL";"TAB3",#N/A,TRUE,"GENERAL";"TAB4",#N/A,TRUE,"GENERAL";"TAB5",#N/A,TRUE,"GENERAL"}</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hidden="1">{"TAB1",#N/A,TRUE,"GENERAL";"TAB2",#N/A,TRUE,"GENERAL";"TAB3",#N/A,TRUE,"GENERAL";"TAB4",#N/A,TRUE,"GENERAL";"TAB5",#N/A,TRUE,"GENERAL"}</definedName>
    <definedName name="L">#REF!</definedName>
    <definedName name="la" localSheetId="16">#REF!</definedName>
    <definedName name="la" localSheetId="17">#REF!</definedName>
    <definedName name="la">#REF!</definedName>
    <definedName name="LAF" localSheetId="16">#REF!</definedName>
    <definedName name="LAF" localSheetId="17">#REF!</definedName>
    <definedName name="LAF">#REF!</definedName>
    <definedName name="lame" localSheetId="16" hidden="1">#REF!</definedName>
    <definedName name="lame" hidden="1">#REF!</definedName>
    <definedName name="LANODO" localSheetId="16">#REF!</definedName>
    <definedName name="LANODO">#REF!</definedName>
    <definedName name="LANODOFT" localSheetId="16">#REF!</definedName>
    <definedName name="LANODOFT">#REF!</definedName>
    <definedName name="Last_Row">#N/A</definedName>
    <definedName name="lb" localSheetId="16">#REF!</definedName>
    <definedName name="lb" localSheetId="17">#REF!</definedName>
    <definedName name="lb">#REF!</definedName>
    <definedName name="ld" localSheetId="16">#REF!</definedName>
    <definedName name="ld" localSheetId="17">#REF!</definedName>
    <definedName name="ld">#REF!</definedName>
    <definedName name="Libro1_Hoja1_Lista" localSheetId="16">[88]LISTADO!#REF!</definedName>
    <definedName name="Libro1_Hoja1_Lista" localSheetId="17">[88]LISTADO!#REF!</definedName>
    <definedName name="Libro1_Hoja1_Lista">[88]LISTADO!#REF!</definedName>
    <definedName name="LICITACION" localSheetId="6">#REF!</definedName>
    <definedName name="LICITACION" localSheetId="7">#REF!</definedName>
    <definedName name="LICITACION" localSheetId="16">#REF!</definedName>
    <definedName name="LICITACION" localSheetId="17">#REF!</definedName>
    <definedName name="LICITACION" localSheetId="3">#REF!</definedName>
    <definedName name="LICITACION" localSheetId="4">#REF!</definedName>
    <definedName name="LICITACION" localSheetId="5">#REF!</definedName>
    <definedName name="LICITACION">#REF!</definedName>
    <definedName name="LINEA" localSheetId="6">[89]CONT_ADI!#REF!</definedName>
    <definedName name="LINEA" localSheetId="7">[89]CONT_ADI!#REF!</definedName>
    <definedName name="LINEA" localSheetId="16">[89]CONT_ADI!#REF!</definedName>
    <definedName name="LINEA" localSheetId="17">[89]CONT_ADI!#REF!</definedName>
    <definedName name="LINEA" localSheetId="3">[89]CONT_ADI!#REF!</definedName>
    <definedName name="LINEA" localSheetId="4">[89]CONT_ADI!#REF!</definedName>
    <definedName name="LINEA" localSheetId="5">[89]CONT_ADI!#REF!</definedName>
    <definedName name="LINEA">[89]CONT_ADI!#REF!</definedName>
    <definedName name="ListaCantidad" localSheetId="16">#REF!</definedName>
    <definedName name="ListaCantidad" localSheetId="17">#REF!</definedName>
    <definedName name="ListaCantidad" localSheetId="3">#REF!</definedName>
    <definedName name="ListaCantidad" localSheetId="4">#REF!</definedName>
    <definedName name="ListaCantidad" localSheetId="5">#REF!</definedName>
    <definedName name="ListaCantidad">#REF!</definedName>
    <definedName name="Listado" localSheetId="16">#REF!</definedName>
    <definedName name="Listado" localSheetId="17">#REF!</definedName>
    <definedName name="Listado" localSheetId="3">#REF!</definedName>
    <definedName name="Listado" localSheetId="4">#REF!</definedName>
    <definedName name="Listado" localSheetId="5">#REF!</definedName>
    <definedName name="Listado">#REF!</definedName>
    <definedName name="Listado1" localSheetId="16">#REF!</definedName>
    <definedName name="Listado1" localSheetId="17">#REF!</definedName>
    <definedName name="Listado1" localSheetId="3">#REF!</definedName>
    <definedName name="Listado1" localSheetId="4">#REF!</definedName>
    <definedName name="Listado1" localSheetId="5">#REF!</definedName>
    <definedName name="Listado1">#REF!</definedName>
    <definedName name="ListaItem" localSheetId="16">#REF!</definedName>
    <definedName name="ListaItem">#REF!</definedName>
    <definedName name="ListaUni">[90]TOTALES!$D$7:$D$654</definedName>
    <definedName name="liuoo" localSheetId="6" hidden="1">{"TAB1",#N/A,TRUE,"GENERAL";"TAB2",#N/A,TRUE,"GENERAL";"TAB3",#N/A,TRUE,"GENERAL";"TAB4",#N/A,TRUE,"GENERAL";"TAB5",#N/A,TRUE,"GENERAL"}</definedName>
    <definedName name="liuoo" localSheetId="7" hidden="1">{"TAB1",#N/A,TRUE,"GENERAL";"TAB2",#N/A,TRUE,"GENERAL";"TAB3",#N/A,TRUE,"GENERAL";"TAB4",#N/A,TRUE,"GENERAL";"TAB5",#N/A,TRUE,"GENERAL"}</definedName>
    <definedName name="liuoo" localSheetId="16" hidden="1">{"TAB1",#N/A,TRUE,"GENERAL";"TAB2",#N/A,TRUE,"GENERAL";"TAB3",#N/A,TRUE,"GENERAL";"TAB4",#N/A,TRUE,"GENERAL";"TAB5",#N/A,TRUE,"GENERAL"}</definedName>
    <definedName name="liuoo" localSheetId="17" hidden="1">{"TAB1",#N/A,TRUE,"GENERAL";"TAB2",#N/A,TRUE,"GENERAL";"TAB3",#N/A,TRUE,"GENERAL";"TAB4",#N/A,TRUE,"GENERAL";"TAB5",#N/A,TRUE,"GENERAL"}</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hidden="1">{"TAB1",#N/A,TRUE,"GENERAL";"TAB2",#N/A,TRUE,"GENERAL";"TAB3",#N/A,TRUE,"GENERAL";"TAB4",#N/A,TRUE,"GENERAL";"TAB5",#N/A,TRUE,"GENERAL"}</definedName>
    <definedName name="lkj" localSheetId="6" hidden="1">{"via1",#N/A,TRUE,"general";"via2",#N/A,TRUE,"general";"via3",#N/A,TRUE,"general"}</definedName>
    <definedName name="lkj" localSheetId="7" hidden="1">{"via1",#N/A,TRUE,"general";"via2",#N/A,TRUE,"general";"via3",#N/A,TRUE,"general"}</definedName>
    <definedName name="lkj" localSheetId="16" hidden="1">{"via1",#N/A,TRUE,"general";"via2",#N/A,TRUE,"general";"via3",#N/A,TRUE,"general"}</definedName>
    <definedName name="lkj" localSheetId="17" hidden="1">{"via1",#N/A,TRUE,"general";"via2",#N/A,TRUE,"general";"via3",#N/A,TRUE,"general"}</definedName>
    <definedName name="lkj" localSheetId="3"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hidden="1">{"via1",#N/A,TRUE,"general";"via2",#N/A,TRUE,"general";"via3",#N/A,TRUE,"general"}</definedName>
    <definedName name="LKJLJK" localSheetId="6"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16" hidden="1">{"TAB1",#N/A,TRUE,"GENERAL";"TAB2",#N/A,TRUE,"GENERAL";"TAB3",#N/A,TRUE,"GENERAL";"TAB4",#N/A,TRUE,"GENERAL";"TAB5",#N/A,TRUE,"GENERAL"}</definedName>
    <definedName name="LKJLJK" localSheetId="17"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hidden="1">{"TAB1",#N/A,TRUE,"GENERAL";"TAB2",#N/A,TRUE,"GENERAL";"TAB3",#N/A,TRUE,"GENERAL";"TAB4",#N/A,TRUE,"GENERAL";"TAB5",#N/A,TRUE,"GENERAL"}</definedName>
    <definedName name="LL" localSheetId="16" hidden="1">{#N/A,#N/A,FALSE,"orthoflow";#N/A,#N/A,FALSE,"Miscelaneos";#N/A,#N/A,FALSE,"Instrumentacio";#N/A,#N/A,FALSE,"Electrico";#N/A,#N/A,FALSE,"Valv. Seguridad"}</definedName>
    <definedName name="LL" localSheetId="17" hidden="1">{#N/A,#N/A,FALSE,"orthoflow";#N/A,#N/A,FALSE,"Miscelaneos";#N/A,#N/A,FALSE,"Instrumentacio";#N/A,#N/A,FALSE,"Electrico";#N/A,#N/A,FALSE,"Valv. Seguridad"}</definedName>
    <definedName name="LL" localSheetId="3" hidden="1">{#N/A,#N/A,FALSE,"orthoflow";#N/A,#N/A,FALSE,"Miscelaneos";#N/A,#N/A,FALSE,"Instrumentacio";#N/A,#N/A,FALSE,"Electrico";#N/A,#N/A,FALSE,"Valv. Seguridad"}</definedName>
    <definedName name="LL" localSheetId="4" hidden="1">{#N/A,#N/A,FALSE,"orthoflow";#N/A,#N/A,FALSE,"Miscelaneos";#N/A,#N/A,FALSE,"Instrumentacio";#N/A,#N/A,FALSE,"Electrico";#N/A,#N/A,FALSE,"Valv. Seguridad"}</definedName>
    <definedName name="LL" localSheetId="5"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 localSheetId="16">[91]tub!$C$1:$J$39</definedName>
    <definedName name="LLL" localSheetId="3">[91]tub!$C$1:$J$39</definedName>
    <definedName name="LLL" localSheetId="4">[91]tub!$C$1:$J$39</definedName>
    <definedName name="LLL" localSheetId="5">[91]tub!$C$1:$J$39</definedName>
    <definedName name="LLL">[92]tub!$C$1:$J$39</definedName>
    <definedName name="lllllh" localSheetId="6" hidden="1">{"via1",#N/A,TRUE,"general";"via2",#N/A,TRUE,"general";"via3",#N/A,TRUE,"general"}</definedName>
    <definedName name="lllllh" localSheetId="7" hidden="1">{"via1",#N/A,TRUE,"general";"via2",#N/A,TRUE,"general";"via3",#N/A,TRUE,"general"}</definedName>
    <definedName name="lllllh" localSheetId="16" hidden="1">{"via1",#N/A,TRUE,"general";"via2",#N/A,TRUE,"general";"via3",#N/A,TRUE,"general"}</definedName>
    <definedName name="lllllh" localSheetId="17" hidden="1">{"via1",#N/A,TRUE,"general";"via2",#N/A,TRUE,"general";"via3",#N/A,TRUE,"general"}</definedName>
    <definedName name="lllllh" localSheetId="3"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hidden="1">{"via1",#N/A,TRUE,"general";"via2",#N/A,TRUE,"general";"via3",#N/A,TRUE,"general"}</definedName>
    <definedName name="lllllllo" localSheetId="6" hidden="1">{"via1",#N/A,TRUE,"general";"via2",#N/A,TRUE,"general";"via3",#N/A,TRUE,"general"}</definedName>
    <definedName name="lllllllo" localSheetId="7" hidden="1">{"via1",#N/A,TRUE,"general";"via2",#N/A,TRUE,"general";"via3",#N/A,TRUE,"general"}</definedName>
    <definedName name="lllllllo" localSheetId="16" hidden="1">{"via1",#N/A,TRUE,"general";"via2",#N/A,TRUE,"general";"via3",#N/A,TRUE,"general"}</definedName>
    <definedName name="lllllllo" localSheetId="17"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hidden="1">{"via1",#N/A,TRUE,"general";"via2",#N/A,TRUE,"general";"via3",#N/A,TRUE,"general"}</definedName>
    <definedName name="Loan_Amount">#REF!</definedName>
    <definedName name="Loan_Start" localSheetId="16">#REF!</definedName>
    <definedName name="Loan_Start" localSheetId="17">#REF!</definedName>
    <definedName name="Loan_Start">#REF!</definedName>
    <definedName name="Loan_Years" localSheetId="16">#REF!</definedName>
    <definedName name="Loan_Years" localSheetId="17">#REF!</definedName>
    <definedName name="Loan_Years">#REF!</definedName>
    <definedName name="LOCA" localSheetId="7">[27]!absc</definedName>
    <definedName name="LOCA" localSheetId="26">[27]!absc</definedName>
    <definedName name="LOCA" localSheetId="34">[27]!absc</definedName>
    <definedName name="LOCA" localSheetId="35">[27]!absc</definedName>
    <definedName name="LOCA" localSheetId="10">[27]!absc</definedName>
    <definedName name="LOCA" localSheetId="21">[27]!absc</definedName>
    <definedName name="LOCA" localSheetId="22">[27]!absc</definedName>
    <definedName name="LOCA" localSheetId="24">[27]!absc</definedName>
    <definedName name="LOCA" localSheetId="3">[27]!absc</definedName>
    <definedName name="LOCA" localSheetId="4">[27]!absc</definedName>
    <definedName name="LOCA" localSheetId="5">[27]!absc</definedName>
    <definedName name="LOCA">[27]!absc</definedName>
    <definedName name="LOCA1" localSheetId="7">[40]!absc</definedName>
    <definedName name="LOCA1" localSheetId="26">[40]!absc</definedName>
    <definedName name="LOCA1" localSheetId="34">[40]!absc</definedName>
    <definedName name="LOCA1" localSheetId="35">[40]!absc</definedName>
    <definedName name="LOCA1" localSheetId="10">[40]!absc</definedName>
    <definedName name="LOCA1" localSheetId="21">[40]!absc</definedName>
    <definedName name="LOCA1" localSheetId="22">[40]!absc</definedName>
    <definedName name="LOCA1" localSheetId="24">[40]!absc</definedName>
    <definedName name="LOCA1" localSheetId="3">[40]!absc</definedName>
    <definedName name="LOCA1" localSheetId="4">[40]!absc</definedName>
    <definedName name="LOCA1" localSheetId="5">[40]!absc</definedName>
    <definedName name="LOCA1">[40]!absc</definedName>
    <definedName name="LOCALIZACION_Y_REPLANTEO" localSheetId="6">#REF!</definedName>
    <definedName name="LOCALIZACION_Y_REPLANTEO" localSheetId="7">#REF!</definedName>
    <definedName name="LOCALIZACION_Y_REPLANTEO" localSheetId="16">#REF!</definedName>
    <definedName name="LOCALIZACION_Y_REPLANTEO" localSheetId="17">#REF!</definedName>
    <definedName name="LOCALIZACION_Y_REPLANTEO" localSheetId="3">#REF!</definedName>
    <definedName name="LOCALIZACION_Y_REPLANTEO" localSheetId="4">#REF!</definedName>
    <definedName name="LOCALIZACION_Y_REPLANTEO" localSheetId="5">#REF!</definedName>
    <definedName name="LOCALIZACION_Y_REPLANTEO">#REF!</definedName>
    <definedName name="LOGO" localSheetId="6">'1,1'!ERR</definedName>
    <definedName name="LOGO" localSheetId="7">'1,2'!ERR</definedName>
    <definedName name="LOGO" localSheetId="26">'[13]3,2'!ERR</definedName>
    <definedName name="LOGO" localSheetId="34">'[13]3,2'!ERR</definedName>
    <definedName name="LOGO" localSheetId="35">'[13]3,2'!ERR</definedName>
    <definedName name="LOGO" localSheetId="16">'6,1'!ERR</definedName>
    <definedName name="LOGO" localSheetId="22">'[13]3,2'!ERR</definedName>
    <definedName name="LOGO" localSheetId="24">'[13]3,2'!ERR</definedName>
    <definedName name="LOGO" localSheetId="3">CANTIDADES!ERR</definedName>
    <definedName name="LOGO" localSheetId="4">'OFERTA ECONOMICA'!ERR</definedName>
    <definedName name="LOGO" localSheetId="5">'PRESUPUESTO OFICIAL'!ERR</definedName>
    <definedName name="LOGO">'[13]3,2'!ERR</definedName>
    <definedName name="lolol" localSheetId="6" hidden="1">{"TAB1",#N/A,TRUE,"GENERAL";"TAB2",#N/A,TRUE,"GENERAL";"TAB3",#N/A,TRUE,"GENERAL";"TAB4",#N/A,TRUE,"GENERAL";"TAB5",#N/A,TRUE,"GENERAL"}</definedName>
    <definedName name="lolol" localSheetId="7" hidden="1">{"TAB1",#N/A,TRUE,"GENERAL";"TAB2",#N/A,TRUE,"GENERAL";"TAB3",#N/A,TRUE,"GENERAL";"TAB4",#N/A,TRUE,"GENERAL";"TAB5",#N/A,TRUE,"GENERAL"}</definedName>
    <definedName name="lolol" localSheetId="16" hidden="1">{"TAB1",#N/A,TRUE,"GENERAL";"TAB2",#N/A,TRUE,"GENERAL";"TAB3",#N/A,TRUE,"GENERAL";"TAB4",#N/A,TRUE,"GENERAL";"TAB5",#N/A,TRUE,"GENERAL"}</definedName>
    <definedName name="lolol" localSheetId="17" hidden="1">{"TAB1",#N/A,TRUE,"GENERAL";"TAB2",#N/A,TRUE,"GENERAL";"TAB3",#N/A,TRUE,"GENERAL";"TAB4",#N/A,TRUE,"GENERAL";"TAB5",#N/A,TRUE,"GENERAL"}</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 localSheetId="16">#REF!</definedName>
    <definedName name="lp" localSheetId="17">#REF!</definedName>
    <definedName name="lp">#REF!</definedName>
    <definedName name="lplpl" localSheetId="6" hidden="1">{"via1",#N/A,TRUE,"general";"via2",#N/A,TRUE,"general";"via3",#N/A,TRUE,"general"}</definedName>
    <definedName name="lplpl" localSheetId="7" hidden="1">{"via1",#N/A,TRUE,"general";"via2",#N/A,TRUE,"general";"via3",#N/A,TRUE,"general"}</definedName>
    <definedName name="lplpl" localSheetId="16" hidden="1">{"via1",#N/A,TRUE,"general";"via2",#N/A,TRUE,"general";"via3",#N/A,TRUE,"general"}</definedName>
    <definedName name="lplpl" localSheetId="17" hidden="1">{"via1",#N/A,TRUE,"general";"via2",#N/A,TRUE,"general";"via3",#N/A,TRUE,"general"}</definedName>
    <definedName name="lplpl" localSheetId="3"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hidden="1">{"via1",#N/A,TRUE,"general";"via2",#N/A,TRUE,"general";"via3",#N/A,TRUE,"general"}</definedName>
    <definedName name="lt">#REF!</definedName>
    <definedName name="lun" localSheetId="6">'[39]Res-Accide-10'!#REF!</definedName>
    <definedName name="lun" localSheetId="7">'[39]Res-Accide-10'!#REF!</definedName>
    <definedName name="lun" localSheetId="16">'[39]Res-Accide-10'!#REF!</definedName>
    <definedName name="lun" localSheetId="17">'[39]Res-Accide-10'!#REF!</definedName>
    <definedName name="lun" localSheetId="3">'[39]Res-Accide-10'!#REF!</definedName>
    <definedName name="lun" localSheetId="4">'[39]Res-Accide-10'!#REF!</definedName>
    <definedName name="lun" localSheetId="5">'[39]Res-Accide-10'!#REF!</definedName>
    <definedName name="lun">'[39]Res-Accide-10'!#REF!</definedName>
    <definedName name="lv" localSheetId="16">#REF!</definedName>
    <definedName name="lv" localSheetId="17">#REF!</definedName>
    <definedName name="lv" localSheetId="3">#REF!</definedName>
    <definedName name="lv" localSheetId="4">#REF!</definedName>
    <definedName name="lv" localSheetId="5">#REF!</definedName>
    <definedName name="lv">#REF!</definedName>
    <definedName name="m" localSheetId="16">#REF!</definedName>
    <definedName name="m" localSheetId="17">#REF!</definedName>
    <definedName name="m" localSheetId="3">#REF!</definedName>
    <definedName name="m" localSheetId="4">#REF!</definedName>
    <definedName name="m" localSheetId="5">#REF!</definedName>
    <definedName name="m">#REF!</definedName>
    <definedName name="M_3" localSheetId="16">#REF!</definedName>
    <definedName name="M_3" localSheetId="17">#REF!</definedName>
    <definedName name="M_3">#REF!</definedName>
    <definedName name="MA" localSheetId="6">'[39]Res-Accide-10'!#REF!</definedName>
    <definedName name="MA" localSheetId="7">'[39]Res-Accide-10'!#REF!</definedName>
    <definedName name="MA" localSheetId="16">'[39]Res-Accide-10'!#REF!</definedName>
    <definedName name="MA" localSheetId="17">'[39]Res-Accide-10'!#REF!</definedName>
    <definedName name="MA" localSheetId="3">'[39]Res-Accide-10'!#REF!</definedName>
    <definedName name="MA" localSheetId="4">'[39]Res-Accide-10'!#REF!</definedName>
    <definedName name="MA" localSheetId="5">'[39]Res-Accide-10'!#REF!</definedName>
    <definedName name="MA">'[39]Res-Accide-10'!#REF!</definedName>
    <definedName name="MACR" localSheetId="16">#REF!</definedName>
    <definedName name="MACR" localSheetId="17">#REF!</definedName>
    <definedName name="MACR" localSheetId="3">#REF!</definedName>
    <definedName name="MACR" localSheetId="4">#REF!</definedName>
    <definedName name="MACR" localSheetId="5">#REF!</definedName>
    <definedName name="MACR">#REF!</definedName>
    <definedName name="MACRDEL" localSheetId="16">'[19]7422CW00'!#REF!</definedName>
    <definedName name="MACRDEL" localSheetId="17">'[19]7422CW00'!#REF!</definedName>
    <definedName name="MACRDEL" localSheetId="3">'[19]7422CW00'!#REF!</definedName>
    <definedName name="MACRDEL" localSheetId="4">'[19]7422CW00'!#REF!</definedName>
    <definedName name="MACRDEL" localSheetId="5">'[19]7422CW00'!#REF!</definedName>
    <definedName name="MACRDEL">'[19]7422CW00'!#REF!</definedName>
    <definedName name="Macroactividad" localSheetId="16">#REF!</definedName>
    <definedName name="Macroactividad" localSheetId="17">#REF!</definedName>
    <definedName name="Macroactividad" localSheetId="3">#REF!</definedName>
    <definedName name="Macroactividad" localSheetId="4">#REF!</definedName>
    <definedName name="Macroactividad" localSheetId="5">#REF!</definedName>
    <definedName name="Macroactividad">#REF!</definedName>
    <definedName name="mafdsf" localSheetId="6" hidden="1">{"via1",#N/A,TRUE,"general";"via2",#N/A,TRUE,"general";"via3",#N/A,TRUE,"general"}</definedName>
    <definedName name="mafdsf" localSheetId="7" hidden="1">{"via1",#N/A,TRUE,"general";"via2",#N/A,TRUE,"general";"via3",#N/A,TRUE,"general"}</definedName>
    <definedName name="mafdsf" localSheetId="16" hidden="1">{"via1",#N/A,TRUE,"general";"via2",#N/A,TRUE,"general";"via3",#N/A,TRUE,"general"}</definedName>
    <definedName name="mafdsf" localSheetId="17" hidden="1">{"via1",#N/A,TRUE,"general";"via2",#N/A,TRUE,"general";"via3",#N/A,TRUE,"general"}</definedName>
    <definedName name="mafdsf" localSheetId="3"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hidden="1">{"via1",#N/A,TRUE,"general";"via2",#N/A,TRUE,"general";"via3",#N/A,TRUE,"general"}</definedName>
    <definedName name="MANUAL">#REF!</definedName>
    <definedName name="mao" localSheetId="6" hidden="1">{"TAB1",#N/A,TRUE,"GENERAL";"TAB2",#N/A,TRUE,"GENERAL";"TAB3",#N/A,TRUE,"GENERAL";"TAB4",#N/A,TRUE,"GENERAL";"TAB5",#N/A,TRUE,"GENERAL"}</definedName>
    <definedName name="mao" localSheetId="7" hidden="1">{"TAB1",#N/A,TRUE,"GENERAL";"TAB2",#N/A,TRUE,"GENERAL";"TAB3",#N/A,TRUE,"GENERAL";"TAB4",#N/A,TRUE,"GENERAL";"TAB5",#N/A,TRUE,"GENERAL"}</definedName>
    <definedName name="mao" localSheetId="16" hidden="1">{"TAB1",#N/A,TRUE,"GENERAL";"TAB2",#N/A,TRUE,"GENERAL";"TAB3",#N/A,TRUE,"GENERAL";"TAB4",#N/A,TRUE,"GENERAL";"TAB5",#N/A,TRUE,"GENERAL"}</definedName>
    <definedName name="mao" localSheetId="17" hidden="1">{"TAB1",#N/A,TRUE,"GENERAL";"TAB2",#N/A,TRUE,"GENERAL";"TAB3",#N/A,TRUE,"GENERAL";"TAB4",#N/A,TRUE,"GENERAL";"TAB5",#N/A,TRUE,"GENERAL"}</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hidden="1">{"TAB1",#N/A,TRUE,"GENERAL";"TAB2",#N/A,TRUE,"GENERAL";"TAB3",#N/A,TRUE,"GENERAL";"TAB4",#N/A,TRUE,"GENERAL";"TAB5",#N/A,TRUE,"GENERAL"}</definedName>
    <definedName name="maow" localSheetId="6" hidden="1">{"via1",#N/A,TRUE,"general";"via2",#N/A,TRUE,"general";"via3",#N/A,TRUE,"general"}</definedName>
    <definedName name="maow" localSheetId="7" hidden="1">{"via1",#N/A,TRUE,"general";"via2",#N/A,TRUE,"general";"via3",#N/A,TRUE,"general"}</definedName>
    <definedName name="maow" localSheetId="16" hidden="1">{"via1",#N/A,TRUE,"general";"via2",#N/A,TRUE,"general";"via3",#N/A,TRUE,"general"}</definedName>
    <definedName name="maow" localSheetId="17" hidden="1">{"via1",#N/A,TRUE,"general";"via2",#N/A,TRUE,"general";"via3",#N/A,TRUE,"general"}</definedName>
    <definedName name="maow" localSheetId="3"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hidden="1">{"via1",#N/A,TRUE,"general";"via2",#N/A,TRUE,"general";"via3",#N/A,TRUE,"general"}</definedName>
    <definedName name="MAQUINAR" localSheetId="6">[55]Insum!$A$68:$H$98</definedName>
    <definedName name="MAQUINAR" localSheetId="7">[55]Insum!$A$68:$H$98</definedName>
    <definedName name="MAQUINAR" localSheetId="16">[56]Insum!$A$68:$H$98</definedName>
    <definedName name="MAQUINAR" localSheetId="3">[56]Insum!$A$68:$H$98</definedName>
    <definedName name="MAQUINAR" localSheetId="4">[56]Insum!$A$68:$H$98</definedName>
    <definedName name="MAQUINAR" localSheetId="5">[56]Insum!$A$68:$H$98</definedName>
    <definedName name="MAQUINAR">[56]Insum!$A$68:$H$98</definedName>
    <definedName name="mar" localSheetId="6">'[39]Res-Accide-10'!#REF!</definedName>
    <definedName name="mar" localSheetId="7">'[39]Res-Accide-10'!#REF!</definedName>
    <definedName name="mar" localSheetId="16">'[39]Res-Accide-10'!#REF!</definedName>
    <definedName name="mar" localSheetId="17">'[39]Res-Accide-10'!#REF!</definedName>
    <definedName name="mar" localSheetId="3">'[39]Res-Accide-10'!#REF!</definedName>
    <definedName name="mar" localSheetId="4">'[39]Res-Accide-10'!#REF!</definedName>
    <definedName name="mar" localSheetId="5">'[39]Res-Accide-10'!#REF!</definedName>
    <definedName name="mar">'[39]Res-Accide-10'!#REF!</definedName>
    <definedName name="MARCO_H" localSheetId="16">#REF!</definedName>
    <definedName name="MARCO_H" localSheetId="17">#REF!</definedName>
    <definedName name="MARCO_H" localSheetId="3">#REF!</definedName>
    <definedName name="MARCO_H" localSheetId="4">#REF!</definedName>
    <definedName name="MARCO_H" localSheetId="5">#REF!</definedName>
    <definedName name="MARCO_H">#REF!</definedName>
    <definedName name="marina" localSheetId="16">'[93]Informe Semanal 1'!#REF!</definedName>
    <definedName name="marina" localSheetId="17">'[93]Informe Semanal 1'!#REF!</definedName>
    <definedName name="marina" localSheetId="3">'[93]Informe Semanal 1'!#REF!</definedName>
    <definedName name="marina" localSheetId="4">'[93]Informe Semanal 1'!#REF!</definedName>
    <definedName name="marina" localSheetId="5">'[93]Informe Semanal 1'!#REF!</definedName>
    <definedName name="marina">'[93]Informe Semanal 1'!#REF!</definedName>
    <definedName name="masor" localSheetId="6" hidden="1">{"via1",#N/A,TRUE,"general";"via2",#N/A,TRUE,"general";"via3",#N/A,TRUE,"general"}</definedName>
    <definedName name="masor" localSheetId="7" hidden="1">{"via1",#N/A,TRUE,"general";"via2",#N/A,TRUE,"general";"via3",#N/A,TRUE,"general"}</definedName>
    <definedName name="masor" localSheetId="16" hidden="1">{"via1",#N/A,TRUE,"general";"via2",#N/A,TRUE,"general";"via3",#N/A,TRUE,"general"}</definedName>
    <definedName name="masor" localSheetId="17" hidden="1">{"via1",#N/A,TRUE,"general";"via2",#N/A,TRUE,"general";"via3",#N/A,TRUE,"general"}</definedName>
    <definedName name="masor" localSheetId="3"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hidden="1">{"via1",#N/A,TRUE,"general";"via2",#N/A,TRUE,"general";"via3",#N/A,TRUE,"general"}</definedName>
    <definedName name="MAT" localSheetId="6">#REF!</definedName>
    <definedName name="MAT" localSheetId="7">#REF!</definedName>
    <definedName name="MAT" localSheetId="16">#REF!</definedName>
    <definedName name="MAT" localSheetId="17">#REF!</definedName>
    <definedName name="MAT" localSheetId="3">#REF!</definedName>
    <definedName name="MAT" localSheetId="4">#REF!</definedName>
    <definedName name="MAT" localSheetId="5">#REF!</definedName>
    <definedName name="MAT">#REF!</definedName>
    <definedName name="MATERIAL" localSheetId="16">'[74]TABLA MATERIALES'!$A$3:$D$654</definedName>
    <definedName name="MATERIAL" localSheetId="3">'[74]TABLA MATERIALES'!$A$3:$D$654</definedName>
    <definedName name="MATERIAL" localSheetId="4">'[74]TABLA MATERIALES'!$A$3:$D$654</definedName>
    <definedName name="MATERIAL" localSheetId="5">'[74]TABLA MATERIALES'!$A$3:$D$654</definedName>
    <definedName name="MATERIAL">'[74]TABLA MATERIALES'!$A$3:$D$654</definedName>
    <definedName name="materiales">[73]materiales!$A$7:$A$1317</definedName>
    <definedName name="materiales1" localSheetId="16">#REF!</definedName>
    <definedName name="materiales1" localSheetId="17">#REF!</definedName>
    <definedName name="materiales1" localSheetId="3">#REF!</definedName>
    <definedName name="materiales1" localSheetId="4">#REF!</definedName>
    <definedName name="materiales1" localSheetId="5">#REF!</definedName>
    <definedName name="materiales1">#REF!</definedName>
    <definedName name="MaterialTub" localSheetId="16">#REF!</definedName>
    <definedName name="MaterialTub" localSheetId="17">#REF!</definedName>
    <definedName name="MaterialTub" localSheetId="3">#REF!</definedName>
    <definedName name="MaterialTub" localSheetId="4">#REF!</definedName>
    <definedName name="MaterialTub" localSheetId="5">#REF!</definedName>
    <definedName name="MaterialTub">#REF!</definedName>
    <definedName name="MATRIZ" localSheetId="16">#REF!</definedName>
    <definedName name="MATRIZ" localSheetId="17">#REF!</definedName>
    <definedName name="MATRIZ" localSheetId="3">#REF!</definedName>
    <definedName name="MATRIZ" localSheetId="4">#REF!</definedName>
    <definedName name="MATRIZ" localSheetId="5">#REF!</definedName>
    <definedName name="MATRIZ">#REF!</definedName>
    <definedName name="MATRIZ_DE_DATOS" localSheetId="16">#REF!</definedName>
    <definedName name="MATRIZ_DE_DATOS">#REF!</definedName>
    <definedName name="MCCs" localSheetId="16">#REF!</definedName>
    <definedName name="MCCs">#REF!</definedName>
    <definedName name="mdd" localSheetId="6" hidden="1">{"via1",#N/A,TRUE,"general";"via2",#N/A,TRUE,"general";"via3",#N/A,TRUE,"general"}</definedName>
    <definedName name="mdd" localSheetId="7" hidden="1">{"via1",#N/A,TRUE,"general";"via2",#N/A,TRUE,"general";"via3",#N/A,TRUE,"general"}</definedName>
    <definedName name="mdd" localSheetId="16" hidden="1">{"via1",#N/A,TRUE,"general";"via2",#N/A,TRUE,"general";"via3",#N/A,TRUE,"general"}</definedName>
    <definedName name="mdd" localSheetId="17" hidden="1">{"via1",#N/A,TRUE,"general";"via2",#N/A,TRUE,"general";"via3",#N/A,TRUE,"general"}</definedName>
    <definedName name="mdd" localSheetId="3"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hidden="1">{"via1",#N/A,TRUE,"general";"via2",#N/A,TRUE,"general";"via3",#N/A,TRUE,"general"}</definedName>
    <definedName name="mediah_reposo_comida">'[94]CCP,LEYES, Y DEC.'!#REF!</definedName>
    <definedName name="meg" localSheetId="6" hidden="1">{"TAB1",#N/A,TRUE,"GENERAL";"TAB2",#N/A,TRUE,"GENERAL";"TAB3",#N/A,TRUE,"GENERAL";"TAB4",#N/A,TRUE,"GENERAL";"TAB5",#N/A,TRUE,"GENERAL"}</definedName>
    <definedName name="meg" localSheetId="7" hidden="1">{"TAB1",#N/A,TRUE,"GENERAL";"TAB2",#N/A,TRUE,"GENERAL";"TAB3",#N/A,TRUE,"GENERAL";"TAB4",#N/A,TRUE,"GENERAL";"TAB5",#N/A,TRUE,"GENERAL"}</definedName>
    <definedName name="meg" localSheetId="16" hidden="1">{"TAB1",#N/A,TRUE,"GENERAL";"TAB2",#N/A,TRUE,"GENERAL";"TAB3",#N/A,TRUE,"GENERAL";"TAB4",#N/A,TRUE,"GENERAL";"TAB5",#N/A,TRUE,"GENERAL"}</definedName>
    <definedName name="meg" localSheetId="17" hidden="1">{"TAB1",#N/A,TRUE,"GENERAL";"TAB2",#N/A,TRUE,"GENERAL";"TAB3",#N/A,TRUE,"GENERAL";"TAB4",#N/A,TRUE,"GENERAL";"TAB5",#N/A,TRUE,"GENERAL"}</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hidden="1">{"TAB1",#N/A,TRUE,"GENERAL";"TAB2",#N/A,TRUE,"GENERAL";"TAB3",#N/A,TRUE,"GENERAL";"TAB4",#N/A,TRUE,"GENERAL";"TAB5",#N/A,TRUE,"GENERAL"}</definedName>
    <definedName name="MENU1">'[19]7422CW00'!#REF!</definedName>
    <definedName name="MENU2">'[19]7422CW00'!#REF!</definedName>
    <definedName name="MENU3">'[19]7422CW00'!#REF!</definedName>
    <definedName name="MENU4">'[19]7422CW00'!#REF!</definedName>
    <definedName name="MENU5">'[19]7422CW00'!#REF!</definedName>
    <definedName name="MENU6">'[19]7422CW00'!#REF!</definedName>
    <definedName name="MES">[26]PRESUPUESTO!$C$13</definedName>
    <definedName name="MesCotiz">'[5]LIQ-NOM'!$H$3</definedName>
    <definedName name="MesCotizacion">'[42]LIQUIDA-NOMINA'!$H$3</definedName>
    <definedName name="MESES" localSheetId="6">#REF!</definedName>
    <definedName name="MESES" localSheetId="7">#REF!</definedName>
    <definedName name="MESES" localSheetId="16">#REF!</definedName>
    <definedName name="MESES" localSheetId="17">#REF!</definedName>
    <definedName name="MESES" localSheetId="3">#REF!</definedName>
    <definedName name="MESES" localSheetId="4">#REF!</definedName>
    <definedName name="MESES" localSheetId="5">#REF!</definedName>
    <definedName name="MESES">#REF!</definedName>
    <definedName name="MesesMora">'[5]LIQ-NOM'!$I$3</definedName>
    <definedName name="Meta1" localSheetId="16">#REF!</definedName>
    <definedName name="Meta1" localSheetId="17">#REF!</definedName>
    <definedName name="Meta1" localSheetId="3">#REF!</definedName>
    <definedName name="Meta1" localSheetId="4">#REF!</definedName>
    <definedName name="Meta1" localSheetId="5">#REF!</definedName>
    <definedName name="Meta1">#REF!</definedName>
    <definedName name="Meta2" localSheetId="16">#REF!</definedName>
    <definedName name="Meta2" localSheetId="17">#REF!</definedName>
    <definedName name="Meta2" localSheetId="3">#REF!</definedName>
    <definedName name="Meta2" localSheetId="4">#REF!</definedName>
    <definedName name="Meta2" localSheetId="5">#REF!</definedName>
    <definedName name="Meta2">#REF!</definedName>
    <definedName name="Meta3" localSheetId="16">#REF!</definedName>
    <definedName name="Meta3" localSheetId="17">#REF!</definedName>
    <definedName name="Meta3" localSheetId="3">#REF!</definedName>
    <definedName name="Meta3" localSheetId="4">#REF!</definedName>
    <definedName name="Meta3" localSheetId="5">#REF!</definedName>
    <definedName name="Meta3">#REF!</definedName>
    <definedName name="mfgjrdt" localSheetId="6"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16" hidden="1">{"TAB1",#N/A,TRUE,"GENERAL";"TAB2",#N/A,TRUE,"GENERAL";"TAB3",#N/A,TRUE,"GENERAL";"TAB4",#N/A,TRUE,"GENERAL";"TAB5",#N/A,TRUE,"GENERAL"}</definedName>
    <definedName name="mfgjrdt" localSheetId="17"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hidden="1">{"TAB1",#N/A,TRUE,"GENERAL";"TAB2",#N/A,TRUE,"GENERAL";"TAB3",#N/A,TRUE,"GENERAL";"TAB4",#N/A,TRUE,"GENERAL";"TAB5",#N/A,TRUE,"GENERAL"}</definedName>
    <definedName name="mghm" localSheetId="6" hidden="1">{"via1",#N/A,TRUE,"general";"via2",#N/A,TRUE,"general";"via3",#N/A,TRUE,"general"}</definedName>
    <definedName name="mghm" localSheetId="7" hidden="1">{"via1",#N/A,TRUE,"general";"via2",#N/A,TRUE,"general";"via3",#N/A,TRUE,"general"}</definedName>
    <definedName name="mghm" localSheetId="16" hidden="1">{"via1",#N/A,TRUE,"general";"via2",#N/A,TRUE,"general";"via3",#N/A,TRUE,"general"}</definedName>
    <definedName name="mghm" localSheetId="17" hidden="1">{"via1",#N/A,TRUE,"general";"via2",#N/A,TRUE,"general";"via3",#N/A,TRUE,"general"}</definedName>
    <definedName name="mghm" localSheetId="3"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hidden="1">{"via1",#N/A,TRUE,"general";"via2",#N/A,TRUE,"general";"via3",#N/A,TRUE,"general"}</definedName>
    <definedName name="Mi_Salida">#REF!</definedName>
    <definedName name="Mi_Salida1" localSheetId="16">#REF!</definedName>
    <definedName name="Mi_Salida1" localSheetId="17">#REF!</definedName>
    <definedName name="Mi_Salida1">#REF!</definedName>
    <definedName name="MICR" localSheetId="16">#REF!</definedName>
    <definedName name="MICR" localSheetId="17">#REF!</definedName>
    <definedName name="MICR">#REF!</definedName>
    <definedName name="MIN_MAX_sma" localSheetId="16">#REF!</definedName>
    <definedName name="MIN_MAX_sma">#REF!</definedName>
    <definedName name="mjmj" localSheetId="6" hidden="1">{"via1",#N/A,TRUE,"general";"via2",#N/A,TRUE,"general";"via3",#N/A,TRUE,"general"}</definedName>
    <definedName name="mjmj" localSheetId="7" hidden="1">{"via1",#N/A,TRUE,"general";"via2",#N/A,TRUE,"general";"via3",#N/A,TRUE,"general"}</definedName>
    <definedName name="mjmj" localSheetId="16" hidden="1">{"via1",#N/A,TRUE,"general";"via2",#N/A,TRUE,"general";"via3",#N/A,TRUE,"general"}</definedName>
    <definedName name="mjmj" localSheetId="17" hidden="1">{"via1",#N/A,TRUE,"general";"via2",#N/A,TRUE,"general";"via3",#N/A,TRUE,"general"}</definedName>
    <definedName name="mjmj" localSheetId="3"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hidden="1">{"via1",#N/A,TRUE,"general";"via2",#N/A,TRUE,"general";"via3",#N/A,TRUE,"general"}</definedName>
    <definedName name="mjmjmn" localSheetId="6" hidden="1">{"via1",#N/A,TRUE,"general";"via2",#N/A,TRUE,"general";"via3",#N/A,TRUE,"general"}</definedName>
    <definedName name="mjmjmn" localSheetId="7" hidden="1">{"via1",#N/A,TRUE,"general";"via2",#N/A,TRUE,"general";"via3",#N/A,TRUE,"general"}</definedName>
    <definedName name="mjmjmn" localSheetId="16" hidden="1">{"via1",#N/A,TRUE,"general";"via2",#N/A,TRUE,"general";"via3",#N/A,TRUE,"general"}</definedName>
    <definedName name="mjmjmn" localSheetId="17"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hidden="1">{"via1",#N/A,TRUE,"general";"via2",#N/A,TRUE,"general";"via3",#N/A,TRUE,"general"}</definedName>
    <definedName name="mjnhgkio" localSheetId="6" hidden="1">{"via1",#N/A,TRUE,"general";"via2",#N/A,TRUE,"general";"via3",#N/A,TRUE,"general"}</definedName>
    <definedName name="mjnhgkio" localSheetId="7" hidden="1">{"via1",#N/A,TRUE,"general";"via2",#N/A,TRUE,"general";"via3",#N/A,TRUE,"general"}</definedName>
    <definedName name="mjnhgkio" localSheetId="16" hidden="1">{"via1",#N/A,TRUE,"general";"via2",#N/A,TRUE,"general";"via3",#N/A,TRUE,"general"}</definedName>
    <definedName name="mjnhgkio" localSheetId="17"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hidden="1">{"via1",#N/A,TRUE,"general";"via2",#N/A,TRUE,"general";"via3",#N/A,TRUE,"general"}</definedName>
    <definedName name="MJU">#REF!</definedName>
    <definedName name="mmjmjh" localSheetId="6"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16" hidden="1">{"TAB1",#N/A,TRUE,"GENERAL";"TAB2",#N/A,TRUE,"GENERAL";"TAB3",#N/A,TRUE,"GENERAL";"TAB4",#N/A,TRUE,"GENERAL";"TAB5",#N/A,TRUE,"GENERAL"}</definedName>
    <definedName name="mmjmjh" localSheetId="17"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hidden="1">{"TAB1",#N/A,TRUE,"GENERAL";"TAB2",#N/A,TRUE,"GENERAL";"TAB3",#N/A,TRUE,"GENERAL";"TAB4",#N/A,TRUE,"GENERAL";"TAB5",#N/A,TRUE,"GENERAL"}</definedName>
    <definedName name="mmm" localSheetId="6" hidden="1">{"TAB1",#N/A,TRUE,"GENERAL";"TAB2",#N/A,TRUE,"GENERAL";"TAB3",#N/A,TRUE,"GENERAL";"TAB4",#N/A,TRUE,"GENERAL";"TAB5",#N/A,TRUE,"GENERAL"}</definedName>
    <definedName name="mmm" localSheetId="7" hidden="1">{"TAB1",#N/A,TRUE,"GENERAL";"TAB2",#N/A,TRUE,"GENERAL";"TAB3",#N/A,TRUE,"GENERAL";"TAB4",#N/A,TRUE,"GENERAL";"TAB5",#N/A,TRUE,"GENERAL"}</definedName>
    <definedName name="mmm" localSheetId="16" hidden="1">{"TAB1",#N/A,TRUE,"GENERAL";"TAB2",#N/A,TRUE,"GENERAL";"TAB3",#N/A,TRUE,"GENERAL";"TAB4",#N/A,TRUE,"GENERAL";"TAB5",#N/A,TRUE,"GENERAL"}</definedName>
    <definedName name="mmm" localSheetId="17"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hidden="1">{"TAB1",#N/A,TRUE,"GENERAL";"TAB2",#N/A,TRUE,"GENERAL";"TAB3",#N/A,TRUE,"GENERAL";"TAB4",#N/A,TRUE,"GENERAL";"TAB5",#N/A,TRUE,"GENERAL"}</definedName>
    <definedName name="mmmh" localSheetId="6" hidden="1">{"via1",#N/A,TRUE,"general";"via2",#N/A,TRUE,"general";"via3",#N/A,TRUE,"general"}</definedName>
    <definedName name="mmmh" localSheetId="7" hidden="1">{"via1",#N/A,TRUE,"general";"via2",#N/A,TRUE,"general";"via3",#N/A,TRUE,"general"}</definedName>
    <definedName name="mmmh" localSheetId="16" hidden="1">{"via1",#N/A,TRUE,"general";"via2",#N/A,TRUE,"general";"via3",#N/A,TRUE,"general"}</definedName>
    <definedName name="mmmh" localSheetId="17" hidden="1">{"via1",#N/A,TRUE,"general";"via2",#N/A,TRUE,"general";"via3",#N/A,TRUE,"general"}</definedName>
    <definedName name="mmmh" localSheetId="3"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hidden="1">{"via1",#N/A,TRUE,"general";"via2",#N/A,TRUE,"general";"via3",#N/A,TRUE,"general"}</definedName>
    <definedName name="mmmmmjyt" localSheetId="6"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16" hidden="1">{"TAB1",#N/A,TRUE,"GENERAL";"TAB2",#N/A,TRUE,"GENERAL";"TAB3",#N/A,TRUE,"GENERAL";"TAB4",#N/A,TRUE,"GENERAL";"TAB5",#N/A,TRUE,"GENERAL"}</definedName>
    <definedName name="mmmmmjyt" localSheetId="17"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hidden="1">{"TAB1",#N/A,TRUE,"GENERAL";"TAB2",#N/A,TRUE,"GENERAL";"TAB3",#N/A,TRUE,"GENERAL";"TAB4",#N/A,TRUE,"GENERAL";"TAB5",#N/A,TRUE,"GENERAL"}</definedName>
    <definedName name="mmmmmmg" localSheetId="6" hidden="1">{"via1",#N/A,TRUE,"general";"via2",#N/A,TRUE,"general";"via3",#N/A,TRUE,"general"}</definedName>
    <definedName name="mmmmmmg" localSheetId="7" hidden="1">{"via1",#N/A,TRUE,"general";"via2",#N/A,TRUE,"general";"via3",#N/A,TRUE,"general"}</definedName>
    <definedName name="mmmmmmg" localSheetId="16" hidden="1">{"via1",#N/A,TRUE,"general";"via2",#N/A,TRUE,"general";"via3",#N/A,TRUE,"general"}</definedName>
    <definedName name="mmmmmmg" localSheetId="17" hidden="1">{"via1",#N/A,TRUE,"general";"via2",#N/A,TRUE,"general";"via3",#N/A,TRUE,"general"}</definedName>
    <definedName name="mmmmmmg" localSheetId="3"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hidden="1">{"via1",#N/A,TRUE,"general";"via2",#N/A,TRUE,"general";"via3",#N/A,TRUE,"general"}</definedName>
    <definedName name="MN" localSheetId="6" hidden="1">{"via1",#N/A,TRUE,"general";"via2",#N/A,TRUE,"general";"via3",#N/A,TRUE,"general"}</definedName>
    <definedName name="MN" localSheetId="7" hidden="1">{"via1",#N/A,TRUE,"general";"via2",#N/A,TRUE,"general";"via3",#N/A,TRUE,"general"}</definedName>
    <definedName name="MN" localSheetId="16" hidden="1">{"via1",#N/A,TRUE,"general";"via2",#N/A,TRUE,"general";"via3",#N/A,TRUE,"general"}</definedName>
    <definedName name="MN" localSheetId="17"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hidden="1">{"via1",#N/A,TRUE,"general";"via2",#N/A,TRUE,"general";"via3",#N/A,TRUE,"general"}</definedName>
    <definedName name="MOA" localSheetId="16" hidden="1">{#N/A,#N/A,FALSE,"Hoja1";#N/A,#N/A,FALSE,"Hoja2"}</definedName>
    <definedName name="MOA" localSheetId="17" hidden="1">{#N/A,#N/A,FALSE,"Hoja1";#N/A,#N/A,FALSE,"Hoja2"}</definedName>
    <definedName name="MOA" localSheetId="3" hidden="1">{#N/A,#N/A,FALSE,"Hoja1";#N/A,#N/A,FALSE,"Hoja2"}</definedName>
    <definedName name="MOA" localSheetId="4" hidden="1">{#N/A,#N/A,FALSE,"Hoja1";#N/A,#N/A,FALSE,"Hoja2"}</definedName>
    <definedName name="MOA" localSheetId="5" hidden="1">{#N/A,#N/A,FALSE,"Hoja1";#N/A,#N/A,FALSE,"Hoja2"}</definedName>
    <definedName name="MOA" hidden="1">{#N/A,#N/A,FALSE,"Hoja1";#N/A,#N/A,FALSE,"Hoja2"}</definedName>
    <definedName name="MOD">#REF!</definedName>
    <definedName name="MODIVejec" localSheetId="16" hidden="1">{#N/A,#N/A,FALSE,"Hoja1";#N/A,#N/A,FALSE,"Hoja2"}</definedName>
    <definedName name="MODIVejec" localSheetId="17" hidden="1">{#N/A,#N/A,FALSE,"Hoja1";#N/A,#N/A,FALSE,"Hoja2"}</definedName>
    <definedName name="MODIVejec" localSheetId="3" hidden="1">{#N/A,#N/A,FALSE,"Hoja1";#N/A,#N/A,FALSE,"Hoja2"}</definedName>
    <definedName name="MODIVejec" localSheetId="4" hidden="1">{#N/A,#N/A,FALSE,"Hoja1";#N/A,#N/A,FALSE,"Hoja2"}</definedName>
    <definedName name="MODIVejec" localSheetId="5" hidden="1">{#N/A,#N/A,FALSE,"Hoja1";#N/A,#N/A,FALSE,"Hoja2"}</definedName>
    <definedName name="MODIVejec" hidden="1">{#N/A,#N/A,FALSE,"Hoja1";#N/A,#N/A,FALSE,"Hoja2"}</definedName>
    <definedName name="Módulo3.anexo1" localSheetId="7">[4]!Módulo3.anexo1</definedName>
    <definedName name="Módulo3.anexo1" localSheetId="26">[4]!Módulo3.anexo1</definedName>
    <definedName name="Módulo3.anexo1" localSheetId="34">[4]!Módulo3.anexo1</definedName>
    <definedName name="Módulo3.anexo1" localSheetId="35">[4]!Módulo3.anexo1</definedName>
    <definedName name="Módulo3.anexo1" localSheetId="10">[4]!Módulo3.anexo1</definedName>
    <definedName name="Módulo3.anexo1" localSheetId="21">[4]!Módulo3.anexo1</definedName>
    <definedName name="Módulo3.anexo1" localSheetId="22">[4]!Módulo3.anexo1</definedName>
    <definedName name="Módulo3.anexo1" localSheetId="24">[4]!Módulo3.anexo1</definedName>
    <definedName name="Módulo3.anexo1" localSheetId="3">[4]!Módulo3.anexo1</definedName>
    <definedName name="Módulo3.anexo1" localSheetId="4">[4]!Módulo3.anexo1</definedName>
    <definedName name="Módulo3.anexo1" localSheetId="5">[4]!Módulo3.anexo1</definedName>
    <definedName name="Módulo3.anexo1">[4]!Módulo3.anexo1</definedName>
    <definedName name="Módulo3.anexo10" localSheetId="7">[4]!Módulo3.anexo10</definedName>
    <definedName name="Módulo3.anexo10" localSheetId="26">[4]!Módulo3.anexo10</definedName>
    <definedName name="Módulo3.anexo10" localSheetId="34">[4]!Módulo3.anexo10</definedName>
    <definedName name="Módulo3.anexo10" localSheetId="35">[4]!Módulo3.anexo10</definedName>
    <definedName name="Módulo3.anexo10" localSheetId="10">[4]!Módulo3.anexo10</definedName>
    <definedName name="Módulo3.anexo10" localSheetId="21">[4]!Módulo3.anexo10</definedName>
    <definedName name="Módulo3.anexo10" localSheetId="22">[4]!Módulo3.anexo10</definedName>
    <definedName name="Módulo3.anexo10" localSheetId="24">[4]!Módulo3.anexo10</definedName>
    <definedName name="Módulo3.anexo10" localSheetId="3">[4]!Módulo3.anexo10</definedName>
    <definedName name="Módulo3.anexo10" localSheetId="4">[4]!Módulo3.anexo10</definedName>
    <definedName name="Módulo3.anexo10" localSheetId="5">[4]!Módulo3.anexo10</definedName>
    <definedName name="Módulo3.anexo10">[4]!Módulo3.anexo10</definedName>
    <definedName name="Módulo3.anexo11" localSheetId="7">[4]!Módulo3.anexo11</definedName>
    <definedName name="Módulo3.anexo11" localSheetId="26">[4]!Módulo3.anexo11</definedName>
    <definedName name="Módulo3.anexo11" localSheetId="34">[4]!Módulo3.anexo11</definedName>
    <definedName name="Módulo3.anexo11" localSheetId="35">[4]!Módulo3.anexo11</definedName>
    <definedName name="Módulo3.anexo11" localSheetId="10">[4]!Módulo3.anexo11</definedName>
    <definedName name="Módulo3.anexo11" localSheetId="21">[4]!Módulo3.anexo11</definedName>
    <definedName name="Módulo3.anexo11" localSheetId="22">[4]!Módulo3.anexo11</definedName>
    <definedName name="Módulo3.anexo11" localSheetId="24">[4]!Módulo3.anexo11</definedName>
    <definedName name="Módulo3.anexo11" localSheetId="3">[4]!Módulo3.anexo11</definedName>
    <definedName name="Módulo3.anexo11" localSheetId="4">[4]!Módulo3.anexo11</definedName>
    <definedName name="Módulo3.anexo11" localSheetId="5">[4]!Módulo3.anexo11</definedName>
    <definedName name="Módulo3.anexo11">[4]!Módulo3.anexo11</definedName>
    <definedName name="Módulo3.anexo12" localSheetId="7">[4]!Módulo3.anexo12</definedName>
    <definedName name="Módulo3.anexo12" localSheetId="26">[4]!Módulo3.anexo12</definedName>
    <definedName name="Módulo3.anexo12" localSheetId="34">[4]!Módulo3.anexo12</definedName>
    <definedName name="Módulo3.anexo12" localSheetId="35">[4]!Módulo3.anexo12</definedName>
    <definedName name="Módulo3.anexo12" localSheetId="10">[4]!Módulo3.anexo12</definedName>
    <definedName name="Módulo3.anexo12" localSheetId="21">[4]!Módulo3.anexo12</definedName>
    <definedName name="Módulo3.anexo12" localSheetId="22">[4]!Módulo3.anexo12</definedName>
    <definedName name="Módulo3.anexo12" localSheetId="24">[4]!Módulo3.anexo12</definedName>
    <definedName name="Módulo3.anexo12" localSheetId="3">[4]!Módulo3.anexo12</definedName>
    <definedName name="Módulo3.anexo12" localSheetId="4">[4]!Módulo3.anexo12</definedName>
    <definedName name="Módulo3.anexo12" localSheetId="5">[4]!Módulo3.anexo12</definedName>
    <definedName name="Módulo3.anexo12">[4]!Módulo3.anexo12</definedName>
    <definedName name="Módulo3.anexo3" localSheetId="7">[4]!Módulo3.anexo3</definedName>
    <definedName name="Módulo3.anexo3" localSheetId="26">[4]!Módulo3.anexo3</definedName>
    <definedName name="Módulo3.anexo3" localSheetId="34">[4]!Módulo3.anexo3</definedName>
    <definedName name="Módulo3.anexo3" localSheetId="35">[4]!Módulo3.anexo3</definedName>
    <definedName name="Módulo3.anexo3" localSheetId="10">[4]!Módulo3.anexo3</definedName>
    <definedName name="Módulo3.anexo3" localSheetId="21">[4]!Módulo3.anexo3</definedName>
    <definedName name="Módulo3.anexo3" localSheetId="22">[4]!Módulo3.anexo3</definedName>
    <definedName name="Módulo3.anexo3" localSheetId="24">[4]!Módulo3.anexo3</definedName>
    <definedName name="Módulo3.anexo3" localSheetId="3">[4]!Módulo3.anexo3</definedName>
    <definedName name="Módulo3.anexo3" localSheetId="4">[4]!Módulo3.anexo3</definedName>
    <definedName name="Módulo3.anexo3" localSheetId="5">[4]!Módulo3.anexo3</definedName>
    <definedName name="Módulo3.anexo3">[4]!Módulo3.anexo3</definedName>
    <definedName name="Módulo3.anexo4" localSheetId="7">[4]!Módulo3.anexo4</definedName>
    <definedName name="Módulo3.anexo4" localSheetId="26">[4]!Módulo3.anexo4</definedName>
    <definedName name="Módulo3.anexo4" localSheetId="34">[4]!Módulo3.anexo4</definedName>
    <definedName name="Módulo3.anexo4" localSheetId="35">[4]!Módulo3.anexo4</definedName>
    <definedName name="Módulo3.anexo4" localSheetId="10">[4]!Módulo3.anexo4</definedName>
    <definedName name="Módulo3.anexo4" localSheetId="21">[4]!Módulo3.anexo4</definedName>
    <definedName name="Módulo3.anexo4" localSheetId="22">[4]!Módulo3.anexo4</definedName>
    <definedName name="Módulo3.anexo4" localSheetId="24">[4]!Módulo3.anexo4</definedName>
    <definedName name="Módulo3.anexo4" localSheetId="3">[4]!Módulo3.anexo4</definedName>
    <definedName name="Módulo3.anexo4" localSheetId="4">[4]!Módulo3.anexo4</definedName>
    <definedName name="Módulo3.anexo4" localSheetId="5">[4]!Módulo3.anexo4</definedName>
    <definedName name="Módulo3.anexo4">[4]!Módulo3.anexo4</definedName>
    <definedName name="Módulo3.anexo5" localSheetId="7">[4]!Módulo3.anexo5</definedName>
    <definedName name="Módulo3.anexo5" localSheetId="26">[4]!Módulo3.anexo5</definedName>
    <definedName name="Módulo3.anexo5" localSheetId="34">[4]!Módulo3.anexo5</definedName>
    <definedName name="Módulo3.anexo5" localSheetId="35">[4]!Módulo3.anexo5</definedName>
    <definedName name="Módulo3.anexo5" localSheetId="10">[4]!Módulo3.anexo5</definedName>
    <definedName name="Módulo3.anexo5" localSheetId="21">[4]!Módulo3.anexo5</definedName>
    <definedName name="Módulo3.anexo5" localSheetId="22">[4]!Módulo3.anexo5</definedName>
    <definedName name="Módulo3.anexo5" localSheetId="24">[4]!Módulo3.anexo5</definedName>
    <definedName name="Módulo3.anexo5" localSheetId="3">[4]!Módulo3.anexo5</definedName>
    <definedName name="Módulo3.anexo5" localSheetId="4">[4]!Módulo3.anexo5</definedName>
    <definedName name="Módulo3.anexo5" localSheetId="5">[4]!Módulo3.anexo5</definedName>
    <definedName name="Módulo3.anexo5">[4]!Módulo3.anexo5</definedName>
    <definedName name="Módulo3.anexo6" localSheetId="7">[4]!Módulo3.anexo6</definedName>
    <definedName name="Módulo3.anexo6" localSheetId="26">[4]!Módulo3.anexo6</definedName>
    <definedName name="Módulo3.anexo6" localSheetId="34">[4]!Módulo3.anexo6</definedName>
    <definedName name="Módulo3.anexo6" localSheetId="35">[4]!Módulo3.anexo6</definedName>
    <definedName name="Módulo3.anexo6" localSheetId="10">[4]!Módulo3.anexo6</definedName>
    <definedName name="Módulo3.anexo6" localSheetId="21">[4]!Módulo3.anexo6</definedName>
    <definedName name="Módulo3.anexo6" localSheetId="22">[4]!Módulo3.anexo6</definedName>
    <definedName name="Módulo3.anexo6" localSheetId="24">[4]!Módulo3.anexo6</definedName>
    <definedName name="Módulo3.anexo6" localSheetId="3">[4]!Módulo3.anexo6</definedName>
    <definedName name="Módulo3.anexo6" localSheetId="4">[4]!Módulo3.anexo6</definedName>
    <definedName name="Módulo3.anexo6" localSheetId="5">[4]!Módulo3.anexo6</definedName>
    <definedName name="Módulo3.anexo6">[4]!Módulo3.anexo6</definedName>
    <definedName name="Módulo8.anexo16" localSheetId="7">[4]!Módulo8.anexo16</definedName>
    <definedName name="Módulo8.anexo16" localSheetId="26">[4]!Módulo8.anexo16</definedName>
    <definedName name="Módulo8.anexo16" localSheetId="34">[4]!Módulo8.anexo16</definedName>
    <definedName name="Módulo8.anexo16" localSheetId="35">[4]!Módulo8.anexo16</definedName>
    <definedName name="Módulo8.anexo16" localSheetId="10">[4]!Módulo8.anexo16</definedName>
    <definedName name="Módulo8.anexo16" localSheetId="21">[4]!Módulo8.anexo16</definedName>
    <definedName name="Módulo8.anexo16" localSheetId="22">[4]!Módulo8.anexo16</definedName>
    <definedName name="Módulo8.anexo16" localSheetId="24">[4]!Módulo8.anexo16</definedName>
    <definedName name="Módulo8.anexo16" localSheetId="3">[4]!Módulo8.anexo16</definedName>
    <definedName name="Módulo8.anexo16" localSheetId="4">[4]!Módulo8.anexo16</definedName>
    <definedName name="Módulo8.anexo16" localSheetId="5">[4]!Módulo8.anexo16</definedName>
    <definedName name="Módulo8.anexo16">[4]!Módulo8.anexo16</definedName>
    <definedName name="MOE" localSheetId="16" hidden="1">{#N/A,#N/A,FALSE,"Hoja1";#N/A,#N/A,FALSE,"Hoja2"}</definedName>
    <definedName name="MOE" localSheetId="17" hidden="1">{#N/A,#N/A,FALSE,"Hoja1";#N/A,#N/A,FALSE,"Hoja2"}</definedName>
    <definedName name="MOE" localSheetId="3" hidden="1">{#N/A,#N/A,FALSE,"Hoja1";#N/A,#N/A,FALSE,"Hoja2"}</definedName>
    <definedName name="MOE" localSheetId="4" hidden="1">{#N/A,#N/A,FALSE,"Hoja1";#N/A,#N/A,FALSE,"Hoja2"}</definedName>
    <definedName name="MOE" localSheetId="5" hidden="1">{#N/A,#N/A,FALSE,"Hoja1";#N/A,#N/A,FALSE,"Hoja2"}</definedName>
    <definedName name="MOE" hidden="1">{#N/A,#N/A,FALSE,"Hoja1";#N/A,#N/A,FALSE,"Hoja2"}</definedName>
    <definedName name="MONEDA">[95]Tablas!$AO$6:$AO$7</definedName>
    <definedName name="mono" localSheetId="16">#REF!</definedName>
    <definedName name="mono" localSheetId="17">#REF!</definedName>
    <definedName name="mono" localSheetId="3">#REF!</definedName>
    <definedName name="mono" localSheetId="4">#REF!</definedName>
    <definedName name="mono" localSheetId="5">#REF!</definedName>
    <definedName name="mono">#REF!</definedName>
    <definedName name="MontoVigenciasA1" localSheetId="16">#REF!</definedName>
    <definedName name="MontoVigenciasA1" localSheetId="17">#REF!</definedName>
    <definedName name="MontoVigenciasA1" localSheetId="3">#REF!</definedName>
    <definedName name="MontoVigenciasA1" localSheetId="4">#REF!</definedName>
    <definedName name="MontoVigenciasA1" localSheetId="5">#REF!</definedName>
    <definedName name="MontoVigenciasA1">#REF!</definedName>
    <definedName name="MontoVigenciasA2" localSheetId="16">#REF!</definedName>
    <definedName name="MontoVigenciasA2" localSheetId="17">#REF!</definedName>
    <definedName name="MontoVigenciasA2" localSheetId="3">#REF!</definedName>
    <definedName name="MontoVigenciasA2" localSheetId="4">#REF!</definedName>
    <definedName name="MontoVigenciasA2" localSheetId="5">#REF!</definedName>
    <definedName name="MontoVigenciasA2">#REF!</definedName>
    <definedName name="MontoVigenciasA3" localSheetId="16">#REF!</definedName>
    <definedName name="MontoVigenciasA3">#REF!</definedName>
    <definedName name="MontoVigenciasA4" localSheetId="16">#REF!</definedName>
    <definedName name="MontoVigenciasA4">#REF!</definedName>
    <definedName name="MontoVigenciasA5" localSheetId="16">#REF!</definedName>
    <definedName name="MontoVigenciasA5">#REF!</definedName>
    <definedName name="Mora">[5]EMPRESA!$I$29</definedName>
    <definedName name="MORON" localSheetId="16">#REF!</definedName>
    <definedName name="MORON" localSheetId="17">#REF!</definedName>
    <definedName name="MORON" localSheetId="3">#REF!</definedName>
    <definedName name="MORON" localSheetId="4">#REF!</definedName>
    <definedName name="MORON" localSheetId="5">#REF!</definedName>
    <definedName name="MORON">#REF!</definedName>
    <definedName name="MRLART" localSheetId="16">[21]STRSUMM0!#REF!</definedName>
    <definedName name="MRLART" localSheetId="17">[21]STRSUMM0!#REF!</definedName>
    <definedName name="MRLART">[21]STRSUMM0!#REF!</definedName>
    <definedName name="MRSUPDET" localSheetId="16">[47]steel!#REF!</definedName>
    <definedName name="MRSUPDET" localSheetId="17">[47]steel!#REF!</definedName>
    <definedName name="MRSUPDET">[47]steel!#REF!</definedName>
    <definedName name="Mtz_Avance" localSheetId="16">#REF!</definedName>
    <definedName name="Mtz_Avance" localSheetId="17">#REF!</definedName>
    <definedName name="Mtz_Avance" localSheetId="3">#REF!</definedName>
    <definedName name="Mtz_Avance" localSheetId="4">#REF!</definedName>
    <definedName name="Mtz_Avance" localSheetId="5">#REF!</definedName>
    <definedName name="Mtz_Avance">#REF!</definedName>
    <definedName name="Mv" localSheetId="16">#REF!</definedName>
    <definedName name="Mv" localSheetId="17">#REF!</definedName>
    <definedName name="Mv" localSheetId="3">#REF!</definedName>
    <definedName name="Mv" localSheetId="4">#REF!</definedName>
    <definedName name="Mv" localSheetId="5">#REF!</definedName>
    <definedName name="Mv">#REF!</definedName>
    <definedName name="n" localSheetId="6" hidden="1">{"via1",#N/A,TRUE,"general";"via2",#N/A,TRUE,"general";"via3",#N/A,TRUE,"general"}</definedName>
    <definedName name="n" localSheetId="7" hidden="1">{"via1",#N/A,TRUE,"general";"via2",#N/A,TRUE,"general";"via3",#N/A,TRUE,"general"}</definedName>
    <definedName name="n" localSheetId="16" hidden="1">{"via1",#N/A,TRUE,"general";"via2",#N/A,TRUE,"general";"via3",#N/A,TRUE,"general"}</definedName>
    <definedName name="n" localSheetId="17" hidden="1">{"via1",#N/A,TRUE,"general";"via2",#N/A,TRUE,"general";"via3",#N/A,TRUE,"general"}</definedName>
    <definedName name="n" localSheetId="3"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hidden="1">{"via1",#N/A,TRUE,"general";"via2",#N/A,TRUE,"general";"via3",#N/A,TRUE,"general"}</definedName>
    <definedName name="Nada" localSheetId="7">[52]!Nada</definedName>
    <definedName name="Nada" localSheetId="26">[52]!Nada</definedName>
    <definedName name="Nada" localSheetId="34">[52]!Nada</definedName>
    <definedName name="Nada" localSheetId="35">[52]!Nada</definedName>
    <definedName name="Nada" localSheetId="10">[52]!Nada</definedName>
    <definedName name="Nada" localSheetId="21">[52]!Nada</definedName>
    <definedName name="Nada" localSheetId="22">[52]!Nada</definedName>
    <definedName name="Nada" localSheetId="24">[52]!Nada</definedName>
    <definedName name="Nada" localSheetId="3">[52]!Nada</definedName>
    <definedName name="Nada" localSheetId="4">[52]!Nada</definedName>
    <definedName name="Nada" localSheetId="5">[52]!Nada</definedName>
    <definedName name="Nada">[52]!Nada</definedName>
    <definedName name="Nafta_2" localSheetId="16">'[96] ASR+Nafta'!$K$19:$AS$19</definedName>
    <definedName name="Nafta_2" localSheetId="3">'[96] ASR+Nafta'!$K$19:$AS$19</definedName>
    <definedName name="Nafta_2" localSheetId="4">'[96] ASR+Nafta'!$K$19:$AS$19</definedName>
    <definedName name="Nafta_2" localSheetId="5">'[96] ASR+Nafta'!$K$19:$AS$19</definedName>
    <definedName name="Nafta_2">'[97] ASR+Nafta'!$K$19:$AS$19</definedName>
    <definedName name="Nafta2" localSheetId="16">'[96] ASR+Nafta'!$K$19:$AS$19</definedName>
    <definedName name="Nafta2" localSheetId="3">'[96] ASR+Nafta'!$K$19:$AS$19</definedName>
    <definedName name="Nafta2" localSheetId="4">'[96] ASR+Nafta'!$K$19:$AS$19</definedName>
    <definedName name="Nafta2" localSheetId="5">'[96] ASR+Nafta'!$K$19:$AS$19</definedName>
    <definedName name="Nafta2">'[97] ASR+Nafta'!$K$19:$AS$19</definedName>
    <definedName name="Nafta3" localSheetId="16">'[96]Todos+Nafta'!$K$19:$AS$19</definedName>
    <definedName name="Nafta3" localSheetId="3">'[96]Todos+Nafta'!$K$19:$AS$19</definedName>
    <definedName name="Nafta3" localSheetId="4">'[96]Todos+Nafta'!$K$19:$AS$19</definedName>
    <definedName name="Nafta3" localSheetId="5">'[96]Todos+Nafta'!$K$19:$AS$19</definedName>
    <definedName name="Nafta3">'[97]Todos+Nafta'!$K$19:$AS$19</definedName>
    <definedName name="nbvnv" localSheetId="6" hidden="1">{"via1",#N/A,TRUE,"general";"via2",#N/A,TRUE,"general";"via3",#N/A,TRUE,"general"}</definedName>
    <definedName name="nbvnv" localSheetId="7" hidden="1">{"via1",#N/A,TRUE,"general";"via2",#N/A,TRUE,"general";"via3",#N/A,TRUE,"general"}</definedName>
    <definedName name="nbvnv" localSheetId="16" hidden="1">{"via1",#N/A,TRUE,"general";"via2",#N/A,TRUE,"general";"via3",#N/A,TRUE,"general"}</definedName>
    <definedName name="nbvnv" localSheetId="17" hidden="1">{"via1",#N/A,TRUE,"general";"via2",#N/A,TRUE,"general";"via3",#N/A,TRUE,"general"}</definedName>
    <definedName name="nbvnv" localSheetId="3"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hidden="1">{"via1",#N/A,TRUE,"general";"via2",#N/A,TRUE,"general";"via3",#N/A,TRUE,"general"}</definedName>
    <definedName name="NDHS" localSheetId="6" hidden="1">{"TAB1",#N/A,TRUE,"GENERAL";"TAB2",#N/A,TRUE,"GENERAL";"TAB3",#N/A,TRUE,"GENERAL";"TAB4",#N/A,TRUE,"GENERAL";"TAB5",#N/A,TRUE,"GENERAL"}</definedName>
    <definedName name="NDHS" localSheetId="7" hidden="1">{"TAB1",#N/A,TRUE,"GENERAL";"TAB2",#N/A,TRUE,"GENERAL";"TAB3",#N/A,TRUE,"GENERAL";"TAB4",#N/A,TRUE,"GENERAL";"TAB5",#N/A,TRUE,"GENERAL"}</definedName>
    <definedName name="NDHS" localSheetId="16" hidden="1">{"TAB1",#N/A,TRUE,"GENERAL";"TAB2",#N/A,TRUE,"GENERAL";"TAB3",#N/A,TRUE,"GENERAL";"TAB4",#N/A,TRUE,"GENERAL";"TAB5",#N/A,TRUE,"GENERAL"}</definedName>
    <definedName name="NDHS" localSheetId="17" hidden="1">{"TAB1",#N/A,TRUE,"GENERAL";"TAB2",#N/A,TRUE,"GENERAL";"TAB3",#N/A,TRUE,"GENERAL";"TAB4",#N/A,TRUE,"GENERAL";"TAB5",#N/A,TRUE,"GENERAL"}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hidden="1">{"TAB1",#N/A,TRUE,"GENERAL";"TAB2",#N/A,TRUE,"GENERAL";"TAB3",#N/A,TRUE,"GENERAL";"TAB4",#N/A,TRUE,"GENERAL";"TAB5",#N/A,TRUE,"GENERAL"}</definedName>
    <definedName name="nf" localSheetId="6" hidden="1">{"TAB1",#N/A,TRUE,"GENERAL";"TAB2",#N/A,TRUE,"GENERAL";"TAB3",#N/A,TRUE,"GENERAL";"TAB4",#N/A,TRUE,"GENERAL";"TAB5",#N/A,TRUE,"GENERAL"}</definedName>
    <definedName name="nf" localSheetId="7" hidden="1">{"TAB1",#N/A,TRUE,"GENERAL";"TAB2",#N/A,TRUE,"GENERAL";"TAB3",#N/A,TRUE,"GENERAL";"TAB4",#N/A,TRUE,"GENERAL";"TAB5",#N/A,TRUE,"GENERAL"}</definedName>
    <definedName name="nf" localSheetId="16" hidden="1">{"TAB1",#N/A,TRUE,"GENERAL";"TAB2",#N/A,TRUE,"GENERAL";"TAB3",#N/A,TRUE,"GENERAL";"TAB4",#N/A,TRUE,"GENERAL";"TAB5",#N/A,TRUE,"GENERAL"}</definedName>
    <definedName name="nf" localSheetId="17"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hidden="1">{"TAB1",#N/A,TRUE,"GENERAL";"TAB2",#N/A,TRUE,"GENERAL";"TAB3",#N/A,TRUE,"GENERAL";"TAB4",#N/A,TRUE,"GENERAL";"TAB5",#N/A,TRUE,"GENERAL"}</definedName>
    <definedName name="nfg" localSheetId="6" hidden="1">{"via1",#N/A,TRUE,"general";"via2",#N/A,TRUE,"general";"via3",#N/A,TRUE,"general"}</definedName>
    <definedName name="nfg" localSheetId="7" hidden="1">{"via1",#N/A,TRUE,"general";"via2",#N/A,TRUE,"general";"via3",#N/A,TRUE,"general"}</definedName>
    <definedName name="nfg" localSheetId="16" hidden="1">{"via1",#N/A,TRUE,"general";"via2",#N/A,TRUE,"general";"via3",#N/A,TRUE,"general"}</definedName>
    <definedName name="nfg" localSheetId="17" hidden="1">{"via1",#N/A,TRUE,"general";"via2",#N/A,TRUE,"general";"via3",#N/A,TRUE,"general"}</definedName>
    <definedName name="nfg" localSheetId="3"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hidden="1">{"via1",#N/A,TRUE,"general";"via2",#N/A,TRUE,"general";"via3",#N/A,TRUE,"general"}</definedName>
    <definedName name="nfgn" localSheetId="6" hidden="1">{"via1",#N/A,TRUE,"general";"via2",#N/A,TRUE,"general";"via3",#N/A,TRUE,"general"}</definedName>
    <definedName name="nfgn" localSheetId="7" hidden="1">{"via1",#N/A,TRUE,"general";"via2",#N/A,TRUE,"general";"via3",#N/A,TRUE,"general"}</definedName>
    <definedName name="nfgn" localSheetId="16" hidden="1">{"via1",#N/A,TRUE,"general";"via2",#N/A,TRUE,"general";"via3",#N/A,TRUE,"general"}</definedName>
    <definedName name="nfgn" localSheetId="17"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hidden="1">{"via1",#N/A,TRUE,"general";"via2",#N/A,TRUE,"general";"via3",#N/A,TRUE,"general"}</definedName>
    <definedName name="ng">#REF!</definedName>
    <definedName name="ngdn" localSheetId="6" hidden="1">{"TAB1",#N/A,TRUE,"GENERAL";"TAB2",#N/A,TRUE,"GENERAL";"TAB3",#N/A,TRUE,"GENERAL";"TAB4",#N/A,TRUE,"GENERAL";"TAB5",#N/A,TRUE,"GENERAL"}</definedName>
    <definedName name="ngdn" localSheetId="7" hidden="1">{"TAB1",#N/A,TRUE,"GENERAL";"TAB2",#N/A,TRUE,"GENERAL";"TAB3",#N/A,TRUE,"GENERAL";"TAB4",#N/A,TRUE,"GENERAL";"TAB5",#N/A,TRUE,"GENERAL"}</definedName>
    <definedName name="ngdn" localSheetId="16" hidden="1">{"TAB1",#N/A,TRUE,"GENERAL";"TAB2",#N/A,TRUE,"GENERAL";"TAB3",#N/A,TRUE,"GENERAL";"TAB4",#N/A,TRUE,"GENERAL";"TAB5",#N/A,TRUE,"GENERAL"}</definedName>
    <definedName name="ngdn" localSheetId="17" hidden="1">{"TAB1",#N/A,TRUE,"GENERAL";"TAB2",#N/A,TRUE,"GENERAL";"TAB3",#N/A,TRUE,"GENERAL";"TAB4",#N/A,TRUE,"GENERAL";"TAB5",#N/A,TRUE,"GENERAL"}</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hidden="1">{"TAB1",#N/A,TRUE,"GENERAL";"TAB2",#N/A,TRUE,"GENERAL";"TAB3",#N/A,TRUE,"GENERAL";"TAB4",#N/A,TRUE,"GENERAL";"TAB5",#N/A,TRUE,"GENERAL"}</definedName>
    <definedName name="ngfh" localSheetId="6" hidden="1">{"via1",#N/A,TRUE,"general";"via2",#N/A,TRUE,"general";"via3",#N/A,TRUE,"general"}</definedName>
    <definedName name="ngfh" localSheetId="7" hidden="1">{"via1",#N/A,TRUE,"general";"via2",#N/A,TRUE,"general";"via3",#N/A,TRUE,"general"}</definedName>
    <definedName name="ngfh" localSheetId="16" hidden="1">{"via1",#N/A,TRUE,"general";"via2",#N/A,TRUE,"general";"via3",#N/A,TRUE,"general"}</definedName>
    <definedName name="ngfh" localSheetId="17" hidden="1">{"via1",#N/A,TRUE,"general";"via2",#N/A,TRUE,"general";"via3",#N/A,TRUE,"general"}</definedName>
    <definedName name="ngfh" localSheetId="3"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hidden="1">{"via1",#N/A,TRUE,"general";"via2",#N/A,TRUE,"general";"via3",#N/A,TRUE,"general"}</definedName>
    <definedName name="NH">#REF!</definedName>
    <definedName name="nhn" localSheetId="6" hidden="1">{"via1",#N/A,TRUE,"general";"via2",#N/A,TRUE,"general";"via3",#N/A,TRUE,"general"}</definedName>
    <definedName name="nhn" localSheetId="7" hidden="1">{"via1",#N/A,TRUE,"general";"via2",#N/A,TRUE,"general";"via3",#N/A,TRUE,"general"}</definedName>
    <definedName name="nhn" localSheetId="16" hidden="1">{"via1",#N/A,TRUE,"general";"via2",#N/A,TRUE,"general";"via3",#N/A,TRUE,"general"}</definedName>
    <definedName name="nhn" localSheetId="17" hidden="1">{"via1",#N/A,TRUE,"general";"via2",#N/A,TRUE,"general";"via3",#N/A,TRUE,"general"}</definedName>
    <definedName name="nhn" localSheetId="3"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hidden="1">{"via1",#N/A,TRUE,"general";"via2",#N/A,TRUE,"general";"via3",#N/A,TRUE,"general"}</definedName>
    <definedName name="nhncfgn" localSheetId="6"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16" hidden="1">{"TAB1",#N/A,TRUE,"GENERAL";"TAB2",#N/A,TRUE,"GENERAL";"TAB3",#N/A,TRUE,"GENERAL";"TAB4",#N/A,TRUE,"GENERAL";"TAB5",#N/A,TRUE,"GENERAL"}</definedName>
    <definedName name="nhncfgn" localSheetId="17"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hidden="1">{"TAB1",#N/A,TRUE,"GENERAL";"TAB2",#N/A,TRUE,"GENERAL";"TAB3",#N/A,TRUE,"GENERAL";"TAB4",#N/A,TRUE,"GENERAL";"TAB5",#N/A,TRUE,"GENERAL"}</definedName>
    <definedName name="nhndr" localSheetId="6" hidden="1">{"via1",#N/A,TRUE,"general";"via2",#N/A,TRUE,"general";"via3",#N/A,TRUE,"general"}</definedName>
    <definedName name="nhndr" localSheetId="7" hidden="1">{"via1",#N/A,TRUE,"general";"via2",#N/A,TRUE,"general";"via3",#N/A,TRUE,"general"}</definedName>
    <definedName name="nhndr" localSheetId="16" hidden="1">{"via1",#N/A,TRUE,"general";"via2",#N/A,TRUE,"general";"via3",#N/A,TRUE,"general"}</definedName>
    <definedName name="nhndr" localSheetId="17" hidden="1">{"via1",#N/A,TRUE,"general";"via2",#N/A,TRUE,"general";"via3",#N/A,TRUE,"general"}</definedName>
    <definedName name="nhndr" localSheetId="3"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hidden="1">{"via1",#N/A,TRUE,"general";"via2",#N/A,TRUE,"general";"via3",#N/A,TRUE,"general"}</definedName>
    <definedName name="Nit">[42]EMPRESA!$F$8</definedName>
    <definedName name="Nmax" localSheetId="16">#REF!</definedName>
    <definedName name="Nmax" localSheetId="17">#REF!</definedName>
    <definedName name="Nmax" localSheetId="3">#REF!</definedName>
    <definedName name="Nmax" localSheetId="4">#REF!</definedName>
    <definedName name="Nmax" localSheetId="5">#REF!</definedName>
    <definedName name="Nmax">#REF!</definedName>
    <definedName name="nmdlf" localSheetId="16">#REF!</definedName>
    <definedName name="nmdlf" localSheetId="17">#REF!</definedName>
    <definedName name="nmdlf" localSheetId="3">#REF!</definedName>
    <definedName name="nmdlf" localSheetId="4">#REF!</definedName>
    <definedName name="nmdlf" localSheetId="5">#REF!</definedName>
    <definedName name="nmdlf">#REF!</definedName>
    <definedName name="nmmmm" localSheetId="6" hidden="1">{"via1",#N/A,TRUE,"general";"via2",#N/A,TRUE,"general";"via3",#N/A,TRUE,"general"}</definedName>
    <definedName name="nmmmm" localSheetId="7" hidden="1">{"via1",#N/A,TRUE,"general";"via2",#N/A,TRUE,"general";"via3",#N/A,TRUE,"general"}</definedName>
    <definedName name="nmmmm" localSheetId="16" hidden="1">{"via1",#N/A,TRUE,"general";"via2",#N/A,TRUE,"general";"via3",#N/A,TRUE,"general"}</definedName>
    <definedName name="nmmmm" localSheetId="17" hidden="1">{"via1",#N/A,TRUE,"general";"via2",#N/A,TRUE,"general";"via3",#N/A,TRUE,"general"}</definedName>
    <definedName name="nmmmm" localSheetId="3"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hidden="1">{"via1",#N/A,TRUE,"general";"via2",#N/A,TRUE,"general";"via3",#N/A,TRUE,"general"}</definedName>
    <definedName name="NN" localSheetId="6" hidden="1">{"TAB1",#N/A,TRUE,"GENERAL";"TAB2",#N/A,TRUE,"GENERAL";"TAB3",#N/A,TRUE,"GENERAL";"TAB4",#N/A,TRUE,"GENERAL";"TAB5",#N/A,TRUE,"GENERAL"}</definedName>
    <definedName name="NN" localSheetId="7" hidden="1">{"TAB1",#N/A,TRUE,"GENERAL";"TAB2",#N/A,TRUE,"GENERAL";"TAB3",#N/A,TRUE,"GENERAL";"TAB4",#N/A,TRUE,"GENERAL";"TAB5",#N/A,TRUE,"GENERAL"}</definedName>
    <definedName name="NN" localSheetId="16" hidden="1">{"TAB1",#N/A,TRUE,"GENERAL";"TAB2",#N/A,TRUE,"GENERAL";"TAB3",#N/A,TRUE,"GENERAL";"TAB4",#N/A,TRUE,"GENERAL";"TAB5",#N/A,TRUE,"GENERAL"}</definedName>
    <definedName name="NN" localSheetId="17" hidden="1">{"TAB1",#N/A,TRUE,"GENERAL";"TAB2",#N/A,TRUE,"GENERAL";"TAB3",#N/A,TRUE,"GENERAL";"TAB4",#N/A,TRUE,"GENERAL";"TAB5",#N/A,TRUE,"GENERAL"}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hidden="1">{"TAB1",#N/A,TRUE,"GENERAL";"TAB2",#N/A,TRUE,"GENERAL";"TAB3",#N/A,TRUE,"GENERAL";"TAB4",#N/A,TRUE,"GENERAL";"TAB5",#N/A,TRUE,"GENERAL"}</definedName>
    <definedName name="nndng" localSheetId="6" hidden="1">{"TAB1",#N/A,TRUE,"GENERAL";"TAB2",#N/A,TRUE,"GENERAL";"TAB3",#N/A,TRUE,"GENERAL";"TAB4",#N/A,TRUE,"GENERAL";"TAB5",#N/A,TRUE,"GENERAL"}</definedName>
    <definedName name="nndng" localSheetId="7"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17"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hidden="1">{"TAB1",#N/A,TRUE,"GENERAL";"TAB2",#N/A,TRUE,"GENERAL";"TAB3",#N/A,TRUE,"GENERAL";"TAB4",#N/A,TRUE,"GENERAL";"TAB5",#N/A,TRUE,"GENERAL"}</definedName>
    <definedName name="nnn" localSheetId="6" hidden="1">{"TAB1",#N/A,TRUE,"GENERAL";"TAB2",#N/A,TRUE,"GENERAL";"TAB3",#N/A,TRUE,"GENERAL";"TAB4",#N/A,TRUE,"GENERAL";"TAB5",#N/A,TRUE,"GENERAL"}</definedName>
    <definedName name="nnn" localSheetId="7" hidden="1">{"TAB1",#N/A,TRUE,"GENERAL";"TAB2",#N/A,TRUE,"GENERAL";"TAB3",#N/A,TRUE,"GENERAL";"TAB4",#N/A,TRUE,"GENERAL";"TAB5",#N/A,TRUE,"GENERAL"}</definedName>
    <definedName name="nnn" localSheetId="16" hidden="1">{"TAB1",#N/A,TRUE,"GENERAL";"TAB2",#N/A,TRUE,"GENERAL";"TAB3",#N/A,TRUE,"GENERAL";"TAB4",#N/A,TRUE,"GENERAL";"TAB5",#N/A,TRUE,"GENERAL"}</definedName>
    <definedName name="nnn" localSheetId="17" hidden="1">{"TAB1",#N/A,TRUE,"GENERAL";"TAB2",#N/A,TRUE,"GENERAL";"TAB3",#N/A,TRUE,"GENERAL";"TAB4",#N/A,TRUE,"GENERAL";"TAB5",#N/A,TRUE,"GENERAL"}</definedName>
    <definedName name="nnn" localSheetId="3" hidden="1">{"TAB1",#N/A,TRUE,"GENERAL";"TAB2",#N/A,TRUE,"GENERAL";"TAB3",#N/A,TRUE,"GENERAL";"TAB4",#N/A,TRUE,"GENERAL";"TAB5",#N/A,TRUE,"GENERAL"}</definedName>
    <definedName name="nnn" localSheetId="4" hidden="1">{"TAB1",#N/A,TRUE,"GENERAL";"TAB2",#N/A,TRUE,"GENERAL";"TAB3",#N/A,TRUE,"GENERAL";"TAB4",#N/A,TRUE,"GENERAL";"TAB5",#N/A,TRUE,"GENERAL"}</definedName>
    <definedName name="nnn" localSheetId="5" hidden="1">{"TAB1",#N/A,TRUE,"GENERAL";"TAB2",#N/A,TRUE,"GENERAL";"TAB3",#N/A,TRUE,"GENERAL";"TAB4",#N/A,TRUE,"GENERAL";"TAB5",#N/A,TRUE,"GENERAL"}</definedName>
    <definedName name="nnn" hidden="1">{"TAB1",#N/A,TRUE,"GENERAL";"TAB2",#N/A,TRUE,"GENERAL";"TAB3",#N/A,TRUE,"GENERAL";"TAB4",#N/A,TRUE,"GENERAL";"TAB5",#N/A,TRUE,"GENERAL"}</definedName>
    <definedName name="nnnhd" localSheetId="6" hidden="1">{"via1",#N/A,TRUE,"general";"via2",#N/A,TRUE,"general";"via3",#N/A,TRUE,"general"}</definedName>
    <definedName name="nnnhd" localSheetId="7" hidden="1">{"via1",#N/A,TRUE,"general";"via2",#N/A,TRUE,"general";"via3",#N/A,TRUE,"general"}</definedName>
    <definedName name="nnnhd" localSheetId="16" hidden="1">{"via1",#N/A,TRUE,"general";"via2",#N/A,TRUE,"general";"via3",#N/A,TRUE,"general"}</definedName>
    <definedName name="nnnhd" localSheetId="17" hidden="1">{"via1",#N/A,TRUE,"general";"via2",#N/A,TRUE,"general";"via3",#N/A,TRUE,"general"}</definedName>
    <definedName name="nnnhd" localSheetId="3"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hidden="1">{"via1",#N/A,TRUE,"general";"via2",#N/A,TRUE,"general";"via3",#N/A,TRUE,"general"}</definedName>
    <definedName name="nnnnn" localSheetId="6" hidden="1">{"via1",#N/A,TRUE,"general";"via2",#N/A,TRUE,"general";"via3",#N/A,TRUE,"general"}</definedName>
    <definedName name="nnnnn" localSheetId="7" hidden="1">{"via1",#N/A,TRUE,"general";"via2",#N/A,TRUE,"general";"via3",#N/A,TRUE,"general"}</definedName>
    <definedName name="nnnnn" localSheetId="16" hidden="1">{"via1",#N/A,TRUE,"general";"via2",#N/A,TRUE,"general";"via3",#N/A,TRUE,"general"}</definedName>
    <definedName name="nnnnn" localSheetId="17"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hidden="1">{"via1",#N/A,TRUE,"general";"via2",#N/A,TRUE,"general";"via3",#N/A,TRUE,"general"}</definedName>
    <definedName name="nnnnnd" localSheetId="6"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16" hidden="1">{"TAB1",#N/A,TRUE,"GENERAL";"TAB2",#N/A,TRUE,"GENERAL";"TAB3",#N/A,TRUE,"GENERAL";"TAB4",#N/A,TRUE,"GENERAL";"TAB5",#N/A,TRUE,"GENERAL"}</definedName>
    <definedName name="nnnnnd" localSheetId="17"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17"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hidden="1">{"TAB1",#N/A,TRUE,"GENERAL";"TAB2",#N/A,TRUE,"GENERAL";"TAB3",#N/A,TRUE,"GENERAL";"TAB4",#N/A,TRUE,"GENERAL";"TAB5",#N/A,TRUE,"GENERAL"}</definedName>
    <definedName name="nnnnnh" localSheetId="6" hidden="1">{"via1",#N/A,TRUE,"general";"via2",#N/A,TRUE,"general";"via3",#N/A,TRUE,"general"}</definedName>
    <definedName name="nnnnnh" localSheetId="7" hidden="1">{"via1",#N/A,TRUE,"general";"via2",#N/A,TRUE,"general";"via3",#N/A,TRUE,"general"}</definedName>
    <definedName name="nnnnnh" localSheetId="16" hidden="1">{"via1",#N/A,TRUE,"general";"via2",#N/A,TRUE,"general";"via3",#N/A,TRUE,"general"}</definedName>
    <definedName name="nnnnnh" localSheetId="17" hidden="1">{"via1",#N/A,TRUE,"general";"via2",#N/A,TRUE,"general";"via3",#N/A,TRUE,"general"}</definedName>
    <definedName name="nnnnnh" localSheetId="3"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hidden="1">{"via1",#N/A,TRUE,"general";"via2",#N/A,TRUE,"general";"via3",#N/A,TRUE,"general"}</definedName>
    <definedName name="NO" localSheetId="6">'1,1'!ERR</definedName>
    <definedName name="NO" localSheetId="7">'1,2'!ERR</definedName>
    <definedName name="NO" localSheetId="26">'[13]3,2'!ERR</definedName>
    <definedName name="NO" localSheetId="34">'[13]3,2'!ERR</definedName>
    <definedName name="NO" localSheetId="35">'[13]3,2'!ERR</definedName>
    <definedName name="NO" localSheetId="16">'6,1'!ERR</definedName>
    <definedName name="NO" localSheetId="22">'[13]3,2'!ERR</definedName>
    <definedName name="NO" localSheetId="24">'[13]3,2'!ERR</definedName>
    <definedName name="NO" localSheetId="3">CANTIDADES!ERR</definedName>
    <definedName name="NO" localSheetId="4">'OFERTA ECONOMICA'!ERR</definedName>
    <definedName name="NO" localSheetId="5">'PRESUPUESTO OFICIAL'!ERR</definedName>
    <definedName name="NO">'[13]3,2'!ERR</definedName>
    <definedName name="No_desarrolladas">'[28]Reservas de Petróleo'!$A$2,'[28]Reservas de Petróleo'!$A$1,'[28]Reservas de Petróleo'!$D$4,'[28]Reservas de Petróleo'!$G$1:$G$65536</definedName>
    <definedName name="NOMBRE" localSheetId="6">#REF!</definedName>
    <definedName name="NOMBRE" localSheetId="7">#REF!</definedName>
    <definedName name="NOMBRE" localSheetId="16">#REF!</definedName>
    <definedName name="NOMBRE" localSheetId="17">#REF!</definedName>
    <definedName name="NOMBRE" localSheetId="3">#REF!</definedName>
    <definedName name="NOMBRE" localSheetId="4">#REF!</definedName>
    <definedName name="NOMBRE" localSheetId="5">#REF!</definedName>
    <definedName name="NOMBRE">#REF!</definedName>
    <definedName name="NombreCoordinador" localSheetId="16">#REF!</definedName>
    <definedName name="NombreCoordinador" localSheetId="17">#REF!</definedName>
    <definedName name="NombreCoordinador" localSheetId="3">#REF!</definedName>
    <definedName name="NombreCoordinador" localSheetId="4">#REF!</definedName>
    <definedName name="NombreCoordinador" localSheetId="5">#REF!</definedName>
    <definedName name="NombreCoordinador">#REF!</definedName>
    <definedName name="NombreDependencia" localSheetId="16">#REF!</definedName>
    <definedName name="NombreDependencia" localSheetId="17">#REF!</definedName>
    <definedName name="NombreDependencia">#REF!</definedName>
    <definedName name="NombreProyecto" localSheetId="16">#REF!</definedName>
    <definedName name="NombreProyecto">#REF!</definedName>
    <definedName name="NombreVicepresidencia" localSheetId="16">#REF!</definedName>
    <definedName name="NombreVicepresidencia">#REF!</definedName>
    <definedName name="Norte" localSheetId="16">#REF!</definedName>
    <definedName name="Norte">#REF!</definedName>
    <definedName name="NPAGE" localSheetId="16">[21]STRSUMM0!#REF!</definedName>
    <definedName name="NPAGE">[21]STRSUMM0!#REF!</definedName>
    <definedName name="NUEVO" localSheetId="6">#REF!</definedName>
    <definedName name="NUEVO" localSheetId="7">#REF!</definedName>
    <definedName name="NUEVO" localSheetId="16">#REF!</definedName>
    <definedName name="NUEVO" localSheetId="17">#REF!</definedName>
    <definedName name="NUEVO" localSheetId="3">#REF!</definedName>
    <definedName name="NUEVO" localSheetId="4">#REF!</definedName>
    <definedName name="NUEVO" localSheetId="5">#REF!</definedName>
    <definedName name="NUEVO">#REF!</definedName>
    <definedName name="Num_Pmt_Per_Year" localSheetId="16">#REF!</definedName>
    <definedName name="Num_Pmt_Per_Year" localSheetId="17">#REF!</definedName>
    <definedName name="Num_Pmt_Per_Year" localSheetId="3">#REF!</definedName>
    <definedName name="Num_Pmt_Per_Year" localSheetId="4">#REF!</definedName>
    <definedName name="Num_Pmt_Per_Year" localSheetId="5">#REF!</definedName>
    <definedName name="Num_Pmt_Per_Year">#REF!</definedName>
    <definedName name="Number_of_Payments" localSheetId="16">MATCH(0.01,'6,1'!End_Bal,-1)+1</definedName>
    <definedName name="Number_of_Payments" localSheetId="17">MATCH(0.01,'6,2'!End_Bal,-1)+1</definedName>
    <definedName name="Number_of_Payments" localSheetId="3">MATCH(0.01,CANTIDADES!End_Bal,-1)+1</definedName>
    <definedName name="Number_of_Payments" localSheetId="4">MATCH(0.01,'OFERTA ECONOMICA'!End_Bal,-1)+1</definedName>
    <definedName name="Number_of_Payments" localSheetId="5">MATCH(0.01,'PRESUPUESTO OFICIAL'!End_Bal,-1)+1</definedName>
    <definedName name="Number_of_Payments">MATCH(0.01,End_Bal,-1)+1</definedName>
    <definedName name="nxn" localSheetId="6" hidden="1">{"via1",#N/A,TRUE,"general";"via2",#N/A,TRUE,"general";"via3",#N/A,TRUE,"general"}</definedName>
    <definedName name="nxn" localSheetId="7" hidden="1">{"via1",#N/A,TRUE,"general";"via2",#N/A,TRUE,"general";"via3",#N/A,TRUE,"general"}</definedName>
    <definedName name="nxn" localSheetId="16" hidden="1">{"via1",#N/A,TRUE,"general";"via2",#N/A,TRUE,"general";"via3",#N/A,TRUE,"general"}</definedName>
    <definedName name="nxn" localSheetId="17" hidden="1">{"via1",#N/A,TRUE,"general";"via2",#N/A,TRUE,"general";"via3",#N/A,TRUE,"general"}</definedName>
    <definedName name="nxn" localSheetId="3"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hidden="1">{"via1",#N/A,TRUE,"general";"via2",#N/A,TRUE,"general";"via3",#N/A,TRUE,"general"}</definedName>
    <definedName name="ñpñpñ" localSheetId="6" hidden="1">{"via1",#N/A,TRUE,"general";"via2",#N/A,TRUE,"general";"via3",#N/A,TRUE,"general"}</definedName>
    <definedName name="ñpñpñ" localSheetId="7" hidden="1">{"via1",#N/A,TRUE,"general";"via2",#N/A,TRUE,"general";"via3",#N/A,TRUE,"general"}</definedName>
    <definedName name="ñpñpñ" localSheetId="16" hidden="1">{"via1",#N/A,TRUE,"general";"via2",#N/A,TRUE,"general";"via3",#N/A,TRUE,"general"}</definedName>
    <definedName name="ñpñpñ" localSheetId="17"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hidden="1">{"via1",#N/A,TRUE,"general";"via2",#N/A,TRUE,"general";"via3",#N/A,TRUE,"general"}</definedName>
    <definedName name="º1" localSheetId="6">#REF!</definedName>
    <definedName name="º1" localSheetId="7">#REF!</definedName>
    <definedName name="º1" localSheetId="16">#REF!</definedName>
    <definedName name="º1" localSheetId="17">#REF!</definedName>
    <definedName name="º1" localSheetId="3">#REF!</definedName>
    <definedName name="º1" localSheetId="4">#REF!</definedName>
    <definedName name="º1" localSheetId="5">#REF!</definedName>
    <definedName name="º1">#REF!</definedName>
    <definedName name="o9o9" localSheetId="6" hidden="1">{"via1",#N/A,TRUE,"general";"via2",#N/A,TRUE,"general";"via3",#N/A,TRUE,"general"}</definedName>
    <definedName name="o9o9" localSheetId="7" hidden="1">{"via1",#N/A,TRUE,"general";"via2",#N/A,TRUE,"general";"via3",#N/A,TRUE,"general"}</definedName>
    <definedName name="o9o9" localSheetId="16" hidden="1">{"via1",#N/A,TRUE,"general";"via2",#N/A,TRUE,"general";"via3",#N/A,TRUE,"general"}</definedName>
    <definedName name="o9o9" localSheetId="17" hidden="1">{"via1",#N/A,TRUE,"general";"via2",#N/A,TRUE,"general";"via3",#N/A,TRUE,"general"}</definedName>
    <definedName name="o9o9" localSheetId="3"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hidden="1">{"via1",#N/A,TRUE,"general";"via2",#N/A,TRUE,"general";"via3",#N/A,TRUE,"general"}</definedName>
    <definedName name="OBJ">[26]PRESUPUESTO!$C$10</definedName>
    <definedName name="ObjetivoProyecto" localSheetId="16">#REF!</definedName>
    <definedName name="ObjetivoProyecto" localSheetId="17">#REF!</definedName>
    <definedName name="ObjetivoProyecto" localSheetId="3">#REF!</definedName>
    <definedName name="ObjetivoProyecto" localSheetId="4">#REF!</definedName>
    <definedName name="ObjetivoProyecto" localSheetId="5">#REF!</definedName>
    <definedName name="ObjetivoProyecto">#REF!</definedName>
    <definedName name="Obra" localSheetId="6">#REF!</definedName>
    <definedName name="Obra" localSheetId="7">#REF!</definedName>
    <definedName name="Obra" localSheetId="16">#REF!</definedName>
    <definedName name="Obra" localSheetId="17">#REF!</definedName>
    <definedName name="Obra" localSheetId="3">#REF!</definedName>
    <definedName name="Obra" localSheetId="4">#REF!</definedName>
    <definedName name="Obra" localSheetId="5">#REF!</definedName>
    <definedName name="Obra">#REF!</definedName>
    <definedName name="obras" localSheetId="16" hidden="1">#REF!</definedName>
    <definedName name="obras" localSheetId="17" hidden="1">#REF!</definedName>
    <definedName name="obras" hidden="1">#REF!</definedName>
    <definedName name="obras1" localSheetId="7">DATE(YEAR([98]!Loan_Start),MONTH([98]!Loan_Start)+Payment_Number,DAY([98]!Loan_Start))</definedName>
    <definedName name="obras1" localSheetId="26">DATE(YEAR([98]!Loan_Start),MONTH([98]!Loan_Start)+Payment_Number,DAY([98]!Loan_Start))</definedName>
    <definedName name="obras1" localSheetId="34">DATE(YEAR([98]!Loan_Start),MONTH([98]!Loan_Start)+Payment_Number,DAY([98]!Loan_Start))</definedName>
    <definedName name="obras1" localSheetId="35">DATE(YEAR([98]!Loan_Start),MONTH([98]!Loan_Start)+Payment_Number,DAY([98]!Loan_Start))</definedName>
    <definedName name="obras1" localSheetId="10">DATE(YEAR([98]!Loan_Start),MONTH([98]!Loan_Start)+Payment_Number,DAY([98]!Loan_Start))</definedName>
    <definedName name="obras1" localSheetId="16">DATE(YEAR([98]!Loan_Start),MONTH([98]!Loan_Start)+Payment_Number,DAY([98]!Loan_Start))</definedName>
    <definedName name="obras1" localSheetId="17">DATE(YEAR([98]!Loan_Start),MONTH([98]!Loan_Start)+Payment_Number,DAY([98]!Loan_Start))</definedName>
    <definedName name="obras1" localSheetId="21">DATE(YEAR([98]!Loan_Start),MONTH([98]!Loan_Start)+Payment_Number,DAY([98]!Loan_Start))</definedName>
    <definedName name="obras1" localSheetId="22">DATE(YEAR([98]!Loan_Start),MONTH([98]!Loan_Start)+Payment_Number,DAY([98]!Loan_Start))</definedName>
    <definedName name="obras1" localSheetId="24">DATE(YEAR([98]!Loan_Start),MONTH([98]!Loan_Start)+Payment_Number,DAY([98]!Loan_Start))</definedName>
    <definedName name="obras1" localSheetId="3">DATE(YEAR([98]!Loan_Start),MONTH([98]!Loan_Start)+Payment_Number,DAY([98]!Loan_Start))</definedName>
    <definedName name="obras1" localSheetId="4">DATE(YEAR([98]!Loan_Start),MONTH([98]!Loan_Start)+Payment_Number,DAY([98]!Loan_Start))</definedName>
    <definedName name="obras1" localSheetId="5">DATE(YEAR([98]!Loan_Start),MONTH([98]!Loan_Start)+Payment_Number,DAY([98]!Loan_Start))</definedName>
    <definedName name="obras1">DATE(YEAR([98]!Loan_Start),MONTH([98]!Loan_Start)+Payment_Number,DAY([98]!Loan_Start))</definedName>
    <definedName name="obras11" localSheetId="16" hidden="1">#REF!</definedName>
    <definedName name="obras11" localSheetId="17" hidden="1">#REF!</definedName>
    <definedName name="obras11" localSheetId="3" hidden="1">#REF!</definedName>
    <definedName name="obras11" localSheetId="4" hidden="1">#REF!</definedName>
    <definedName name="obras11" localSheetId="5" hidden="1">#REF!</definedName>
    <definedName name="obras11" hidden="1">#REF!</definedName>
    <definedName name="obras111" localSheetId="7">DATE(YEAR([99]!Loan_Start),MONTH([99]!Loan_Start)+Payment_Number,DAY([99]!Loan_Start))</definedName>
    <definedName name="obras111" localSheetId="26">DATE(YEAR([99]!Loan_Start),MONTH([99]!Loan_Start)+Payment_Number,DAY([99]!Loan_Start))</definedName>
    <definedName name="obras111" localSheetId="34">DATE(YEAR([99]!Loan_Start),MONTH([99]!Loan_Start)+Payment_Number,DAY([99]!Loan_Start))</definedName>
    <definedName name="obras111" localSheetId="35">DATE(YEAR([99]!Loan_Start),MONTH([99]!Loan_Start)+Payment_Number,DAY([99]!Loan_Start))</definedName>
    <definedName name="obras111" localSheetId="10">DATE(YEAR([99]!Loan_Start),MONTH([99]!Loan_Start)+Payment_Number,DAY([99]!Loan_Start))</definedName>
    <definedName name="obras111" localSheetId="16">DATE(YEAR([99]!Loan_Start),MONTH([99]!Loan_Start)+Payment_Number,DAY([99]!Loan_Start))</definedName>
    <definedName name="obras111" localSheetId="17">DATE(YEAR([99]!Loan_Start),MONTH([99]!Loan_Start)+Payment_Number,DAY([99]!Loan_Start))</definedName>
    <definedName name="obras111" localSheetId="21">DATE(YEAR([99]!Loan_Start),MONTH([99]!Loan_Start)+Payment_Number,DAY([99]!Loan_Start))</definedName>
    <definedName name="obras111" localSheetId="22">DATE(YEAR([99]!Loan_Start),MONTH([99]!Loan_Start)+Payment_Number,DAY([99]!Loan_Start))</definedName>
    <definedName name="obras111" localSheetId="24">DATE(YEAR([99]!Loan_Start),MONTH([99]!Loan_Start)+Payment_Number,DAY([99]!Loan_Start))</definedName>
    <definedName name="obras111" localSheetId="3">DATE(YEAR([99]!Loan_Start),MONTH([99]!Loan_Start)+Payment_Number,DAY([99]!Loan_Start))</definedName>
    <definedName name="obras111" localSheetId="4">DATE(YEAR([99]!Loan_Start),MONTH([99]!Loan_Start)+Payment_Number,DAY([99]!Loan_Start))</definedName>
    <definedName name="obras111" localSheetId="5">DATE(YEAR([99]!Loan_Start),MONTH([99]!Loan_Start)+Payment_Number,DAY([99]!Loan_Start))</definedName>
    <definedName name="obras111">DATE(YEAR([99]!Loan_Start),MONTH([99]!Loan_Start)+Payment_Number,DAY([99]!Loan_Start))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 localSheetId="16" hidden="1">{#N/A,#N/A,FALSE,"orthoflow";#N/A,#N/A,FALSE,"Miscelaneos";#N/A,#N/A,FALSE,"Instrumentacio";#N/A,#N/A,FALSE,"Electrico";#N/A,#N/A,FALSE,"Valv. Seguridad"}</definedName>
    <definedName name="OCTUBRE" localSheetId="17" hidden="1">{#N/A,#N/A,FALSE,"orthoflow";#N/A,#N/A,FALSE,"Miscelaneos";#N/A,#N/A,FALSE,"Instrumentacio";#N/A,#N/A,FALSE,"Electrico";#N/A,#N/A,FALSE,"Valv. Seguridad"}</definedName>
    <definedName name="OCTUBRE" localSheetId="3" hidden="1">{#N/A,#N/A,FALSE,"orthoflow";#N/A,#N/A,FALSE,"Miscelaneos";#N/A,#N/A,FALSE,"Instrumentacio";#N/A,#N/A,FALSE,"Electrico";#N/A,#N/A,FALSE,"Valv. Seguridad"}</definedName>
    <definedName name="OCTUBRE" localSheetId="4" hidden="1">{#N/A,#N/A,FALSE,"orthoflow";#N/A,#N/A,FALSE,"Miscelaneos";#N/A,#N/A,FALSE,"Instrumentacio";#N/A,#N/A,FALSE,"Electrico";#N/A,#N/A,FALSE,"Valv. Seguridad"}</definedName>
    <definedName name="OCTUBRE" localSheetId="5"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6" hidden="1">{"TAB1",#N/A,TRUE,"GENERAL";"TAB2",#N/A,TRUE,"GENERAL";"TAB3",#N/A,TRUE,"GENERAL";"TAB4",#N/A,TRUE,"GENERAL";"TAB5",#N/A,TRUE,"GENERAL"}</definedName>
    <definedName name="oiret" localSheetId="7" hidden="1">{"TAB1",#N/A,TRUE,"GENERAL";"TAB2",#N/A,TRUE,"GENERAL";"TAB3",#N/A,TRUE,"GENERAL";"TAB4",#N/A,TRUE,"GENERAL";"TAB5",#N/A,TRUE,"GENERAL"}</definedName>
    <definedName name="oiret" localSheetId="16" hidden="1">{"TAB1",#N/A,TRUE,"GENERAL";"TAB2",#N/A,TRUE,"GENERAL";"TAB3",#N/A,TRUE,"GENERAL";"TAB4",#N/A,TRUE,"GENERAL";"TAB5",#N/A,TRUE,"GENERAL"}</definedName>
    <definedName name="oiret" localSheetId="17" hidden="1">{"TAB1",#N/A,TRUE,"GENERAL";"TAB2",#N/A,TRUE,"GENERAL";"TAB3",#N/A,TRUE,"GENERAL";"TAB4",#N/A,TRUE,"GENERAL";"TAB5",#N/A,TRUE,"GENERAL"}</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17"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hidden="1">{"TAB1",#N/A,TRUE,"GENERAL";"TAB2",#N/A,TRUE,"GENERAL";"TAB3",#N/A,TRUE,"GENERAL";"TAB4",#N/A,TRUE,"GENERAL";"TAB5",#N/A,TRUE,"GENERAL"}</definedName>
    <definedName name="OIUOIU" localSheetId="6" hidden="1">{"via1",#N/A,TRUE,"general";"via2",#N/A,TRUE,"general";"via3",#N/A,TRUE,"general"}</definedName>
    <definedName name="OIUOIU" localSheetId="7" hidden="1">{"via1",#N/A,TRUE,"general";"via2",#N/A,TRUE,"general";"via3",#N/A,TRUE,"general"}</definedName>
    <definedName name="OIUOIU" localSheetId="16" hidden="1">{"via1",#N/A,TRUE,"general";"via2",#N/A,TRUE,"general";"via3",#N/A,TRUE,"general"}</definedName>
    <definedName name="OIUOIU" localSheetId="17" hidden="1">{"via1",#N/A,TRUE,"general";"via2",#N/A,TRUE,"general";"via3",#N/A,TRUE,"general"}</definedName>
    <definedName name="OIUOIU" localSheetId="3"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hidden="1">{"via1",#N/A,TRUE,"general";"via2",#N/A,TRUE,"general";"via3",#N/A,TRUE,"general"}</definedName>
    <definedName name="OnceThru">0</definedName>
    <definedName name="OÑ">#REF!</definedName>
    <definedName name="ooo" localSheetId="6" hidden="1">{"via1",#N/A,TRUE,"general";"via2",#N/A,TRUE,"general";"via3",#N/A,TRUE,"general"}</definedName>
    <definedName name="ooo" localSheetId="7" hidden="1">{"via1",#N/A,TRUE,"general";"via2",#N/A,TRUE,"general";"via3",#N/A,TRUE,"general"}</definedName>
    <definedName name="ooo" localSheetId="16" hidden="1">{"via1",#N/A,TRUE,"general";"via2",#N/A,TRUE,"general";"via3",#N/A,TRUE,"general"}</definedName>
    <definedName name="ooo" localSheetId="17" hidden="1">{"via1",#N/A,TRUE,"general";"via2",#N/A,TRUE,"general";"via3",#N/A,TRUE,"general"}</definedName>
    <definedName name="ooo" localSheetId="3" hidden="1">{"via1",#N/A,TRUE,"general";"via2",#N/A,TRUE,"general";"via3",#N/A,TRUE,"general"}</definedName>
    <definedName name="ooo" localSheetId="4" hidden="1">{"via1",#N/A,TRUE,"general";"via2",#N/A,TRUE,"general";"via3",#N/A,TRUE,"general"}</definedName>
    <definedName name="ooo" localSheetId="5" hidden="1">{"via1",#N/A,TRUE,"general";"via2",#N/A,TRUE,"general";"via3",#N/A,TRUE,"general"}</definedName>
    <definedName name="ooo" hidden="1">{"via1",#N/A,TRUE,"general";"via2",#N/A,TRUE,"general";"via3",#N/A,TRUE,"general"}</definedName>
    <definedName name="ooooiii" localSheetId="6"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16" hidden="1">{"TAB1",#N/A,TRUE,"GENERAL";"TAB2",#N/A,TRUE,"GENERAL";"TAB3",#N/A,TRUE,"GENERAL";"TAB4",#N/A,TRUE,"GENERAL";"TAB5",#N/A,TRUE,"GENERAL"}</definedName>
    <definedName name="ooooiii" localSheetId="17"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hidden="1">{"TAB1",#N/A,TRUE,"GENERAL";"TAB2",#N/A,TRUE,"GENERAL";"TAB3",#N/A,TRUE,"GENERAL";"TAB4",#N/A,TRUE,"GENERAL";"TAB5",#N/A,TRUE,"GENERAL"}</definedName>
    <definedName name="oooos" localSheetId="6" hidden="1">{"via1",#N/A,TRUE,"general";"via2",#N/A,TRUE,"general";"via3",#N/A,TRUE,"general"}</definedName>
    <definedName name="oooos" localSheetId="7" hidden="1">{"via1",#N/A,TRUE,"general";"via2",#N/A,TRUE,"general";"via3",#N/A,TRUE,"general"}</definedName>
    <definedName name="oooos" localSheetId="16" hidden="1">{"via1",#N/A,TRUE,"general";"via2",#N/A,TRUE,"general";"via3",#N/A,TRUE,"general"}</definedName>
    <definedName name="oooos" localSheetId="17" hidden="1">{"via1",#N/A,TRUE,"general";"via2",#N/A,TRUE,"general";"via3",#N/A,TRUE,"general"}</definedName>
    <definedName name="oooos" localSheetId="3"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hidden="1">{"via1",#N/A,TRUE,"general";"via2",#N/A,TRUE,"general";"via3",#N/A,TRUE,"general"}</definedName>
    <definedName name="opcion">#REF!</definedName>
    <definedName name="Operario" localSheetId="16">#REF!</definedName>
    <definedName name="Operario" localSheetId="17">#REF!</definedName>
    <definedName name="Operario">#REF!</definedName>
    <definedName name="OR" localSheetId="16">#REF!</definedName>
    <definedName name="OR" localSheetId="17">#REF!</definedName>
    <definedName name="OR">#REF!</definedName>
    <definedName name="ORIGEN" localSheetId="16">#REF!</definedName>
    <definedName name="ORIGEN">#REF!</definedName>
    <definedName name="ORIGINAL" localSheetId="16" hidden="1">{#N/A,#N/A,FALSE,"orthoflow";#N/A,#N/A,FALSE,"Miscelaneos";#N/A,#N/A,FALSE,"Instrumentacio";#N/A,#N/A,FALSE,"Electrico";#N/A,#N/A,FALSE,"Valv. Seguridad"}</definedName>
    <definedName name="ORIGINAL" localSheetId="17" hidden="1">{#N/A,#N/A,FALSE,"orthoflow";#N/A,#N/A,FALSE,"Miscelaneos";#N/A,#N/A,FALSE,"Instrumentacio";#N/A,#N/A,FALSE,"Electrico";#N/A,#N/A,FALSE,"Valv. Seguridad"}</definedName>
    <definedName name="ORIGINAL" localSheetId="3" hidden="1">{#N/A,#N/A,FALSE,"orthoflow";#N/A,#N/A,FALSE,"Miscelaneos";#N/A,#N/A,FALSE,"Instrumentacio";#N/A,#N/A,FALSE,"Electrico";#N/A,#N/A,FALSE,"Valv. Seguridad"}</definedName>
    <definedName name="ORIGINAL" localSheetId="4" hidden="1">{#N/A,#N/A,FALSE,"orthoflow";#N/A,#N/A,FALSE,"Miscelaneos";#N/A,#N/A,FALSE,"Instrumentacio";#N/A,#N/A,FALSE,"Electrico";#N/A,#N/A,FALSE,"Valv. Seguridad"}</definedName>
    <definedName name="ORIGINAL" localSheetId="5"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[2]INST!#REF!</definedName>
    <definedName name="otros">[73]otros!$A$6:$A$1235</definedName>
    <definedName name="OTROS1" localSheetId="16">#REF!</definedName>
    <definedName name="OTROS1" localSheetId="17">#REF!</definedName>
    <definedName name="OTROS1" localSheetId="3">#REF!</definedName>
    <definedName name="OTROS1" localSheetId="4">#REF!</definedName>
    <definedName name="OTROS1" localSheetId="5">#REF!</definedName>
    <definedName name="OTROS1">#REF!</definedName>
    <definedName name="OUT" localSheetId="16">#REF!</definedName>
    <definedName name="OUT" localSheetId="17">#REF!</definedName>
    <definedName name="OUT" localSheetId="3">#REF!</definedName>
    <definedName name="OUT" localSheetId="4">#REF!</definedName>
    <definedName name="OUT" localSheetId="5">#REF!</definedName>
    <definedName name="OUT">#REF!</definedName>
    <definedName name="P" localSheetId="16">#REF!</definedName>
    <definedName name="P" localSheetId="17">#REF!</definedName>
    <definedName name="P" localSheetId="3">#REF!</definedName>
    <definedName name="P" localSheetId="4">#REF!</definedName>
    <definedName name="P" localSheetId="5">#REF!</definedName>
    <definedName name="P">#REF!</definedName>
    <definedName name="P_Yacimiento" localSheetId="16">#REF!</definedName>
    <definedName name="P_Yacimiento">#REF!</definedName>
    <definedName name="p0p0" localSheetId="6" hidden="1">{"via1",#N/A,TRUE,"general";"via2",#N/A,TRUE,"general";"via3",#N/A,TRUE,"general"}</definedName>
    <definedName name="p0p0" localSheetId="7" hidden="1">{"via1",#N/A,TRUE,"general";"via2",#N/A,TRUE,"general";"via3",#N/A,TRUE,"general"}</definedName>
    <definedName name="p0p0" localSheetId="16" hidden="1">{"via1",#N/A,TRUE,"general";"via2",#N/A,TRUE,"general";"via3",#N/A,TRUE,"general"}</definedName>
    <definedName name="p0p0" localSheetId="17" hidden="1">{"via1",#N/A,TRUE,"general";"via2",#N/A,TRUE,"general";"via3",#N/A,TRUE,"general"}</definedName>
    <definedName name="p0p0" localSheetId="3"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hidden="1">{"via1",#N/A,TRUE,"general";"via2",#N/A,TRUE,"general";"via3",#N/A,TRUE,"general"}</definedName>
    <definedName name="Page____1____of____2">#REF!</definedName>
    <definedName name="Parametro_Peso">[60]Tablas!$A$1:$A$65536</definedName>
    <definedName name="Pay_Date" localSheetId="16">#REF!</definedName>
    <definedName name="Pay_Date" localSheetId="17">#REF!</definedName>
    <definedName name="Pay_Date" localSheetId="3">#REF!</definedName>
    <definedName name="Pay_Date" localSheetId="4">#REF!</definedName>
    <definedName name="Pay_Date" localSheetId="5">#REF!</definedName>
    <definedName name="Pay_Date">#REF!</definedName>
    <definedName name="Pay_Num" localSheetId="16">#REF!</definedName>
    <definedName name="Pay_Num" localSheetId="17">#REF!</definedName>
    <definedName name="Pay_Num" localSheetId="3">#REF!</definedName>
    <definedName name="Pay_Num" localSheetId="4">#REF!</definedName>
    <definedName name="Pay_Num" localSheetId="5">#REF!</definedName>
    <definedName name="Pay_Num">#REF!</definedName>
    <definedName name="Payment_Date" localSheetId="7">DATE(YEAR([0]!Loan_Start),MONTH([0]!Loan_Start)+Payment_Number,DAY([0]!Loan_Start))</definedName>
    <definedName name="Payment_Date" localSheetId="26">DATE(YEAR([0]!Loan_Start),MONTH([0]!Loan_Start)+Payment_Number,DAY([0]!Loan_Start))</definedName>
    <definedName name="Payment_Date" localSheetId="34">DATE(YEAR([0]!Loan_Start),MONTH([0]!Loan_Start)+Payment_Number,DAY([0]!Loan_Start))</definedName>
    <definedName name="Payment_Date" localSheetId="35">DATE(YEAR([0]!Loan_Start),MONTH([0]!Loan_Start)+Payment_Number,DAY([0]!Loan_Start))</definedName>
    <definedName name="Payment_Date" localSheetId="10">DATE(YEAR([13]!Loan_Start),MONTH([13]!Loan_Start)+Payment_Number,DAY([13]!Loan_Start))</definedName>
    <definedName name="Payment_Date" localSheetId="16">DATE(YEAR('6,1'!Loan_Start),MONTH('6,1'!Loan_Start)+Payment_Number,DAY('6,1'!Loan_Start))</definedName>
    <definedName name="Payment_Date" localSheetId="17">DATE(YEAR('6,2'!Loan_Start),MONTH('6,2'!Loan_Start)+Payment_Number,DAY('6,2'!Loan_Start))</definedName>
    <definedName name="Payment_Date" localSheetId="21">DATE(YEAR([13]!Loan_Start),MONTH([13]!Loan_Start)+Payment_Number,DAY([13]!Loan_Start))</definedName>
    <definedName name="Payment_Date" localSheetId="22">DATE(YEAR([0]!Loan_Start),MONTH([0]!Loan_Start)+Payment_Number,DAY([0]!Loan_Start))</definedName>
    <definedName name="Payment_Date" localSheetId="24">DATE(YEAR([0]!Loan_Start),MONTH([0]!Loan_Start)+Payment_Number,DAY([0]!Loan_Start))</definedName>
    <definedName name="Payment_Date" localSheetId="3">DATE(YEAR([0]!Loan_Start),MONTH([0]!Loan_Start)+Payment_Number,DAY([0]!Loan_Start))</definedName>
    <definedName name="Payment_Date" localSheetId="4">DATE(YEAR([0]!Loan_Start),MONTH([0]!Loan_Start)+Payment_Number,DAY([0]!Loan_Start))</definedName>
    <definedName name="Payment_Date" localSheetId="5">DATE(YEAR([0]!Loan_Start),MONTH([0]!Loan_Start)+Payment_Number,DAY([0]!Loan_Start))</definedName>
    <definedName name="Payment_Date">DATE(YEAR(Loan_Start),MONTH(Loan_Start)+Payment_Number,DAY(Loan_Start))</definedName>
    <definedName name="Payment_Date1" localSheetId="7">DATE(YEAR([99]!Loan_Start),MONTH([99]!Loan_Start)+Payment_Number,DAY([99]!Loan_Start))</definedName>
    <definedName name="Payment_Date1" localSheetId="26">DATE(YEAR([99]!Loan_Start),MONTH([99]!Loan_Start)+Payment_Number,DAY([99]!Loan_Start))</definedName>
    <definedName name="Payment_Date1" localSheetId="34">DATE(YEAR([99]!Loan_Start),MONTH([99]!Loan_Start)+Payment_Number,DAY([99]!Loan_Start))</definedName>
    <definedName name="Payment_Date1" localSheetId="35">DATE(YEAR([99]!Loan_Start),MONTH([99]!Loan_Start)+Payment_Number,DAY([99]!Loan_Start))</definedName>
    <definedName name="Payment_Date1" localSheetId="10">DATE(YEAR([99]!Loan_Start),MONTH([99]!Loan_Start)+Payment_Number,DAY([99]!Loan_Start))</definedName>
    <definedName name="Payment_Date1" localSheetId="16">DATE(YEAR([99]!Loan_Start),MONTH([99]!Loan_Start)+Payment_Number,DAY([99]!Loan_Start))</definedName>
    <definedName name="Payment_Date1" localSheetId="17">DATE(YEAR([99]!Loan_Start),MONTH([99]!Loan_Start)+Payment_Number,DAY([99]!Loan_Start))</definedName>
    <definedName name="Payment_Date1" localSheetId="21">DATE(YEAR([99]!Loan_Start),MONTH([99]!Loan_Start)+Payment_Number,DAY([99]!Loan_Start))</definedName>
    <definedName name="Payment_Date1" localSheetId="22">DATE(YEAR([99]!Loan_Start),MONTH([99]!Loan_Start)+Payment_Number,DAY([99]!Loan_Start))</definedName>
    <definedName name="Payment_Date1" localSheetId="24">DATE(YEAR([99]!Loan_Start),MONTH([99]!Loan_Start)+Payment_Number,DAY([99]!Loan_Start))</definedName>
    <definedName name="Payment_Date1" localSheetId="3">DATE(YEAR([99]!Loan_Start),MONTH([99]!Loan_Start)+Payment_Number,DAY([99]!Loan_Start))</definedName>
    <definedName name="Payment_Date1" localSheetId="4">DATE(YEAR([99]!Loan_Start),MONTH([99]!Loan_Start)+Payment_Number,DAY([99]!Loan_Start))</definedName>
    <definedName name="Payment_Date1" localSheetId="5">DATE(YEAR([99]!Loan_Start),MONTH([99]!Loan_Start)+Payment_Number,DAY([99]!Loan_Start))</definedName>
    <definedName name="Payment_Date1">DATE(YEAR([99]!Loan_Start),MONTH([99]!Loan_Start)+Payment_Number,DAY([99]!Loan_Start))</definedName>
    <definedName name="Payment_Needed">"Pago necesario"</definedName>
    <definedName name="Pb">#REF!</definedName>
    <definedName name="Pd" localSheetId="16">#REF!</definedName>
    <definedName name="Pd" localSheetId="17">#REF!</definedName>
    <definedName name="Pd">#REF!</definedName>
    <definedName name="PEPE" localSheetId="6">'1,1'!ERR</definedName>
    <definedName name="PEPE" localSheetId="7">'1,2'!ERR</definedName>
    <definedName name="PEPE" localSheetId="26">'[13]3,2'!ERR</definedName>
    <definedName name="PEPE" localSheetId="34">'[13]3,2'!ERR</definedName>
    <definedName name="PEPE" localSheetId="35">'[13]3,2'!ERR</definedName>
    <definedName name="PEPE" localSheetId="16">'6,1'!ERR</definedName>
    <definedName name="PEPE" localSheetId="22">'[13]3,2'!ERR</definedName>
    <definedName name="PEPE" localSheetId="24">'[13]3,2'!ERR</definedName>
    <definedName name="PEPE" localSheetId="3">CANTIDADES!ERR</definedName>
    <definedName name="PEPE" localSheetId="4">'OFERTA ECONOMICA'!ERR</definedName>
    <definedName name="PEPE" localSheetId="5">'PRESUPUESTO OFICIAL'!ERR</definedName>
    <definedName name="PEPE">'[13]3,2'!ERR</definedName>
    <definedName name="Periodo" localSheetId="16">[44]Hoja1!$C$1</definedName>
    <definedName name="Periodo" localSheetId="3">[44]Hoja1!$C$1</definedName>
    <definedName name="Periodo" localSheetId="4">[44]Hoja1!$C$1</definedName>
    <definedName name="Periodo" localSheetId="5">[44]Hoja1!$C$1</definedName>
    <definedName name="Periodo">[44]Hoja1!$C$1</definedName>
    <definedName name="PeriodoPago">'[42]LIQUIDA-NOMINA'!$C$4</definedName>
    <definedName name="PeriodoRepago" localSheetId="16">#REF!</definedName>
    <definedName name="PeriodoRepago" localSheetId="17">#REF!</definedName>
    <definedName name="PeriodoRepago" localSheetId="3">#REF!</definedName>
    <definedName name="PeriodoRepago" localSheetId="4">#REF!</definedName>
    <definedName name="PeriodoRepago" localSheetId="5">#REF!</definedName>
    <definedName name="PeriodoRepago">#REF!</definedName>
    <definedName name="PeriodoRepagoCCP" localSheetId="16">#REF!</definedName>
    <definedName name="PeriodoRepagoCCP" localSheetId="17">#REF!</definedName>
    <definedName name="PeriodoRepagoCCP" localSheetId="3">#REF!</definedName>
    <definedName name="PeriodoRepagoCCP" localSheetId="4">#REF!</definedName>
    <definedName name="PeriodoRepagoCCP" localSheetId="5">#REF!</definedName>
    <definedName name="PeriodoRepagoCCP">#REF!</definedName>
    <definedName name="phed" localSheetId="16">[57]Hoja1!$C$4</definedName>
    <definedName name="phed" localSheetId="3">[57]Hoja1!$C$4</definedName>
    <definedName name="phed" localSheetId="4">[57]Hoja1!$C$4</definedName>
    <definedName name="phed" localSheetId="5">[57]Hoja1!$C$4</definedName>
    <definedName name="phed">[57]Hoja1!$C$4</definedName>
    <definedName name="phen" localSheetId="16">[57]Hoja1!$C$5</definedName>
    <definedName name="phen" localSheetId="3">[57]Hoja1!$C$5</definedName>
    <definedName name="phen" localSheetId="4">[57]Hoja1!$C$5</definedName>
    <definedName name="phen" localSheetId="5">[57]Hoja1!$C$5</definedName>
    <definedName name="phen">[57]Hoja1!$C$5</definedName>
    <definedName name="Pindis" localSheetId="16">#REF!</definedName>
    <definedName name="Pindis" localSheetId="17">#REF!</definedName>
    <definedName name="Pindis" localSheetId="3">#REF!</definedName>
    <definedName name="Pindis" localSheetId="4">#REF!</definedName>
    <definedName name="Pindis" localSheetId="5">#REF!</definedName>
    <definedName name="Pindis">#REF!</definedName>
    <definedName name="pint" localSheetId="16">'[80]7422CW00'!#REF!</definedName>
    <definedName name="pint" localSheetId="17">'[80]7422CW00'!#REF!</definedName>
    <definedName name="pint" localSheetId="3">'[80]7422CW00'!#REF!</definedName>
    <definedName name="pint" localSheetId="4">'[80]7422CW00'!#REF!</definedName>
    <definedName name="pint" localSheetId="5">'[80]7422CW00'!#REF!</definedName>
    <definedName name="pint">'[80]7422CW00'!#REF!</definedName>
    <definedName name="pintura" localSheetId="16">'[80]7422CW00'!#REF!</definedName>
    <definedName name="pintura" localSheetId="17">'[80]7422CW00'!#REF!</definedName>
    <definedName name="pintura" localSheetId="3">'[80]7422CW00'!#REF!</definedName>
    <definedName name="pintura" localSheetId="4">'[80]7422CW00'!#REF!</definedName>
    <definedName name="pintura" localSheetId="5">'[80]7422CW00'!#REF!</definedName>
    <definedName name="pintura">'[80]7422CW00'!#REF!</definedName>
    <definedName name="pintyura" localSheetId="3">[100]STRSUMM0!#REF!</definedName>
    <definedName name="pintyura" localSheetId="4">[100]STRSUMM0!#REF!</definedName>
    <definedName name="pintyura" localSheetId="5">[100]STRSUMM0!#REF!</definedName>
    <definedName name="pintyura">[100]STRSUMM0!#REF!</definedName>
    <definedName name="PIP" localSheetId="16">#REF!</definedName>
    <definedName name="PIP" localSheetId="17">#REF!</definedName>
    <definedName name="PIP" localSheetId="3">#REF!</definedName>
    <definedName name="PIP" localSheetId="4">#REF!</definedName>
    <definedName name="PIP" localSheetId="5">#REF!</definedName>
    <definedName name="PIP">#REF!</definedName>
    <definedName name="Piscinas" localSheetId="16">#REF!</definedName>
    <definedName name="Piscinas" localSheetId="17">#REF!</definedName>
    <definedName name="Piscinas" localSheetId="3">#REF!</definedName>
    <definedName name="Piscinas" localSheetId="4">#REF!</definedName>
    <definedName name="Piscinas" localSheetId="5">#REF!</definedName>
    <definedName name="Piscinas">#REF!</definedName>
    <definedName name="PKHK" localSheetId="6" hidden="1">{"TAB1",#N/A,TRUE,"GENERAL";"TAB2",#N/A,TRUE,"GENERAL";"TAB3",#N/A,TRUE,"GENERAL";"TAB4",#N/A,TRUE,"GENERAL";"TAB5",#N/A,TRUE,"GENERAL"}</definedName>
    <definedName name="PKHK" localSheetId="7" hidden="1">{"TAB1",#N/A,TRUE,"GENERAL";"TAB2",#N/A,TRUE,"GENERAL";"TAB3",#N/A,TRUE,"GENERAL";"TAB4",#N/A,TRUE,"GENERAL";"TAB5",#N/A,TRUE,"GENERAL"}</definedName>
    <definedName name="PKHK" localSheetId="16" hidden="1">{"TAB1",#N/A,TRUE,"GENERAL";"TAB2",#N/A,TRUE,"GENERAL";"TAB3",#N/A,TRUE,"GENERAL";"TAB4",#N/A,TRUE,"GENERAL";"TAB5",#N/A,TRUE,"GENERAL"}</definedName>
    <definedName name="PKHK" localSheetId="17" hidden="1">{"TAB1",#N/A,TRUE,"GENERAL";"TAB2",#N/A,TRUE,"GENERAL";"TAB3",#N/A,TRUE,"GENERAL";"TAB4",#N/A,TRUE,"GENERAL";"TAB5",#N/A,TRUE,"GENERAL"}</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hidden="1">{"TAB1",#N/A,TRUE,"GENERAL";"TAB2",#N/A,TRUE,"GENERAL";"TAB3",#N/A,TRUE,"GENERAL";"TAB4",#N/A,TRUE,"GENERAL";"TAB5",#N/A,TRUE,"GENERAL"}</definedName>
    <definedName name="pkj" localSheetId="6" hidden="1">{"TAB1",#N/A,TRUE,"GENERAL";"TAB2",#N/A,TRUE,"GENERAL";"TAB3",#N/A,TRUE,"GENERAL";"TAB4",#N/A,TRUE,"GENERAL";"TAB5",#N/A,TRUE,"GENERAL"}</definedName>
    <definedName name="pkj" localSheetId="7" hidden="1">{"TAB1",#N/A,TRUE,"GENERAL";"TAB2",#N/A,TRUE,"GENERAL";"TAB3",#N/A,TRUE,"GENERAL";"TAB4",#N/A,TRUE,"GENERAL";"TAB5",#N/A,TRUE,"GENERAL"}</definedName>
    <definedName name="pkj" localSheetId="16" hidden="1">{"TAB1",#N/A,TRUE,"GENERAL";"TAB2",#N/A,TRUE,"GENERAL";"TAB3",#N/A,TRUE,"GENERAL";"TAB4",#N/A,TRUE,"GENERAL";"TAB5",#N/A,TRUE,"GENERAL"}</definedName>
    <definedName name="pkj" localSheetId="17"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6" hidden="1">{"TAB1",#N/A,TRUE,"GENERAL";"TAB2",#N/A,TRUE,"GENERAL";"TAB3",#N/A,TRUE,"GENERAL";"TAB4",#N/A,TRUE,"GENERAL";"TAB5",#N/A,TRUE,"GENERAL"}</definedName>
    <definedName name="PLAD" localSheetId="7" hidden="1">{"TAB1",#N/A,TRUE,"GENERAL";"TAB2",#N/A,TRUE,"GENERAL";"TAB3",#N/A,TRUE,"GENERAL";"TAB4",#N/A,TRUE,"GENERAL";"TAB5",#N/A,TRUE,"GENERAL"}</definedName>
    <definedName name="PLAD" localSheetId="16" hidden="1">{"TAB1",#N/A,TRUE,"GENERAL";"TAB2",#N/A,TRUE,"GENERAL";"TAB3",#N/A,TRUE,"GENERAL";"TAB4",#N/A,TRUE,"GENERAL";"TAB5",#N/A,TRUE,"GENERAL"}</definedName>
    <definedName name="PLAD" localSheetId="17" hidden="1">{"TAB1",#N/A,TRUE,"GENERAL";"TAB2",#N/A,TRUE,"GENERAL";"TAB3",#N/A,TRUE,"GENERAL";"TAB4",#N/A,TRUE,"GENERAL";"TAB5",#N/A,TRUE,"GENERAL"}</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 localSheetId="16">[37]BASES!$E$27</definedName>
    <definedName name="Plazo" localSheetId="3">[37]BASES!$E$27</definedName>
    <definedName name="Plazo" localSheetId="4">[37]BASES!$E$27</definedName>
    <definedName name="Plazo" localSheetId="5">[37]BASES!$E$27</definedName>
    <definedName name="Plazo">[37]BASES!$E$27</definedName>
    <definedName name="PlazoAIU" localSheetId="6">#REF!</definedName>
    <definedName name="PlazoAIU" localSheetId="7">#REF!</definedName>
    <definedName name="PlazoAIU" localSheetId="16">#REF!</definedName>
    <definedName name="PlazoAIU" localSheetId="17">#REF!</definedName>
    <definedName name="PlazoAIU" localSheetId="3">#REF!</definedName>
    <definedName name="PlazoAIU" localSheetId="4">#REF!</definedName>
    <definedName name="PlazoAIU" localSheetId="5">#REF!</definedName>
    <definedName name="PlazoAIU">#REF!</definedName>
    <definedName name="PLPLUNN" localSheetId="6"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16" hidden="1">{"TAB1",#N/A,TRUE,"GENERAL";"TAB2",#N/A,TRUE,"GENERAL";"TAB3",#N/A,TRUE,"GENERAL";"TAB4",#N/A,TRUE,"GENERAL";"TAB5",#N/A,TRUE,"GENERAL"}</definedName>
    <definedName name="PLPLUNN" localSheetId="17"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6">#REF!</definedName>
    <definedName name="POCETAS" localSheetId="7">#REF!</definedName>
    <definedName name="POCETAS" localSheetId="16">#REF!</definedName>
    <definedName name="POCETAS" localSheetId="17">#REF!</definedName>
    <definedName name="POCETAS" localSheetId="3">#REF!</definedName>
    <definedName name="POCETAS" localSheetId="4">#REF!</definedName>
    <definedName name="POCETAS" localSheetId="5">#REF!</definedName>
    <definedName name="POCETAS">#REF!</definedName>
    <definedName name="POIUP" localSheetId="6" hidden="1">{"via1",#N/A,TRUE,"general";"via2",#N/A,TRUE,"general";"via3",#N/A,TRUE,"general"}</definedName>
    <definedName name="POIUP" localSheetId="7" hidden="1">{"via1",#N/A,TRUE,"general";"via2",#N/A,TRUE,"general";"via3",#N/A,TRUE,"general"}</definedName>
    <definedName name="POIUP" localSheetId="16" hidden="1">{"via1",#N/A,TRUE,"general";"via2",#N/A,TRUE,"general";"via3",#N/A,TRUE,"general"}</definedName>
    <definedName name="POIUP" localSheetId="17" hidden="1">{"via1",#N/A,TRUE,"general";"via2",#N/A,TRUE,"general";"via3",#N/A,TRUE,"general"}</definedName>
    <definedName name="POIUP" localSheetId="3"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hidden="1">{"via1",#N/A,TRUE,"general";"via2",#N/A,TRUE,"general";"via3",#N/A,TRUE,"general"}</definedName>
    <definedName name="popop" localSheetId="6" hidden="1">{"via1",#N/A,TRUE,"general";"via2",#N/A,TRUE,"general";"via3",#N/A,TRUE,"general"}</definedName>
    <definedName name="popop" localSheetId="7" hidden="1">{"via1",#N/A,TRUE,"general";"via2",#N/A,TRUE,"general";"via3",#N/A,TRUE,"general"}</definedName>
    <definedName name="popop" localSheetId="16" hidden="1">{"via1",#N/A,TRUE,"general";"via2",#N/A,TRUE,"general";"via3",#N/A,TRUE,"general"}</definedName>
    <definedName name="popop" localSheetId="17"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hidden="1">{"via1",#N/A,TRUE,"general";"via2",#N/A,TRUE,"general";"via3",#N/A,TRUE,"general"}</definedName>
    <definedName name="popp" localSheetId="6" hidden="1">{"via1",#N/A,TRUE,"general";"via2",#N/A,TRUE,"general";"via3",#N/A,TRUE,"general"}</definedName>
    <definedName name="popp" localSheetId="7" hidden="1">{"via1",#N/A,TRUE,"general";"via2",#N/A,TRUE,"general";"via3",#N/A,TRUE,"general"}</definedName>
    <definedName name="popp" localSheetId="16" hidden="1">{"via1",#N/A,TRUE,"general";"via2",#N/A,TRUE,"general";"via3",#N/A,TRUE,"general"}</definedName>
    <definedName name="popp" localSheetId="17"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hidden="1">{"via1",#N/A,TRUE,"general";"via2",#N/A,TRUE,"general";"via3",#N/A,TRUE,"general"}</definedName>
    <definedName name="popu" localSheetId="6">#REF!</definedName>
    <definedName name="popu" localSheetId="7">#REF!</definedName>
    <definedName name="popu" localSheetId="16">#REF!</definedName>
    <definedName name="popu" localSheetId="17">#REF!</definedName>
    <definedName name="popu" localSheetId="3">#REF!</definedName>
    <definedName name="popu" localSheetId="4">#REF!</definedName>
    <definedName name="popu" localSheetId="5">#REF!</definedName>
    <definedName name="popu">#REF!</definedName>
    <definedName name="popvds" localSheetId="6"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16" hidden="1">{"TAB1",#N/A,TRUE,"GENERAL";"TAB2",#N/A,TRUE,"GENERAL";"TAB3",#N/A,TRUE,"GENERAL";"TAB4",#N/A,TRUE,"GENERAL";"TAB5",#N/A,TRUE,"GENERAL"}</definedName>
    <definedName name="popvds" localSheetId="17"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hidden="1">{"TAB1",#N/A,TRUE,"GENERAL";"TAB2",#N/A,TRUE,"GENERAL";"TAB3",#N/A,TRUE,"GENERAL";"TAB4",#N/A,TRUE,"GENERAL";"TAB5",#N/A,TRUE,"GENERAL"}</definedName>
    <definedName name="porc" localSheetId="6">#REF!</definedName>
    <definedName name="porc" localSheetId="7">#REF!</definedName>
    <definedName name="porc" localSheetId="16">#REF!</definedName>
    <definedName name="porc" localSheetId="17">#REF!</definedName>
    <definedName name="porc" localSheetId="3">#REF!</definedName>
    <definedName name="porc" localSheetId="4">#REF!</definedName>
    <definedName name="porc" localSheetId="5">#REF!</definedName>
    <definedName name="porc">#REF!</definedName>
    <definedName name="PORCE" localSheetId="16">[38]BASES!$E$26</definedName>
    <definedName name="PORCE" localSheetId="3">[38]BASES!$E$26</definedName>
    <definedName name="PORCE" localSheetId="4">[38]BASES!$E$26</definedName>
    <definedName name="PORCE" localSheetId="5">[38]BASES!$E$26</definedName>
    <definedName name="PORCE">[38]BASES!$E$26</definedName>
    <definedName name="Porcentaje" localSheetId="16">#REF!</definedName>
    <definedName name="Porcentaje" localSheetId="17">#REF!</definedName>
    <definedName name="Porcentaje" localSheetId="3">#REF!</definedName>
    <definedName name="Porcentaje" localSheetId="4">#REF!</definedName>
    <definedName name="Porcentaje" localSheetId="5">#REF!</definedName>
    <definedName name="Porcentaje">#REF!</definedName>
    <definedName name="PORCENTAJE1" localSheetId="16">#REF!</definedName>
    <definedName name="PORCENTAJE1" localSheetId="17">#REF!</definedName>
    <definedName name="PORCENTAJE1" localSheetId="3">#REF!</definedName>
    <definedName name="PORCENTAJE1" localSheetId="4">#REF!</definedName>
    <definedName name="PORCENTAJE1" localSheetId="5">#REF!</definedName>
    <definedName name="PORCENTAJE1">#REF!</definedName>
    <definedName name="PORTADA2" localSheetId="16">'[101]Hoja 1 '!#REF!</definedName>
    <definedName name="PORTADA2" localSheetId="17">'[101]Hoja 1 '!#REF!</definedName>
    <definedName name="PORTADA2" localSheetId="3">'[101]Hoja 1 '!#REF!</definedName>
    <definedName name="PORTADA2" localSheetId="4">'[101]Hoja 1 '!#REF!</definedName>
    <definedName name="PORTADA2" localSheetId="5">'[101]Hoja 1 '!#REF!</definedName>
    <definedName name="PORTADA2">'[101]Hoja 1 '!#REF!</definedName>
    <definedName name="POSICION_PRESUP" localSheetId="16">[6]Tablas!#REF!</definedName>
    <definedName name="POSICION_PRESUP" localSheetId="17">[6]Tablas!#REF!</definedName>
    <definedName name="POSICION_PRESUP" localSheetId="3">[6]Tablas!#REF!</definedName>
    <definedName name="POSICION_PRESUP" localSheetId="4">[6]Tablas!#REF!</definedName>
    <definedName name="POSICION_PRESUP" localSheetId="5">[6]Tablas!#REF!</definedName>
    <definedName name="POSICION_PRESUP">[6]Tablas!#REF!</definedName>
    <definedName name="POSICIONES" localSheetId="16">#REF!</definedName>
    <definedName name="POSICIONES" localSheetId="17">#REF!</definedName>
    <definedName name="POSICIONES" localSheetId="3">#REF!</definedName>
    <definedName name="POSICIONES" localSheetId="4">#REF!</definedName>
    <definedName name="POSICIONES" localSheetId="5">#REF!</definedName>
    <definedName name="POSICIONES">#REF!</definedName>
    <definedName name="pouig" localSheetId="6" hidden="1">{"via1",#N/A,TRUE,"general";"via2",#N/A,TRUE,"general";"via3",#N/A,TRUE,"general"}</definedName>
    <definedName name="pouig" localSheetId="7" hidden="1">{"via1",#N/A,TRUE,"general";"via2",#N/A,TRUE,"general";"via3",#N/A,TRUE,"general"}</definedName>
    <definedName name="pouig" localSheetId="16" hidden="1">{"via1",#N/A,TRUE,"general";"via2",#N/A,TRUE,"general";"via3",#N/A,TRUE,"general"}</definedName>
    <definedName name="pouig" localSheetId="17" hidden="1">{"via1",#N/A,TRUE,"general";"via2",#N/A,TRUE,"general";"via3",#N/A,TRUE,"general"}</definedName>
    <definedName name="pouig" localSheetId="3"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hidden="1">{"via1",#N/A,TRUE,"general";"via2",#N/A,TRUE,"general";"via3",#N/A,TRUE,"general"}</definedName>
    <definedName name="POZO">[60]Tablas!$C$1:$C$65536</definedName>
    <definedName name="PPPP" localSheetId="16" hidden="1">{#N/A,#N/A,FALSE,"orthoflow";#N/A,#N/A,FALSE,"Miscelaneos";#N/A,#N/A,FALSE,"Instrumentacio";#N/A,#N/A,FALSE,"Electrico";#N/A,#N/A,FALSE,"Valv. Seguridad"}</definedName>
    <definedName name="PPPP" localSheetId="17" hidden="1">{#N/A,#N/A,FALSE,"orthoflow";#N/A,#N/A,FALSE,"Miscelaneos";#N/A,#N/A,FALSE,"Instrumentacio";#N/A,#N/A,FALSE,"Electrico";#N/A,#N/A,FALSE,"Valv. Seguridad"}</definedName>
    <definedName name="PPPP" localSheetId="3" hidden="1">{#N/A,#N/A,FALSE,"orthoflow";#N/A,#N/A,FALSE,"Miscelaneos";#N/A,#N/A,FALSE,"Instrumentacio";#N/A,#N/A,FALSE,"Electrico";#N/A,#N/A,FALSE,"Valv. Seguridad"}</definedName>
    <definedName name="PPPP" localSheetId="4" hidden="1">{#N/A,#N/A,FALSE,"orthoflow";#N/A,#N/A,FALSE,"Miscelaneos";#N/A,#N/A,FALSE,"Instrumentacio";#N/A,#N/A,FALSE,"Electrico";#N/A,#N/A,FALSE,"Valv. Seguridad"}</definedName>
    <definedName name="PPPP" localSheetId="5"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6" hidden="1">{"via1",#N/A,TRUE,"general";"via2",#N/A,TRUE,"general";"via3",#N/A,TRUE,"general"}</definedName>
    <definedName name="ppppp9" localSheetId="7" hidden="1">{"via1",#N/A,TRUE,"general";"via2",#N/A,TRUE,"general";"via3",#N/A,TRUE,"general"}</definedName>
    <definedName name="ppppp9" localSheetId="16" hidden="1">{"via1",#N/A,TRUE,"general";"via2",#N/A,TRUE,"general";"via3",#N/A,TRUE,"general"}</definedName>
    <definedName name="ppppp9" localSheetId="17" hidden="1">{"via1",#N/A,TRUE,"general";"via2",#N/A,TRUE,"general";"via3",#N/A,TRUE,"general"}</definedName>
    <definedName name="ppppp9" localSheetId="3"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hidden="1">{"via1",#N/A,TRUE,"general";"via2",#N/A,TRUE,"general";"via3",#N/A,TRUE,"general"}</definedName>
    <definedName name="pppppd" localSheetId="6"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16" hidden="1">{"TAB1",#N/A,TRUE,"GENERAL";"TAB2",#N/A,TRUE,"GENERAL";"TAB3",#N/A,TRUE,"GENERAL";"TAB4",#N/A,TRUE,"GENERAL";"TAB5",#N/A,TRUE,"GENERAL"}</definedName>
    <definedName name="pppppd" localSheetId="17"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6" hidden="1">{"via1",#N/A,TRUE,"general";"via2",#N/A,TRUE,"general";"via3",#N/A,TRUE,"general"}</definedName>
    <definedName name="pqroj" localSheetId="7" hidden="1">{"via1",#N/A,TRUE,"general";"via2",#N/A,TRUE,"general";"via3",#N/A,TRUE,"general"}</definedName>
    <definedName name="pqroj" localSheetId="16" hidden="1">{"via1",#N/A,TRUE,"general";"via2",#N/A,TRUE,"general";"via3",#N/A,TRUE,"general"}</definedName>
    <definedName name="pqroj" localSheetId="17" hidden="1">{"via1",#N/A,TRUE,"general";"via2",#N/A,TRUE,"general";"via3",#N/A,TRUE,"general"}</definedName>
    <definedName name="pqroj" localSheetId="3"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hidden="1">{"via1",#N/A,TRUE,"general";"via2",#N/A,TRUE,"general";"via3",#N/A,TRUE,"general"}</definedName>
    <definedName name="Pr">[48]medelo!$D$46</definedName>
    <definedName name="PRE" localSheetId="6">#REF!</definedName>
    <definedName name="PRE" localSheetId="7">#REF!</definedName>
    <definedName name="PRE" localSheetId="16">#REF!</definedName>
    <definedName name="PRE" localSheetId="17">#REF!</definedName>
    <definedName name="PRE" localSheetId="3">#REF!</definedName>
    <definedName name="PRE" localSheetId="4">#REF!</definedName>
    <definedName name="PRE" localSheetId="5">#REF!</definedName>
    <definedName name="PRE">#REF!</definedName>
    <definedName name="Precio" localSheetId="16">#REF!</definedName>
    <definedName name="Precio" localSheetId="17">#REF!</definedName>
    <definedName name="Precio" localSheetId="3">#REF!</definedName>
    <definedName name="Precio" localSheetId="4">#REF!</definedName>
    <definedName name="Precio" localSheetId="5">#REF!</definedName>
    <definedName name="Precio">#REF!</definedName>
    <definedName name="precio2" localSheetId="16">#REF!</definedName>
    <definedName name="precio2" localSheetId="17">#REF!</definedName>
    <definedName name="precio2">#REF!</definedName>
    <definedName name="PrecioS" localSheetId="16">#REF!</definedName>
    <definedName name="PrecioS">#REF!</definedName>
    <definedName name="PREST" localSheetId="6">#REF!</definedName>
    <definedName name="PREST" localSheetId="7">#REF!</definedName>
    <definedName name="PREST" localSheetId="16">#REF!</definedName>
    <definedName name="PREST">#REF!</definedName>
    <definedName name="PRIMER" localSheetId="6" hidden="1">{"via1",#N/A,TRUE,"general";"via2",#N/A,TRUE,"general";"via3",#N/A,TRUE,"general"}</definedName>
    <definedName name="PRIMER" localSheetId="7" hidden="1">{"via1",#N/A,TRUE,"general";"via2",#N/A,TRUE,"general";"via3",#N/A,TRUE,"general"}</definedName>
    <definedName name="PRIMER" localSheetId="16" hidden="1">{"via1",#N/A,TRUE,"general";"via2",#N/A,TRUE,"general";"via3",#N/A,TRUE,"general"}</definedName>
    <definedName name="PRIMER" localSheetId="17" hidden="1">{"via1",#N/A,TRUE,"general";"via2",#N/A,TRUE,"general";"via3",#N/A,TRUE,"general"}</definedName>
    <definedName name="PRIMER" localSheetId="3"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hidden="1">{"via1",#N/A,TRUE,"general";"via2",#N/A,TRUE,"general";"via3",#N/A,TRUE,"general"}</definedName>
    <definedName name="PRIMERO" localSheetId="16">'[93]Informe Semanal 1'!$V$43:$W$43</definedName>
    <definedName name="PRIMERO" localSheetId="3">'[93]Informe Semanal 1'!$V$43:$W$43</definedName>
    <definedName name="PRIMERO" localSheetId="4">'[93]Informe Semanal 1'!$V$43:$W$43</definedName>
    <definedName name="PRIMERO" localSheetId="5">'[93]Informe Semanal 1'!$V$43:$W$43</definedName>
    <definedName name="PRIMERO">'[93]Informe Semanal 1'!$V$43:$W$43</definedName>
    <definedName name="PRIMET" localSheetId="6"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16" hidden="1">{"TAB1",#N/A,TRUE,"GENERAL";"TAB2",#N/A,TRUE,"GENERAL";"TAB3",#N/A,TRUE,"GENERAL";"TAB4",#N/A,TRUE,"GENERAL";"TAB5",#N/A,TRUE,"GENERAL"}</definedName>
    <definedName name="PRIMET" localSheetId="17"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6">#REF!</definedName>
    <definedName name="Print_Area_MI" localSheetId="7">#REF!</definedName>
    <definedName name="Print_Area_MI" localSheetId="16">#REF!</definedName>
    <definedName name="Print_Area_MI" localSheetId="17">#REF!</definedName>
    <definedName name="Print_Area_MI" localSheetId="3">#REF!</definedName>
    <definedName name="Print_Area_MI" localSheetId="4">#REF!</definedName>
    <definedName name="Print_Area_MI" localSheetId="5">#REF!</definedName>
    <definedName name="Print_Area_MI">#REF!</definedName>
    <definedName name="Print_Area_Reset" localSheetId="16">OFFSET('6,1'!Full_Print,0,0,Last_Row)</definedName>
    <definedName name="Print_Area_Reset" localSheetId="17">OFFSET('6,2'!Full_Print,0,0,Last_Row)</definedName>
    <definedName name="Print_Area_Reset" localSheetId="3">OFFSET(CANTIDADES!Full_Print,0,0,[0]!Last_Row)</definedName>
    <definedName name="Print_Area_Reset" localSheetId="4">OFFSET('OFERTA ECONOMICA'!Full_Print,0,0,[0]!Last_Row)</definedName>
    <definedName name="Print_Area_Reset" localSheetId="5">OFFSET('PRESUPUESTO OFICIAL'!Full_Print,0,0,[0]!Last_Row)</definedName>
    <definedName name="Print_Area_Reset">OFFSET(Full_Print,0,0,Last_Row)</definedName>
    <definedName name="PRINT_TITLES">#N/A</definedName>
    <definedName name="PRINT_TITLES_MI">#N/A</definedName>
    <definedName name="PRINT1" localSheetId="16">'[19]7422CW00'!#REF!</definedName>
    <definedName name="PRINT1" localSheetId="17">'[19]7422CW00'!#REF!</definedName>
    <definedName name="PRINT1" localSheetId="3">'[19]7422CW00'!#REF!</definedName>
    <definedName name="PRINT1" localSheetId="4">'[19]7422CW00'!#REF!</definedName>
    <definedName name="PRINT1" localSheetId="5">'[19]7422CW00'!#REF!</definedName>
    <definedName name="PRINT1">'[19]7422CW00'!#REF!</definedName>
    <definedName name="PRINT2" localSheetId="16">'[19]7422CW00'!#REF!</definedName>
    <definedName name="PRINT2" localSheetId="17">'[19]7422CW00'!#REF!</definedName>
    <definedName name="PRINT2" localSheetId="3">'[19]7422CW00'!#REF!</definedName>
    <definedName name="PRINT2" localSheetId="4">'[19]7422CW00'!#REF!</definedName>
    <definedName name="PRINT2" localSheetId="5">'[19]7422CW00'!#REF!</definedName>
    <definedName name="PRINT2">'[19]7422CW00'!#REF!</definedName>
    <definedName name="PRIVADO" localSheetId="16">#REF!</definedName>
    <definedName name="PRIVADO" localSheetId="17">#REF!</definedName>
    <definedName name="PRIVADO" localSheetId="3">#REF!</definedName>
    <definedName name="PRIVADO" localSheetId="4">#REF!</definedName>
    <definedName name="PRIVADO" localSheetId="5">#REF!</definedName>
    <definedName name="PRIVADO">#REF!</definedName>
    <definedName name="prn" localSheetId="16">[57]Hoja1!$C$3</definedName>
    <definedName name="prn" localSheetId="3">[57]Hoja1!$C$3</definedName>
    <definedName name="prn" localSheetId="4">[57]Hoja1!$C$3</definedName>
    <definedName name="prn" localSheetId="5">[57]Hoja1!$C$3</definedName>
    <definedName name="prn">[57]Hoja1!$C$3</definedName>
    <definedName name="prnf" localSheetId="16">[57]Hoja1!$C$6</definedName>
    <definedName name="prnf" localSheetId="3">[57]Hoja1!$C$6</definedName>
    <definedName name="prnf" localSheetId="4">[57]Hoja1!$C$6</definedName>
    <definedName name="prnf" localSheetId="5">[57]Hoja1!$C$6</definedName>
    <definedName name="prnf">[57]Hoja1!$C$6</definedName>
    <definedName name="ProbRange">0</definedName>
    <definedName name="ProbRangeMit">0</definedName>
    <definedName name="PROC">#REF!</definedName>
    <definedName name="PROCEDIM_SELECC" localSheetId="16">#REF!</definedName>
    <definedName name="PROCEDIM_SELECC" localSheetId="17">#REF!</definedName>
    <definedName name="PROCEDIM_SELECC">#REF!</definedName>
    <definedName name="PROCESO" localSheetId="16">#REF!</definedName>
    <definedName name="PROCESO">#REF!</definedName>
    <definedName name="PRODUCTO" localSheetId="16">#REF!</definedName>
    <definedName name="PRODUCTO">#REF!</definedName>
    <definedName name="PrOfic" localSheetId="16">[37]BASES!$B$31</definedName>
    <definedName name="PrOfic" localSheetId="3">[37]BASES!$B$31</definedName>
    <definedName name="PrOfic" localSheetId="4">[37]BASES!$B$31</definedName>
    <definedName name="PrOfic" localSheetId="5">[37]BASES!$B$31</definedName>
    <definedName name="PrOfic">[37]BASES!$B$31</definedName>
    <definedName name="PROGDES" localSheetId="16">#REF!</definedName>
    <definedName name="PROGDES" localSheetId="17">#REF!</definedName>
    <definedName name="PROGDES" localSheetId="3">#REF!</definedName>
    <definedName name="PROGDES" localSheetId="4">#REF!</definedName>
    <definedName name="PROGDES" localSheetId="5">#REF!</definedName>
    <definedName name="PROGDES">#REF!</definedName>
    <definedName name="Programa" localSheetId="16">#REF!</definedName>
    <definedName name="Programa" localSheetId="17">#REF!</definedName>
    <definedName name="Programa" localSheetId="3">#REF!</definedName>
    <definedName name="Programa" localSheetId="4">#REF!</definedName>
    <definedName name="Programa" localSheetId="5">#REF!</definedName>
    <definedName name="Programa">#REF!</definedName>
    <definedName name="programainv" localSheetId="6">'1,1'!ERR</definedName>
    <definedName name="programainv" localSheetId="7">'1,2'!ERR</definedName>
    <definedName name="programainv" localSheetId="26">'[13]3,2'!ERR</definedName>
    <definedName name="programainv" localSheetId="34">'[13]3,2'!ERR</definedName>
    <definedName name="programainv" localSheetId="35">'[13]3,2'!ERR</definedName>
    <definedName name="programainv" localSheetId="16">'6,1'!ERR</definedName>
    <definedName name="programainv" localSheetId="22">'[13]3,2'!ERR</definedName>
    <definedName name="programainv" localSheetId="24">'[13]3,2'!ERR</definedName>
    <definedName name="programainv" localSheetId="3">CANTIDADES!ERR</definedName>
    <definedName name="programainv" localSheetId="4">'OFERTA ECONOMICA'!ERR</definedName>
    <definedName name="programainv" localSheetId="5">'PRESUPUESTO OFICIAL'!ERR</definedName>
    <definedName name="programainv">'[13]3,2'!ERR</definedName>
    <definedName name="Proponente" localSheetId="6">#REF!</definedName>
    <definedName name="Proponente" localSheetId="7">#REF!</definedName>
    <definedName name="Proponente" localSheetId="16">#REF!</definedName>
    <definedName name="Proponente" localSheetId="17">#REF!</definedName>
    <definedName name="Proponente" localSheetId="3">#REF!</definedName>
    <definedName name="Proponente" localSheetId="4">#REF!</definedName>
    <definedName name="Proponente" localSheetId="5">#REF!</definedName>
    <definedName name="Proponente">#REF!</definedName>
    <definedName name="PRUEBA" localSheetId="7">[102]!absc</definedName>
    <definedName name="PRUEBA" localSheetId="26">[102]!absc</definedName>
    <definedName name="PRUEBA" localSheetId="34">[102]!absc</definedName>
    <definedName name="PRUEBA" localSheetId="35">[102]!absc</definedName>
    <definedName name="PRUEBA" localSheetId="10">[102]!absc</definedName>
    <definedName name="PRUEBA" localSheetId="21">[102]!absc</definedName>
    <definedName name="PRUEBA" localSheetId="22">[102]!absc</definedName>
    <definedName name="PRUEBA" localSheetId="24">[102]!absc</definedName>
    <definedName name="PRUEBA" localSheetId="3">[102]!absc</definedName>
    <definedName name="PRUEBA" localSheetId="4">[102]!absc</definedName>
    <definedName name="PRUEBA" localSheetId="5">[102]!absc</definedName>
    <definedName name="PRUEBA">[102]!absc</definedName>
    <definedName name="prueba1" localSheetId="7">[102]!absc</definedName>
    <definedName name="prueba1" localSheetId="26">[102]!absc</definedName>
    <definedName name="prueba1" localSheetId="34">[102]!absc</definedName>
    <definedName name="prueba1" localSheetId="35">[102]!absc</definedName>
    <definedName name="prueba1" localSheetId="10">[102]!absc</definedName>
    <definedName name="prueba1" localSheetId="21">[102]!absc</definedName>
    <definedName name="prueba1" localSheetId="22">[102]!absc</definedName>
    <definedName name="prueba1" localSheetId="24">[102]!absc</definedName>
    <definedName name="prueba1" localSheetId="3">[102]!absc</definedName>
    <definedName name="prueba1" localSheetId="4">[102]!absc</definedName>
    <definedName name="prueba1" localSheetId="5">[102]!absc</definedName>
    <definedName name="prueba1">[102]!absc</definedName>
    <definedName name="PRUEBA2" localSheetId="6">#REF!</definedName>
    <definedName name="PRUEBA2" localSheetId="7">#REF!</definedName>
    <definedName name="PRUEBA2" localSheetId="16">#REF!</definedName>
    <definedName name="PRUEBA2" localSheetId="17">#REF!</definedName>
    <definedName name="PRUEBA2" localSheetId="3">#REF!</definedName>
    <definedName name="PRUEBA2" localSheetId="4">#REF!</definedName>
    <definedName name="PRUEBA2" localSheetId="5">#REF!</definedName>
    <definedName name="PRUEBA2">#REF!</definedName>
    <definedName name="ps" localSheetId="16">#REF!</definedName>
    <definedName name="ps" localSheetId="17">#REF!</definedName>
    <definedName name="ps" localSheetId="3">#REF!</definedName>
    <definedName name="ps" localSheetId="4">#REF!</definedName>
    <definedName name="ps" localSheetId="5">#REF!</definedName>
    <definedName name="ps">#REF!</definedName>
    <definedName name="PSTRESS_RELIEVI" localSheetId="16">#REF!</definedName>
    <definedName name="PSTRESS_RELIEVI" localSheetId="17">#REF!</definedName>
    <definedName name="PSTRESS_RELIEVI">#REF!</definedName>
    <definedName name="PTAR" localSheetId="16" hidden="1">{#N/A,#N/A,FALSE,"Estatico";#N/A,#N/A,FALSE,"Tuberia";#N/A,#N/A,FALSE,"Instrumentación";#N/A,#N/A,FALSE,"Mecanica";#N/A,#N/A,FALSE,"Electrico";#N/A,#N/A,FALSE,"Ofic.Civiles"}</definedName>
    <definedName name="PTAR" localSheetId="17" hidden="1">{#N/A,#N/A,FALSE,"Estatico";#N/A,#N/A,FALSE,"Tuberia";#N/A,#N/A,FALSE,"Instrumentación";#N/A,#N/A,FALSE,"Mecanica";#N/A,#N/A,FALSE,"Electrico";#N/A,#N/A,FALSE,"Ofic.Civiles"}</definedName>
    <definedName name="PTAR" localSheetId="3" hidden="1">{#N/A,#N/A,FALSE,"Estatico";#N/A,#N/A,FALSE,"Tuberia";#N/A,#N/A,FALSE,"Instrumentación";#N/A,#N/A,FALSE,"Mecanica";#N/A,#N/A,FALSE,"Electrico";#N/A,#N/A,FALSE,"Ofic.Civiles"}</definedName>
    <definedName name="PTAR" localSheetId="4" hidden="1">{#N/A,#N/A,FALSE,"Estatico";#N/A,#N/A,FALSE,"Tuberia";#N/A,#N/A,FALSE,"Instrumentación";#N/A,#N/A,FALSE,"Mecanica";#N/A,#N/A,FALSE,"Electrico";#N/A,#N/A,FALSE,"Ofic.Civiles"}</definedName>
    <definedName name="PTAR" localSheetId="5"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6" hidden="1">{"TAB1",#N/A,TRUE,"GENERAL";"TAB2",#N/A,TRUE,"GENERAL";"TAB3",#N/A,TRUE,"GENERAL";"TAB4",#N/A,TRUE,"GENERAL";"TAB5",#N/A,TRUE,"GENERAL"}</definedName>
    <definedName name="ptope" localSheetId="7" hidden="1">{"TAB1",#N/A,TRUE,"GENERAL";"TAB2",#N/A,TRUE,"GENERAL";"TAB3",#N/A,TRUE,"GENERAL";"TAB4",#N/A,TRUE,"GENERAL";"TAB5",#N/A,TRUE,"GENERAL"}</definedName>
    <definedName name="ptope" localSheetId="16" hidden="1">{"TAB1",#N/A,TRUE,"GENERAL";"TAB2",#N/A,TRUE,"GENERAL";"TAB3",#N/A,TRUE,"GENERAL";"TAB4",#N/A,TRUE,"GENERAL";"TAB5",#N/A,TRUE,"GENERAL"}</definedName>
    <definedName name="ptope" localSheetId="17" hidden="1">{"TAB1",#N/A,TRUE,"GENERAL";"TAB2",#N/A,TRUE,"GENERAL";"TAB3",#N/A,TRUE,"GENERAL";"TAB4",#N/A,TRUE,"GENERAL";"TAB5",#N/A,TRUE,"GENERAL"}</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hidden="1">{"TAB1",#N/A,TRUE,"GENERAL";"TAB2",#N/A,TRUE,"GENERAL";"TAB3",#N/A,TRUE,"GENERAL";"TAB4",#N/A,TRUE,"GENERAL";"TAB5",#N/A,TRUE,"GENERAL"}</definedName>
    <definedName name="ptopes" localSheetId="6" hidden="1">{"via1",#N/A,TRUE,"general";"via2",#N/A,TRUE,"general";"via3",#N/A,TRUE,"general"}</definedName>
    <definedName name="ptopes" localSheetId="7" hidden="1">{"via1",#N/A,TRUE,"general";"via2",#N/A,TRUE,"general";"via3",#N/A,TRUE,"general"}</definedName>
    <definedName name="ptopes" localSheetId="16" hidden="1">{"via1",#N/A,TRUE,"general";"via2",#N/A,TRUE,"general";"via3",#N/A,TRUE,"general"}</definedName>
    <definedName name="ptopes" localSheetId="17" hidden="1">{"via1",#N/A,TRUE,"general";"via2",#N/A,TRUE,"general";"via3",#N/A,TRUE,"general"}</definedName>
    <definedName name="ptopes" localSheetId="3"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hidden="1">{"via1",#N/A,TRUE,"general";"via2",#N/A,TRUE,"general";"via3",#N/A,TRUE,"general"}</definedName>
    <definedName name="PW">#REF!</definedName>
    <definedName name="Pwf">'[103]ORITO 02 '!$A$12</definedName>
    <definedName name="Pwf_actual">'[103]ORITO 02 '!$E$6</definedName>
    <definedName name="Pwf_i">[48]medelo!$A$66:$A$83</definedName>
    <definedName name="Pwf_min">'[103]ORITO 02 '!$E$8</definedName>
    <definedName name="Pwfd" localSheetId="16">#REF!</definedName>
    <definedName name="Pwfd" localSheetId="17">#REF!</definedName>
    <definedName name="Pwfd" localSheetId="3">#REF!</definedName>
    <definedName name="Pwfd" localSheetId="4">#REF!</definedName>
    <definedName name="Pwfd" localSheetId="5">#REF!</definedName>
    <definedName name="Pwfd">#REF!</definedName>
    <definedName name="Q" localSheetId="6">#REF!</definedName>
    <definedName name="Q" localSheetId="7">#REF!</definedName>
    <definedName name="Q" localSheetId="16">#REF!</definedName>
    <definedName name="Q" localSheetId="17">#REF!</definedName>
    <definedName name="Q" localSheetId="3">#REF!</definedName>
    <definedName name="Q" localSheetId="4">#REF!</definedName>
    <definedName name="Q" localSheetId="5">#REF!</definedName>
    <definedName name="Q">#REF!</definedName>
    <definedName name="Q_actual">'[103]ORITO 02 '!$E$7</definedName>
    <definedName name="Q_BRUTO" localSheetId="16">#REF!</definedName>
    <definedName name="Q_BRUTO" localSheetId="17">#REF!</definedName>
    <definedName name="Q_BRUTO" localSheetId="3">#REF!</definedName>
    <definedName name="Q_BRUTO" localSheetId="4">#REF!</definedName>
    <definedName name="Q_BRUTO" localSheetId="5">#REF!</definedName>
    <definedName name="Q_BRUTO">#REF!</definedName>
    <definedName name="q1q1q" localSheetId="6" hidden="1">{"via1",#N/A,TRUE,"general";"via2",#N/A,TRUE,"general";"via3",#N/A,TRUE,"general"}</definedName>
    <definedName name="q1q1q" localSheetId="7" hidden="1">{"via1",#N/A,TRUE,"general";"via2",#N/A,TRUE,"general";"via3",#N/A,TRUE,"general"}</definedName>
    <definedName name="q1q1q" localSheetId="16" hidden="1">{"via1",#N/A,TRUE,"general";"via2",#N/A,TRUE,"general";"via3",#N/A,TRUE,"general"}</definedName>
    <definedName name="q1q1q" localSheetId="17" hidden="1">{"via1",#N/A,TRUE,"general";"via2",#N/A,TRUE,"general";"via3",#N/A,TRUE,"general"}</definedName>
    <definedName name="q1q1q" localSheetId="3"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hidden="1">{"via1",#N/A,TRUE,"general";"via2",#N/A,TRUE,"general";"via3",#N/A,TRUE,"general"}</definedName>
    <definedName name="qaedtguj" localSheetId="6" hidden="1">{"via1",#N/A,TRUE,"general";"via2",#N/A,TRUE,"general";"via3",#N/A,TRUE,"general"}</definedName>
    <definedName name="qaedtguj" localSheetId="7" hidden="1">{"via1",#N/A,TRUE,"general";"via2",#N/A,TRUE,"general";"via3",#N/A,TRUE,"general"}</definedName>
    <definedName name="qaedtguj" localSheetId="16" hidden="1">{"via1",#N/A,TRUE,"general";"via2",#N/A,TRUE,"general";"via3",#N/A,TRUE,"general"}</definedName>
    <definedName name="qaedtguj" localSheetId="17"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hidden="1">{"via1",#N/A,TRUE,"general";"via2",#N/A,TRUE,"general";"via3",#N/A,TRUE,"general"}</definedName>
    <definedName name="QAQSWS" localSheetId="6" hidden="1">{"via1",#N/A,TRUE,"general";"via2",#N/A,TRUE,"general";"via3",#N/A,TRUE,"general"}</definedName>
    <definedName name="QAQSWS" localSheetId="7" hidden="1">{"via1",#N/A,TRUE,"general";"via2",#N/A,TRUE,"general";"via3",#N/A,TRUE,"general"}</definedName>
    <definedName name="QAQSWS" localSheetId="16" hidden="1">{"via1",#N/A,TRUE,"general";"via2",#N/A,TRUE,"general";"via3",#N/A,TRUE,"general"}</definedName>
    <definedName name="QAQSWS" localSheetId="17"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hidden="1">{"via1",#N/A,TRUE,"general";"via2",#N/A,TRUE,"general";"via3",#N/A,TRUE,"general"}</definedName>
    <definedName name="qaqwwxcr" localSheetId="6" hidden="1">{"via1",#N/A,TRUE,"general";"via2",#N/A,TRUE,"general";"via3",#N/A,TRUE,"general"}</definedName>
    <definedName name="qaqwwxcr" localSheetId="7" hidden="1">{"via1",#N/A,TRUE,"general";"via2",#N/A,TRUE,"general";"via3",#N/A,TRUE,"general"}</definedName>
    <definedName name="qaqwwxcr" localSheetId="16" hidden="1">{"via1",#N/A,TRUE,"general";"via2",#N/A,TRUE,"general";"via3",#N/A,TRUE,"general"}</definedName>
    <definedName name="qaqwwxcr" localSheetId="17"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hidden="1">{"via1",#N/A,TRUE,"general";"via2",#N/A,TRUE,"general";"via3",#N/A,TRUE,"general"}</definedName>
    <definedName name="qaz" localSheetId="6">#REF!</definedName>
    <definedName name="qaz" localSheetId="7">#REF!</definedName>
    <definedName name="qaz" localSheetId="16">#REF!</definedName>
    <definedName name="qaz" localSheetId="17">#REF!</definedName>
    <definedName name="qaz" localSheetId="3">#REF!</definedName>
    <definedName name="qaz" localSheetId="4">#REF!</definedName>
    <definedName name="qaz" localSheetId="5">#REF!</definedName>
    <definedName name="qaz">#REF!</definedName>
    <definedName name="qedcd" localSheetId="6" hidden="1">{"via1",#N/A,TRUE,"general";"via2",#N/A,TRUE,"general";"via3",#N/A,TRUE,"general"}</definedName>
    <definedName name="qedcd" localSheetId="7" hidden="1">{"via1",#N/A,TRUE,"general";"via2",#N/A,TRUE,"general";"via3",#N/A,TRUE,"general"}</definedName>
    <definedName name="qedcd" localSheetId="16" hidden="1">{"via1",#N/A,TRUE,"general";"via2",#N/A,TRUE,"general";"via3",#N/A,TRUE,"general"}</definedName>
    <definedName name="qedcd" localSheetId="17" hidden="1">{"via1",#N/A,TRUE,"general";"via2",#N/A,TRUE,"general";"via3",#N/A,TRUE,"general"}</definedName>
    <definedName name="qedcd" localSheetId="3"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hidden="1">{"via1",#N/A,TRUE,"general";"via2",#N/A,TRUE,"general";"via3",#N/A,TRUE,"general"}</definedName>
    <definedName name="qeqewe" localSheetId="6"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16" hidden="1">{"TAB1",#N/A,TRUE,"GENERAL";"TAB2",#N/A,TRUE,"GENERAL";"TAB3",#N/A,TRUE,"GENERAL";"TAB4",#N/A,TRUE,"GENERAL";"TAB5",#N/A,TRUE,"GENERAL"}</definedName>
    <definedName name="qeqewe" localSheetId="17"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hidden="1">{"TAB1",#N/A,TRUE,"GENERAL";"TAB2",#N/A,TRUE,"GENERAL";"TAB3",#N/A,TRUE,"GENERAL";"TAB4",#N/A,TRUE,"GENERAL";"TAB5",#N/A,TRUE,"GENERAL"}</definedName>
    <definedName name="qewj" localSheetId="6" hidden="1">{"via1",#N/A,TRUE,"general";"via2",#N/A,TRUE,"general";"via3",#N/A,TRUE,"general"}</definedName>
    <definedName name="qewj" localSheetId="7" hidden="1">{"via1",#N/A,TRUE,"general";"via2",#N/A,TRUE,"general";"via3",#N/A,TRUE,"general"}</definedName>
    <definedName name="qewj" localSheetId="16" hidden="1">{"via1",#N/A,TRUE,"general";"via2",#N/A,TRUE,"general";"via3",#N/A,TRUE,"general"}</definedName>
    <definedName name="qewj" localSheetId="17" hidden="1">{"via1",#N/A,TRUE,"general";"via2",#N/A,TRUE,"general";"via3",#N/A,TRUE,"general"}</definedName>
    <definedName name="qewj" localSheetId="3"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hidden="1">{"via1",#N/A,TRUE,"general";"via2",#N/A,TRUE,"general";"via3",#N/A,TRUE,"general"}</definedName>
    <definedName name="Qmax">[48]medelo!$B$63</definedName>
    <definedName name="qqqqqw" localSheetId="6" hidden="1">{"via1",#N/A,TRUE,"general";"via2",#N/A,TRUE,"general";"via3",#N/A,TRUE,"general"}</definedName>
    <definedName name="qqqqqw" localSheetId="7" hidden="1">{"via1",#N/A,TRUE,"general";"via2",#N/A,TRUE,"general";"via3",#N/A,TRUE,"general"}</definedName>
    <definedName name="qqqqqw" localSheetId="16" hidden="1">{"via1",#N/A,TRUE,"general";"via2",#N/A,TRUE,"general";"via3",#N/A,TRUE,"general"}</definedName>
    <definedName name="qqqqqw" localSheetId="17" hidden="1">{"via1",#N/A,TRUE,"general";"via2",#N/A,TRUE,"general";"via3",#N/A,TRUE,"general"}</definedName>
    <definedName name="qqqqqw" localSheetId="3"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hidden="1">{"via1",#N/A,TRUE,"general";"via2",#N/A,TRUE,"general";"via3",#N/A,TRUE,"general"}</definedName>
    <definedName name="QS">#REF!</definedName>
    <definedName name="Qt">'[103]ORITO 02 '!$E$9</definedName>
    <definedName name="QTIES" localSheetId="16">#REF!</definedName>
    <definedName name="QTIES" localSheetId="17">#REF!</definedName>
    <definedName name="QTIES" localSheetId="3">#REF!</definedName>
    <definedName name="QTIES" localSheetId="4">#REF!</definedName>
    <definedName name="QTIES" localSheetId="5">#REF!</definedName>
    <definedName name="QTIES">#REF!</definedName>
    <definedName name="QTY" localSheetId="16">#REF!</definedName>
    <definedName name="QTY" localSheetId="17">#REF!</definedName>
    <definedName name="QTY" localSheetId="3">#REF!</definedName>
    <definedName name="QTY" localSheetId="4">#REF!</definedName>
    <definedName name="QTY" localSheetId="5">#REF!</definedName>
    <definedName name="QTY">#REF!</definedName>
    <definedName name="qw" localSheetId="6" hidden="1">{"via1",#N/A,TRUE,"general";"via2",#N/A,TRUE,"general";"via3",#N/A,TRUE,"general"}</definedName>
    <definedName name="qw" localSheetId="7" hidden="1">{"via1",#N/A,TRUE,"general";"via2",#N/A,TRUE,"general";"via3",#N/A,TRUE,"general"}</definedName>
    <definedName name="qw" localSheetId="16" hidden="1">{"via1",#N/A,TRUE,"general";"via2",#N/A,TRUE,"general";"via3",#N/A,TRUE,"general"}</definedName>
    <definedName name="qw" localSheetId="17" hidden="1">{"via1",#N/A,TRUE,"general";"via2",#N/A,TRUE,"general";"via3",#N/A,TRUE,"general"}</definedName>
    <definedName name="qw" localSheetId="3"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hidden="1">{"via1",#N/A,TRUE,"general";"via2",#N/A,TRUE,"general";"via3",#N/A,TRUE,"general"}</definedName>
    <definedName name="qwdas2" localSheetId="6" hidden="1">{"via1",#N/A,TRUE,"general";"via2",#N/A,TRUE,"general";"via3",#N/A,TRUE,"general"}</definedName>
    <definedName name="qwdas2" localSheetId="7" hidden="1">{"via1",#N/A,TRUE,"general";"via2",#N/A,TRUE,"general";"via3",#N/A,TRUE,"general"}</definedName>
    <definedName name="qwdas2" localSheetId="16" hidden="1">{"via1",#N/A,TRUE,"general";"via2",#N/A,TRUE,"general";"via3",#N/A,TRUE,"general"}</definedName>
    <definedName name="qwdas2" localSheetId="17"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hidden="1">{"via1",#N/A,TRUE,"general";"via2",#N/A,TRUE,"general";"via3",#N/A,TRUE,"general"}</definedName>
    <definedName name="QWE">#REF!</definedName>
    <definedName name="qweqe" localSheetId="6" hidden="1">{"TAB1",#N/A,TRUE,"GENERAL";"TAB2",#N/A,TRUE,"GENERAL";"TAB3",#N/A,TRUE,"GENERAL";"TAB4",#N/A,TRUE,"GENERAL";"TAB5",#N/A,TRUE,"GENERAL"}</definedName>
    <definedName name="qweqe" localSheetId="7" hidden="1">{"TAB1",#N/A,TRUE,"GENERAL";"TAB2",#N/A,TRUE,"GENERAL";"TAB3",#N/A,TRUE,"GENERAL";"TAB4",#N/A,TRUE,"GENERAL";"TAB5",#N/A,TRUE,"GENERAL"}</definedName>
    <definedName name="qweqe" localSheetId="16" hidden="1">{"TAB1",#N/A,TRUE,"GENERAL";"TAB2",#N/A,TRUE,"GENERAL";"TAB3",#N/A,TRUE,"GENERAL";"TAB4",#N/A,TRUE,"GENERAL";"TAB5",#N/A,TRUE,"GENERAL"}</definedName>
    <definedName name="qweqe" localSheetId="17" hidden="1">{"TAB1",#N/A,TRUE,"GENERAL";"TAB2",#N/A,TRUE,"GENERAL";"TAB3",#N/A,TRUE,"GENERAL";"TAB4",#N/A,TRUE,"GENERAL";"TAB5",#N/A,TRUE,"GENERAL"}</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hidden="1">{"TAB1",#N/A,TRUE,"GENERAL";"TAB2",#N/A,TRUE,"GENERAL";"TAB3",#N/A,TRUE,"GENERAL";"TAB4",#N/A,TRUE,"GENERAL";"TAB5",#N/A,TRUE,"GENERAL"}</definedName>
    <definedName name="QWERTY" localSheetId="6">'1,1'!ERR</definedName>
    <definedName name="QWERTY" localSheetId="7">'1,2'!ERR</definedName>
    <definedName name="QWERTY" localSheetId="26">'[13]3,2'!ERR</definedName>
    <definedName name="QWERTY" localSheetId="34">'[13]3,2'!ERR</definedName>
    <definedName name="QWERTY" localSheetId="35">'[13]3,2'!ERR</definedName>
    <definedName name="QWERTY" localSheetId="16">'6,1'!ERR</definedName>
    <definedName name="QWERTY" localSheetId="22">'[13]3,2'!ERR</definedName>
    <definedName name="QWERTY" localSheetId="24">'[13]3,2'!ERR</definedName>
    <definedName name="QWERTY" localSheetId="3">CANTIDADES!ERR</definedName>
    <definedName name="QWERTY" localSheetId="4">'OFERTA ECONOMICA'!ERR</definedName>
    <definedName name="QWERTY" localSheetId="5">'PRESUPUESTO OFICIAL'!ERR</definedName>
    <definedName name="QWERTY">'[13]3,2'!ERR</definedName>
    <definedName name="qwewertet" localSheetId="16" hidden="1">{#N/A,#N/A,TRUE,"1842CWN0"}</definedName>
    <definedName name="qwewertet" localSheetId="17" hidden="1">{#N/A,#N/A,TRUE,"1842CWN0"}</definedName>
    <definedName name="qwewertet" localSheetId="3" hidden="1">{#N/A,#N/A,TRUE,"1842CWN0"}</definedName>
    <definedName name="qwewertet" localSheetId="4" hidden="1">{#N/A,#N/A,TRUE,"1842CWN0"}</definedName>
    <definedName name="qwewertet" localSheetId="5" hidden="1">{#N/A,#N/A,TRUE,"1842CWN0"}</definedName>
    <definedName name="qwewertet" hidden="1">{#N/A,#N/A,TRUE,"1842CWN0"}</definedName>
    <definedName name="qwqwqwj" localSheetId="6"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16" hidden="1">{"TAB1",#N/A,TRUE,"GENERAL";"TAB2",#N/A,TRUE,"GENERAL";"TAB3",#N/A,TRUE,"GENERAL";"TAB4",#N/A,TRUE,"GENERAL";"TAB5",#N/A,TRUE,"GENERAL"}</definedName>
    <definedName name="qwqwqwj" localSheetId="17"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hidden="1">{"TAB1",#N/A,TRUE,"GENERAL";"TAB2",#N/A,TRUE,"GENERAL";"TAB3",#N/A,TRUE,"GENERAL";"TAB4",#N/A,TRUE,"GENERAL";"TAB5",#N/A,TRUE,"GENERAL"}</definedName>
    <definedName name="R._SECO" localSheetId="16">#REF!</definedName>
    <definedName name="R._SECO" localSheetId="17">#REF!</definedName>
    <definedName name="R._SECO">#REF!</definedName>
    <definedName name="R_2" localSheetId="17">#REF!</definedName>
    <definedName name="R_2">#REF!</definedName>
    <definedName name="R_c" localSheetId="16">#REF!</definedName>
    <definedName name="R_c" localSheetId="17">#REF!</definedName>
    <definedName name="R_c">#REF!</definedName>
    <definedName name="RANGO_FECHA" localSheetId="16">#REF!</definedName>
    <definedName name="RANGO_FECHA">#REF!</definedName>
    <definedName name="Rates" localSheetId="16">#REF!</definedName>
    <definedName name="Rates">#REF!</definedName>
    <definedName name="RD" localSheetId="16">#REF!</definedName>
    <definedName name="RD">#REF!</definedName>
    <definedName name="rdq" localSheetId="16">#REF!</definedName>
    <definedName name="rdq">#REF!</definedName>
    <definedName name="Reactores" localSheetId="16">#REF!</definedName>
    <definedName name="Reactores">#REF!</definedName>
    <definedName name="Recall_2" localSheetId="16">'[96] ASR+Nafta'!$E$9:$E$21</definedName>
    <definedName name="Recall_2" localSheetId="3">'[96] ASR+Nafta'!$E$9:$E$21</definedName>
    <definedName name="Recall_2" localSheetId="4">'[96] ASR+Nafta'!$E$9:$E$21</definedName>
    <definedName name="Recall_2" localSheetId="5">'[96] ASR+Nafta'!$E$9:$E$21</definedName>
    <definedName name="Recall_2">'[97] ASR+Nafta'!$E$9:$E$21</definedName>
    <definedName name="Recall_3" localSheetId="16">'[96]Todos+Nafta'!$E$9:$E$21</definedName>
    <definedName name="Recall_3" localSheetId="3">'[96]Todos+Nafta'!$E$9:$E$21</definedName>
    <definedName name="Recall_3" localSheetId="4">'[96]Todos+Nafta'!$E$9:$E$21</definedName>
    <definedName name="Recall_3" localSheetId="5">'[96]Todos+Nafta'!$E$9:$E$21</definedName>
    <definedName name="Recall_3">'[97]Todos+Nafta'!$E$9:$E$21</definedName>
    <definedName name="Recorder" localSheetId="16">#REF!</definedName>
    <definedName name="Recorder" localSheetId="17">#REF!</definedName>
    <definedName name="Recorder" localSheetId="3">#REF!</definedName>
    <definedName name="Recorder" localSheetId="4">#REF!</definedName>
    <definedName name="Recorder" localSheetId="5">#REF!</definedName>
    <definedName name="Recorder">#REF!</definedName>
    <definedName name="recursos" localSheetId="16">[104]RECURSOS!$A$8:$A$204</definedName>
    <definedName name="recursos" localSheetId="3">[104]RECURSOS!$A$8:$A$204</definedName>
    <definedName name="recursos" localSheetId="4">[104]RECURSOS!$A$8:$A$204</definedName>
    <definedName name="recursos" localSheetId="5">[104]RECURSOS!$A$8:$A$204</definedName>
    <definedName name="recursos">[104]RECURSOS!$A$8:$A$204</definedName>
    <definedName name="rege" localSheetId="6" hidden="1">{"TAB1",#N/A,TRUE,"GENERAL";"TAB2",#N/A,TRUE,"GENERAL";"TAB3",#N/A,TRUE,"GENERAL";"TAB4",#N/A,TRUE,"GENERAL";"TAB5",#N/A,TRUE,"GENERAL"}</definedName>
    <definedName name="rege" localSheetId="7" hidden="1">{"TAB1",#N/A,TRUE,"GENERAL";"TAB2",#N/A,TRUE,"GENERAL";"TAB3",#N/A,TRUE,"GENERAL";"TAB4",#N/A,TRUE,"GENERAL";"TAB5",#N/A,TRUE,"GENERAL"}</definedName>
    <definedName name="rege" localSheetId="16" hidden="1">{"TAB1",#N/A,TRUE,"GENERAL";"TAB2",#N/A,TRUE,"GENERAL";"TAB3",#N/A,TRUE,"GENERAL";"TAB4",#N/A,TRUE,"GENERAL";"TAB5",#N/A,TRUE,"GENERAL"}</definedName>
    <definedName name="rege" localSheetId="17" hidden="1">{"TAB1",#N/A,TRUE,"GENERAL";"TAB2",#N/A,TRUE,"GENERAL";"TAB3",#N/A,TRUE,"GENERAL";"TAB4",#N/A,TRUE,"GENERAL";"TAB5",#N/A,TRUE,"GENERAL"}</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hidden="1">{"TAB1",#N/A,TRUE,"GENERAL";"TAB2",#N/A,TRUE,"GENERAL";"TAB3",#N/A,TRUE,"GENERAL";"TAB4",#N/A,TRUE,"GENERAL";"TAB5",#N/A,TRUE,"GENERAL"}</definedName>
    <definedName name="REGIMEN_CONTRAT">[95]Tablas!$M$6:$M$8</definedName>
    <definedName name="REGIONAL">[95]Tablas!$I$6:$I$10</definedName>
    <definedName name="RegistroCoordinador" localSheetId="16">#REF!</definedName>
    <definedName name="RegistroCoordinador" localSheetId="17">#REF!</definedName>
    <definedName name="RegistroCoordinador" localSheetId="3">#REF!</definedName>
    <definedName name="RegistroCoordinador" localSheetId="4">#REF!</definedName>
    <definedName name="RegistroCoordinador" localSheetId="5">#REF!</definedName>
    <definedName name="RegistroCoordinador">#REF!</definedName>
    <definedName name="regresd" localSheetId="6"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16" hidden="1">{"TAB1",#N/A,TRUE,"GENERAL";"TAB2",#N/A,TRUE,"GENERAL";"TAB3",#N/A,TRUE,"GENERAL";"TAB4",#N/A,TRUE,"GENERAL";"TAB5",#N/A,TRUE,"GENERAL"}</definedName>
    <definedName name="regresd" localSheetId="17"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17"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hidden="1">{"TAB1",#N/A,TRUE,"GENERAL";"TAB2",#N/A,TRUE,"GENERAL";"TAB3",#N/A,TRUE,"GENERAL";"TAB4",#N/A,TRUE,"GENERAL";"TAB5",#N/A,TRUE,"GENERAL"}</definedName>
    <definedName name="REICIO" localSheetId="6">'1,1'!ERR</definedName>
    <definedName name="REICIO" localSheetId="7">'1,2'!ERR</definedName>
    <definedName name="REICIO" localSheetId="26">'[13]3,2'!ERR</definedName>
    <definedName name="REICIO" localSheetId="34">'[13]3,2'!ERR</definedName>
    <definedName name="REICIO" localSheetId="35">'[13]3,2'!ERR</definedName>
    <definedName name="REICIO" localSheetId="16">'6,1'!ERR</definedName>
    <definedName name="REICIO" localSheetId="22">'[13]3,2'!ERR</definedName>
    <definedName name="REICIO" localSheetId="24">'[13]3,2'!ERR</definedName>
    <definedName name="REICIO" localSheetId="3">CANTIDADES!ERR</definedName>
    <definedName name="REICIO" localSheetId="4">'OFERTA ECONOMICA'!ERR</definedName>
    <definedName name="REICIO" localSheetId="5">'PRESUPUESTO OFICIAL'!ERR</definedName>
    <definedName name="REICIO">'[13]3,2'!ERR</definedName>
    <definedName name="Reimbursement">"Reembolso"</definedName>
    <definedName name="reinicio" localSheetId="6">'1,1'!ERR</definedName>
    <definedName name="reinicio" localSheetId="7">'1,2'!ERR</definedName>
    <definedName name="reinicio" localSheetId="26">'[13]3,2'!ERR</definedName>
    <definedName name="reinicio" localSheetId="34">'[13]3,2'!ERR</definedName>
    <definedName name="reinicio" localSheetId="35">'[13]3,2'!ERR</definedName>
    <definedName name="reinicio" localSheetId="16">'6,1'!ERR</definedName>
    <definedName name="reinicio" localSheetId="22">'[13]3,2'!ERR</definedName>
    <definedName name="reinicio" localSheetId="24">'[13]3,2'!ERR</definedName>
    <definedName name="reinicio" localSheetId="3">CANTIDADES!ERR</definedName>
    <definedName name="reinicio" localSheetId="4">'OFERTA ECONOMICA'!ERR</definedName>
    <definedName name="reinicio" localSheetId="5">'PRESUPUESTO OFICIAL'!ERR</definedName>
    <definedName name="reinicio">'[13]3,2'!ERR</definedName>
    <definedName name="REJHE" localSheetId="6" hidden="1">{"via1",#N/A,TRUE,"general";"via2",#N/A,TRUE,"general";"via3",#N/A,TRUE,"general"}</definedName>
    <definedName name="REJHE" localSheetId="7" hidden="1">{"via1",#N/A,TRUE,"general";"via2",#N/A,TRUE,"general";"via3",#N/A,TRUE,"general"}</definedName>
    <definedName name="REJHE" localSheetId="16" hidden="1">{"via1",#N/A,TRUE,"general";"via2",#N/A,TRUE,"general";"via3",#N/A,TRUE,"general"}</definedName>
    <definedName name="REJHE" localSheetId="17" hidden="1">{"via1",#N/A,TRUE,"general";"via2",#N/A,TRUE,"general";"via3",#N/A,TRUE,"general"}</definedName>
    <definedName name="REJHE" localSheetId="3"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hidden="1">{"via1",#N/A,TRUE,"general";"via2",#N/A,TRUE,"general";"via3",#N/A,TRUE,"general"}</definedName>
    <definedName name="rell" localSheetId="6">#REF!</definedName>
    <definedName name="rell" localSheetId="7">#REF!</definedName>
    <definedName name="rell" localSheetId="16">#REF!</definedName>
    <definedName name="rell" localSheetId="17">#REF!</definedName>
    <definedName name="rell" localSheetId="3">#REF!</definedName>
    <definedName name="rell" localSheetId="4">#REF!</definedName>
    <definedName name="rell" localSheetId="5">#REF!</definedName>
    <definedName name="rell">#REF!</definedName>
    <definedName name="remanentes">'[28]Reservas de Petróleo'!$A$2,'[28]Reservas de Petróleo'!$A$1,'[28]Reservas de Petróleo'!$D$4,'[28]Reservas de Petróleo'!$H$1:$H$65536</definedName>
    <definedName name="rendimiento" localSheetId="16">#REF!</definedName>
    <definedName name="rendimiento" localSheetId="17">#REF!</definedName>
    <definedName name="rendimiento" localSheetId="3">#REF!</definedName>
    <definedName name="rendimiento" localSheetId="4">#REF!</definedName>
    <definedName name="rendimiento" localSheetId="5">#REF!</definedName>
    <definedName name="rendimiento">#REF!</definedName>
    <definedName name="RENDIMIENTO____CARGA" localSheetId="16">#REF!</definedName>
    <definedName name="RENDIMIENTO____CARGA" localSheetId="17">#REF!</definedName>
    <definedName name="RENDIMIENTO____CARGA" localSheetId="3">#REF!</definedName>
    <definedName name="RENDIMIENTO____CARGA" localSheetId="4">#REF!</definedName>
    <definedName name="RENDIMIENTO____CARGA" localSheetId="5">#REF!</definedName>
    <definedName name="RENDIMIENTO____CARGA">#REF!</definedName>
    <definedName name="REPXXX" localSheetId="16">#REF!</definedName>
    <definedName name="REPXXX" localSheetId="17">#REF!</definedName>
    <definedName name="REPXXX" localSheetId="3">#REF!</definedName>
    <definedName name="REPXXX" localSheetId="4">#REF!</definedName>
    <definedName name="REPXXX" localSheetId="5">#REF!</definedName>
    <definedName name="REPXXX">#REF!</definedName>
    <definedName name="Requerimiento" localSheetId="16">#REF!</definedName>
    <definedName name="Requerimiento">#REF!</definedName>
    <definedName name="Requerimientos" localSheetId="16">#REF!</definedName>
    <definedName name="Requerimientos">#REF!</definedName>
    <definedName name="rer" localSheetId="6" hidden="1">{"via1",#N/A,TRUE,"general";"via2",#N/A,TRUE,"general";"via3",#N/A,TRUE,"general"}</definedName>
    <definedName name="rer" localSheetId="7" hidden="1">{"via1",#N/A,TRUE,"general";"via2",#N/A,TRUE,"general";"via3",#N/A,TRUE,"general"}</definedName>
    <definedName name="rer" localSheetId="16" hidden="1">{"via1",#N/A,TRUE,"general";"via2",#N/A,TRUE,"general";"via3",#N/A,TRUE,"general"}</definedName>
    <definedName name="rer" localSheetId="17" hidden="1">{"via1",#N/A,TRUE,"general";"via2",#N/A,TRUE,"general";"via3",#N/A,TRUE,"general"}</definedName>
    <definedName name="rer" localSheetId="3"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hidden="1">{"via1",#N/A,TRUE,"general";"via2",#N/A,TRUE,"general";"via3",#N/A,TRUE,"general"}</definedName>
    <definedName name="rererw" localSheetId="6"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16" hidden="1">{"TAB1",#N/A,TRUE,"GENERAL";"TAB2",#N/A,TRUE,"GENERAL";"TAB3",#N/A,TRUE,"GENERAL";"TAB4",#N/A,TRUE,"GENERAL";"TAB5",#N/A,TRUE,"GENERAL"}</definedName>
    <definedName name="rererw" localSheetId="17"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hidden="1">{"TAB1",#N/A,TRUE,"GENERAL";"TAB2",#N/A,TRUE,"GENERAL";"TAB3",#N/A,TRUE,"GENERAL";"TAB4",#N/A,TRUE,"GENERAL";"TAB5",#N/A,TRUE,"GENERAL"}</definedName>
    <definedName name="rerg" localSheetId="6" hidden="1">{"TAB1",#N/A,TRUE,"GENERAL";"TAB2",#N/A,TRUE,"GENERAL";"TAB3",#N/A,TRUE,"GENERAL";"TAB4",#N/A,TRUE,"GENERAL";"TAB5",#N/A,TRUE,"GENERAL"}</definedName>
    <definedName name="rerg" localSheetId="7" hidden="1">{"TAB1",#N/A,TRUE,"GENERAL";"TAB2",#N/A,TRUE,"GENERAL";"TAB3",#N/A,TRUE,"GENERAL";"TAB4",#N/A,TRUE,"GENERAL";"TAB5",#N/A,TRUE,"GENERAL"}</definedName>
    <definedName name="rerg" localSheetId="16" hidden="1">{"TAB1",#N/A,TRUE,"GENERAL";"TAB2",#N/A,TRUE,"GENERAL";"TAB3",#N/A,TRUE,"GENERAL";"TAB4",#N/A,TRUE,"GENERAL";"TAB5",#N/A,TRUE,"GENERAL"}</definedName>
    <definedName name="rerg" localSheetId="17"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17"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 localSheetId="16">#REF!</definedName>
    <definedName name="Resistividad" localSheetId="17">#REF!</definedName>
    <definedName name="Resistividad">#REF!</definedName>
    <definedName name="resu" localSheetId="6">[105]original_sist!$B$1:$L$167</definedName>
    <definedName name="resu" localSheetId="7">[105]original_sist!$B$1:$L$167</definedName>
    <definedName name="RESU" localSheetId="16">#REF!</definedName>
    <definedName name="RESU" localSheetId="17">#REF!</definedName>
    <definedName name="RESU" localSheetId="3">#REF!</definedName>
    <definedName name="RESU" localSheetId="4">#REF!</definedName>
    <definedName name="RESU" localSheetId="5">#REF!</definedName>
    <definedName name="RESU">#REF!</definedName>
    <definedName name="resu8" localSheetId="7">[4]!resu8</definedName>
    <definedName name="resu8" localSheetId="26">[4]!resu8</definedName>
    <definedName name="resu8" localSheetId="34">[4]!resu8</definedName>
    <definedName name="resu8" localSheetId="35">[4]!resu8</definedName>
    <definedName name="resu8" localSheetId="10">[4]!resu8</definedName>
    <definedName name="resu8" localSheetId="21">[4]!resu8</definedName>
    <definedName name="resu8" localSheetId="22">[4]!resu8</definedName>
    <definedName name="resu8" localSheetId="24">[4]!resu8</definedName>
    <definedName name="resu8" localSheetId="3">[4]!resu8</definedName>
    <definedName name="resu8" localSheetId="4">[4]!resu8</definedName>
    <definedName name="resu8" localSheetId="5">[4]!resu8</definedName>
    <definedName name="resu8">[4]!resu8</definedName>
    <definedName name="resufi" localSheetId="16">#REF!</definedName>
    <definedName name="resufi" localSheetId="17">#REF!</definedName>
    <definedName name="resufi" localSheetId="3">#REF!</definedName>
    <definedName name="resufi" localSheetId="4">#REF!</definedName>
    <definedName name="resufi" localSheetId="5">#REF!</definedName>
    <definedName name="resufi">#REF!</definedName>
    <definedName name="resufi1" localSheetId="16">#REF!</definedName>
    <definedName name="resufi1" localSheetId="17">#REF!</definedName>
    <definedName name="resufi1" localSheetId="3">#REF!</definedName>
    <definedName name="resufi1" localSheetId="4">#REF!</definedName>
    <definedName name="resufi1" localSheetId="5">#REF!</definedName>
    <definedName name="resufi1">#REF!</definedName>
    <definedName name="resumen" localSheetId="16">#REF!</definedName>
    <definedName name="resumen" localSheetId="17">#REF!</definedName>
    <definedName name="resumen" localSheetId="3">#REF!</definedName>
    <definedName name="resumen" localSheetId="4">#REF!</definedName>
    <definedName name="resumen" localSheetId="5">#REF!</definedName>
    <definedName name="resumen">#REF!</definedName>
    <definedName name="resumen_final" localSheetId="16">#REF!</definedName>
    <definedName name="resumen_final">#REF!</definedName>
    <definedName name="resumen_final1" localSheetId="16">#REF!</definedName>
    <definedName name="resumen_final1">#REF!</definedName>
    <definedName name="Retenc" localSheetId="16">[37]BASES!$E$31</definedName>
    <definedName name="Retenc" localSheetId="3">[37]BASES!$E$31</definedName>
    <definedName name="Retenc" localSheetId="4">[37]BASES!$E$31</definedName>
    <definedName name="Retenc" localSheetId="5">[37]BASES!$E$31</definedName>
    <definedName name="Retenc">[37]BASES!$E$31</definedName>
    <definedName name="RETTRE" localSheetId="6" hidden="1">{"via1",#N/A,TRUE,"general";"via2",#N/A,TRUE,"general";"via3",#N/A,TRUE,"general"}</definedName>
    <definedName name="RETTRE" localSheetId="7" hidden="1">{"via1",#N/A,TRUE,"general";"via2",#N/A,TRUE,"general";"via3",#N/A,TRUE,"general"}</definedName>
    <definedName name="RETTRE" localSheetId="16" hidden="1">{"via1",#N/A,TRUE,"general";"via2",#N/A,TRUE,"general";"via3",#N/A,TRUE,"general"}</definedName>
    <definedName name="RETTRE" localSheetId="17" hidden="1">{"via1",#N/A,TRUE,"general";"via2",#N/A,TRUE,"general";"via3",#N/A,TRUE,"general"}</definedName>
    <definedName name="RETTRE" localSheetId="3"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hidden="1">{"via1",#N/A,TRUE,"general";"via2",#N/A,TRUE,"general";"via3",#N/A,TRUE,"general"}</definedName>
    <definedName name="rety" localSheetId="6" hidden="1">{"TAB1",#N/A,TRUE,"GENERAL";"TAB2",#N/A,TRUE,"GENERAL";"TAB3",#N/A,TRUE,"GENERAL";"TAB4",#N/A,TRUE,"GENERAL";"TAB5",#N/A,TRUE,"GENERAL"}</definedName>
    <definedName name="rety" localSheetId="7" hidden="1">{"TAB1",#N/A,TRUE,"GENERAL";"TAB2",#N/A,TRUE,"GENERAL";"TAB3",#N/A,TRUE,"GENERAL";"TAB4",#N/A,TRUE,"GENERAL";"TAB5",#N/A,TRUE,"GENERAL"}</definedName>
    <definedName name="rety" localSheetId="16" hidden="1">{"TAB1",#N/A,TRUE,"GENERAL";"TAB2",#N/A,TRUE,"GENERAL";"TAB3",#N/A,TRUE,"GENERAL";"TAB4",#N/A,TRUE,"GENERAL";"TAB5",#N/A,TRUE,"GENERAL"}</definedName>
    <definedName name="rety" localSheetId="17" hidden="1">{"TAB1",#N/A,TRUE,"GENERAL";"TAB2",#N/A,TRUE,"GENERAL";"TAB3",#N/A,TRUE,"GENERAL";"TAB4",#N/A,TRUE,"GENERAL";"TAB5",#N/A,TRUE,"GENERAL"}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hidden="1">{"TAB1",#N/A,TRUE,"GENERAL";"TAB2",#N/A,TRUE,"GENERAL";"TAB3",#N/A,TRUE,"GENERAL";"TAB4",#N/A,TRUE,"GENERAL";"TAB5",#N/A,TRUE,"GENERAL"}</definedName>
    <definedName name="rewfreg" localSheetId="6" hidden="1">{"via1",#N/A,TRUE,"general";"via2",#N/A,TRUE,"general";"via3",#N/A,TRUE,"general"}</definedName>
    <definedName name="rewfreg" localSheetId="7" hidden="1">{"via1",#N/A,TRUE,"general";"via2",#N/A,TRUE,"general";"via3",#N/A,TRUE,"general"}</definedName>
    <definedName name="rewfreg" localSheetId="16" hidden="1">{"via1",#N/A,TRUE,"general";"via2",#N/A,TRUE,"general";"via3",#N/A,TRUE,"general"}</definedName>
    <definedName name="rewfreg" localSheetId="17" hidden="1">{"via1",#N/A,TRUE,"general";"via2",#N/A,TRUE,"general";"via3",#N/A,TRUE,"general"}</definedName>
    <definedName name="rewfreg" localSheetId="3"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hidden="1">{"via1",#N/A,TRUE,"general";"via2",#N/A,TRUE,"general";"via3",#N/A,TRUE,"general"}</definedName>
    <definedName name="rewr" localSheetId="6" hidden="1">{"via1",#N/A,TRUE,"general";"via2",#N/A,TRUE,"general";"via3",#N/A,TRUE,"general"}</definedName>
    <definedName name="rewr" localSheetId="7" hidden="1">{"via1",#N/A,TRUE,"general";"via2",#N/A,TRUE,"general";"via3",#N/A,TRUE,"general"}</definedName>
    <definedName name="rewr" localSheetId="16" hidden="1">{"via1",#N/A,TRUE,"general";"via2",#N/A,TRUE,"general";"via3",#N/A,TRUE,"general"}</definedName>
    <definedName name="rewr" localSheetId="17"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hidden="1">{"via1",#N/A,TRUE,"general";"via2",#N/A,TRUE,"general";"via3",#N/A,TRUE,"general"}</definedName>
    <definedName name="REWWER" localSheetId="6"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16" hidden="1">{"TAB1",#N/A,TRUE,"GENERAL";"TAB2",#N/A,TRUE,"GENERAL";"TAB3",#N/A,TRUE,"GENERAL";"TAB4",#N/A,TRUE,"GENERAL";"TAB5",#N/A,TRUE,"GENERAL"}</definedName>
    <definedName name="REWWER" localSheetId="17"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17"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hidden="1">{"TAB1",#N/A,TRUE,"GENERAL";"TAB2",#N/A,TRUE,"GENERAL";"TAB3",#N/A,TRUE,"GENERAL";"TAB4",#N/A,TRUE,"GENERAL";"TAB5",#N/A,TRUE,"GENERAL"}</definedName>
    <definedName name="reyety" localSheetId="6" hidden="1">{"via1",#N/A,TRUE,"general";"via2",#N/A,TRUE,"general";"via3",#N/A,TRUE,"general"}</definedName>
    <definedName name="reyety" localSheetId="7" hidden="1">{"via1",#N/A,TRUE,"general";"via2",#N/A,TRUE,"general";"via3",#N/A,TRUE,"general"}</definedName>
    <definedName name="reyety" localSheetId="16" hidden="1">{"via1",#N/A,TRUE,"general";"via2",#N/A,TRUE,"general";"via3",#N/A,TRUE,"general"}</definedName>
    <definedName name="reyety" localSheetId="17" hidden="1">{"via1",#N/A,TRUE,"general";"via2",#N/A,TRUE,"general";"via3",#N/A,TRUE,"general"}</definedName>
    <definedName name="reyety" localSheetId="3"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hidden="1">{"via1",#N/A,TRUE,"general";"via2",#N/A,TRUE,"general";"via3",#N/A,TRUE,"general"}</definedName>
    <definedName name="reyty" localSheetId="6" hidden="1">{"via1",#N/A,TRUE,"general";"via2",#N/A,TRUE,"general";"via3",#N/A,TRUE,"general"}</definedName>
    <definedName name="reyty" localSheetId="7" hidden="1">{"via1",#N/A,TRUE,"general";"via2",#N/A,TRUE,"general";"via3",#N/A,TRUE,"general"}</definedName>
    <definedName name="reyty" localSheetId="16" hidden="1">{"via1",#N/A,TRUE,"general";"via2",#N/A,TRUE,"general";"via3",#N/A,TRUE,"general"}</definedName>
    <definedName name="reyty" localSheetId="17"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hidden="1">{"via1",#N/A,TRUE,"general";"via2",#N/A,TRUE,"general";"via3",#N/A,TRUE,"general"}</definedName>
    <definedName name="reyyt" localSheetId="6" hidden="1">{"via1",#N/A,TRUE,"general";"via2",#N/A,TRUE,"general";"via3",#N/A,TRUE,"general"}</definedName>
    <definedName name="reyyt" localSheetId="7" hidden="1">{"via1",#N/A,TRUE,"general";"via2",#N/A,TRUE,"general";"via3",#N/A,TRUE,"general"}</definedName>
    <definedName name="reyyt" localSheetId="16" hidden="1">{"via1",#N/A,TRUE,"general";"via2",#N/A,TRUE,"general";"via3",#N/A,TRUE,"general"}</definedName>
    <definedName name="reyyt" localSheetId="17"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hidden="1">{"via1",#N/A,TRUE,"general";"via2",#N/A,TRUE,"general";"via3",#N/A,TRUE,"general"}</definedName>
    <definedName name="rfhnhjyu" localSheetId="6"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16" hidden="1">{"TAB1",#N/A,TRUE,"GENERAL";"TAB2",#N/A,TRUE,"GENERAL";"TAB3",#N/A,TRUE,"GENERAL";"TAB4",#N/A,TRUE,"GENERAL";"TAB5",#N/A,TRUE,"GENERAL"}</definedName>
    <definedName name="rfhnhjyu" localSheetId="17"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hidden="1">{"TAB1",#N/A,TRUE,"GENERAL";"TAB2",#N/A,TRUE,"GENERAL";"TAB3",#N/A,TRUE,"GENERAL";"TAB4",#N/A,TRUE,"GENERAL";"TAB5",#N/A,TRUE,"GENERAL"}</definedName>
    <definedName name="rfrf" localSheetId="6" hidden="1">{"via1",#N/A,TRUE,"general";"via2",#N/A,TRUE,"general";"via3",#N/A,TRUE,"general"}</definedName>
    <definedName name="rfrf" localSheetId="7" hidden="1">{"via1",#N/A,TRUE,"general";"via2",#N/A,TRUE,"general";"via3",#N/A,TRUE,"general"}</definedName>
    <definedName name="rfrf" localSheetId="16" hidden="1">{"via1",#N/A,TRUE,"general";"via2",#N/A,TRUE,"general";"via3",#N/A,TRUE,"general"}</definedName>
    <definedName name="rfrf" localSheetId="17" hidden="1">{"via1",#N/A,TRUE,"general";"via2",#N/A,TRUE,"general";"via3",#N/A,TRUE,"general"}</definedName>
    <definedName name="rfrf" localSheetId="3"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hidden="1">{"via1",#N/A,TRUE,"general";"via2",#N/A,TRUE,"general";"via3",#N/A,TRUE,"general"}</definedName>
    <definedName name="RFV">#REF!</definedName>
    <definedName name="RG" localSheetId="16">#REF!</definedName>
    <definedName name="RG" localSheetId="17">#REF!</definedName>
    <definedName name="RG">#REF!</definedName>
    <definedName name="rge" localSheetId="6" hidden="1">{"via1",#N/A,TRUE,"general";"via2",#N/A,TRUE,"general";"via3",#N/A,TRUE,"general"}</definedName>
    <definedName name="rge" localSheetId="7" hidden="1">{"via1",#N/A,TRUE,"general";"via2",#N/A,TRUE,"general";"via3",#N/A,TRUE,"general"}</definedName>
    <definedName name="rge" localSheetId="16" hidden="1">{"via1",#N/A,TRUE,"general";"via2",#N/A,TRUE,"general";"via3",#N/A,TRUE,"general"}</definedName>
    <definedName name="rge" localSheetId="17" hidden="1">{"via1",#N/A,TRUE,"general";"via2",#N/A,TRUE,"general";"via3",#N/A,TRUE,"general"}</definedName>
    <definedName name="rge" localSheetId="3"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hidden="1">{"via1",#N/A,TRUE,"general";"via2",#N/A,TRUE,"general";"via3",#N/A,TRUE,"general"}</definedName>
    <definedName name="rgegg" localSheetId="6" hidden="1">{"via1",#N/A,TRUE,"general";"via2",#N/A,TRUE,"general";"via3",#N/A,TRUE,"general"}</definedName>
    <definedName name="rgegg" localSheetId="7" hidden="1">{"via1",#N/A,TRUE,"general";"via2",#N/A,TRUE,"general";"via3",#N/A,TRUE,"general"}</definedName>
    <definedName name="rgegg" localSheetId="16" hidden="1">{"via1",#N/A,TRUE,"general";"via2",#N/A,TRUE,"general";"via3",#N/A,TRUE,"general"}</definedName>
    <definedName name="rgegg" localSheetId="17"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hidden="1">{"via1",#N/A,TRUE,"general";"via2",#N/A,TRUE,"general";"via3",#N/A,TRUE,"general"}</definedName>
    <definedName name="rhh" localSheetId="6" hidden="1">{"TAB1",#N/A,TRUE,"GENERAL";"TAB2",#N/A,TRUE,"GENERAL";"TAB3",#N/A,TRUE,"GENERAL";"TAB4",#N/A,TRUE,"GENERAL";"TAB5",#N/A,TRUE,"GENERAL"}</definedName>
    <definedName name="rhh" localSheetId="7" hidden="1">{"TAB1",#N/A,TRUE,"GENERAL";"TAB2",#N/A,TRUE,"GENERAL";"TAB3",#N/A,TRUE,"GENERAL";"TAB4",#N/A,TRUE,"GENERAL";"TAB5",#N/A,TRUE,"GENERAL"}</definedName>
    <definedName name="rhh" localSheetId="16" hidden="1">{"TAB1",#N/A,TRUE,"GENERAL";"TAB2",#N/A,TRUE,"GENERAL";"TAB3",#N/A,TRUE,"GENERAL";"TAB4",#N/A,TRUE,"GENERAL";"TAB5",#N/A,TRUE,"GENERAL"}</definedName>
    <definedName name="rhh" localSheetId="17" hidden="1">{"TAB1",#N/A,TRUE,"GENERAL";"TAB2",#N/A,TRUE,"GENERAL";"TAB3",#N/A,TRUE,"GENERAL";"TAB4",#N/A,TRUE,"GENERAL";"TAB5",#N/A,TRUE,"GENERAL"}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hidden="1">{"TAB1",#N/A,TRUE,"GENERAL";"TAB2",#N/A,TRUE,"GENERAL";"TAB3",#N/A,TRUE,"GENERAL";"TAB4",#N/A,TRUE,"GENERAL";"TAB5",#N/A,TRUE,"GENERAL"}</definedName>
    <definedName name="rhrtd" localSheetId="6" hidden="1">{"TAB1",#N/A,TRUE,"GENERAL";"TAB2",#N/A,TRUE,"GENERAL";"TAB3",#N/A,TRUE,"GENERAL";"TAB4",#N/A,TRUE,"GENERAL";"TAB5",#N/A,TRUE,"GENERAL"}</definedName>
    <definedName name="rhrtd" localSheetId="7"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17"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hidden="1">{"TAB1",#N/A,TRUE,"GENERAL";"TAB2",#N/A,TRUE,"GENERAL";"TAB3",#N/A,TRUE,"GENERAL";"TAB4",#N/A,TRUE,"GENERAL";"TAB5",#N/A,TRUE,"GENERAL"}</definedName>
    <definedName name="rhtry" localSheetId="6" hidden="1">{"TAB1",#N/A,TRUE,"GENERAL";"TAB2",#N/A,TRUE,"GENERAL";"TAB3",#N/A,TRUE,"GENERAL";"TAB4",#N/A,TRUE,"GENERAL";"TAB5",#N/A,TRUE,"GENERAL"}</definedName>
    <definedName name="rhtry" localSheetId="7"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17"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hidden="1">{"TAB1",#N/A,TRUE,"GENERAL";"TAB2",#N/A,TRUE,"GENERAL";"TAB3",#N/A,TRUE,"GENERAL";"TAB4",#N/A,TRUE,"GENERAL";"TAB5",#N/A,TRUE,"GENERAL"}</definedName>
    <definedName name="RID">[106]Ingenieria!#REF!</definedName>
    <definedName name="RISP">'[19]7422CW00'!#REF!</definedName>
    <definedName name="rj" localSheetId="6" hidden="1">{"TAB1",#N/A,TRUE,"GENERAL";"TAB2",#N/A,TRUE,"GENERAL";"TAB3",#N/A,TRUE,"GENERAL";"TAB4",#N/A,TRUE,"GENERAL";"TAB5",#N/A,TRUE,"GENERAL"}</definedName>
    <definedName name="rj" localSheetId="7" hidden="1">{"TAB1",#N/A,TRUE,"GENERAL";"TAB2",#N/A,TRUE,"GENERAL";"TAB3",#N/A,TRUE,"GENERAL";"TAB4",#N/A,TRUE,"GENERAL";"TAB5",#N/A,TRUE,"GENERAL"}</definedName>
    <definedName name="rj" localSheetId="16" hidden="1">{"TAB1",#N/A,TRUE,"GENERAL";"TAB2",#N/A,TRUE,"GENERAL";"TAB3",#N/A,TRUE,"GENERAL";"TAB4",#N/A,TRUE,"GENERAL";"TAB5",#N/A,TRUE,"GENERAL"}</definedName>
    <definedName name="rj" localSheetId="17" hidden="1">{"TAB1",#N/A,TRUE,"GENERAL";"TAB2",#N/A,TRUE,"GENERAL";"TAB3",#N/A,TRUE,"GENERAL";"TAB4",#N/A,TRUE,"GENERAL";"TAB5",#N/A,TRUE,"GENERAL"}</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hidden="1">{"TAB1",#N/A,TRUE,"GENERAL";"TAB2",#N/A,TRUE,"GENERAL";"TAB3",#N/A,TRUE,"GENERAL";"TAB4",#N/A,TRUE,"GENERAL";"TAB5",#N/A,TRUE,"GENERAL"}</definedName>
    <definedName name="rjjth" localSheetId="6" hidden="1">{"TAB1",#N/A,TRUE,"GENERAL";"TAB2",#N/A,TRUE,"GENERAL";"TAB3",#N/A,TRUE,"GENERAL";"TAB4",#N/A,TRUE,"GENERAL";"TAB5",#N/A,TRUE,"GENERAL"}</definedName>
    <definedName name="rjjth" localSheetId="7"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17"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hidden="1">{"TAB1",#N/A,TRUE,"GENERAL";"TAB2",#N/A,TRUE,"GENERAL";"TAB3",#N/A,TRUE,"GENERAL";"TAB4",#N/A,TRUE,"GENERAL";"TAB5",#N/A,TRUE,"GENERAL"}</definedName>
    <definedName name="rjy" localSheetId="6" hidden="1">{"via1",#N/A,TRUE,"general";"via2",#N/A,TRUE,"general";"via3",#N/A,TRUE,"general"}</definedName>
    <definedName name="rjy" localSheetId="7" hidden="1">{"via1",#N/A,TRUE,"general";"via2",#N/A,TRUE,"general";"via3",#N/A,TRUE,"general"}</definedName>
    <definedName name="rjy" localSheetId="16" hidden="1">{"via1",#N/A,TRUE,"general";"via2",#N/A,TRUE,"general";"via3",#N/A,TRUE,"general"}</definedName>
    <definedName name="rjy" localSheetId="17" hidden="1">{"via1",#N/A,TRUE,"general";"via2",#N/A,TRUE,"general";"via3",#N/A,TRUE,"general"}</definedName>
    <definedName name="rjy" localSheetId="3"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hidden="1">{"via1",#N/A,TRUE,"general";"via2",#N/A,TRUE,"general";"via3",#N/A,TRUE,"general"}</definedName>
    <definedName name="rkjyk" localSheetId="6" hidden="1">{"TAB1",#N/A,TRUE,"GENERAL";"TAB2",#N/A,TRUE,"GENERAL";"TAB3",#N/A,TRUE,"GENERAL";"TAB4",#N/A,TRUE,"GENERAL";"TAB5",#N/A,TRUE,"GENERAL"}</definedName>
    <definedName name="rkjyk" localSheetId="7" hidden="1">{"TAB1",#N/A,TRUE,"GENERAL";"TAB2",#N/A,TRUE,"GENERAL";"TAB3",#N/A,TRUE,"GENERAL";"TAB4",#N/A,TRUE,"GENERAL";"TAB5",#N/A,TRUE,"GENERAL"}</definedName>
    <definedName name="rkjyk" localSheetId="16" hidden="1">{"TAB1",#N/A,TRUE,"GENERAL";"TAB2",#N/A,TRUE,"GENERAL";"TAB3",#N/A,TRUE,"GENERAL";"TAB4",#N/A,TRUE,"GENERAL";"TAB5",#N/A,TRUE,"GENERAL"}</definedName>
    <definedName name="rkjyk" localSheetId="17" hidden="1">{"TAB1",#N/A,TRUE,"GENERAL";"TAB2",#N/A,TRUE,"GENERAL";"TAB3",#N/A,TRUE,"GENERAL";"TAB4",#N/A,TRUE,"GENERAL";"TAB5",#N/A,TRUE,"GENERAL"}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hidden="1">{"TAB1",#N/A,TRUE,"GENERAL";"TAB2",#N/A,TRUE,"GENERAL";"TAB3",#N/A,TRUE,"GENERAL";"TAB4",#N/A,TRUE,"GENERAL";"TAB5",#N/A,TRUE,"GENERAL"}</definedName>
    <definedName name="rkru" localSheetId="6" hidden="1">{"via1",#N/A,TRUE,"general";"via2",#N/A,TRUE,"general";"via3",#N/A,TRUE,"general"}</definedName>
    <definedName name="rkru" localSheetId="7" hidden="1">{"via1",#N/A,TRUE,"general";"via2",#N/A,TRUE,"general";"via3",#N/A,TRUE,"general"}</definedName>
    <definedName name="rkru" localSheetId="16" hidden="1">{"via1",#N/A,TRUE,"general";"via2",#N/A,TRUE,"general";"via3",#N/A,TRUE,"general"}</definedName>
    <definedName name="rkru" localSheetId="17" hidden="1">{"via1",#N/A,TRUE,"general";"via2",#N/A,TRUE,"general";"via3",#N/A,TRUE,"general"}</definedName>
    <definedName name="rkru" localSheetId="3"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hidden="1">{"via1",#N/A,TRUE,"general";"via2",#N/A,TRUE,"general";"via3",#N/A,TRUE,"general"}</definedName>
    <definedName name="rky" localSheetId="6" hidden="1">{"TAB1",#N/A,TRUE,"GENERAL";"TAB2",#N/A,TRUE,"GENERAL";"TAB3",#N/A,TRUE,"GENERAL";"TAB4",#N/A,TRUE,"GENERAL";"TAB5",#N/A,TRUE,"GENERAL"}</definedName>
    <definedName name="rky" localSheetId="7" hidden="1">{"TAB1",#N/A,TRUE,"GENERAL";"TAB2",#N/A,TRUE,"GENERAL";"TAB3",#N/A,TRUE,"GENERAL";"TAB4",#N/A,TRUE,"GENERAL";"TAB5",#N/A,TRUE,"GENERAL"}</definedName>
    <definedName name="rky" localSheetId="16" hidden="1">{"TAB1",#N/A,TRUE,"GENERAL";"TAB2",#N/A,TRUE,"GENERAL";"TAB3",#N/A,TRUE,"GENERAL";"TAB4",#N/A,TRUE,"GENERAL";"TAB5",#N/A,TRUE,"GENERAL"}</definedName>
    <definedName name="rky" localSheetId="17" hidden="1">{"TAB1",#N/A,TRUE,"GENERAL";"TAB2",#N/A,TRUE,"GENERAL";"TAB3",#N/A,TRUE,"GENERAL";"TAB4",#N/A,TRUE,"GENERAL";"TAB5",#N/A,TRUE,"GENERAL"}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hidden="1">{"TAB1",#N/A,TRUE,"GENERAL";"TAB2",#N/A,TRUE,"GENERAL";"TAB3",#N/A,TRUE,"GENERAL";"TAB4",#N/A,TRUE,"GENERAL";"TAB5",#N/A,TRUE,"GENERAL"}</definedName>
    <definedName name="rnf" localSheetId="16">[57]Datos!$D$12</definedName>
    <definedName name="rnf" localSheetId="3">[57]Datos!$D$12</definedName>
    <definedName name="rnf" localSheetId="4">[57]Datos!$D$12</definedName>
    <definedName name="rnf" localSheetId="5">[57]Datos!$D$12</definedName>
    <definedName name="rnf">[57]Datos!$D$12</definedName>
    <definedName name="Ro" localSheetId="16">#REF!,#REF!,#REF!</definedName>
    <definedName name="Ro" localSheetId="17">#REF!,#REF!,#REF!</definedName>
    <definedName name="Ro" localSheetId="3">#REF!,#REF!,#REF!</definedName>
    <definedName name="Ro" localSheetId="4">#REF!,#REF!,#REF!</definedName>
    <definedName name="Ro" localSheetId="5">#REF!,#REF!,#REF!</definedName>
    <definedName name="Ro">#REF!,#REF!,#REF!</definedName>
    <definedName name="rr" localSheetId="6">'1,1'!ERR</definedName>
    <definedName name="rr" localSheetId="7">'1,2'!ERR</definedName>
    <definedName name="rr" localSheetId="26">'[13]3,2'!ERR</definedName>
    <definedName name="rr" localSheetId="34">'[13]3,2'!ERR</definedName>
    <definedName name="rr" localSheetId="35">'[13]3,2'!ERR</definedName>
    <definedName name="rr" localSheetId="16">'6,1'!ERR</definedName>
    <definedName name="rr" localSheetId="22">'[13]3,2'!ERR</definedName>
    <definedName name="rr" localSheetId="24">'[13]3,2'!ERR</definedName>
    <definedName name="rr" localSheetId="3">CANTIDADES!ERR</definedName>
    <definedName name="rr" localSheetId="4">'OFERTA ECONOMICA'!ERR</definedName>
    <definedName name="rr" localSheetId="5">'PRESUPUESTO OFICIAL'!ERR</definedName>
    <definedName name="rr">'[13]3,2'!ERR</definedName>
    <definedName name="rrr" localSheetId="6" hidden="1">{"via1",#N/A,TRUE,"general";"via2",#N/A,TRUE,"general";"via3",#N/A,TRUE,"general"}</definedName>
    <definedName name="rrr" localSheetId="7" hidden="1">{"via1",#N/A,TRUE,"general";"via2",#N/A,TRUE,"general";"via3",#N/A,TRUE,"general"}</definedName>
    <definedName name="rrr" localSheetId="16" hidden="1">{"via1",#N/A,TRUE,"general";"via2",#N/A,TRUE,"general";"via3",#N/A,TRUE,"general"}</definedName>
    <definedName name="rrr" localSheetId="17" hidden="1">{"via1",#N/A,TRUE,"general";"via2",#N/A,TRUE,"general";"via3",#N/A,TRUE,"general"}</definedName>
    <definedName name="rrr" localSheetId="3"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hidden="1">{"via1",#N/A,TRUE,"general";"via2",#N/A,TRUE,"general";"via3",#N/A,TRUE,"general"}</definedName>
    <definedName name="rrrr">'[107]Form5 _Pág_ 1'!#REF!</definedName>
    <definedName name="rrrrrb" localSheetId="6" hidden="1">{"via1",#N/A,TRUE,"general";"via2",#N/A,TRUE,"general";"via3",#N/A,TRUE,"general"}</definedName>
    <definedName name="rrrrrb" localSheetId="7" hidden="1">{"via1",#N/A,TRUE,"general";"via2",#N/A,TRUE,"general";"via3",#N/A,TRUE,"general"}</definedName>
    <definedName name="rrrrrb" localSheetId="16" hidden="1">{"via1",#N/A,TRUE,"general";"via2",#N/A,TRUE,"general";"via3",#N/A,TRUE,"general"}</definedName>
    <definedName name="rrrrrb" localSheetId="17" hidden="1">{"via1",#N/A,TRUE,"general";"via2",#N/A,TRUE,"general";"via3",#N/A,TRUE,"general"}</definedName>
    <definedName name="rrrrrb" localSheetId="3"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hidden="1">{"via1",#N/A,TRUE,"general";"via2",#N/A,TRUE,"general";"via3",#N/A,TRUE,"general"}</definedName>
    <definedName name="rrrrrrre" localSheetId="6"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16" hidden="1">{"TAB1",#N/A,TRUE,"GENERAL";"TAB2",#N/A,TRUE,"GENERAL";"TAB3",#N/A,TRUE,"GENERAL";"TAB4",#N/A,TRUE,"GENERAL";"TAB5",#N/A,TRUE,"GENERAL"}</definedName>
    <definedName name="rrrrrrre" localSheetId="17"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hidden="1">{"TAB1",#N/A,TRUE,"GENERAL";"TAB2",#N/A,TRUE,"GENERAL";"TAB3",#N/A,TRUE,"GENERAL";"TAB4",#N/A,TRUE,"GENERAL";"TAB5",#N/A,TRUE,"GENERAL"}</definedName>
    <definedName name="rrrrt" localSheetId="6" hidden="1">{"via1",#N/A,TRUE,"general";"via2",#N/A,TRUE,"general";"via3",#N/A,TRUE,"general"}</definedName>
    <definedName name="rrrrt" localSheetId="7" hidden="1">{"via1",#N/A,TRUE,"general";"via2",#N/A,TRUE,"general";"via3",#N/A,TRUE,"general"}</definedName>
    <definedName name="rrrrt" localSheetId="16" hidden="1">{"via1",#N/A,TRUE,"general";"via2",#N/A,TRUE,"general";"via3",#N/A,TRUE,"general"}</definedName>
    <definedName name="rrrrt" localSheetId="17" hidden="1">{"via1",#N/A,TRUE,"general";"via2",#N/A,TRUE,"general";"via3",#N/A,TRUE,"general"}</definedName>
    <definedName name="rrrrt" localSheetId="3"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hidden="1">{"via1",#N/A,TRUE,"general";"via2",#N/A,TRUE,"general";"via3",#N/A,TRUE,"general"}</definedName>
    <definedName name="Rs">#REF!</definedName>
    <definedName name="rsdgsd5" localSheetId="6"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16" hidden="1">{"TAB1",#N/A,TRUE,"GENERAL";"TAB2",#N/A,TRUE,"GENERAL";"TAB3",#N/A,TRUE,"GENERAL";"TAB4",#N/A,TRUE,"GENERAL";"TAB5",#N/A,TRUE,"GENERAL"}</definedName>
    <definedName name="rsdgsd5" localSheetId="17"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6" hidden="1">{"TAB1",#N/A,TRUE,"GENERAL";"TAB2",#N/A,TRUE,"GENERAL";"TAB3",#N/A,TRUE,"GENERAL";"TAB4",#N/A,TRUE,"GENERAL";"TAB5",#N/A,TRUE,"GENERAL"}</definedName>
    <definedName name="rt" localSheetId="7" hidden="1">{"TAB1",#N/A,TRUE,"GENERAL";"TAB2",#N/A,TRUE,"GENERAL";"TAB3",#N/A,TRUE,"GENERAL";"TAB4",#N/A,TRUE,"GENERAL";"TAB5",#N/A,TRUE,"GENERAL"}</definedName>
    <definedName name="rt" localSheetId="16" hidden="1">{"TAB1",#N/A,TRUE,"GENERAL";"TAB2",#N/A,TRUE,"GENERAL";"TAB3",#N/A,TRUE,"GENERAL";"TAB4",#N/A,TRUE,"GENERAL";"TAB5",#N/A,TRUE,"GENERAL"}</definedName>
    <definedName name="rt" localSheetId="17" hidden="1">{"TAB1",#N/A,TRUE,"GENERAL";"TAB2",#N/A,TRUE,"GENERAL";"TAB3",#N/A,TRUE,"GENERAL";"TAB4",#N/A,TRUE,"GENERAL";"TAB5",#N/A,TRUE,"GENERAL"}</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hidden="1">{"TAB1",#N/A,TRUE,"GENERAL";"TAB2",#N/A,TRUE,"GENERAL";"TAB3",#N/A,TRUE,"GENERAL";"TAB4",#N/A,TRUE,"GENERAL";"TAB5",#N/A,TRUE,"GENERAL"}</definedName>
    <definedName name="rte" localSheetId="6" hidden="1">{"TAB1",#N/A,TRUE,"GENERAL";"TAB2",#N/A,TRUE,"GENERAL";"TAB3",#N/A,TRUE,"GENERAL";"TAB4",#N/A,TRUE,"GENERAL";"TAB5",#N/A,TRUE,"GENERAL"}</definedName>
    <definedName name="rte" localSheetId="7" hidden="1">{"TAB1",#N/A,TRUE,"GENERAL";"TAB2",#N/A,TRUE,"GENERAL";"TAB3",#N/A,TRUE,"GENERAL";"TAB4",#N/A,TRUE,"GENERAL";"TAB5",#N/A,TRUE,"GENERAL"}</definedName>
    <definedName name="rte" localSheetId="16" hidden="1">{"TAB1",#N/A,TRUE,"GENERAL";"TAB2",#N/A,TRUE,"GENERAL";"TAB3",#N/A,TRUE,"GENERAL";"TAB4",#N/A,TRUE,"GENERAL";"TAB5",#N/A,TRUE,"GENERAL"}</definedName>
    <definedName name="rte" localSheetId="17"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hidden="1">{"TAB1",#N/A,TRUE,"GENERAL";"TAB2",#N/A,TRUE,"GENERAL";"TAB3",#N/A,TRUE,"GENERAL";"TAB4",#N/A,TRUE,"GENERAL";"TAB5",#N/A,TRUE,"GENERAL"}</definedName>
    <definedName name="rteg" localSheetId="6" hidden="1">{"via1",#N/A,TRUE,"general";"via2",#N/A,TRUE,"general";"via3",#N/A,TRUE,"general"}</definedName>
    <definedName name="rteg" localSheetId="7" hidden="1">{"via1",#N/A,TRUE,"general";"via2",#N/A,TRUE,"general";"via3",#N/A,TRUE,"general"}</definedName>
    <definedName name="rteg" localSheetId="16" hidden="1">{"via1",#N/A,TRUE,"general";"via2",#N/A,TRUE,"general";"via3",#N/A,TRUE,"general"}</definedName>
    <definedName name="rteg" localSheetId="17" hidden="1">{"via1",#N/A,TRUE,"general";"via2",#N/A,TRUE,"general";"via3",#N/A,TRUE,"general"}</definedName>
    <definedName name="rteg" localSheetId="3"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hidden="1">{"via1",#N/A,TRUE,"general";"via2",#N/A,TRUE,"general";"via3",#N/A,TRUE,"general"}</definedName>
    <definedName name="rtert" localSheetId="6" hidden="1">{"TAB1",#N/A,TRUE,"GENERAL";"TAB2",#N/A,TRUE,"GENERAL";"TAB3",#N/A,TRUE,"GENERAL";"TAB4",#N/A,TRUE,"GENERAL";"TAB5",#N/A,TRUE,"GENERAL"}</definedName>
    <definedName name="rtert" localSheetId="7" hidden="1">{"TAB1",#N/A,TRUE,"GENERAL";"TAB2",#N/A,TRUE,"GENERAL";"TAB3",#N/A,TRUE,"GENERAL";"TAB4",#N/A,TRUE,"GENERAL";"TAB5",#N/A,TRUE,"GENERAL"}</definedName>
    <definedName name="rtert" localSheetId="16" hidden="1">{"TAB1",#N/A,TRUE,"GENERAL";"TAB2",#N/A,TRUE,"GENERAL";"TAB3",#N/A,TRUE,"GENERAL";"TAB4",#N/A,TRUE,"GENERAL";"TAB5",#N/A,TRUE,"GENERAL"}</definedName>
    <definedName name="rtert" localSheetId="17" hidden="1">{"TAB1",#N/A,TRUE,"GENERAL";"TAB2",#N/A,TRUE,"GENERAL";"TAB3",#N/A,TRUE,"GENERAL";"TAB4",#N/A,TRUE,"GENERAL";"TAB5",#N/A,TRUE,"GENERAL"}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hidden="1">{"TAB1",#N/A,TRUE,"GENERAL";"TAB2",#N/A,TRUE,"GENERAL";"TAB3",#N/A,TRUE,"GENERAL";"TAB4",#N/A,TRUE,"GENERAL";"TAB5",#N/A,TRUE,"GENERAL"}</definedName>
    <definedName name="rtes" localSheetId="6" hidden="1">{"via1",#N/A,TRUE,"general";"via2",#N/A,TRUE,"general";"via3",#N/A,TRUE,"general"}</definedName>
    <definedName name="rtes" localSheetId="7" hidden="1">{"via1",#N/A,TRUE,"general";"via2",#N/A,TRUE,"general";"via3",#N/A,TRUE,"general"}</definedName>
    <definedName name="rtes" localSheetId="16" hidden="1">{"via1",#N/A,TRUE,"general";"via2",#N/A,TRUE,"general";"via3",#N/A,TRUE,"general"}</definedName>
    <definedName name="rtes" localSheetId="17" hidden="1">{"via1",#N/A,TRUE,"general";"via2",#N/A,TRUE,"general";"via3",#N/A,TRUE,"general"}</definedName>
    <definedName name="rtes" localSheetId="3"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hidden="1">{"via1",#N/A,TRUE,"general";"via2",#N/A,TRUE,"general";"via3",#N/A,TRUE,"general"}</definedName>
    <definedName name="rtewth" localSheetId="6"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16" hidden="1">{"TAB1",#N/A,TRUE,"GENERAL";"TAB2",#N/A,TRUE,"GENERAL";"TAB3",#N/A,TRUE,"GENERAL";"TAB4",#N/A,TRUE,"GENERAL";"TAB5",#N/A,TRUE,"GENERAL"}</definedName>
    <definedName name="rtewth" localSheetId="17"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17"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hidden="1">{"TAB1",#N/A,TRUE,"GENERAL";"TAB2",#N/A,TRUE,"GENERAL";"TAB3",#N/A,TRUE,"GENERAL";"TAB4",#N/A,TRUE,"GENERAL";"TAB5",#N/A,TRUE,"GENERAL"}</definedName>
    <definedName name="rthrthg" localSheetId="6" hidden="1">{"via1",#N/A,TRUE,"general";"via2",#N/A,TRUE,"general";"via3",#N/A,TRUE,"general"}</definedName>
    <definedName name="rthrthg" localSheetId="7" hidden="1">{"via1",#N/A,TRUE,"general";"via2",#N/A,TRUE,"general";"via3",#N/A,TRUE,"general"}</definedName>
    <definedName name="rthrthg" localSheetId="16" hidden="1">{"via1",#N/A,TRUE,"general";"via2",#N/A,TRUE,"general";"via3",#N/A,TRUE,"general"}</definedName>
    <definedName name="rthrthg" localSheetId="17" hidden="1">{"via1",#N/A,TRUE,"general";"via2",#N/A,TRUE,"general";"via3",#N/A,TRUE,"general"}</definedName>
    <definedName name="rthrthg" localSheetId="3"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hidden="1">{"via1",#N/A,TRUE,"general";"via2",#N/A,TRUE,"general";"via3",#N/A,TRUE,"general"}</definedName>
    <definedName name="rthtrh" localSheetId="6" hidden="1">{"via1",#N/A,TRUE,"general";"via2",#N/A,TRUE,"general";"via3",#N/A,TRUE,"general"}</definedName>
    <definedName name="rthtrh" localSheetId="7" hidden="1">{"via1",#N/A,TRUE,"general";"via2",#N/A,TRUE,"general";"via3",#N/A,TRUE,"general"}</definedName>
    <definedName name="rthtrh" localSheetId="16" hidden="1">{"via1",#N/A,TRUE,"general";"via2",#N/A,TRUE,"general";"via3",#N/A,TRUE,"general"}</definedName>
    <definedName name="rthtrh" localSheetId="17"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hidden="1">{"via1",#N/A,TRUE,"general";"via2",#N/A,TRUE,"general";"via3",#N/A,TRUE,"general"}</definedName>
    <definedName name="rtkk" localSheetId="6" hidden="1">{"via1",#N/A,TRUE,"general";"via2",#N/A,TRUE,"general";"via3",#N/A,TRUE,"general"}</definedName>
    <definedName name="rtkk" localSheetId="7" hidden="1">{"via1",#N/A,TRUE,"general";"via2",#N/A,TRUE,"general";"via3",#N/A,TRUE,"general"}</definedName>
    <definedName name="rtkk" localSheetId="16" hidden="1">{"via1",#N/A,TRUE,"general";"via2",#N/A,TRUE,"general";"via3",#N/A,TRUE,"general"}</definedName>
    <definedName name="rtkk" localSheetId="17"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hidden="1">{"via1",#N/A,TRUE,"general";"via2",#N/A,TRUE,"general";"via3",#N/A,TRUE,"general"}</definedName>
    <definedName name="rttthy" localSheetId="6" hidden="1">{"via1",#N/A,TRUE,"general";"via2",#N/A,TRUE,"general";"via3",#N/A,TRUE,"general"}</definedName>
    <definedName name="rttthy" localSheetId="7" hidden="1">{"via1",#N/A,TRUE,"general";"via2",#N/A,TRUE,"general";"via3",#N/A,TRUE,"general"}</definedName>
    <definedName name="rttthy" localSheetId="16" hidden="1">{"via1",#N/A,TRUE,"general";"via2",#N/A,TRUE,"general";"via3",#N/A,TRUE,"general"}</definedName>
    <definedName name="rttthy" localSheetId="17"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hidden="1">{"via1",#N/A,TRUE,"general";"via2",#N/A,TRUE,"general";"via3",#N/A,TRUE,"general"}</definedName>
    <definedName name="rtu" localSheetId="6" hidden="1">{"via1",#N/A,TRUE,"general";"via2",#N/A,TRUE,"general";"via3",#N/A,TRUE,"general"}</definedName>
    <definedName name="rtu" localSheetId="7" hidden="1">{"via1",#N/A,TRUE,"general";"via2",#N/A,TRUE,"general";"via3",#N/A,TRUE,"general"}</definedName>
    <definedName name="rtu" localSheetId="16" hidden="1">{"via1",#N/A,TRUE,"general";"via2",#N/A,TRUE,"general";"via3",#N/A,TRUE,"general"}</definedName>
    <definedName name="rtu" localSheetId="17"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hidden="1">{"via1",#N/A,TRUE,"general";"via2",#N/A,TRUE,"general";"via3",#N/A,TRUE,"general"}</definedName>
    <definedName name="rtug" localSheetId="6" hidden="1">{"TAB1",#N/A,TRUE,"GENERAL";"TAB2",#N/A,TRUE,"GENERAL";"TAB3",#N/A,TRUE,"GENERAL";"TAB4",#N/A,TRUE,"GENERAL";"TAB5",#N/A,TRUE,"GENERAL"}</definedName>
    <definedName name="rtug" localSheetId="7" hidden="1">{"TAB1",#N/A,TRUE,"GENERAL";"TAB2",#N/A,TRUE,"GENERAL";"TAB3",#N/A,TRUE,"GENERAL";"TAB4",#N/A,TRUE,"GENERAL";"TAB5",#N/A,TRUE,"GENERAL"}</definedName>
    <definedName name="rtug" localSheetId="16" hidden="1">{"TAB1",#N/A,TRUE,"GENERAL";"TAB2",#N/A,TRUE,"GENERAL";"TAB3",#N/A,TRUE,"GENERAL";"TAB4",#N/A,TRUE,"GENERAL";"TAB5",#N/A,TRUE,"GENERAL"}</definedName>
    <definedName name="rtug" localSheetId="17" hidden="1">{"TAB1",#N/A,TRUE,"GENERAL";"TAB2",#N/A,TRUE,"GENERAL";"TAB3",#N/A,TRUE,"GENERAL";"TAB4",#N/A,TRUE,"GENERAL";"TAB5",#N/A,TRUE,"GENERAL"}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17"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hidden="1">{"TAB1",#N/A,TRUE,"GENERAL";"TAB2",#N/A,TRUE,"GENERAL";"TAB3",#N/A,TRUE,"GENERAL";"TAB4",#N/A,TRUE,"GENERAL";"TAB5",#N/A,TRUE,"GENERAL"}</definedName>
    <definedName name="rturtu" localSheetId="6" hidden="1">{"via1",#N/A,TRUE,"general";"via2",#N/A,TRUE,"general";"via3",#N/A,TRUE,"general"}</definedName>
    <definedName name="rturtu" localSheetId="7" hidden="1">{"via1",#N/A,TRUE,"general";"via2",#N/A,TRUE,"general";"via3",#N/A,TRUE,"general"}</definedName>
    <definedName name="rturtu" localSheetId="16" hidden="1">{"via1",#N/A,TRUE,"general";"via2",#N/A,TRUE,"general";"via3",#N/A,TRUE,"general"}</definedName>
    <definedName name="rturtu" localSheetId="17" hidden="1">{"via1",#N/A,TRUE,"general";"via2",#N/A,TRUE,"general";"via3",#N/A,TRUE,"general"}</definedName>
    <definedName name="rturtu" localSheetId="3"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hidden="1">{"via1",#N/A,TRUE,"general";"via2",#N/A,TRUE,"general";"via3",#N/A,TRUE,"general"}</definedName>
    <definedName name="rturu" localSheetId="6" hidden="1">{"via1",#N/A,TRUE,"general";"via2",#N/A,TRUE,"general";"via3",#N/A,TRUE,"general"}</definedName>
    <definedName name="rturu" localSheetId="7" hidden="1">{"via1",#N/A,TRUE,"general";"via2",#N/A,TRUE,"general";"via3",#N/A,TRUE,"general"}</definedName>
    <definedName name="rturu" localSheetId="16" hidden="1">{"via1",#N/A,TRUE,"general";"via2",#N/A,TRUE,"general";"via3",#N/A,TRUE,"general"}</definedName>
    <definedName name="rturu" localSheetId="17"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hidden="1">{"via1",#N/A,TRUE,"general";"via2",#N/A,TRUE,"general";"via3",#N/A,TRUE,"general"}</definedName>
    <definedName name="rtut" localSheetId="6" hidden="1">{"via1",#N/A,TRUE,"general";"via2",#N/A,TRUE,"general";"via3",#N/A,TRUE,"general"}</definedName>
    <definedName name="rtut" localSheetId="7" hidden="1">{"via1",#N/A,TRUE,"general";"via2",#N/A,TRUE,"general";"via3",#N/A,TRUE,"general"}</definedName>
    <definedName name="rtut" localSheetId="16" hidden="1">{"via1",#N/A,TRUE,"general";"via2",#N/A,TRUE,"general";"via3",#N/A,TRUE,"general"}</definedName>
    <definedName name="rtut" localSheetId="17"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hidden="1">{"via1",#N/A,TRUE,"general";"via2",#N/A,TRUE,"general";"via3",#N/A,TRUE,"general"}</definedName>
    <definedName name="rtutru" localSheetId="6" hidden="1">{"via1",#N/A,TRUE,"general";"via2",#N/A,TRUE,"general";"via3",#N/A,TRUE,"general"}</definedName>
    <definedName name="rtutru" localSheetId="7" hidden="1">{"via1",#N/A,TRUE,"general";"via2",#N/A,TRUE,"general";"via3",#N/A,TRUE,"general"}</definedName>
    <definedName name="rtutru" localSheetId="16" hidden="1">{"via1",#N/A,TRUE,"general";"via2",#N/A,TRUE,"general";"via3",#N/A,TRUE,"general"}</definedName>
    <definedName name="rtutru" localSheetId="17"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hidden="1">{"via1",#N/A,TRUE,"general";"via2",#N/A,TRUE,"general";"via3",#N/A,TRUE,"general"}</definedName>
    <definedName name="rtuy" localSheetId="6" hidden="1">{"via1",#N/A,TRUE,"general";"via2",#N/A,TRUE,"general";"via3",#N/A,TRUE,"general"}</definedName>
    <definedName name="rtuy" localSheetId="7" hidden="1">{"via1",#N/A,TRUE,"general";"via2",#N/A,TRUE,"general";"via3",#N/A,TRUE,"general"}</definedName>
    <definedName name="rtuy" localSheetId="16" hidden="1">{"via1",#N/A,TRUE,"general";"via2",#N/A,TRUE,"general";"via3",#N/A,TRUE,"general"}</definedName>
    <definedName name="rtuy" localSheetId="17"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hidden="1">{"via1",#N/A,TRUE,"general";"via2",#N/A,TRUE,"general";"via3",#N/A,TRUE,"general"}</definedName>
    <definedName name="rtyhr" localSheetId="6" hidden="1">{"TAB1",#N/A,TRUE,"GENERAL";"TAB2",#N/A,TRUE,"GENERAL";"TAB3",#N/A,TRUE,"GENERAL";"TAB4",#N/A,TRUE,"GENERAL";"TAB5",#N/A,TRUE,"GENERAL"}</definedName>
    <definedName name="rtyhr" localSheetId="7" hidden="1">{"TAB1",#N/A,TRUE,"GENERAL";"TAB2",#N/A,TRUE,"GENERAL";"TAB3",#N/A,TRUE,"GENERAL";"TAB4",#N/A,TRUE,"GENERAL";"TAB5",#N/A,TRUE,"GENERAL"}</definedName>
    <definedName name="rtyhr" localSheetId="16" hidden="1">{"TAB1",#N/A,TRUE,"GENERAL";"TAB2",#N/A,TRUE,"GENERAL";"TAB3",#N/A,TRUE,"GENERAL";"TAB4",#N/A,TRUE,"GENERAL";"TAB5",#N/A,TRUE,"GENERAL"}</definedName>
    <definedName name="rtyhr" localSheetId="17" hidden="1">{"TAB1",#N/A,TRUE,"GENERAL";"TAB2",#N/A,TRUE,"GENERAL";"TAB3",#N/A,TRUE,"GENERAL";"TAB4",#N/A,TRUE,"GENERAL";"TAB5",#N/A,TRUE,"GENERAL"}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hidden="1">{"TAB1",#N/A,TRUE,"GENERAL";"TAB2",#N/A,TRUE,"GENERAL";"TAB3",#N/A,TRUE,"GENERAL";"TAB4",#N/A,TRUE,"GENERAL";"TAB5",#N/A,TRUE,"GENERAL"}</definedName>
    <definedName name="rtym" localSheetId="6" hidden="1">{"via1",#N/A,TRUE,"general";"via2",#N/A,TRUE,"general";"via3",#N/A,TRUE,"general"}</definedName>
    <definedName name="rtym" localSheetId="7" hidden="1">{"via1",#N/A,TRUE,"general";"via2",#N/A,TRUE,"general";"via3",#N/A,TRUE,"general"}</definedName>
    <definedName name="rtym" localSheetId="16" hidden="1">{"via1",#N/A,TRUE,"general";"via2",#N/A,TRUE,"general";"via3",#N/A,TRUE,"general"}</definedName>
    <definedName name="rtym" localSheetId="17" hidden="1">{"via1",#N/A,TRUE,"general";"via2",#N/A,TRUE,"general";"via3",#N/A,TRUE,"general"}</definedName>
    <definedName name="rtym" localSheetId="3"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hidden="1">{"via1",#N/A,TRUE,"general";"via2",#N/A,TRUE,"general";"via3",#N/A,TRUE,"general"}</definedName>
    <definedName name="rtyrey" localSheetId="6"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16" hidden="1">{"TAB1",#N/A,TRUE,"GENERAL";"TAB2",#N/A,TRUE,"GENERAL";"TAB3",#N/A,TRUE,"GENERAL";"TAB4",#N/A,TRUE,"GENERAL";"TAB5",#N/A,TRUE,"GENERAL"}</definedName>
    <definedName name="rtyrey" localSheetId="17"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hidden="1">{"TAB1",#N/A,TRUE,"GENERAL";"TAB2",#N/A,TRUE,"GENERAL";"TAB3",#N/A,TRUE,"GENERAL";"TAB4",#N/A,TRUE,"GENERAL";"TAB5",#N/A,TRUE,"GENERAL"}</definedName>
    <definedName name="rtyrh" localSheetId="6" hidden="1">{"via1",#N/A,TRUE,"general";"via2",#N/A,TRUE,"general";"via3",#N/A,TRUE,"general"}</definedName>
    <definedName name="rtyrh" localSheetId="7" hidden="1">{"via1",#N/A,TRUE,"general";"via2",#N/A,TRUE,"general";"via3",#N/A,TRUE,"general"}</definedName>
    <definedName name="rtyrh" localSheetId="16" hidden="1">{"via1",#N/A,TRUE,"general";"via2",#N/A,TRUE,"general";"via3",#N/A,TRUE,"general"}</definedName>
    <definedName name="rtyrh" localSheetId="17" hidden="1">{"via1",#N/A,TRUE,"general";"via2",#N/A,TRUE,"general";"via3",#N/A,TRUE,"general"}</definedName>
    <definedName name="rtyrh" localSheetId="3"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hidden="1">{"via1",#N/A,TRUE,"general";"via2",#N/A,TRUE,"general";"via3",#N/A,TRUE,"general"}</definedName>
    <definedName name="RTYRTY" localSheetId="6" hidden="1">{"via1",#N/A,TRUE,"general";"via2",#N/A,TRUE,"general";"via3",#N/A,TRUE,"general"}</definedName>
    <definedName name="RTYRTY" localSheetId="7" hidden="1">{"via1",#N/A,TRUE,"general";"via2",#N/A,TRUE,"general";"via3",#N/A,TRUE,"general"}</definedName>
    <definedName name="RTYRTY" localSheetId="16" hidden="1">{"via1",#N/A,TRUE,"general";"via2",#N/A,TRUE,"general";"via3",#N/A,TRUE,"general"}</definedName>
    <definedName name="RTYRTY" localSheetId="17"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hidden="1">{"via1",#N/A,TRUE,"general";"via2",#N/A,TRUE,"general";"via3",#N/A,TRUE,"general"}</definedName>
    <definedName name="rtyt" localSheetId="6" hidden="1">{"TAB1",#N/A,TRUE,"GENERAL";"TAB2",#N/A,TRUE,"GENERAL";"TAB3",#N/A,TRUE,"GENERAL";"TAB4",#N/A,TRUE,"GENERAL";"TAB5",#N/A,TRUE,"GENERAL"}</definedName>
    <definedName name="rtyt" localSheetId="7" hidden="1">{"TAB1",#N/A,TRUE,"GENERAL";"TAB2",#N/A,TRUE,"GENERAL";"TAB3",#N/A,TRUE,"GENERAL";"TAB4",#N/A,TRUE,"GENERAL";"TAB5",#N/A,TRUE,"GENERAL"}</definedName>
    <definedName name="rtyt" localSheetId="16" hidden="1">{"TAB1",#N/A,TRUE,"GENERAL";"TAB2",#N/A,TRUE,"GENERAL";"TAB3",#N/A,TRUE,"GENERAL";"TAB4",#N/A,TRUE,"GENERAL";"TAB5",#N/A,TRUE,"GENERAL"}</definedName>
    <definedName name="rtyt" localSheetId="17" hidden="1">{"TAB1",#N/A,TRUE,"GENERAL";"TAB2",#N/A,TRUE,"GENERAL";"TAB3",#N/A,TRUE,"GENERAL";"TAB4",#N/A,TRUE,"GENERAL";"TAB5",#N/A,TRUE,"GENERAL"}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hidden="1">{"TAB1",#N/A,TRUE,"GENERAL";"TAB2",#N/A,TRUE,"GENERAL";"TAB3",#N/A,TRUE,"GENERAL";"TAB4",#N/A,TRUE,"GENERAL";"TAB5",#N/A,TRUE,"GENERAL"}</definedName>
    <definedName name="rtytry" localSheetId="6" hidden="1">{"via1",#N/A,TRUE,"general";"via2",#N/A,TRUE,"general";"via3",#N/A,TRUE,"general"}</definedName>
    <definedName name="rtytry" localSheetId="7" hidden="1">{"via1",#N/A,TRUE,"general";"via2",#N/A,TRUE,"general";"via3",#N/A,TRUE,"general"}</definedName>
    <definedName name="rtytry" localSheetId="16" hidden="1">{"via1",#N/A,TRUE,"general";"via2",#N/A,TRUE,"general";"via3",#N/A,TRUE,"general"}</definedName>
    <definedName name="rtytry" localSheetId="17" hidden="1">{"via1",#N/A,TRUE,"general";"via2",#N/A,TRUE,"general";"via3",#N/A,TRUE,"general"}</definedName>
    <definedName name="rtytry" localSheetId="3"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hidden="1">{"via1",#N/A,TRUE,"general";"via2",#N/A,TRUE,"general";"via3",#N/A,TRUE,"general"}</definedName>
    <definedName name="ruru" localSheetId="6" hidden="1">{"TAB1",#N/A,TRUE,"GENERAL";"TAB2",#N/A,TRUE,"GENERAL";"TAB3",#N/A,TRUE,"GENERAL";"TAB4",#N/A,TRUE,"GENERAL";"TAB5",#N/A,TRUE,"GENERAL"}</definedName>
    <definedName name="ruru" localSheetId="7" hidden="1">{"TAB1",#N/A,TRUE,"GENERAL";"TAB2",#N/A,TRUE,"GENERAL";"TAB3",#N/A,TRUE,"GENERAL";"TAB4",#N/A,TRUE,"GENERAL";"TAB5",#N/A,TRUE,"GENERAL"}</definedName>
    <definedName name="ruru" localSheetId="16" hidden="1">{"TAB1",#N/A,TRUE,"GENERAL";"TAB2",#N/A,TRUE,"GENERAL";"TAB3",#N/A,TRUE,"GENERAL";"TAB4",#N/A,TRUE,"GENERAL";"TAB5",#N/A,TRUE,"GENERAL"}</definedName>
    <definedName name="ruru" localSheetId="17" hidden="1">{"TAB1",#N/A,TRUE,"GENERAL";"TAB2",#N/A,TRUE,"GENERAL";"TAB3",#N/A,TRUE,"GENERAL";"TAB4",#N/A,TRUE,"GENERAL";"TAB5",#N/A,TRUE,"GENERAL"}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6" hidden="1">{"via1",#N/A,TRUE,"general";"via2",#N/A,TRUE,"general";"via3",#N/A,TRUE,"general"}</definedName>
    <definedName name="rutu" localSheetId="7" hidden="1">{"via1",#N/A,TRUE,"general";"via2",#N/A,TRUE,"general";"via3",#N/A,TRUE,"general"}</definedName>
    <definedName name="rutu" localSheetId="16" hidden="1">{"via1",#N/A,TRUE,"general";"via2",#N/A,TRUE,"general";"via3",#N/A,TRUE,"general"}</definedName>
    <definedName name="rutu" localSheetId="17" hidden="1">{"via1",#N/A,TRUE,"general";"via2",#N/A,TRUE,"general";"via3",#N/A,TRUE,"general"}</definedName>
    <definedName name="rutu" localSheetId="3"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hidden="1">{"via1",#N/A,TRUE,"general";"via2",#N/A,TRUE,"general";"via3",#N/A,TRUE,"general"}</definedName>
    <definedName name="rwt" localSheetId="6" hidden="1">{"via1",#N/A,TRUE,"general";"via2",#N/A,TRUE,"general";"via3",#N/A,TRUE,"general"}</definedName>
    <definedName name="rwt" localSheetId="7" hidden="1">{"via1",#N/A,TRUE,"general";"via2",#N/A,TRUE,"general";"via3",#N/A,TRUE,"general"}</definedName>
    <definedName name="rwt" localSheetId="16" hidden="1">{"via1",#N/A,TRUE,"general";"via2",#N/A,TRUE,"general";"via3",#N/A,TRUE,"general"}</definedName>
    <definedName name="rwt" localSheetId="17"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hidden="1">{"via1",#N/A,TRUE,"general";"via2",#N/A,TRUE,"general";"via3",#N/A,TRUE,"general"}</definedName>
    <definedName name="ry" localSheetId="6" hidden="1">{"via1",#N/A,TRUE,"general";"via2",#N/A,TRUE,"general";"via3",#N/A,TRUE,"general"}</definedName>
    <definedName name="ry" localSheetId="7" hidden="1">{"via1",#N/A,TRUE,"general";"via2",#N/A,TRUE,"general";"via3",#N/A,TRUE,"general"}</definedName>
    <definedName name="ry" localSheetId="16" hidden="1">{"via1",#N/A,TRUE,"general";"via2",#N/A,TRUE,"general";"via3",#N/A,TRUE,"general"}</definedName>
    <definedName name="ry" localSheetId="17"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hidden="1">{"via1",#N/A,TRUE,"general";"via2",#N/A,TRUE,"general";"via3",#N/A,TRUE,"general"}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16" hidden="1">{"TAB1",#N/A,TRUE,"GENERAL";"TAB2",#N/A,TRUE,"GENERAL";"TAB3",#N/A,TRUE,"GENERAL";"TAB4",#N/A,TRUE,"GENERAL";"TAB5",#N/A,TRUE,"GENERAL"}</definedName>
    <definedName name="ryeryb" localSheetId="17"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hidden="1">{"TAB1",#N/A,TRUE,"GENERAL";"TAB2",#N/A,TRUE,"GENERAL";"TAB3",#N/A,TRUE,"GENERAL";"TAB4",#N/A,TRUE,"GENERAL";"TAB5",#N/A,TRUE,"GENERAL"}</definedName>
    <definedName name="rytrsdg" localSheetId="6" hidden="1">{"via1",#N/A,TRUE,"general";"via2",#N/A,TRUE,"general";"via3",#N/A,TRUE,"general"}</definedName>
    <definedName name="rytrsdg" localSheetId="7" hidden="1">{"via1",#N/A,TRUE,"general";"via2",#N/A,TRUE,"general";"via3",#N/A,TRUE,"general"}</definedName>
    <definedName name="rytrsdg" localSheetId="16" hidden="1">{"via1",#N/A,TRUE,"general";"via2",#N/A,TRUE,"general";"via3",#N/A,TRUE,"general"}</definedName>
    <definedName name="rytrsdg" localSheetId="17" hidden="1">{"via1",#N/A,TRUE,"general";"via2",#N/A,TRUE,"general";"via3",#N/A,TRUE,"general"}</definedName>
    <definedName name="rytrsdg" localSheetId="3"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hidden="1">{"via1",#N/A,TRUE,"general";"via2",#N/A,TRUE,"general";"via3",#N/A,TRUE,"general"}</definedName>
    <definedName name="s" localSheetId="6">'1,1'!ERR</definedName>
    <definedName name="s" localSheetId="7">'1,2'!ERR</definedName>
    <definedName name="s" localSheetId="26">'[13]3,2'!ERR</definedName>
    <definedName name="s" localSheetId="34">'[13]3,2'!ERR</definedName>
    <definedName name="s" localSheetId="35">'[13]3,2'!ERR</definedName>
    <definedName name="s" localSheetId="16">'6,1'!ERR</definedName>
    <definedName name="s" localSheetId="22">'[13]3,2'!ERR</definedName>
    <definedName name="s" localSheetId="24">'[13]3,2'!ERR</definedName>
    <definedName name="s" localSheetId="3">CANTIDADES!ERR</definedName>
    <definedName name="s" localSheetId="4">'OFERTA ECONOMICA'!ERR</definedName>
    <definedName name="s" localSheetId="5">'PRESUPUESTO OFICIAL'!ERR</definedName>
    <definedName name="s">'[13]3,2'!ERR</definedName>
    <definedName name="saa" localSheetId="6" hidden="1">{"via1",#N/A,TRUE,"general";"via2",#N/A,TRUE,"general";"via3",#N/A,TRUE,"general"}</definedName>
    <definedName name="saa" localSheetId="7" hidden="1">{"via1",#N/A,TRUE,"general";"via2",#N/A,TRUE,"general";"via3",#N/A,TRUE,"general"}</definedName>
    <definedName name="saa" localSheetId="16" hidden="1">{"via1",#N/A,TRUE,"general";"via2",#N/A,TRUE,"general";"via3",#N/A,TRUE,"general"}</definedName>
    <definedName name="saa" localSheetId="17" hidden="1">{"via1",#N/A,TRUE,"general";"via2",#N/A,TRUE,"general";"via3",#N/A,TRUE,"general"}</definedName>
    <definedName name="saa" localSheetId="3"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hidden="1">{"via1",#N/A,TRUE,"general";"via2",#N/A,TRUE,"general";"via3",#N/A,TRUE,"general"}</definedName>
    <definedName name="SAD" localSheetId="6" hidden="1">{"via1",#N/A,TRUE,"general";"via2",#N/A,TRUE,"general";"via3",#N/A,TRUE,"general"}</definedName>
    <definedName name="SAD" localSheetId="7" hidden="1">{"via1",#N/A,TRUE,"general";"via2",#N/A,TRUE,"general";"via3",#N/A,TRUE,"general"}</definedName>
    <definedName name="SAD" localSheetId="16" hidden="1">{"via1",#N/A,TRUE,"general";"via2",#N/A,TRUE,"general";"via3",#N/A,TRUE,"general"}</definedName>
    <definedName name="SAD" localSheetId="17"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localSheetId="16" hidden="1">{"via1",#N/A,TRUE,"general";"via2",#N/A,TRUE,"general";"via3",#N/A,TRUE,"general"}</definedName>
    <definedName name="SADF" localSheetId="17"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hidden="1">{"via1",#N/A,TRUE,"general";"via2",#N/A,TRUE,"general";"via3",#N/A,TRUE,"general"}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localSheetId="16" hidden="1">{"TAB1",#N/A,TRUE,"GENERAL";"TAB2",#N/A,TRUE,"GENERAL";"TAB3",#N/A,TRUE,"GENERAL";"TAB4",#N/A,TRUE,"GENERAL";"TAB5",#N/A,TRUE,"GENERAL"}</definedName>
    <definedName name="sadff" localSheetId="17" hidden="1">{"TAB1",#N/A,TRUE,"GENERAL";"TAB2",#N/A,TRUE,"GENERAL";"TAB3",#N/A,TRUE,"GENERAL";"TAB4",#N/A,TRUE,"GENERAL";"TAB5",#N/A,TRUE,"GENERAL"}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hidden="1">{"TAB1",#N/A,TRUE,"GENERAL";"TAB2",#N/A,TRUE,"GENERAL";"TAB3",#N/A,TRUE,"GENERAL";"TAB4",#N/A,TRUE,"GENERAL";"TAB5",#N/A,TRUE,"GENERAL"}</definedName>
    <definedName name="sadfo" localSheetId="6" hidden="1">{"via1",#N/A,TRUE,"general";"via2",#N/A,TRUE,"general";"via3",#N/A,TRUE,"general"}</definedName>
    <definedName name="sadfo" localSheetId="7" hidden="1">{"via1",#N/A,TRUE,"general";"via2",#N/A,TRUE,"general";"via3",#N/A,TRUE,"general"}</definedName>
    <definedName name="sadfo" localSheetId="16" hidden="1">{"via1",#N/A,TRUE,"general";"via2",#N/A,TRUE,"general";"via3",#N/A,TRUE,"general"}</definedName>
    <definedName name="sadfo" localSheetId="17" hidden="1">{"via1",#N/A,TRUE,"general";"via2",#N/A,TRUE,"general";"via3",#N/A,TRUE,"general"}</definedName>
    <definedName name="sadfo" localSheetId="3"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hidden="1">{"via1",#N/A,TRUE,"general";"via2",#N/A,TRUE,"general";"via3",#N/A,TRUE,"general"}</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localSheetId="16" hidden="1">{"TAB1",#N/A,TRUE,"GENERAL";"TAB2",#N/A,TRUE,"GENERAL";"TAB3",#N/A,TRUE,"GENERAL";"TAB4",#N/A,TRUE,"GENERAL";"TAB5",#N/A,TRUE,"GENERAL"}</definedName>
    <definedName name="safdp" localSheetId="17" hidden="1">{"TAB1",#N/A,TRUE,"GENERAL";"TAB2",#N/A,TRUE,"GENERAL";"TAB3",#N/A,TRUE,"GENERAL";"TAB4",#N/A,TRUE,"GENERAL";"TAB5",#N/A,TRUE,"GENERAL"}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hidden="1">{"TAB1",#N/A,TRUE,"GENERAL";"TAB2",#N/A,TRUE,"GENERAL";"TAB3",#N/A,TRUE,"GENERAL";"TAB4",#N/A,TRUE,"GENERAL";"TAB5",#N/A,TRUE,"GENERAL"}</definedName>
    <definedName name="salarios" localSheetId="6">'1,1'!ERR</definedName>
    <definedName name="salarios" localSheetId="7">'1,2'!ERR</definedName>
    <definedName name="salarios" localSheetId="26">'[13]3,2'!ERR</definedName>
    <definedName name="salarios" localSheetId="34">'[13]3,2'!ERR</definedName>
    <definedName name="salarios" localSheetId="35">'[13]3,2'!ERR</definedName>
    <definedName name="salarios" localSheetId="16">'6,1'!ERR</definedName>
    <definedName name="salarios" localSheetId="22">'[13]3,2'!ERR</definedName>
    <definedName name="salarios" localSheetId="24">'[13]3,2'!ERR</definedName>
    <definedName name="salarios" localSheetId="3">CANTIDADES!ERR</definedName>
    <definedName name="salarios" localSheetId="4">'OFERTA ECONOMICA'!ERR</definedName>
    <definedName name="salarios" localSheetId="5">'PRESUPUESTO OFICIAL'!ERR</definedName>
    <definedName name="salarios">'[13]3,2'!ERR</definedName>
    <definedName name="SalConv">'[5]DATOS CONTRATO'!$G$14</definedName>
    <definedName name="SALID1" localSheetId="16">#REF!</definedName>
    <definedName name="SALID1" localSheetId="17">#REF!</definedName>
    <definedName name="SALID1" localSheetId="3">#REF!</definedName>
    <definedName name="SALID1" localSheetId="4">#REF!</definedName>
    <definedName name="SALID1" localSheetId="5">#REF!</definedName>
    <definedName name="SALID1">#REF!</definedName>
    <definedName name="SalMinimo" localSheetId="16">[37]BASES!$E$41</definedName>
    <definedName name="SalMinimo" localSheetId="3">[37]BASES!$E$41</definedName>
    <definedName name="SalMinimo" localSheetId="4">[37]BASES!$E$41</definedName>
    <definedName name="SalMinimo" localSheetId="5">[37]BASES!$E$41</definedName>
    <definedName name="SalMinimo">[37]BASES!$E$41</definedName>
    <definedName name="sbgfbgdr" localSheetId="6" hidden="1">{"via1",#N/A,TRUE,"general";"via2",#N/A,TRUE,"general";"via3",#N/A,TRUE,"general"}</definedName>
    <definedName name="sbgfbgdr" localSheetId="7" hidden="1">{"via1",#N/A,TRUE,"general";"via2",#N/A,TRUE,"general";"via3",#N/A,TRUE,"general"}</definedName>
    <definedName name="sbgfbgdr" localSheetId="16" hidden="1">{"via1",#N/A,TRUE,"general";"via2",#N/A,TRUE,"general";"via3",#N/A,TRUE,"general"}</definedName>
    <definedName name="sbgfbgdr" localSheetId="17" hidden="1">{"via1",#N/A,TRUE,"general";"via2",#N/A,TRUE,"general";"via3",#N/A,TRUE,"general"}</definedName>
    <definedName name="sbgfbgdr" localSheetId="3"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hidden="1">{"via1",#N/A,TRUE,"general";"via2",#N/A,TRUE,"general";"via3",#N/A,TRUE,"general"}</definedName>
    <definedName name="SBS">#REF!</definedName>
    <definedName name="Sched_Pay" localSheetId="16">#REF!</definedName>
    <definedName name="Sched_Pay" localSheetId="17">#REF!</definedName>
    <definedName name="Sched_Pay">#REF!</definedName>
    <definedName name="Scheduled_Extra_Payments" localSheetId="16">#REF!</definedName>
    <definedName name="Scheduled_Extra_Payments" localSheetId="17">#REF!</definedName>
    <definedName name="Scheduled_Extra_Payments">#REF!</definedName>
    <definedName name="Scheduled_Interest_Rate" localSheetId="16">#REF!</definedName>
    <definedName name="Scheduled_Interest_Rate">#REF!</definedName>
    <definedName name="Scheduled_Monthly_Payment" localSheetId="16">#REF!</definedName>
    <definedName name="Scheduled_Monthly_Payment">#REF!</definedName>
    <definedName name="sd" localSheetId="6" hidden="1">{"TAB1",#N/A,TRUE,"GENERAL";"TAB2",#N/A,TRUE,"GENERAL";"TAB3",#N/A,TRUE,"GENERAL";"TAB4",#N/A,TRUE,"GENERAL";"TAB5",#N/A,TRUE,"GENERAL"}</definedName>
    <definedName name="sd" localSheetId="7" hidden="1">{"TAB1",#N/A,TRUE,"GENERAL";"TAB2",#N/A,TRUE,"GENERAL";"TAB3",#N/A,TRUE,"GENERAL";"TAB4",#N/A,TRUE,"GENERAL";"TAB5",#N/A,TRUE,"GENERAL"}</definedName>
    <definedName name="sd" localSheetId="16" hidden="1">{"TAB1",#N/A,TRUE,"GENERAL";"TAB2",#N/A,TRUE,"GENERAL";"TAB3",#N/A,TRUE,"GENERAL";"TAB4",#N/A,TRUE,"GENERAL";"TAB5",#N/A,TRUE,"GENERAL"}</definedName>
    <definedName name="sd" localSheetId="17" hidden="1">{"TAB1",#N/A,TRUE,"GENERAL";"TAB2",#N/A,TRUE,"GENERAL";"TAB3",#N/A,TRUE,"GENERAL";"TAB4",#N/A,TRUE,"GENERAL";"TAB5",#N/A,TRUE,"GENERAL"}</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hidden="1">{"TAB1",#N/A,TRUE,"GENERAL";"TAB2",#N/A,TRUE,"GENERAL";"TAB3",#N/A,TRUE,"GENERAL";"TAB4",#N/A,TRUE,"GENERAL";"TAB5",#N/A,TRUE,"GENERAL"}</definedName>
    <definedName name="sdaf" localSheetId="6" hidden="1">{"via1",#N/A,TRUE,"general";"via2",#N/A,TRUE,"general";"via3",#N/A,TRUE,"general"}</definedName>
    <definedName name="sdaf" localSheetId="7" hidden="1">{"via1",#N/A,TRUE,"general";"via2",#N/A,TRUE,"general";"via3",#N/A,TRUE,"general"}</definedName>
    <definedName name="sdaf" localSheetId="16" hidden="1">{"via1",#N/A,TRUE,"general";"via2",#N/A,TRUE,"general";"via3",#N/A,TRUE,"general"}</definedName>
    <definedName name="sdaf" localSheetId="17" hidden="1">{"via1",#N/A,TRUE,"general";"via2",#N/A,TRUE,"general";"via3",#N/A,TRUE,"general"}</definedName>
    <definedName name="sdaf" localSheetId="3"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localSheetId="16" hidden="1">{"via1",#N/A,TRUE,"general";"via2",#N/A,TRUE,"general";"via3",#N/A,TRUE,"general"}</definedName>
    <definedName name="sdas" localSheetId="17"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localSheetId="16" hidden="1">{"via1",#N/A,TRUE,"general";"via2",#N/A,TRUE,"general";"via3",#N/A,TRUE,"general"}</definedName>
    <definedName name="sdasdf" localSheetId="17"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hidden="1">{"via1",#N/A,TRUE,"general";"via2",#N/A,TRUE,"general";"via3",#N/A,TRUE,"general"}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16" hidden="1">{"TAB1",#N/A,TRUE,"GENERAL";"TAB2",#N/A,TRUE,"GENERAL";"TAB3",#N/A,TRUE,"GENERAL";"TAB4",#N/A,TRUE,"GENERAL";"TAB5",#N/A,TRUE,"GENERAL"}</definedName>
    <definedName name="SDCDSCT" localSheetId="17"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hidden="1">{"TAB1",#N/A,TRUE,"GENERAL";"TAB2",#N/A,TRUE,"GENERAL";"TAB3",#N/A,TRUE,"GENERAL";"TAB4",#N/A,TRUE,"GENERAL";"TAB5",#N/A,TRUE,"GENERAL"}</definedName>
    <definedName name="SDDSAFF" localSheetId="16" hidden="1">{#N/A,#N/A,TRUE,"1842CWN0"}</definedName>
    <definedName name="SDDSAFF" localSheetId="17" hidden="1">{#N/A,#N/A,TRUE,"1842CWN0"}</definedName>
    <definedName name="SDDSAFF" localSheetId="3" hidden="1">{#N/A,#N/A,TRUE,"1842CWN0"}</definedName>
    <definedName name="SDDSAFF" localSheetId="4" hidden="1">{#N/A,#N/A,TRUE,"1842CWN0"}</definedName>
    <definedName name="SDDSAFF" localSheetId="5" hidden="1">{#N/A,#N/A,TRUE,"1842CWN0"}</definedName>
    <definedName name="SDDSAFF" hidden="1">{#N/A,#N/A,TRUE,"1842CWN0"}</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localSheetId="16" hidden="1">{"TAB1",#N/A,TRUE,"GENERAL";"TAB2",#N/A,TRUE,"GENERAL";"TAB3",#N/A,TRUE,"GENERAL";"TAB4",#N/A,TRUE,"GENERAL";"TAB5",#N/A,TRUE,"GENERAL"}</definedName>
    <definedName name="SDFCE" localSheetId="17" hidden="1">{"TAB1",#N/A,TRUE,"GENERAL";"TAB2",#N/A,TRUE,"GENERAL";"TAB3",#N/A,TRUE,"GENERAL";"TAB4",#N/A,TRUE,"GENERAL";"TAB5",#N/A,TRUE,"GENERAL"}</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hidden="1">{"TAB1",#N/A,TRUE,"GENERAL";"TAB2",#N/A,TRUE,"GENERAL";"TAB3",#N/A,TRUE,"GENERAL";"TAB4",#N/A,TRUE,"GENERAL";"TAB5",#N/A,TRUE,"GENERAL"}</definedName>
    <definedName name="sdfd" localSheetId="6" hidden="1">{"via1",#N/A,TRUE,"general";"via2",#N/A,TRUE,"general";"via3",#N/A,TRUE,"general"}</definedName>
    <definedName name="sdfd" localSheetId="7" hidden="1">{"via1",#N/A,TRUE,"general";"via2",#N/A,TRUE,"general";"via3",#N/A,TRUE,"general"}</definedName>
    <definedName name="sdfd" localSheetId="16" hidden="1">{"via1",#N/A,TRUE,"general";"via2",#N/A,TRUE,"general";"via3",#N/A,TRUE,"general"}</definedName>
    <definedName name="sdfd" localSheetId="17" hidden="1">{"via1",#N/A,TRUE,"general";"via2",#N/A,TRUE,"general";"via3",#N/A,TRUE,"general"}</definedName>
    <definedName name="sdfd" localSheetId="3"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hidden="1">{"via1",#N/A,TRUE,"general";"via2",#N/A,TRUE,"general";"via3",#N/A,TRUE,"general"}</definedName>
    <definedName name="SDFDG" localSheetId="16" hidden="1">{#N/A,#N/A,TRUE,"1842CWN0"}</definedName>
    <definedName name="SDFDG" localSheetId="17" hidden="1">{#N/A,#N/A,TRUE,"1842CWN0"}</definedName>
    <definedName name="SDFDG" localSheetId="3" hidden="1">{#N/A,#N/A,TRUE,"1842CWN0"}</definedName>
    <definedName name="SDFDG" localSheetId="4" hidden="1">{#N/A,#N/A,TRUE,"1842CWN0"}</definedName>
    <definedName name="SDFDG" localSheetId="5" hidden="1">{#N/A,#N/A,TRUE,"1842CWN0"}</definedName>
    <definedName name="SDFDG" hidden="1">{#N/A,#N/A,TRUE,"1842CWN0"}</definedName>
    <definedName name="sdfds" localSheetId="6" hidden="1">{"via1",#N/A,TRUE,"general";"via2",#N/A,TRUE,"general";"via3",#N/A,TRUE,"general"}</definedName>
    <definedName name="sdfds" localSheetId="7" hidden="1">{"via1",#N/A,TRUE,"general";"via2",#N/A,TRUE,"general";"via3",#N/A,TRUE,"general"}</definedName>
    <definedName name="sdfds" localSheetId="16" hidden="1">{"via1",#N/A,TRUE,"general";"via2",#N/A,TRUE,"general";"via3",#N/A,TRUE,"general"}</definedName>
    <definedName name="sdfds" localSheetId="17" hidden="1">{"via1",#N/A,TRUE,"general";"via2",#N/A,TRUE,"general";"via3",#N/A,TRUE,"general"}</definedName>
    <definedName name="sdfds" localSheetId="3"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localSheetId="16" hidden="1">{"via1",#N/A,TRUE,"general";"via2",#N/A,TRUE,"general";"via3",#N/A,TRUE,"general"}</definedName>
    <definedName name="SDFDSO" localSheetId="17"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hidden="1">{"via1",#N/A,TRUE,"general";"via2",#N/A,TRUE,"general";"via3",#N/A,TRUE,"general"}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16" hidden="1">{"TAB1",#N/A,TRUE,"GENERAL";"TAB2",#N/A,TRUE,"GENERAL";"TAB3",#N/A,TRUE,"GENERAL";"TAB4",#N/A,TRUE,"GENERAL";"TAB5",#N/A,TRUE,"GENERAL"}</definedName>
    <definedName name="sdfdstp" localSheetId="17"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hidden="1">{"TAB1",#N/A,TRUE,"GENERAL";"TAB2",#N/A,TRUE,"GENERAL";"TAB3",#N/A,TRUE,"GENERAL";"TAB4",#N/A,TRUE,"GENERAL";"TAB5",#N/A,TRUE,"GENERAL"}</definedName>
    <definedName name="SDFEO" localSheetId="6" hidden="1">{"via1",#N/A,TRUE,"general";"via2",#N/A,TRUE,"general";"via3",#N/A,TRUE,"general"}</definedName>
    <definedName name="SDFEO" localSheetId="7" hidden="1">{"via1",#N/A,TRUE,"general";"via2",#N/A,TRUE,"general";"via3",#N/A,TRUE,"general"}</definedName>
    <definedName name="SDFEO" localSheetId="16" hidden="1">{"via1",#N/A,TRUE,"general";"via2",#N/A,TRUE,"general";"via3",#N/A,TRUE,"general"}</definedName>
    <definedName name="SDFEO" localSheetId="17" hidden="1">{"via1",#N/A,TRUE,"general";"via2",#N/A,TRUE,"general";"via3",#N/A,TRUE,"general"}</definedName>
    <definedName name="SDFEO" localSheetId="3"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hidden="1">{"via1",#N/A,TRUE,"general";"via2",#N/A,TRUE,"general";"via3",#N/A,TRUE,"general"}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localSheetId="16" hidden="1">{"TAB1",#N/A,TRUE,"GENERAL";"TAB2",#N/A,TRUE,"GENERAL";"TAB3",#N/A,TRUE,"GENERAL";"TAB4",#N/A,TRUE,"GENERAL";"TAB5",#N/A,TRUE,"GENERAL"}</definedName>
    <definedName name="sdfg" localSheetId="17" hidden="1">{"TAB1",#N/A,TRUE,"GENERAL";"TAB2",#N/A,TRUE,"GENERAL";"TAB3",#N/A,TRUE,"GENERAL";"TAB4",#N/A,TRUE,"GENERAL";"TAB5",#N/A,TRUE,"GENERAL"}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hidden="1">{"TAB1",#N/A,TRUE,"GENERAL";"TAB2",#N/A,TRUE,"GENERAL";"TAB3",#N/A,TRUE,"GENERAL";"TAB4",#N/A,TRUE,"GENERAL";"TAB5",#N/A,TRUE,"GENERAL"}</definedName>
    <definedName name="sdfgdsfk" localSheetId="6" hidden="1">{"via1",#N/A,TRUE,"general";"via2",#N/A,TRUE,"general";"via3",#N/A,TRUE,"general"}</definedName>
    <definedName name="sdfgdsfk" localSheetId="7" hidden="1">{"via1",#N/A,TRUE,"general";"via2",#N/A,TRUE,"general";"via3",#N/A,TRUE,"general"}</definedName>
    <definedName name="sdfgdsfk" localSheetId="16" hidden="1">{"via1",#N/A,TRUE,"general";"via2",#N/A,TRUE,"general";"via3",#N/A,TRUE,"general"}</definedName>
    <definedName name="sdfgdsfk" localSheetId="17" hidden="1">{"via1",#N/A,TRUE,"general";"via2",#N/A,TRUE,"general";"via3",#N/A,TRUE,"general"}</definedName>
    <definedName name="sdfgdsfk" localSheetId="3"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localSheetId="16" hidden="1">{"via1",#N/A,TRUE,"general";"via2",#N/A,TRUE,"general";"via3",#N/A,TRUE,"general"}</definedName>
    <definedName name="sdfgsg" localSheetId="17"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hidden="1">{"via1",#N/A,TRUE,"general";"via2",#N/A,TRUE,"general";"via3",#N/A,TRUE,"general"}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16" hidden="1">{"TAB1",#N/A,TRUE,"GENERAL";"TAB2",#N/A,TRUE,"GENERAL";"TAB3",#N/A,TRUE,"GENERAL";"TAB4",#N/A,TRUE,"GENERAL";"TAB5",#N/A,TRUE,"GENERAL"}</definedName>
    <definedName name="SDFLJK" localSheetId="17"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6" hidden="1">{"via1",#N/A,TRUE,"general";"via2",#N/A,TRUE,"general";"via3",#N/A,TRUE,"general"}</definedName>
    <definedName name="sdfsd4" localSheetId="7" hidden="1">{"via1",#N/A,TRUE,"general";"via2",#N/A,TRUE,"general";"via3",#N/A,TRUE,"general"}</definedName>
    <definedName name="sdfsd4" localSheetId="16" hidden="1">{"via1",#N/A,TRUE,"general";"via2",#N/A,TRUE,"general";"via3",#N/A,TRUE,"general"}</definedName>
    <definedName name="sdfsd4" localSheetId="17" hidden="1">{"via1",#N/A,TRUE,"general";"via2",#N/A,TRUE,"general";"via3",#N/A,TRUE,"general"}</definedName>
    <definedName name="sdfsd4" localSheetId="3"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hidden="1">{"via1",#N/A,TRUE,"general";"via2",#N/A,TRUE,"general";"via3",#N/A,TRUE,"general"}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16" hidden="1">{"TAB1",#N/A,TRUE,"GENERAL";"TAB2",#N/A,TRUE,"GENERAL";"TAB3",#N/A,TRUE,"GENERAL";"TAB4",#N/A,TRUE,"GENERAL";"TAB5",#N/A,TRUE,"GENERAL"}</definedName>
    <definedName name="SDFSDF" localSheetId="17"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hidden="1">{"TAB1",#N/A,TRUE,"GENERAL";"TAB2",#N/A,TRUE,"GENERAL";"TAB3",#N/A,TRUE,"GENERAL";"TAB4",#N/A,TRUE,"GENERAL";"TAB5",#N/A,TRUE,"GENERAL"}</definedName>
    <definedName name="sdfsdfb" localSheetId="6" hidden="1">{"via1",#N/A,TRUE,"general";"via2",#N/A,TRUE,"general";"via3",#N/A,TRUE,"general"}</definedName>
    <definedName name="sdfsdfb" localSheetId="7" hidden="1">{"via1",#N/A,TRUE,"general";"via2",#N/A,TRUE,"general";"via3",#N/A,TRUE,"general"}</definedName>
    <definedName name="sdfsdfb" localSheetId="16" hidden="1">{"via1",#N/A,TRUE,"general";"via2",#N/A,TRUE,"general";"via3",#N/A,TRUE,"general"}</definedName>
    <definedName name="sdfsdfb" localSheetId="17" hidden="1">{"via1",#N/A,TRUE,"general";"via2",#N/A,TRUE,"general";"via3",#N/A,TRUE,"general"}</definedName>
    <definedName name="sdfsdfb" localSheetId="3"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hidden="1">{"via1",#N/A,TRUE,"general";"via2",#N/A,TRUE,"general";"via3",#N/A,TRUE,"general"}</definedName>
    <definedName name="sdfsdgg" localSheetId="16" hidden="1">{#N/A,#N/A,TRUE,"INGENIERIA";#N/A,#N/A,TRUE,"COMPRAS";#N/A,#N/A,TRUE,"DIRECCION";#N/A,#N/A,TRUE,"RESUMEN"}</definedName>
    <definedName name="sdfsdgg" localSheetId="17" hidden="1">{#N/A,#N/A,TRUE,"INGENIERIA";#N/A,#N/A,TRUE,"COMPRAS";#N/A,#N/A,TRUE,"DIRECCION";#N/A,#N/A,TRUE,"RESUMEN"}</definedName>
    <definedName name="sdfsdgg" localSheetId="3" hidden="1">{#N/A,#N/A,TRUE,"INGENIERIA";#N/A,#N/A,TRUE,"COMPRAS";#N/A,#N/A,TRUE,"DIRECCION";#N/A,#N/A,TRUE,"RESUMEN"}</definedName>
    <definedName name="sdfsdgg" localSheetId="4" hidden="1">{#N/A,#N/A,TRUE,"INGENIERIA";#N/A,#N/A,TRUE,"COMPRAS";#N/A,#N/A,TRUE,"DIRECCION";#N/A,#N/A,TRUE,"RESUMEN"}</definedName>
    <definedName name="sdfsdgg" localSheetId="5" hidden="1">{#N/A,#N/A,TRUE,"INGENIERIA";#N/A,#N/A,TRUE,"COMPRAS";#N/A,#N/A,TRUE,"DIRECCION";#N/A,#N/A,TRUE,"RESUMEN"}</definedName>
    <definedName name="sdfsdgg" hidden="1">{#N/A,#N/A,TRUE,"INGENIERIA";#N/A,#N/A,TRUE,"COMPRAS";#N/A,#N/A,TRUE,"DIRECCION";#N/A,#N/A,TRUE,"RESUMEN"}</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localSheetId="16" hidden="1">{"TAB1",#N/A,TRUE,"GENERAL";"TAB2",#N/A,TRUE,"GENERAL";"TAB3",#N/A,TRUE,"GENERAL";"TAB4",#N/A,TRUE,"GENERAL";"TAB5",#N/A,TRUE,"GENERAL"}</definedName>
    <definedName name="SDFSF" localSheetId="17" hidden="1">{"TAB1",#N/A,TRUE,"GENERAL";"TAB2",#N/A,TRUE,"GENERAL";"TAB3",#N/A,TRUE,"GENERAL";"TAB4",#N/A,TRUE,"GENERAL";"TAB5",#N/A,TRUE,"GENERAL"}</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17"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17"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hidden="1">{"TAB1",#N/A,TRUE,"GENERAL";"TAB2",#N/A,TRUE,"GENERAL";"TAB3",#N/A,TRUE,"GENERAL";"TAB4",#N/A,TRUE,"GENERAL";"TAB5",#N/A,TRUE,"GENERAL"}</definedName>
    <definedName name="sdgfgp" localSheetId="6" hidden="1">{"via1",#N/A,TRUE,"general";"via2",#N/A,TRUE,"general";"via3",#N/A,TRUE,"general"}</definedName>
    <definedName name="sdgfgp" localSheetId="7" hidden="1">{"via1",#N/A,TRUE,"general";"via2",#N/A,TRUE,"general";"via3",#N/A,TRUE,"general"}</definedName>
    <definedName name="sdgfgp" localSheetId="16" hidden="1">{"via1",#N/A,TRUE,"general";"via2",#N/A,TRUE,"general";"via3",#N/A,TRUE,"general"}</definedName>
    <definedName name="sdgfgp" localSheetId="17" hidden="1">{"via1",#N/A,TRUE,"general";"via2",#N/A,TRUE,"general";"via3",#N/A,TRUE,"general"}</definedName>
    <definedName name="sdgfgp" localSheetId="3"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localSheetId="16" hidden="1">{"via1",#N/A,TRUE,"general";"via2",#N/A,TRUE,"general";"via3",#N/A,TRUE,"general"}</definedName>
    <definedName name="sdgfiu" localSheetId="17"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hidden="1">{"via1",#N/A,TRUE,"general";"via2",#N/A,TRUE,"general";"via3",#N/A,TRUE,"general"}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localSheetId="16" hidden="1">{"TAB1",#N/A,TRUE,"GENERAL";"TAB2",#N/A,TRUE,"GENERAL";"TAB3",#N/A,TRUE,"GENERAL";"TAB4",#N/A,TRUE,"GENERAL";"TAB5",#N/A,TRUE,"GENERAL"}</definedName>
    <definedName name="sdgsd" localSheetId="17" hidden="1">{"TAB1",#N/A,TRUE,"GENERAL";"TAB2",#N/A,TRUE,"GENERAL";"TAB3",#N/A,TRUE,"GENERAL";"TAB4",#N/A,TRUE,"GENERAL";"TAB5",#N/A,TRUE,"GENERAL"}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hidden="1">{"TAB1",#N/A,TRUE,"GENERAL";"TAB2",#N/A,TRUE,"GENERAL";"TAB3",#N/A,TRUE,"GENERAL";"TAB4",#N/A,TRUE,"GENERAL";"TAB5",#N/A,TRUE,"GENERAL"}</definedName>
    <definedName name="sdgsg" localSheetId="6" hidden="1">{"via1",#N/A,TRUE,"general";"via2",#N/A,TRUE,"general";"via3",#N/A,TRUE,"general"}</definedName>
    <definedName name="sdgsg" localSheetId="7" hidden="1">{"via1",#N/A,TRUE,"general";"via2",#N/A,TRUE,"general";"via3",#N/A,TRUE,"general"}</definedName>
    <definedName name="sdgsg" localSheetId="16" hidden="1">{"via1",#N/A,TRUE,"general";"via2",#N/A,TRUE,"general";"via3",#N/A,TRUE,"general"}</definedName>
    <definedName name="sdgsg" localSheetId="17" hidden="1">{"via1",#N/A,TRUE,"general";"via2",#N/A,TRUE,"general";"via3",#N/A,TRUE,"general"}</definedName>
    <definedName name="sdgsg" localSheetId="3"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hidden="1">{"via1",#N/A,TRUE,"general";"via2",#N/A,TRUE,"general";"via3",#N/A,TRUE,"general"}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16" hidden="1">{"TAB1",#N/A,TRUE,"GENERAL";"TAB2",#N/A,TRUE,"GENERAL";"TAB3",#N/A,TRUE,"GENERAL";"TAB4",#N/A,TRUE,"GENERAL";"TAB5",#N/A,TRUE,"GENERAL"}</definedName>
    <definedName name="SDIKOM" localSheetId="17"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hidden="1">{"TAB1",#N/A,TRUE,"GENERAL";"TAB2",#N/A,TRUE,"GENERAL";"TAB3",#N/A,TRUE,"GENERAL";"TAB4",#N/A,TRUE,"GENERAL";"TAB5",#N/A,TRUE,"GENERAL"}</definedName>
    <definedName name="SDSD" localSheetId="26">'[13]3,2'!ERR</definedName>
    <definedName name="SDSD" localSheetId="34">'[13]3,2'!ERR</definedName>
    <definedName name="SDSD" localSheetId="35">'[13]3,2'!ERR</definedName>
    <definedName name="SDSD" localSheetId="22">'[13]3,2'!ERR</definedName>
    <definedName name="SDSD" localSheetId="24">'[13]3,2'!ERR</definedName>
    <definedName name="SDSD" localSheetId="3">'[13]3,2'!ERR</definedName>
    <definedName name="SDSD" localSheetId="4">'[13]3,2'!ERR</definedName>
    <definedName name="SDSD" localSheetId="5">'[13]3,2'!ERR</definedName>
    <definedName name="SDSD">'[13]3,2'!ERR</definedName>
    <definedName name="sdsdfh" localSheetId="6" hidden="1">{"via1",#N/A,TRUE,"general";"via2",#N/A,TRUE,"general";"via3",#N/A,TRUE,"general"}</definedName>
    <definedName name="sdsdfh" localSheetId="7" hidden="1">{"via1",#N/A,TRUE,"general";"via2",#N/A,TRUE,"general";"via3",#N/A,TRUE,"general"}</definedName>
    <definedName name="sdsdfh" localSheetId="16" hidden="1">{"via1",#N/A,TRUE,"general";"via2",#N/A,TRUE,"general";"via3",#N/A,TRUE,"general"}</definedName>
    <definedName name="sdsdfh" localSheetId="17" hidden="1">{"via1",#N/A,TRUE,"general";"via2",#N/A,TRUE,"general";"via3",#N/A,TRUE,"general"}</definedName>
    <definedName name="sdsdfh" localSheetId="3"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hidden="1">{"via1",#N/A,TRUE,"general";"via2",#N/A,TRUE,"general";"via3",#N/A,TRUE,"general"}</definedName>
    <definedName name="sdsdfsdff" localSheetId="16" hidden="1">{#N/A,#N/A,TRUE,"1842CWN0"}</definedName>
    <definedName name="sdsdfsdff" localSheetId="17" hidden="1">{#N/A,#N/A,TRUE,"1842CWN0"}</definedName>
    <definedName name="sdsdfsdff" localSheetId="3" hidden="1">{#N/A,#N/A,TRUE,"1842CWN0"}</definedName>
    <definedName name="sdsdfsdff" localSheetId="4" hidden="1">{#N/A,#N/A,TRUE,"1842CWN0"}</definedName>
    <definedName name="sdsdfsdff" localSheetId="5" hidden="1">{#N/A,#N/A,TRUE,"1842CWN0"}</definedName>
    <definedName name="sdsdfsdff" hidden="1">{#N/A,#N/A,TRUE,"1842CWN0"}</definedName>
    <definedName name="SECTOR" localSheetId="6">#REF!</definedName>
    <definedName name="SECTOR" localSheetId="7">#REF!</definedName>
    <definedName name="SECTOR" localSheetId="16">#REF!</definedName>
    <definedName name="SECTOR" localSheetId="17">#REF!</definedName>
    <definedName name="SECTOR" localSheetId="3">#REF!</definedName>
    <definedName name="SECTOR" localSheetId="4">#REF!</definedName>
    <definedName name="SECTOR" localSheetId="5">#REF!</definedName>
    <definedName name="SECTOR">#REF!</definedName>
    <definedName name="SEMANA_C3" localSheetId="16">#REF!</definedName>
    <definedName name="SEMANA_C3" localSheetId="17">#REF!</definedName>
    <definedName name="SEMANA_C3" localSheetId="3">#REF!</definedName>
    <definedName name="SEMANA_C3" localSheetId="4">#REF!</definedName>
    <definedName name="SEMANA_C3" localSheetId="5">#REF!</definedName>
    <definedName name="SEMANA_C3">#REF!</definedName>
    <definedName name="sena" localSheetId="16">[57]Hoja1!$C$14</definedName>
    <definedName name="sena" localSheetId="3">[57]Hoja1!$C$14</definedName>
    <definedName name="sena" localSheetId="4">[57]Hoja1!$C$14</definedName>
    <definedName name="sena" localSheetId="5">[57]Hoja1!$C$14</definedName>
    <definedName name="sena">[57]Hoja1!$C$14</definedName>
    <definedName name="SERO" localSheetId="6">'1,1'!ERR</definedName>
    <definedName name="SERO" localSheetId="7">'1,2'!ERR</definedName>
    <definedName name="SERO" localSheetId="26">'[13]3,2'!ERR</definedName>
    <definedName name="SERO" localSheetId="34">'[13]3,2'!ERR</definedName>
    <definedName name="SERO" localSheetId="35">'[13]3,2'!ERR</definedName>
    <definedName name="SERO" localSheetId="16">'6,1'!ERR</definedName>
    <definedName name="SERO" localSheetId="22">'[13]3,2'!ERR</definedName>
    <definedName name="SERO" localSheetId="24">'[13]3,2'!ERR</definedName>
    <definedName name="SERO" localSheetId="3">CANTIDADES!ERR</definedName>
    <definedName name="SERO" localSheetId="4">'OFERTA ECONOMICA'!ERR</definedName>
    <definedName name="SERO" localSheetId="5">'PRESUPUESTO OFICIAL'!ERR</definedName>
    <definedName name="SERO">'[13]3,2'!ERR</definedName>
    <definedName name="setrj" localSheetId="6" hidden="1">{"via1",#N/A,TRUE,"general";"via2",#N/A,TRUE,"general";"via3",#N/A,TRUE,"general"}</definedName>
    <definedName name="setrj" localSheetId="7" hidden="1">{"via1",#N/A,TRUE,"general";"via2",#N/A,TRUE,"general";"via3",#N/A,TRUE,"general"}</definedName>
    <definedName name="setrj" localSheetId="16" hidden="1">{"via1",#N/A,TRUE,"general";"via2",#N/A,TRUE,"general";"via3",#N/A,TRUE,"general"}</definedName>
    <definedName name="setrj" localSheetId="17" hidden="1">{"via1",#N/A,TRUE,"general";"via2",#N/A,TRUE,"general";"via3",#N/A,TRUE,"general"}</definedName>
    <definedName name="setrj" localSheetId="3"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localSheetId="16" hidden="1">{"via1",#N/A,TRUE,"general";"via2",#N/A,TRUE,"general";"via3",#N/A,TRUE,"general"}</definedName>
    <definedName name="sett" localSheetId="17"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hidden="1">{"via1",#N/A,TRUE,"general";"via2",#N/A,TRUE,"general";"via3",#N/A,TRUE,"general"}</definedName>
    <definedName name="sf" localSheetId="16">[57]Hoja1!$C$12</definedName>
    <definedName name="sf" localSheetId="3">[57]Hoja1!$C$12</definedName>
    <definedName name="sf" localSheetId="4">[57]Hoja1!$C$12</definedName>
    <definedName name="sf" localSheetId="5">[57]Hoja1!$C$12</definedName>
    <definedName name="sf">[57]Hoja1!$C$12</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localSheetId="16" hidden="1">{"TAB1",#N/A,TRUE,"GENERAL";"TAB2",#N/A,TRUE,"GENERAL";"TAB3",#N/A,TRUE,"GENERAL";"TAB4",#N/A,TRUE,"GENERAL";"TAB5",#N/A,TRUE,"GENERAL"}</definedName>
    <definedName name="sfasf" localSheetId="17" hidden="1">{"TAB1",#N/A,TRUE,"GENERAL";"TAB2",#N/A,TRUE,"GENERAL";"TAB3",#N/A,TRUE,"GENERAL";"TAB4",#N/A,TRUE,"GENERAL";"TAB5",#N/A,TRUE,"GENERAL"}</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17"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hidden="1">{"TAB1",#N/A,TRUE,"GENERAL";"TAB2",#N/A,TRUE,"GENERAL";"TAB3",#N/A,TRUE,"GENERAL";"TAB4",#N/A,TRUE,"GENERAL";"TAB5",#N/A,TRUE,"GENERAL"}</definedName>
    <definedName name="sfsd" localSheetId="6" hidden="1">{"via1",#N/A,TRUE,"general";"via2",#N/A,TRUE,"general";"via3",#N/A,TRUE,"general"}</definedName>
    <definedName name="sfsd" localSheetId="7" hidden="1">{"via1",#N/A,TRUE,"general";"via2",#N/A,TRUE,"general";"via3",#N/A,TRUE,"general"}</definedName>
    <definedName name="sfsd" localSheetId="16" hidden="1">{"via1",#N/A,TRUE,"general";"via2",#N/A,TRUE,"general";"via3",#N/A,TRUE,"general"}</definedName>
    <definedName name="sfsd" localSheetId="17" hidden="1">{"via1",#N/A,TRUE,"general";"via2",#N/A,TRUE,"general";"via3",#N/A,TRUE,"general"}</definedName>
    <definedName name="sfsd" localSheetId="3"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hidden="1">{"via1",#N/A,TRUE,"general";"via2",#N/A,TRUE,"general";"via3",#N/A,TRUE,"general"}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localSheetId="16" hidden="1">{"TAB1",#N/A,TRUE,"GENERAL";"TAB2",#N/A,TRUE,"GENERAL";"TAB3",#N/A,TRUE,"GENERAL";"TAB4",#N/A,TRUE,"GENERAL";"TAB5",#N/A,TRUE,"GENERAL"}</definedName>
    <definedName name="sfsdf" localSheetId="17" hidden="1">{"TAB1",#N/A,TRUE,"GENERAL";"TAB2",#N/A,TRUE,"GENERAL";"TAB3",#N/A,TRUE,"GENERAL";"TAB4",#N/A,TRUE,"GENERAL";"TAB5",#N/A,TRUE,"GENERAL"}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17"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17"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hidden="1">{"TAB1",#N/A,TRUE,"GENERAL";"TAB2",#N/A,TRUE,"GENERAL";"TAB3",#N/A,TRUE,"GENERAL";"TAB4",#N/A,TRUE,"GENERAL";"TAB5",#N/A,TRUE,"GENERAL"}</definedName>
    <definedName name="SHEE_INT">[47]steel!#REF!</definedName>
    <definedName name="SHEET">'[19]7422CW00'!#REF!</definedName>
    <definedName name="SHEET_KP">[47]steel!$C$7:$L$47</definedName>
    <definedName name="SHEET_MR">[47]steel!$C$7:$J$47</definedName>
    <definedName name="SHEET1" localSheetId="16">#REF!</definedName>
    <definedName name="SHEET1" localSheetId="17">#REF!</definedName>
    <definedName name="SHEET1" localSheetId="3">#REF!</definedName>
    <definedName name="SHEET1" localSheetId="4">#REF!</definedName>
    <definedName name="SHEET1" localSheetId="5">#REF!</definedName>
    <definedName name="SHEET1">#REF!</definedName>
    <definedName name="SHEET10" localSheetId="16">#REF!</definedName>
    <definedName name="SHEET10" localSheetId="17">#REF!</definedName>
    <definedName name="SHEET10" localSheetId="3">#REF!</definedName>
    <definedName name="SHEET10" localSheetId="4">#REF!</definedName>
    <definedName name="SHEET10" localSheetId="5">#REF!</definedName>
    <definedName name="SHEET10">#REF!</definedName>
    <definedName name="SHEET11" localSheetId="16">#REF!</definedName>
    <definedName name="SHEET11" localSheetId="17">#REF!</definedName>
    <definedName name="SHEET11" localSheetId="3">#REF!</definedName>
    <definedName name="SHEET11" localSheetId="4">#REF!</definedName>
    <definedName name="SHEET11" localSheetId="5">#REF!</definedName>
    <definedName name="SHEET11">#REF!</definedName>
    <definedName name="SHEET12" localSheetId="16">#REF!</definedName>
    <definedName name="SHEET12">#REF!</definedName>
    <definedName name="SHEET13" localSheetId="16">#REF!</definedName>
    <definedName name="SHEET13">#REF!</definedName>
    <definedName name="SHEET14" localSheetId="16">#REF!</definedName>
    <definedName name="SHEET14">#REF!</definedName>
    <definedName name="SHEET15" localSheetId="16">#REF!</definedName>
    <definedName name="SHEET15">#REF!</definedName>
    <definedName name="SHEET16" localSheetId="16">#REF!</definedName>
    <definedName name="SHEET16">#REF!</definedName>
    <definedName name="SHEET17" localSheetId="16">#REF!</definedName>
    <definedName name="SHEET17">#REF!</definedName>
    <definedName name="SHEET18" localSheetId="16">#REF!</definedName>
    <definedName name="SHEET18">#REF!</definedName>
    <definedName name="SHEET19" localSheetId="16">#REF!</definedName>
    <definedName name="SHEET19">#REF!</definedName>
    <definedName name="SHEET2" localSheetId="16">#REF!</definedName>
    <definedName name="SHEET2">#REF!</definedName>
    <definedName name="SHEET20" localSheetId="16">#REF!</definedName>
    <definedName name="SHEET20">#REF!</definedName>
    <definedName name="SHEET21" localSheetId="16">#REF!</definedName>
    <definedName name="SHEET21">#REF!</definedName>
    <definedName name="SHEET22" localSheetId="16">#REF!</definedName>
    <definedName name="SHEET22">#REF!</definedName>
    <definedName name="SHEET23" localSheetId="16">#REF!</definedName>
    <definedName name="SHEET23">#REF!</definedName>
    <definedName name="SHEET24" localSheetId="16">#REF!</definedName>
    <definedName name="SHEET24">#REF!</definedName>
    <definedName name="SHEET25" localSheetId="16">#REF!</definedName>
    <definedName name="SHEET25">#REF!</definedName>
    <definedName name="SHEET26" localSheetId="16">#REF!</definedName>
    <definedName name="SHEET26">#REF!</definedName>
    <definedName name="SHEET3" localSheetId="16">#REF!</definedName>
    <definedName name="SHEET3">#REF!</definedName>
    <definedName name="SHEET4" localSheetId="16">#REF!</definedName>
    <definedName name="SHEET4">#REF!</definedName>
    <definedName name="SHEET5" localSheetId="16">#REF!</definedName>
    <definedName name="SHEET5">#REF!</definedName>
    <definedName name="SHEET6" localSheetId="16">#REF!</definedName>
    <definedName name="SHEET6">#REF!</definedName>
    <definedName name="SHEET7" localSheetId="16">#REF!</definedName>
    <definedName name="SHEET7">#REF!</definedName>
    <definedName name="SHEET8" localSheetId="16">#REF!</definedName>
    <definedName name="SHEET8">#REF!</definedName>
    <definedName name="SHEET9" localSheetId="16">#REF!</definedName>
    <definedName name="SHEET9">#REF!</definedName>
    <definedName name="SI" localSheetId="6">'1,1'!ERR</definedName>
    <definedName name="SI" localSheetId="7">'1,2'!ERR</definedName>
    <definedName name="SI" localSheetId="26">'[13]3,2'!ERR</definedName>
    <definedName name="SI" localSheetId="34">'[13]3,2'!ERR</definedName>
    <definedName name="SI" localSheetId="35">'[13]3,2'!ERR</definedName>
    <definedName name="SI" localSheetId="16">'6,1'!ERR</definedName>
    <definedName name="SI" localSheetId="22">'[13]3,2'!ERR</definedName>
    <definedName name="SI" localSheetId="24">'[13]3,2'!ERR</definedName>
    <definedName name="SI" localSheetId="3">CANTIDADES!ERR</definedName>
    <definedName name="SI" localSheetId="4">'OFERTA ECONOMICA'!ERR</definedName>
    <definedName name="SI" localSheetId="5">'PRESUPUESTO OFICIAL'!ERR</definedName>
    <definedName name="SI">'[13]3,2'!ERR</definedName>
    <definedName name="SINGOLO" localSheetId="16">'[19]7422CW00'!#REF!</definedName>
    <definedName name="SINGOLO" localSheetId="17">'[19]7422CW00'!#REF!</definedName>
    <definedName name="SINGOLO" localSheetId="3">'[19]7422CW00'!#REF!</definedName>
    <definedName name="SINGOLO" localSheetId="4">'[19]7422CW00'!#REF!</definedName>
    <definedName name="SINGOLO" localSheetId="5">'[19]7422CW00'!#REF!</definedName>
    <definedName name="SINGOLO">'[19]7422CW00'!#REF!</definedName>
    <definedName name="SISISIS" localSheetId="6">'1,1'!ERR</definedName>
    <definedName name="SISISIS" localSheetId="7">'1,2'!ERR</definedName>
    <definedName name="SISISIS" localSheetId="26">'[13]3,2'!ERR</definedName>
    <definedName name="SISISIS" localSheetId="34">'[13]3,2'!ERR</definedName>
    <definedName name="SISISIS" localSheetId="35">'[13]3,2'!ERR</definedName>
    <definedName name="SISISIS" localSheetId="16">'6,1'!ERR</definedName>
    <definedName name="SISISIS" localSheetId="22">'[13]3,2'!ERR</definedName>
    <definedName name="SISISIS" localSheetId="24">'[13]3,2'!ERR</definedName>
    <definedName name="SISISIS" localSheetId="3">CANTIDADES!ERR</definedName>
    <definedName name="SISISIS" localSheetId="4">'OFERTA ECONOMICA'!ERR</definedName>
    <definedName name="SISISIS" localSheetId="5">'PRESUPUESTO OFICIAL'!ERR</definedName>
    <definedName name="SISISIS">'[13]3,2'!ERR</definedName>
    <definedName name="Smlv">'[5]DATOS CONTRATO'!$I$9</definedName>
    <definedName name="smlv01">[42]CONTRATO!$I$9</definedName>
    <definedName name="smlv2001">[42]CONTRATO!$H$9</definedName>
    <definedName name="SMML">'[68]ASPECTOS TECNICOS'!$O$12:$P$32</definedName>
    <definedName name="SN">[5]EMPRESA!$G$29</definedName>
    <definedName name="SOLD._4_" localSheetId="16">#REF!</definedName>
    <definedName name="SOLD._4_" localSheetId="17">#REF!</definedName>
    <definedName name="SOLD._4_" localSheetId="3">#REF!</definedName>
    <definedName name="SOLD._4_" localSheetId="4">#REF!</definedName>
    <definedName name="SOLD._4_" localSheetId="5">#REF!</definedName>
    <definedName name="SOLD._4_">#REF!</definedName>
    <definedName name="SOLD._6_" localSheetId="16">#REF!</definedName>
    <definedName name="SOLD._6_" localSheetId="17">#REF!</definedName>
    <definedName name="SOLD._6_" localSheetId="3">#REF!</definedName>
    <definedName name="SOLD._6_" localSheetId="4">#REF!</definedName>
    <definedName name="SOLD._6_" localSheetId="5">#REF!</definedName>
    <definedName name="SOLD._6_">#REF!</definedName>
    <definedName name="SOLD._8_" localSheetId="16">#REF!</definedName>
    <definedName name="SOLD._8_" localSheetId="17">#REF!</definedName>
    <definedName name="SOLD._8_" localSheetId="3">#REF!</definedName>
    <definedName name="SOLD._8_" localSheetId="4">#REF!</definedName>
    <definedName name="SOLD._8_" localSheetId="5">#REF!</definedName>
    <definedName name="SOLD._8_">#REF!</definedName>
    <definedName name="solver_adj" localSheetId="6" hidden="1">'1,1'!#REF!</definedName>
    <definedName name="solver_adj" localSheetId="7" hidden="1">'1,2'!#REF!</definedName>
    <definedName name="solver_adj" localSheetId="3" hidden="1">CANTIDADES!#REF!</definedName>
    <definedName name="solver_adj" localSheetId="4" hidden="1">'OFERTA ECONOMICA'!#REF!</definedName>
    <definedName name="solver_adj" localSheetId="5" hidden="1">'PRESUPUESTO OFICIAL'!#REF!</definedName>
    <definedName name="solver_cvg" localSheetId="6" hidden="1">0.0001</definedName>
    <definedName name="solver_cvg" localSheetId="7" hidden="1">0.0001</definedName>
    <definedName name="solver_cvg" localSheetId="3" hidden="1">0.0001</definedName>
    <definedName name="solver_cvg" localSheetId="4" hidden="1">0.0001</definedName>
    <definedName name="solver_cvg" localSheetId="5" hidden="1">0.0001</definedName>
    <definedName name="solver_drv" localSheetId="6" hidden="1">1</definedName>
    <definedName name="solver_drv" localSheetId="7" hidden="1">1</definedName>
    <definedName name="solver_drv" localSheetId="3" hidden="1">1</definedName>
    <definedName name="solver_drv" localSheetId="4" hidden="1">1</definedName>
    <definedName name="solver_drv" localSheetId="5" hidden="1">1</definedName>
    <definedName name="solver_est" localSheetId="6" hidden="1">1</definedName>
    <definedName name="solver_est" localSheetId="7" hidden="1">1</definedName>
    <definedName name="solver_est" localSheetId="3" hidden="1">1</definedName>
    <definedName name="solver_est" localSheetId="4" hidden="1">1</definedName>
    <definedName name="solver_est" localSheetId="5" hidden="1">1</definedName>
    <definedName name="solver_itr" localSheetId="6" hidden="1">100</definedName>
    <definedName name="solver_itr" localSheetId="7" hidden="1">100</definedName>
    <definedName name="solver_itr" localSheetId="3" hidden="1">100</definedName>
    <definedName name="solver_itr" localSheetId="4" hidden="1">100</definedName>
    <definedName name="solver_itr" localSheetId="5" hidden="1">100</definedName>
    <definedName name="solver_lhs1" localSheetId="6" hidden="1">'1,1'!#REF!</definedName>
    <definedName name="solver_lhs1" localSheetId="7" hidden="1">'1,2'!#REF!</definedName>
    <definedName name="solver_lhs1" localSheetId="3" hidden="1">CANTIDADES!#REF!</definedName>
    <definedName name="solver_lhs1" localSheetId="4" hidden="1">'OFERTA ECONOMICA'!$K$81</definedName>
    <definedName name="solver_lhs1" localSheetId="5" hidden="1">'PRESUPUESTO OFICIAL'!$K$81</definedName>
    <definedName name="solver_lin" localSheetId="6" hidden="1">2</definedName>
    <definedName name="solver_lin" localSheetId="7" hidden="1">2</definedName>
    <definedName name="solver_lin" localSheetId="3" hidden="1">2</definedName>
    <definedName name="solver_lin" localSheetId="4" hidden="1">2</definedName>
    <definedName name="solver_lin" localSheetId="5" hidden="1">2</definedName>
    <definedName name="solver_neg" localSheetId="6" hidden="1">2</definedName>
    <definedName name="solver_neg" localSheetId="7" hidden="1">2</definedName>
    <definedName name="solver_neg" localSheetId="3" hidden="1">2</definedName>
    <definedName name="solver_neg" localSheetId="4" hidden="1">2</definedName>
    <definedName name="solver_neg" localSheetId="5" hidden="1">2</definedName>
    <definedName name="solver_num" localSheetId="6" hidden="1">1</definedName>
    <definedName name="solver_num" localSheetId="7" hidden="1">1</definedName>
    <definedName name="solver_num" localSheetId="3" hidden="1">1</definedName>
    <definedName name="solver_num" localSheetId="4" hidden="1">1</definedName>
    <definedName name="solver_num" localSheetId="5" hidden="1">1</definedName>
    <definedName name="solver_nwt" localSheetId="6" hidden="1">1</definedName>
    <definedName name="solver_nwt" localSheetId="7" hidden="1">1</definedName>
    <definedName name="solver_nwt" localSheetId="3" hidden="1">1</definedName>
    <definedName name="solver_nwt" localSheetId="4" hidden="1">1</definedName>
    <definedName name="solver_nwt" localSheetId="5" hidden="1">1</definedName>
    <definedName name="solver_opt" localSheetId="6" hidden="1">'1,1'!#REF!</definedName>
    <definedName name="solver_opt" localSheetId="7" hidden="1">'1,2'!#REF!</definedName>
    <definedName name="solver_opt" localSheetId="3" hidden="1">CANTIDADES!#REF!</definedName>
    <definedName name="solver_opt" localSheetId="4" hidden="1">'OFERTA ECONOMICA'!$K$81</definedName>
    <definedName name="solver_opt" localSheetId="5" hidden="1">'PRESUPUESTO OFICIAL'!$K$81</definedName>
    <definedName name="solver_pre" localSheetId="6" hidden="1">0.000001</definedName>
    <definedName name="solver_pre" localSheetId="7" hidden="1">0.000001</definedName>
    <definedName name="solver_pre" localSheetId="3" hidden="1">0.000001</definedName>
    <definedName name="solver_pre" localSheetId="4" hidden="1">0.000001</definedName>
    <definedName name="solver_pre" localSheetId="5" hidden="1">0.000001</definedName>
    <definedName name="solver_rel1" localSheetId="6" hidden="1">2</definedName>
    <definedName name="solver_rel1" localSheetId="7" hidden="1">2</definedName>
    <definedName name="solver_rel1" localSheetId="3" hidden="1">2</definedName>
    <definedName name="solver_rel1" localSheetId="4" hidden="1">2</definedName>
    <definedName name="solver_rel1" localSheetId="5" hidden="1">2</definedName>
    <definedName name="solver_rhs1" localSheetId="6" hidden="1">'1,1'!#REF!</definedName>
    <definedName name="solver_rhs1" localSheetId="7" hidden="1">'1,2'!#REF!</definedName>
    <definedName name="solver_rhs1" localSheetId="3" hidden="1">CANTIDADES!#REF!</definedName>
    <definedName name="solver_rhs1" localSheetId="4" hidden="1">'OFERTA ECONOMICA'!$K$82</definedName>
    <definedName name="solver_rhs1" localSheetId="5" hidden="1">'PRESUPUESTO OFICIAL'!$K$82</definedName>
    <definedName name="solver_scl" localSheetId="6" hidden="1">2</definedName>
    <definedName name="solver_scl" localSheetId="7" hidden="1">2</definedName>
    <definedName name="solver_scl" localSheetId="3" hidden="1">2</definedName>
    <definedName name="solver_scl" localSheetId="4" hidden="1">2</definedName>
    <definedName name="solver_scl" localSheetId="5" hidden="1">2</definedName>
    <definedName name="solver_sho" localSheetId="6" hidden="1">2</definedName>
    <definedName name="solver_sho" localSheetId="7" hidden="1">2</definedName>
    <definedName name="solver_sho" localSheetId="3" hidden="1">2</definedName>
    <definedName name="solver_sho" localSheetId="4" hidden="1">2</definedName>
    <definedName name="solver_sho" localSheetId="5" hidden="1">2</definedName>
    <definedName name="solver_tim" localSheetId="6" hidden="1">100</definedName>
    <definedName name="solver_tim" localSheetId="7" hidden="1">100</definedName>
    <definedName name="solver_tim" localSheetId="3" hidden="1">100</definedName>
    <definedName name="solver_tim" localSheetId="4" hidden="1">100</definedName>
    <definedName name="solver_tim" localSheetId="5" hidden="1">100</definedName>
    <definedName name="solver_tol" localSheetId="6" hidden="1">0.05</definedName>
    <definedName name="solver_tol" localSheetId="7" hidden="1">0.05</definedName>
    <definedName name="solver_tol" localSheetId="3" hidden="1">0.05</definedName>
    <definedName name="solver_tol" localSheetId="4" hidden="1">0.05</definedName>
    <definedName name="solver_tol" localSheetId="5" hidden="1">0.05</definedName>
    <definedName name="solver_typ" localSheetId="6" hidden="1">3</definedName>
    <definedName name="solver_typ" localSheetId="7" hidden="1">3</definedName>
    <definedName name="solver_typ" localSheetId="3" hidden="1">3</definedName>
    <definedName name="solver_typ" localSheetId="4" hidden="1">3</definedName>
    <definedName name="solver_typ" localSheetId="5" hidden="1">3</definedName>
    <definedName name="solver_val" localSheetId="6" hidden="1">490454</definedName>
    <definedName name="solver_val" localSheetId="7" hidden="1">490454</definedName>
    <definedName name="solver_val" localSheetId="3" hidden="1">63899000000</definedName>
    <definedName name="solver_val" localSheetId="4" hidden="1">63899000000</definedName>
    <definedName name="solver_val" localSheetId="5" hidden="1">63899000000</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16" hidden="1">{"TAB1",#N/A,TRUE,"GENERAL";"TAB2",#N/A,TRUE,"GENERAL";"TAB3",#N/A,TRUE,"GENERAL";"TAB4",#N/A,TRUE,"GENERAL";"TAB5",#N/A,TRUE,"GENERAL"}</definedName>
    <definedName name="srwrwr" localSheetId="17"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hidden="1">{"TAB1",#N/A,TRUE,"GENERAL";"TAB2",#N/A,TRUE,"GENERAL";"TAB3",#N/A,TRUE,"GENERAL";"TAB4",#N/A,TRUE,"GENERAL";"TAB5",#N/A,TRUE,"GENERAL"}</definedName>
    <definedName name="SS" localSheetId="6">#REF!</definedName>
    <definedName name="SS" localSheetId="7">#REF!</definedName>
    <definedName name="SS" localSheetId="16">#REF!</definedName>
    <definedName name="SS" localSheetId="17">#REF!</definedName>
    <definedName name="SS" localSheetId="3">#REF!</definedName>
    <definedName name="SS" localSheetId="4">#REF!</definedName>
    <definedName name="SS" localSheetId="5">#REF!</definedName>
    <definedName name="SS">#REF!</definedName>
    <definedName name="SS_AVG_SIZE" localSheetId="16">#REF!</definedName>
    <definedName name="SS_AVG_SIZE" localSheetId="17">#REF!</definedName>
    <definedName name="SS_AVG_SIZE" localSheetId="3">#REF!</definedName>
    <definedName name="SS_AVG_SIZE" localSheetId="4">#REF!</definedName>
    <definedName name="SS_AVG_SIZE" localSheetId="5">#REF!</definedName>
    <definedName name="SS_AVG_SIZE">#REF!</definedName>
    <definedName name="SS_WELDING" localSheetId="16">#REF!</definedName>
    <definedName name="SS_WELDING" localSheetId="17">#REF!</definedName>
    <definedName name="SS_WELDING">#REF!</definedName>
    <definedName name="ssa" localSheetId="16">[57]Hoja1!$C$25</definedName>
    <definedName name="ssa" localSheetId="3">[57]Hoja1!$C$25</definedName>
    <definedName name="ssa" localSheetId="4">[57]Hoja1!$C$25</definedName>
    <definedName name="ssa" localSheetId="5">[57]Hoja1!$C$25</definedName>
    <definedName name="ssa">[57]Hoja1!$C$25</definedName>
    <definedName name="ssh" localSheetId="16">[57]Hoja1!$C$24</definedName>
    <definedName name="ssh" localSheetId="3">[57]Hoja1!$C$24</definedName>
    <definedName name="ssh" localSheetId="4">[57]Hoja1!$C$24</definedName>
    <definedName name="ssh" localSheetId="5">[57]Hoja1!$C$24</definedName>
    <definedName name="ssh">[57]Hoja1!$C$24</definedName>
    <definedName name="sss" localSheetId="7">MODULO10.auto_abrir</definedName>
    <definedName name="sss" localSheetId="26">MODULO10.auto_abrir</definedName>
    <definedName name="sss" localSheetId="34">MODULO10.auto_abrir</definedName>
    <definedName name="sss" localSheetId="35">MODULO10.auto_abrir</definedName>
    <definedName name="sss" localSheetId="10">MODULO10.auto_abrir</definedName>
    <definedName name="sss" localSheetId="16">MODULO10.auto_abrir</definedName>
    <definedName name="sss" localSheetId="17">MODULO10.auto_abrir</definedName>
    <definedName name="sss" localSheetId="21">MODULO10.auto_abrir</definedName>
    <definedName name="sss" localSheetId="22">MODULO10.auto_abrir</definedName>
    <definedName name="sss" localSheetId="24">MODULO10.auto_abrir</definedName>
    <definedName name="sss" localSheetId="3">MODULO10.auto_abrir</definedName>
    <definedName name="sss" localSheetId="4">MODULO10.auto_abrir</definedName>
    <definedName name="sss" localSheetId="5">MODULO10.auto_abrir</definedName>
    <definedName name="sss">MODULO10.auto_abrir</definedName>
    <definedName name="SSSS" localSheetId="6">'1,1'!ERR</definedName>
    <definedName name="SSSS" localSheetId="7">'1,2'!ERR</definedName>
    <definedName name="SSSS" localSheetId="26">'[13]3,2'!ERR</definedName>
    <definedName name="SSSS" localSheetId="34">'[13]3,2'!ERR</definedName>
    <definedName name="SSSS" localSheetId="35">'[13]3,2'!ERR</definedName>
    <definedName name="SSSS" localSheetId="16">'6,1'!ERR</definedName>
    <definedName name="SSSS" localSheetId="22">'[13]3,2'!ERR</definedName>
    <definedName name="SSSS" localSheetId="24">'[13]3,2'!ERR</definedName>
    <definedName name="SSSS" localSheetId="3">CANTIDADES!ERR</definedName>
    <definedName name="SSSS" localSheetId="4">'OFERTA ECONOMICA'!ERR</definedName>
    <definedName name="SSSS" localSheetId="5">'PRESUPUESTO OFICIAL'!ERR</definedName>
    <definedName name="SSSS">'[13]3,2'!ERR</definedName>
    <definedName name="sssss7" localSheetId="6" hidden="1">{"via1",#N/A,TRUE,"general";"via2",#N/A,TRUE,"general";"via3",#N/A,TRUE,"general"}</definedName>
    <definedName name="sssss7" localSheetId="7" hidden="1">{"via1",#N/A,TRUE,"general";"via2",#N/A,TRUE,"general";"via3",#N/A,TRUE,"general"}</definedName>
    <definedName name="sssss7" localSheetId="16" hidden="1">{"via1",#N/A,TRUE,"general";"via2",#N/A,TRUE,"general";"via3",#N/A,TRUE,"general"}</definedName>
    <definedName name="sssss7" localSheetId="17" hidden="1">{"via1",#N/A,TRUE,"general";"via2",#N/A,TRUE,"general";"via3",#N/A,TRUE,"general"}</definedName>
    <definedName name="sssss7" localSheetId="3"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hidden="1">{"via1",#N/A,TRUE,"general";"via2",#N/A,TRUE,"general";"via3",#N/A,TRUE,"general"}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16" hidden="1">{"TAB1",#N/A,TRUE,"GENERAL";"TAB2",#N/A,TRUE,"GENERAL";"TAB3",#N/A,TRUE,"GENERAL";"TAB4",#N/A,TRUE,"GENERAL";"TAB5",#N/A,TRUE,"GENERAL"}</definedName>
    <definedName name="sssssa" localSheetId="17"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hidden="1">{"TAB1",#N/A,TRUE,"GENERAL";"TAB2",#N/A,TRUE,"GENERAL";"TAB3",#N/A,TRUE,"GENERAL";"TAB4",#N/A,TRUE,"GENERAL";"TAB5",#N/A,TRUE,"GENERAL"}</definedName>
    <definedName name="sssssy" localSheetId="6" hidden="1">{"via1",#N/A,TRUE,"general";"via2",#N/A,TRUE,"general";"via3",#N/A,TRUE,"general"}</definedName>
    <definedName name="sssssy" localSheetId="7" hidden="1">{"via1",#N/A,TRUE,"general";"via2",#N/A,TRUE,"general";"via3",#N/A,TRUE,"general"}</definedName>
    <definedName name="sssssy" localSheetId="16" hidden="1">{"via1",#N/A,TRUE,"general";"via2",#N/A,TRUE,"general";"via3",#N/A,TRUE,"general"}</definedName>
    <definedName name="sssssy" localSheetId="17" hidden="1">{"via1",#N/A,TRUE,"general";"via2",#N/A,TRUE,"general";"via3",#N/A,TRUE,"general"}</definedName>
    <definedName name="sssssy" localSheetId="3"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hidden="1">{"via1",#N/A,TRUE,"general";"via2",#N/A,TRUE,"general";"via3",#N/A,TRUE,"general"}</definedName>
    <definedName name="St">#REF!</definedName>
    <definedName name="ST_BLDG">'[19]7422CW00'!#REF!</definedName>
    <definedName name="ST_CW">'[19]7422CW00'!#REF!</definedName>
    <definedName name="STALO1">'[19]7422CW00'!#REF!</definedName>
    <definedName name="STAMPA" localSheetId="16">#REF!</definedName>
    <definedName name="STAMPA" localSheetId="17">#REF!</definedName>
    <definedName name="STAMPA">#REF!</definedName>
    <definedName name="STANU" localSheetId="17">'[19]7422CW00'!#REF!</definedName>
    <definedName name="STANU">'[19]7422CW00'!#REF!</definedName>
    <definedName name="START" localSheetId="16">#REF!</definedName>
    <definedName name="START" localSheetId="17">#REF!</definedName>
    <definedName name="START">#REF!</definedName>
    <definedName name="START1" localSheetId="17">'[19]7422CW00'!#REF!</definedName>
    <definedName name="START1">'[19]7422CW00'!#REF!</definedName>
    <definedName name="STENU" localSheetId="17">'[19]7422CW00'!#REF!</definedName>
    <definedName name="STENU">'[19]7422CW00'!#REF!</definedName>
    <definedName name="Stock" localSheetId="17">'[108]PxQ Cantidades'!#REF!</definedName>
    <definedName name="Stock">'[108]PxQ Cantidades'!#REF!</definedName>
    <definedName name="STONU" localSheetId="17">'[19]7422CW00'!#REF!</definedName>
    <definedName name="STONU">'[19]7422CW00'!#REF!</definedName>
    <definedName name="STRESS_RELIEVIN" localSheetId="16">#REF!</definedName>
    <definedName name="STRESS_RELIEVIN" localSheetId="17">#REF!</definedName>
    <definedName name="STRESS_RELIEVIN">#REF!</definedName>
    <definedName name="STSUMM" localSheetId="17">'[19]7422CW00'!#REF!</definedName>
    <definedName name="STSUMM">'[19]7422CW00'!#REF!</definedName>
    <definedName name="stt" localSheetId="6" hidden="1">{"via1",#N/A,TRUE,"general";"via2",#N/A,TRUE,"general";"via3",#N/A,TRUE,"general"}</definedName>
    <definedName name="stt" localSheetId="7" hidden="1">{"via1",#N/A,TRUE,"general";"via2",#N/A,TRUE,"general";"via3",#N/A,TRUE,"general"}</definedName>
    <definedName name="stt" localSheetId="16" hidden="1">{"via1",#N/A,TRUE,"general";"via2",#N/A,TRUE,"general";"via3",#N/A,TRUE,"general"}</definedName>
    <definedName name="stt" localSheetId="17" hidden="1">{"via1",#N/A,TRUE,"general";"via2",#N/A,TRUE,"general";"via3",#N/A,TRUE,"general"}</definedName>
    <definedName name="stt" localSheetId="3"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hidden="1">{"via1",#N/A,TRUE,"general";"via2",#N/A,TRUE,"general";"via3",#N/A,TRUE,"general"}</definedName>
    <definedName name="SUBSUELO">#REF!</definedName>
    <definedName name="Subtotal" localSheetId="16">#REF!</definedName>
    <definedName name="Subtotal" localSheetId="17">#REF!</definedName>
    <definedName name="Subtotal">#REF!</definedName>
    <definedName name="SUELDO" localSheetId="16">#REF!</definedName>
    <definedName name="SUELDO" localSheetId="17">#REF!</definedName>
    <definedName name="SUELDO">#REF!</definedName>
    <definedName name="suma">[54]Hoja1!$F$60</definedName>
    <definedName name="Summary" localSheetId="6">#REF!</definedName>
    <definedName name="Summary" localSheetId="7">#REF!</definedName>
    <definedName name="Summary" localSheetId="16">#REF!</definedName>
    <definedName name="Summary" localSheetId="17">#REF!</definedName>
    <definedName name="Summary" localSheetId="3">#REF!</definedName>
    <definedName name="Summary" localSheetId="4">#REF!</definedName>
    <definedName name="Summary" localSheetId="5">#REF!</definedName>
    <definedName name="Summary">#REF!</definedName>
    <definedName name="SUP_ART" localSheetId="16">[47]steel!#REF!</definedName>
    <definedName name="SUP_ART" localSheetId="17">[47]steel!#REF!</definedName>
    <definedName name="SUP_ART" localSheetId="3">[47]steel!#REF!</definedName>
    <definedName name="SUP_ART" localSheetId="4">[47]steel!#REF!</definedName>
    <definedName name="SUP_ART" localSheetId="5">[47]steel!#REF!</definedName>
    <definedName name="SUP_ART">[47]steel!#REF!</definedName>
    <definedName name="SUP_VEX" localSheetId="16">#REF!</definedName>
    <definedName name="SUP_VEX" localSheetId="17">#REF!</definedName>
    <definedName name="SUP_VEX" localSheetId="3">#REF!</definedName>
    <definedName name="SUP_VEX" localSheetId="4">#REF!</definedName>
    <definedName name="SUP_VEX" localSheetId="5">#REF!</definedName>
    <definedName name="SUP_VEX">#REF!</definedName>
    <definedName name="SUP_VPR" localSheetId="16">#REF!</definedName>
    <definedName name="SUP_VPR" localSheetId="17">#REF!</definedName>
    <definedName name="SUP_VPR" localSheetId="3">#REF!</definedName>
    <definedName name="SUP_VPR" localSheetId="4">#REF!</definedName>
    <definedName name="SUP_VPR" localSheetId="5">#REF!</definedName>
    <definedName name="SUP_VPR">#REF!</definedName>
    <definedName name="SUP_VPR_GEC" localSheetId="16">#REF!</definedName>
    <definedName name="SUP_VPR_GEC" localSheetId="17">#REF!</definedName>
    <definedName name="SUP_VPR_GEC" localSheetId="3">#REF!</definedName>
    <definedName name="SUP_VPR_GEC" localSheetId="4">#REF!</definedName>
    <definedName name="SUP_VPR_GEC" localSheetId="5">#REF!</definedName>
    <definedName name="SUP_VPR_GEC">#REF!</definedName>
    <definedName name="SUP_VPR_GMM" localSheetId="16">#REF!</definedName>
    <definedName name="SUP_VPR_GMM">#REF!</definedName>
    <definedName name="SUP_VPR_GRC" localSheetId="16">#REF!</definedName>
    <definedName name="SUP_VPR_GRC">#REF!</definedName>
    <definedName name="SUP_VPR_GRM" localSheetId="16">#REF!</definedName>
    <definedName name="SUP_VPR_GRM">#REF!</definedName>
    <definedName name="SUP_VPR_GRN" localSheetId="16">#REF!</definedName>
    <definedName name="SUP_VPR_GRN">#REF!</definedName>
    <definedName name="SUP_VPR_GRS" localSheetId="16">#REF!</definedName>
    <definedName name="SUP_VPR_GRS">#REF!</definedName>
    <definedName name="SUP_VPR_GTP" localSheetId="16">[7]Tablas!#REF!</definedName>
    <definedName name="SUP_VPR_GTP">[7]Tablas!#REF!</definedName>
    <definedName name="SUP_VPR_NA" localSheetId="16">#REF!</definedName>
    <definedName name="SUP_VPR_NA" localSheetId="17">#REF!</definedName>
    <definedName name="SUP_VPR_NA" localSheetId="3">#REF!</definedName>
    <definedName name="SUP_VPR_NA" localSheetId="4">#REF!</definedName>
    <definedName name="SUP_VPR_NA" localSheetId="5">#REF!</definedName>
    <definedName name="SUP_VPR_NA">#REF!</definedName>
    <definedName name="SUPER">[60]Tablas!$H$1:$H$65536</definedName>
    <definedName name="SUPERFICIE" localSheetId="16">#REF!</definedName>
    <definedName name="SUPERFICIE" localSheetId="17">#REF!</definedName>
    <definedName name="SUPERFICIE" localSheetId="3">#REF!</definedName>
    <definedName name="SUPERFICIE" localSheetId="4">#REF!</definedName>
    <definedName name="SUPERFICIE" localSheetId="5">#REF!</definedName>
    <definedName name="SUPERFICIE">#REF!</definedName>
    <definedName name="sw" localSheetId="6">'1,1'!ERR</definedName>
    <definedName name="sw" localSheetId="7">'1,2'!ERR</definedName>
    <definedName name="sw" localSheetId="26">'[13]3,2'!ERR</definedName>
    <definedName name="sw" localSheetId="34">'[13]3,2'!ERR</definedName>
    <definedName name="sw" localSheetId="35">'[13]3,2'!ERR</definedName>
    <definedName name="sw" localSheetId="16">'6,1'!ERR</definedName>
    <definedName name="sw" localSheetId="22">'[13]3,2'!ERR</definedName>
    <definedName name="sw" localSheetId="24">'[13]3,2'!ERR</definedName>
    <definedName name="sw" localSheetId="3">CANTIDADES!ERR</definedName>
    <definedName name="sw" localSheetId="4">'OFERTA ECONOMICA'!ERR</definedName>
    <definedName name="sw" localSheetId="5">'PRESUPUESTO OFICIAL'!ERR</definedName>
    <definedName name="sw">'[13]3,2'!ERR</definedName>
    <definedName name="swsw" localSheetId="6" hidden="1">{"via1",#N/A,TRUE,"general";"via2",#N/A,TRUE,"general";"via3",#N/A,TRUE,"general"}</definedName>
    <definedName name="swsw" localSheetId="7" hidden="1">{"via1",#N/A,TRUE,"general";"via2",#N/A,TRUE,"general";"via3",#N/A,TRUE,"general"}</definedName>
    <definedName name="swsw" localSheetId="16" hidden="1">{"via1",#N/A,TRUE,"general";"via2",#N/A,TRUE,"general";"via3",#N/A,TRUE,"general"}</definedName>
    <definedName name="swsw" localSheetId="17" hidden="1">{"via1",#N/A,TRUE,"general";"via2",#N/A,TRUE,"general";"via3",#N/A,TRUE,"general"}</definedName>
    <definedName name="swsw" localSheetId="3"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hidden="1">{"via1",#N/A,TRUE,"general";"via2",#N/A,TRUE,"general";"via3",#N/A,TRUE,"general"}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localSheetId="16" hidden="1">{"TAB1",#N/A,TRUE,"GENERAL";"TAB2",#N/A,TRUE,"GENERAL";"TAB3",#N/A,TRUE,"GENERAL";"TAB4",#N/A,TRUE,"GENERAL";"TAB5",#N/A,TRUE,"GENERAL"}</definedName>
    <definedName name="swsw3" localSheetId="17" hidden="1">{"TAB1",#N/A,TRUE,"GENERAL";"TAB2",#N/A,TRUE,"GENERAL";"TAB3",#N/A,TRUE,"GENERAL";"TAB4",#N/A,TRUE,"GENERAL";"TAB5",#N/A,TRUE,"GENERAL"}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hidden="1">{"TAB1",#N/A,TRUE,"GENERAL";"TAB2",#N/A,TRUE,"GENERAL";"TAB3",#N/A,TRUE,"GENERAL";"TAB4",#N/A,TRUE,"GENERAL";"TAB5",#N/A,TRUE,"GENERAL"}</definedName>
    <definedName name="t" localSheetId="7">[17]!absc</definedName>
    <definedName name="t" localSheetId="26">[17]!absc</definedName>
    <definedName name="t" localSheetId="34">[17]!absc</definedName>
    <definedName name="t" localSheetId="35">[17]!absc</definedName>
    <definedName name="t" localSheetId="10">[17]!absc</definedName>
    <definedName name="t" localSheetId="21">[17]!absc</definedName>
    <definedName name="t" localSheetId="22">[17]!absc</definedName>
    <definedName name="t" localSheetId="24">[17]!absc</definedName>
    <definedName name="t" localSheetId="3">[17]!absc</definedName>
    <definedName name="t" localSheetId="4">[17]!absc</definedName>
    <definedName name="t" localSheetId="5">[17]!absc</definedName>
    <definedName name="t">[17]!absc</definedName>
    <definedName name="t_1" localSheetId="7">Scheduled_Payment+Extra_Payment</definedName>
    <definedName name="t_1" localSheetId="26">Scheduled_Payment+Extra_Payment</definedName>
    <definedName name="t_1" localSheetId="34">Scheduled_Payment+Extra_Payment</definedName>
    <definedName name="t_1" localSheetId="35">Scheduled_Payment+Extra_Payment</definedName>
    <definedName name="t_1" localSheetId="10">Scheduled_Payment+Extra_Payment</definedName>
    <definedName name="t_1" localSheetId="16">Scheduled_Payment+Extra_Payment</definedName>
    <definedName name="t_1" localSheetId="17">Scheduled_Payment+Extra_Payment</definedName>
    <definedName name="t_1" localSheetId="21">Scheduled_Payment+Extra_Payment</definedName>
    <definedName name="t_1" localSheetId="22">Scheduled_Payment+Extra_Payment</definedName>
    <definedName name="t_1" localSheetId="24">Scheduled_Payment+Extra_Payment</definedName>
    <definedName name="t_1" localSheetId="3">Scheduled_Payment+Extra_Payment</definedName>
    <definedName name="t_1" localSheetId="4">Scheduled_Payment+Extra_Payment</definedName>
    <definedName name="t_1" localSheetId="5">Scheduled_Payment+Extra_Payment</definedName>
    <definedName name="t_1">Scheduled_Payment+Extra_Payment</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localSheetId="16" hidden="1">{"TAB1",#N/A,TRUE,"GENERAL";"TAB2",#N/A,TRUE,"GENERAL";"TAB3",#N/A,TRUE,"GENERAL";"TAB4",#N/A,TRUE,"GENERAL";"TAB5",#N/A,TRUE,"GENERAL"}</definedName>
    <definedName name="t5t5" localSheetId="17" hidden="1">{"TAB1",#N/A,TRUE,"GENERAL";"TAB2",#N/A,TRUE,"GENERAL";"TAB3",#N/A,TRUE,"GENERAL";"TAB4",#N/A,TRUE,"GENERAL";"TAB5",#N/A,TRUE,"GENERAL"}</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hidden="1">{"TAB1",#N/A,TRUE,"GENERAL";"TAB2",#N/A,TRUE,"GENERAL";"TAB3",#N/A,TRUE,"GENERAL";"TAB4",#N/A,TRUE,"GENERAL";"TAB5",#N/A,TRUE,"GENERAL"}</definedName>
    <definedName name="TAB_FECHA">[60]Tablas!$B$1:$B$65536</definedName>
    <definedName name="TABLA" localSheetId="6">#REF!</definedName>
    <definedName name="TABLA" localSheetId="7">#REF!</definedName>
    <definedName name="TABLA" localSheetId="16">#REF!</definedName>
    <definedName name="TABLA" localSheetId="17">#REF!</definedName>
    <definedName name="TABLA" localSheetId="3">#REF!</definedName>
    <definedName name="TABLA" localSheetId="4">#REF!</definedName>
    <definedName name="TABLA" localSheetId="5">#REF!</definedName>
    <definedName name="TABLA">#REF!</definedName>
    <definedName name="tabla1">[109]Hoja3!$B$4:$F$28</definedName>
    <definedName name="TABLEKP">'[19]7422CW00'!#REF!</definedName>
    <definedName name="TABLEPRI" localSheetId="16">#REF!</definedName>
    <definedName name="TABLEPRI" localSheetId="17">#REF!</definedName>
    <definedName name="TABLEPRI">#REF!</definedName>
    <definedName name="Tambores" localSheetId="16">#REF!</definedName>
    <definedName name="Tambores" localSheetId="17">#REF!</definedName>
    <definedName name="Tambores">#REF!</definedName>
    <definedName name="Tanques" localSheetId="16">#REF!</definedName>
    <definedName name="Tanques" localSheetId="17">#REF!</definedName>
    <definedName name="Tanques">#REF!</definedName>
    <definedName name="TAREAS_INICIALES" localSheetId="16">#REF!</definedName>
    <definedName name="TAREAS_INICIALES">#REF!</definedName>
    <definedName name="TARIFA" localSheetId="16">#REF!</definedName>
    <definedName name="TARIFA">#REF!</definedName>
    <definedName name="TarifaPension">[42]EMPRESA!$F$24</definedName>
    <definedName name="TARIFAS">[110]TARIFAS!$A$1:$F$52</definedName>
    <definedName name="TarifaSalud">[42]EMPRESA!$F$26</definedName>
    <definedName name="Tasa" localSheetId="16">#REF!</definedName>
    <definedName name="Tasa" localSheetId="17">#REF!</definedName>
    <definedName name="Tasa" localSheetId="3">#REF!</definedName>
    <definedName name="Tasa" localSheetId="4">#REF!</definedName>
    <definedName name="Tasa" localSheetId="5">#REF!</definedName>
    <definedName name="Tasa">#REF!</definedName>
    <definedName name="TASA_DE_CAMBIO" localSheetId="16">#REF!</definedName>
    <definedName name="TASA_DE_CAMBIO" localSheetId="17">#REF!</definedName>
    <definedName name="TASA_DE_CAMBIO" localSheetId="3">#REF!</definedName>
    <definedName name="TASA_DE_CAMBIO" localSheetId="4">#REF!</definedName>
    <definedName name="TASA_DE_CAMBIO" localSheetId="5">#REF!</definedName>
    <definedName name="TASA_DE_CAMBIO">#REF!</definedName>
    <definedName name="Tasa1">'[111]Bases 2A'!$C$20</definedName>
    <definedName name="TasaCCP" localSheetId="16">#REF!</definedName>
    <definedName name="TasaCCP" localSheetId="17">#REF!</definedName>
    <definedName name="TasaCCP" localSheetId="3">#REF!</definedName>
    <definedName name="TasaCCP" localSheetId="4">#REF!</definedName>
    <definedName name="TasaCCP" localSheetId="5">#REF!</definedName>
    <definedName name="TasaCCP">#REF!</definedName>
    <definedName name="Tax" localSheetId="16">#REF!</definedName>
    <definedName name="Tax" localSheetId="17">#REF!</definedName>
    <definedName name="Tax" localSheetId="3">#REF!</definedName>
    <definedName name="Tax" localSheetId="4">#REF!</definedName>
    <definedName name="Tax" localSheetId="5">#REF!</definedName>
    <definedName name="Tax">#REF!</definedName>
    <definedName name="TB_EVENTOS_OTS_ANUAL" localSheetId="16">#REF!</definedName>
    <definedName name="TB_EVENTOS_OTS_ANUAL" localSheetId="17">#REF!</definedName>
    <definedName name="TB_EVENTOS_OTS_ANUAL" localSheetId="3">#REF!</definedName>
    <definedName name="TB_EVENTOS_OTS_ANUAL" localSheetId="4">#REF!</definedName>
    <definedName name="TB_EVENTOS_OTS_ANUAL" localSheetId="5">#REF!</definedName>
    <definedName name="TB_EVENTOS_OTS_ANUAL">#REF!</definedName>
    <definedName name="tc" localSheetId="16">#REF!</definedName>
    <definedName name="tc">#REF!</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localSheetId="16" hidden="1">{"TAB1",#N/A,TRUE,"GENERAL";"TAB2",#N/A,TRUE,"GENERAL";"TAB3",#N/A,TRUE,"GENERAL";"TAB4",#N/A,TRUE,"GENERAL";"TAB5",#N/A,TRUE,"GENERAL"}</definedName>
    <definedName name="tdy" localSheetId="17" hidden="1">{"TAB1",#N/A,TRUE,"GENERAL";"TAB2",#N/A,TRUE,"GENERAL";"TAB3",#N/A,TRUE,"GENERAL";"TAB4",#N/A,TRUE,"GENERAL";"TAB5",#N/A,TRUE,"GENERAL"}</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hidden="1">{"TAB1",#N/A,TRUE,"GENERAL";"TAB2",#N/A,TRUE,"GENERAL";"TAB3",#N/A,TRUE,"GENERAL";"TAB4",#N/A,TRUE,"GENERAL";"TAB5",#N/A,TRUE,"GENERAL"}</definedName>
    <definedName name="telefono">[42]EMPRESA!$F$16</definedName>
    <definedName name="TEMA1" localSheetId="16">#REF!</definedName>
    <definedName name="TEMA1" localSheetId="17">#REF!</definedName>
    <definedName name="TEMA1" localSheetId="3">#REF!</definedName>
    <definedName name="TEMA1" localSheetId="4">#REF!</definedName>
    <definedName name="TEMA1" localSheetId="5">#REF!</definedName>
    <definedName name="TEMA1">#REF!</definedName>
    <definedName name="TEMA10" localSheetId="16">#REF!</definedName>
    <definedName name="TEMA10" localSheetId="17">#REF!</definedName>
    <definedName name="TEMA10" localSheetId="3">#REF!</definedName>
    <definedName name="TEMA10" localSheetId="4">#REF!</definedName>
    <definedName name="TEMA10" localSheetId="5">#REF!</definedName>
    <definedName name="TEMA10">#REF!</definedName>
    <definedName name="TEMA2" localSheetId="16">#REF!</definedName>
    <definedName name="TEMA2" localSheetId="17">#REF!</definedName>
    <definedName name="TEMA2" localSheetId="3">#REF!</definedName>
    <definedName name="TEMA2" localSheetId="4">#REF!</definedName>
    <definedName name="TEMA2" localSheetId="5">#REF!</definedName>
    <definedName name="TEMA2">#REF!</definedName>
    <definedName name="TEMA3" localSheetId="16">#REF!</definedName>
    <definedName name="TEMA3">#REF!</definedName>
    <definedName name="TEMA4" localSheetId="16">#REF!</definedName>
    <definedName name="TEMA4">#REF!</definedName>
    <definedName name="TEMA5" localSheetId="16">#REF!</definedName>
    <definedName name="TEMA5">#REF!</definedName>
    <definedName name="TEMA6" localSheetId="16">#REF!</definedName>
    <definedName name="TEMA6">#REF!</definedName>
    <definedName name="TEMA7" localSheetId="16">#REF!</definedName>
    <definedName name="TEMA7">#REF!</definedName>
    <definedName name="TEMA8" localSheetId="16">#REF!</definedName>
    <definedName name="TEMA8">#REF!</definedName>
    <definedName name="TEMA9" localSheetId="16">#REF!</definedName>
    <definedName name="TEMA9">#REF!</definedName>
    <definedName name="TEMAS_PACC" localSheetId="16">#REF!</definedName>
    <definedName name="TEMAS_PACC">#REF!</definedName>
    <definedName name="TER" localSheetId="6">'1,1'!ERR</definedName>
    <definedName name="TER" localSheetId="7">'1,2'!ERR</definedName>
    <definedName name="TER" localSheetId="26">'[13]3,2'!ERR</definedName>
    <definedName name="TER" localSheetId="34">'[13]3,2'!ERR</definedName>
    <definedName name="TER" localSheetId="35">'[13]3,2'!ERR</definedName>
    <definedName name="TER" localSheetId="16">'6,1'!ERR</definedName>
    <definedName name="TER" localSheetId="22">'[13]3,2'!ERR</definedName>
    <definedName name="TER" localSheetId="24">'[13]3,2'!ERR</definedName>
    <definedName name="TER" localSheetId="3">CANTIDADES!ERR</definedName>
    <definedName name="TER" localSheetId="4">'OFERTA ECONOMICA'!ERR</definedName>
    <definedName name="TER" localSheetId="5">'PRESUPUESTO OFICIAL'!ERR</definedName>
    <definedName name="TER">'[13]3,2'!ERR</definedName>
    <definedName name="TERM" localSheetId="6">'1,1'!ERR</definedName>
    <definedName name="TERM" localSheetId="7">'1,2'!ERR</definedName>
    <definedName name="TERM" localSheetId="26">'[13]3,2'!ERR</definedName>
    <definedName name="TERM" localSheetId="34">'[13]3,2'!ERR</definedName>
    <definedName name="TERM" localSheetId="35">'[13]3,2'!ERR</definedName>
    <definedName name="TERM" localSheetId="16">'6,1'!ERR</definedName>
    <definedName name="TERM" localSheetId="22">'[13]3,2'!ERR</definedName>
    <definedName name="TERM" localSheetId="24">'[13]3,2'!ERR</definedName>
    <definedName name="TERM" localSheetId="3">CANTIDADES!ERR</definedName>
    <definedName name="TERM" localSheetId="4">'OFERTA ECONOMICA'!ERR</definedName>
    <definedName name="TERM" localSheetId="5">'PRESUPUESTO OFICIAL'!ERR</definedName>
    <definedName name="TERM">'[13]3,2'!ERR</definedName>
    <definedName name="TÉRMINOS" localSheetId="6">'1,1'!ERR</definedName>
    <definedName name="TÉRMINOS" localSheetId="7">'1,2'!ERR</definedName>
    <definedName name="TÉRMINOS" localSheetId="26">'[13]3,2'!ERR</definedName>
    <definedName name="TÉRMINOS" localSheetId="34">'[13]3,2'!ERR</definedName>
    <definedName name="TÉRMINOS" localSheetId="35">'[13]3,2'!ERR</definedName>
    <definedName name="TÉRMINOS" localSheetId="16">'6,1'!ERR</definedName>
    <definedName name="TÉRMINOS" localSheetId="22">'[13]3,2'!ERR</definedName>
    <definedName name="TÉRMINOS" localSheetId="24">'[13]3,2'!ERR</definedName>
    <definedName name="TÉRMINOS" localSheetId="3">CANTIDADES!ERR</definedName>
    <definedName name="TÉRMINOS" localSheetId="4">'OFERTA ECONOMICA'!ERR</definedName>
    <definedName name="TÉRMINOS" localSheetId="5">'PRESUPUESTO OFICIAL'!ERR</definedName>
    <definedName name="TÉRMINOS">'[13]3,2'!ERR</definedName>
    <definedName name="TERR">[26]PRESUPUESTO!$I$7</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localSheetId="16" hidden="1">{"TAB1",#N/A,TRUE,"GENERAL";"TAB2",#N/A,TRUE,"GENERAL";"TAB3",#N/A,TRUE,"GENERAL";"TAB4",#N/A,TRUE,"GENERAL";"TAB5",#N/A,TRUE,"GENERAL"}</definedName>
    <definedName name="tewst" localSheetId="17" hidden="1">{"TAB1",#N/A,TRUE,"GENERAL";"TAB2",#N/A,TRUE,"GENERAL";"TAB3",#N/A,TRUE,"GENERAL";"TAB4",#N/A,TRUE,"GENERAL";"TAB5",#N/A,TRUE,"GENERAL"}</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hidden="1">{"TAB1",#N/A,TRUE,"GENERAL";"TAB2",#N/A,TRUE,"GENERAL";"TAB3",#N/A,TRUE,"GENERAL";"TAB4",#N/A,TRUE,"GENERAL";"TAB5",#N/A,TRUE,"GENERAL"}</definedName>
    <definedName name="teytrh" localSheetId="6" hidden="1">{"via1",#N/A,TRUE,"general";"via2",#N/A,TRUE,"general";"via3",#N/A,TRUE,"general"}</definedName>
    <definedName name="teytrh" localSheetId="7" hidden="1">{"via1",#N/A,TRUE,"general";"via2",#N/A,TRUE,"general";"via3",#N/A,TRUE,"general"}</definedName>
    <definedName name="teytrh" localSheetId="16" hidden="1">{"via1",#N/A,TRUE,"general";"via2",#N/A,TRUE,"general";"via3",#N/A,TRUE,"general"}</definedName>
    <definedName name="teytrh" localSheetId="17" hidden="1">{"via1",#N/A,TRUE,"general";"via2",#N/A,TRUE,"general";"via3",#N/A,TRUE,"general"}</definedName>
    <definedName name="teytrh" localSheetId="3"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hidden="1">{"via1",#N/A,TRUE,"general";"via2",#N/A,TRUE,"general";"via3",#N/A,TRUE,"general"}</definedName>
    <definedName name="TGB">#REF!</definedName>
    <definedName name="TH" localSheetId="16">#REF!</definedName>
    <definedName name="TH" localSheetId="17">#REF!</definedName>
    <definedName name="TH">#REF!</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localSheetId="16" hidden="1">{"TAB1",#N/A,TRUE,"GENERAL";"TAB2",#N/A,TRUE,"GENERAL";"TAB3",#N/A,TRUE,"GENERAL";"TAB4",#N/A,TRUE,"GENERAL";"TAB5",#N/A,TRUE,"GENERAL"}</definedName>
    <definedName name="thdh" localSheetId="17" hidden="1">{"TAB1",#N/A,TRUE,"GENERAL";"TAB2",#N/A,TRUE,"GENERAL";"TAB3",#N/A,TRUE,"GENERAL";"TAB4",#N/A,TRUE,"GENERAL";"TAB5",#N/A,TRUE,"GENERAL"}</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6" hidden="1">{"via1",#N/A,TRUE,"general";"via2",#N/A,TRUE,"general";"via3",#N/A,TRUE,"general"}</definedName>
    <definedName name="thtj" localSheetId="7" hidden="1">{"via1",#N/A,TRUE,"general";"via2",#N/A,TRUE,"general";"via3",#N/A,TRUE,"general"}</definedName>
    <definedName name="thtj" localSheetId="16" hidden="1">{"via1",#N/A,TRUE,"general";"via2",#N/A,TRUE,"general";"via3",#N/A,TRUE,"general"}</definedName>
    <definedName name="thtj" localSheetId="17" hidden="1">{"via1",#N/A,TRUE,"general";"via2",#N/A,TRUE,"general";"via3",#N/A,TRUE,"general"}</definedName>
    <definedName name="thtj" localSheetId="3"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hidden="1">{"via1",#N/A,TRUE,"general";"via2",#N/A,TRUE,"general";"via3",#N/A,TRUE,"general"}</definedName>
    <definedName name="TIEMPO" localSheetId="16">[38]BASES!$E$27</definedName>
    <definedName name="TIEMPO" localSheetId="3">[38]BASES!$E$27</definedName>
    <definedName name="TIEMPO" localSheetId="4">[38]BASES!$E$27</definedName>
    <definedName name="TIEMPO" localSheetId="5">[38]BASES!$E$27</definedName>
    <definedName name="TIEMPO">[38]BASES!$E$27</definedName>
    <definedName name="TIPO" localSheetId="16">#REF!</definedName>
    <definedName name="TIPO" localSheetId="17">#REF!</definedName>
    <definedName name="TIPO" localSheetId="3">#REF!</definedName>
    <definedName name="TIPO" localSheetId="4">#REF!</definedName>
    <definedName name="TIPO" localSheetId="5">#REF!</definedName>
    <definedName name="TIPO">#REF!</definedName>
    <definedName name="TIPO_GRUPO" localSheetId="16">#REF!</definedName>
    <definedName name="TIPO_GRUPO" localSheetId="17">#REF!</definedName>
    <definedName name="TIPO_GRUPO" localSheetId="3">#REF!</definedName>
    <definedName name="TIPO_GRUPO" localSheetId="4">#REF!</definedName>
    <definedName name="TIPO_GRUPO" localSheetId="5">#REF!</definedName>
    <definedName name="TIPO_GRUPO">#REF!</definedName>
    <definedName name="TipoGC">[95]Tablas!$U$6:$U$15</definedName>
    <definedName name="TipoNeces">[95]Tablas!$Q$6:$Q$8</definedName>
    <definedName name="TipoPro" localSheetId="16">#REF!</definedName>
    <definedName name="TipoPro" localSheetId="17">#REF!</definedName>
    <definedName name="TipoPro" localSheetId="3">#REF!</definedName>
    <definedName name="TipoPro" localSheetId="4">#REF!</definedName>
    <definedName name="TipoPro" localSheetId="5">#REF!</definedName>
    <definedName name="TipoPro">#REF!</definedName>
    <definedName name="Tipoproceso" localSheetId="16">#REF!</definedName>
    <definedName name="Tipoproceso" localSheetId="17">#REF!</definedName>
    <definedName name="Tipoproceso" localSheetId="3">#REF!</definedName>
    <definedName name="Tipoproceso" localSheetId="4">#REF!</definedName>
    <definedName name="Tipoproceso" localSheetId="5">#REF!</definedName>
    <definedName name="Tipoproceso">#REF!</definedName>
    <definedName name="TIR" localSheetId="16">#REF!</definedName>
    <definedName name="TIR" localSheetId="17">#REF!</definedName>
    <definedName name="TIR" localSheetId="3">#REF!</definedName>
    <definedName name="TIR" localSheetId="4">#REF!</definedName>
    <definedName name="TIR" localSheetId="5">#REF!</definedName>
    <definedName name="TIR">#REF!</definedName>
    <definedName name="TITLE" localSheetId="16">#REF!</definedName>
    <definedName name="TITLE">#REF!</definedName>
    <definedName name="titu" localSheetId="16">#REF!</definedName>
    <definedName name="titu">#REF!</definedName>
    <definedName name="titu2" localSheetId="16">#REF!</definedName>
    <definedName name="titu2">#REF!</definedName>
    <definedName name="TITULO" localSheetId="6">#REF!</definedName>
    <definedName name="TITULO" localSheetId="7">#REF!</definedName>
    <definedName name="TITULO" localSheetId="16">#REF!</definedName>
    <definedName name="TITULO">#REF!</definedName>
    <definedName name="_xlnm.Print_Titles">#N/A</definedName>
    <definedName name="Títulos_a_imprimir_IM" localSheetId="6">#REF!</definedName>
    <definedName name="Títulos_a_imprimir_IM" localSheetId="7">#REF!</definedName>
    <definedName name="Títulos_a_imprimir_IM" localSheetId="16">#REF!</definedName>
    <definedName name="Títulos_a_imprimir_IM" localSheetId="17">#REF!</definedName>
    <definedName name="Títulos_a_imprimir_IM" localSheetId="3">#REF!</definedName>
    <definedName name="Títulos_a_imprimir_IM" localSheetId="4">#REF!</definedName>
    <definedName name="Títulos_a_imprimir_IM" localSheetId="5">#REF!</definedName>
    <definedName name="Títulos_a_imprimir_IM">#REF!</definedName>
    <definedName name="tk">'[5]DATOS CONTRATO'!$E$18</definedName>
    <definedName name="TK_1" localSheetId="16" hidden="1">[18]INST!#REF!</definedName>
    <definedName name="TK_1" localSheetId="17" hidden="1">[18]INST!#REF!</definedName>
    <definedName name="TK_1" localSheetId="3" hidden="1">[18]INST!#REF!</definedName>
    <definedName name="TK_1" localSheetId="4" hidden="1">[18]INST!#REF!</definedName>
    <definedName name="TK_1" localSheetId="5" hidden="1">[18]INST!#REF!</definedName>
    <definedName name="TK_1" hidden="1">[18]INST!#REF!</definedName>
    <definedName name="TKSLCI07">[5]EMPRESA!$F$22</definedName>
    <definedName name="tld" localSheetId="16">[57]Datos!$D$14</definedName>
    <definedName name="tld" localSheetId="3">[57]Datos!$D$14</definedName>
    <definedName name="tld" localSheetId="4">[57]Datos!$D$14</definedName>
    <definedName name="tld" localSheetId="5">[57]Datos!$D$14</definedName>
    <definedName name="tld">[57]Datos!$D$14</definedName>
    <definedName name="TOPGENER" localSheetId="16">#REF!</definedName>
    <definedName name="TOPGENER" localSheetId="17">#REF!</definedName>
    <definedName name="TOPGENER" localSheetId="3">#REF!</definedName>
    <definedName name="TOPGENER" localSheetId="4">#REF!</definedName>
    <definedName name="TOPGENER" localSheetId="5">#REF!</definedName>
    <definedName name="TOPGENER">#REF!</definedName>
    <definedName name="TOPGENER1" localSheetId="16">#REF!</definedName>
    <definedName name="TOPGENER1" localSheetId="17">#REF!</definedName>
    <definedName name="TOPGENER1" localSheetId="3">#REF!</definedName>
    <definedName name="TOPGENER1" localSheetId="4">#REF!</definedName>
    <definedName name="TOPGENER1" localSheetId="5">#REF!</definedName>
    <definedName name="TOPGENER1">#REF!</definedName>
    <definedName name="TOPMENU" localSheetId="16">#REF!</definedName>
    <definedName name="TOPMENU" localSheetId="17">#REF!</definedName>
    <definedName name="TOPMENU" localSheetId="3">#REF!</definedName>
    <definedName name="TOPMENU" localSheetId="4">#REF!</definedName>
    <definedName name="TOPMENU" localSheetId="5">#REF!</definedName>
    <definedName name="TOPMENU">#REF!</definedName>
    <definedName name="Torres" localSheetId="16">#REF!</definedName>
    <definedName name="Torres">#REF!</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16" hidden="1">{"TAB1",#N/A,TRUE,"GENERAL";"TAB2",#N/A,TRUE,"GENERAL";"TAB3",#N/A,TRUE,"GENERAL";"TAB4",#N/A,TRUE,"GENERAL";"TAB5",#N/A,TRUE,"GENERAL"}</definedName>
    <definedName name="tortas" localSheetId="17"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hidden="1">{"TAB1",#N/A,TRUE,"GENERAL";"TAB2",#N/A,TRUE,"GENERAL";"TAB3",#N/A,TRUE,"GENERAL";"TAB4",#N/A,TRUE,"GENERAL";"TAB5",#N/A,TRUE,"GENERAL"}</definedName>
    <definedName name="tortas2" localSheetId="6" hidden="1">{"via1",#N/A,TRUE,"general";"via2",#N/A,TRUE,"general";"via3",#N/A,TRUE,"general"}</definedName>
    <definedName name="tortas2" localSheetId="7" hidden="1">{"via1",#N/A,TRUE,"general";"via2",#N/A,TRUE,"general";"via3",#N/A,TRUE,"general"}</definedName>
    <definedName name="tortas2" localSheetId="16" hidden="1">{"via1",#N/A,TRUE,"general";"via2",#N/A,TRUE,"general";"via3",#N/A,TRUE,"general"}</definedName>
    <definedName name="tortas2" localSheetId="17" hidden="1">{"via1",#N/A,TRUE,"general";"via2",#N/A,TRUE,"general";"via3",#N/A,TRUE,"general"}</definedName>
    <definedName name="tortas2" localSheetId="3"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hidden="1">{"via1",#N/A,TRUE,"general";"via2",#N/A,TRUE,"general";"via3",#N/A,TRUE,"general"}</definedName>
    <definedName name="TOT">#REF!</definedName>
    <definedName name="TOTAL" localSheetId="6">#REF!</definedName>
    <definedName name="TOTAL" localSheetId="7">#REF!</definedName>
    <definedName name="TOTAL" localSheetId="16">#REF!</definedName>
    <definedName name="TOTAL" localSheetId="17">#REF!</definedName>
    <definedName name="TOTAL" localSheetId="3">#REF!</definedName>
    <definedName name="TOTAL" localSheetId="4">#REF!</definedName>
    <definedName name="TOTAL" localSheetId="5">#REF!</definedName>
    <definedName name="TOTAL">#REF!</definedName>
    <definedName name="Total_Interest" localSheetId="16">#REF!</definedName>
    <definedName name="Total_Interest" localSheetId="17">#REF!</definedName>
    <definedName name="Total_Interest">#REF!</definedName>
    <definedName name="Total_Pay" localSheetId="16">#REF!</definedName>
    <definedName name="Total_Pay">#REF!</definedName>
    <definedName name="Total_Payment" localSheetId="7">Scheduled_Payment+Extra_Payment</definedName>
    <definedName name="Total_Payment" localSheetId="26">Scheduled_Payment+Extra_Payment</definedName>
    <definedName name="Total_Payment" localSheetId="34">Scheduled_Payment+Extra_Payment</definedName>
    <definedName name="Total_Payment" localSheetId="35">Scheduled_Payment+Extra_Payment</definedName>
    <definedName name="Total_Payment" localSheetId="10">Scheduled_Payment+Extra_Payment</definedName>
    <definedName name="Total_Payment" localSheetId="16">Scheduled_Payment+Extra_Payment</definedName>
    <definedName name="Total_Payment" localSheetId="17">Scheduled_Payment+Extra_Payment</definedName>
    <definedName name="Total_Payment" localSheetId="21">Scheduled_Payment+Extra_Payment</definedName>
    <definedName name="Total_Payment" localSheetId="22">Scheduled_Payment+Extra_Payment</definedName>
    <definedName name="Total_Payment" localSheetId="24">Scheduled_Payment+Extra_Payment</definedName>
    <definedName name="Total_Payment" localSheetId="3">Scheduled_Payment+Extra_Payment</definedName>
    <definedName name="Total_Payment" localSheetId="4">Scheduled_Payment+Extra_Payment</definedName>
    <definedName name="Total_Payment" localSheetId="5">Scheduled_Payment+Extra_Payment</definedName>
    <definedName name="Total_Payment">Scheduled_Payment+Extra_Payment</definedName>
    <definedName name="Total_Payment1" localSheetId="7">Scheduled_Payment+Extra_Payment</definedName>
    <definedName name="Total_Payment1" localSheetId="26">Scheduled_Payment+Extra_Payment</definedName>
    <definedName name="Total_Payment1" localSheetId="34">Scheduled_Payment+Extra_Payment</definedName>
    <definedName name="Total_Payment1" localSheetId="35">Scheduled_Payment+Extra_Payment</definedName>
    <definedName name="Total_Payment1" localSheetId="10">Scheduled_Payment+Extra_Payment</definedName>
    <definedName name="Total_Payment1" localSheetId="16">Scheduled_Payment+Extra_Payment</definedName>
    <definedName name="Total_Payment1" localSheetId="17">Scheduled_Payment+Extra_Payment</definedName>
    <definedName name="Total_Payment1" localSheetId="21">Scheduled_Payment+Extra_Payment</definedName>
    <definedName name="Total_Payment1" localSheetId="22">Scheduled_Payment+Extra_Payment</definedName>
    <definedName name="Total_Payment1" localSheetId="24">Scheduled_Payment+Extra_Payment</definedName>
    <definedName name="Total_Payment1" localSheetId="3">Scheduled_Payment+Extra_Payment</definedName>
    <definedName name="Total_Payment1" localSheetId="4">Scheduled_Payment+Extra_Payment</definedName>
    <definedName name="Total_Payment1" localSheetId="5">Scheduled_Payment+Extra_Payment</definedName>
    <definedName name="Total_Payment1">Scheduled_Payment+Extra_Payment</definedName>
    <definedName name="total1" localSheetId="16">#REF!</definedName>
    <definedName name="total1" localSheetId="17">#REF!</definedName>
    <definedName name="total1" localSheetId="3">#REF!</definedName>
    <definedName name="total1" localSheetId="4">#REF!</definedName>
    <definedName name="total1" localSheetId="5">#REF!</definedName>
    <definedName name="total1">#REF!</definedName>
    <definedName name="TotalCesantias">'[42]NOMINA 1'!$N$38</definedName>
    <definedName name="TOTALHH" localSheetId="16">#REF!</definedName>
    <definedName name="TOTALHH" localSheetId="17">#REF!</definedName>
    <definedName name="TOTALHH" localSheetId="3">#REF!</definedName>
    <definedName name="TOTALHH" localSheetId="4">#REF!</definedName>
    <definedName name="TOTALHH" localSheetId="5">#REF!</definedName>
    <definedName name="TOTALHH">#REF!</definedName>
    <definedName name="TOTALHH1" localSheetId="16">#REF!</definedName>
    <definedName name="TOTALHH1" localSheetId="17">#REF!</definedName>
    <definedName name="TOTALHH1" localSheetId="3">#REF!</definedName>
    <definedName name="TOTALHH1" localSheetId="4">#REF!</definedName>
    <definedName name="TOTALHH1" localSheetId="5">#REF!</definedName>
    <definedName name="TOTALHH1">#REF!</definedName>
    <definedName name="TotalVacaciones">'[42]NOMINA 1'!$N$37</definedName>
    <definedName name="TotAuxAlim">'[5]NOMINA-1'!$E$37</definedName>
    <definedName name="TotAuxAlimentacion">'[42]NOMINA 1'!$E$38</definedName>
    <definedName name="TotAuxCom">'[5]NOMINA-1'!$E$39</definedName>
    <definedName name="TotAuxComi">'[42]NOMINA 1'!$E$40</definedName>
    <definedName name="TotAuxDotacion">'[42]NOMINA 1'!$E$41</definedName>
    <definedName name="TotAuxHab">'[42]NOMINA 1'!$E$37</definedName>
    <definedName name="TotAuxTransporte">'[42]NOMINA 1'!$E$39</definedName>
    <definedName name="TotBasico">'[42]NOMINA 1'!$E$35</definedName>
    <definedName name="TotCom">'[5]NOMINA-1'!$E$41</definedName>
    <definedName name="TotComision">'[42]NOMINA 1'!$E$42</definedName>
    <definedName name="TotExtras">'[42]NOMINA 1'!$E$36</definedName>
    <definedName name="TotIntercesantias">'[42]NOMINA 1'!$N$39</definedName>
    <definedName name="TotPrimaServicios">'[42]NOMINA 1'!$N$36</definedName>
    <definedName name="TotPrimaServicos">'[42]NOMINA 1'!$N$36</definedName>
    <definedName name="TotPrimaVacaciones">'[42]NOMINA 1'!$N$41</definedName>
    <definedName name="TotPrimConv">'[5]NOMINA-1'!$N$39</definedName>
    <definedName name="TotPrimConvencional">'[42]NOMINA 1'!$N$40</definedName>
    <definedName name="TotPrimVac">'[5]NOMINA-1'!$N$40</definedName>
    <definedName name="TOTSHE1" localSheetId="16">#REF!</definedName>
    <definedName name="TOTSHE1" localSheetId="17">#REF!</definedName>
    <definedName name="TOTSHE1" localSheetId="3">#REF!</definedName>
    <definedName name="TOTSHE1" localSheetId="4">#REF!</definedName>
    <definedName name="TOTSHE1" localSheetId="5">#REF!</definedName>
    <definedName name="TOTSHE1">#REF!</definedName>
    <definedName name="TOTSHE10" localSheetId="16">#REF!</definedName>
    <definedName name="TOTSHE10" localSheetId="17">#REF!</definedName>
    <definedName name="TOTSHE10" localSheetId="3">#REF!</definedName>
    <definedName name="TOTSHE10" localSheetId="4">#REF!</definedName>
    <definedName name="TOTSHE10" localSheetId="5">#REF!</definedName>
    <definedName name="TOTSHE10">#REF!</definedName>
    <definedName name="TOTSHE11" localSheetId="16">#REF!</definedName>
    <definedName name="TOTSHE11" localSheetId="17">#REF!</definedName>
    <definedName name="TOTSHE11" localSheetId="3">#REF!</definedName>
    <definedName name="TOTSHE11" localSheetId="4">#REF!</definedName>
    <definedName name="TOTSHE11" localSheetId="5">#REF!</definedName>
    <definedName name="TOTSHE11">#REF!</definedName>
    <definedName name="TOTSHE12" localSheetId="16">#REF!</definedName>
    <definedName name="TOTSHE12">#REF!</definedName>
    <definedName name="TOTSHE13" localSheetId="16">#REF!</definedName>
    <definedName name="TOTSHE13">#REF!</definedName>
    <definedName name="TOTSHE14" localSheetId="16">#REF!</definedName>
    <definedName name="TOTSHE14">#REF!</definedName>
    <definedName name="TOTSHE15" localSheetId="16">#REF!</definedName>
    <definedName name="TOTSHE15">#REF!</definedName>
    <definedName name="TOTSHE16" localSheetId="16">#REF!</definedName>
    <definedName name="TOTSHE16">#REF!</definedName>
    <definedName name="TOTSHE17" localSheetId="16">#REF!</definedName>
    <definedName name="TOTSHE17">#REF!</definedName>
    <definedName name="TOTSHE18" localSheetId="16">#REF!</definedName>
    <definedName name="TOTSHE18">#REF!</definedName>
    <definedName name="TOTSHE19" localSheetId="16">#REF!</definedName>
    <definedName name="TOTSHE19">#REF!</definedName>
    <definedName name="TOTSHE2" localSheetId="16">#REF!</definedName>
    <definedName name="TOTSHE2">#REF!</definedName>
    <definedName name="TOTSHE20" localSheetId="16">#REF!</definedName>
    <definedName name="TOTSHE20">#REF!</definedName>
    <definedName name="TOTSHE21" localSheetId="16">#REF!</definedName>
    <definedName name="TOTSHE21">#REF!</definedName>
    <definedName name="TOTSHE22" localSheetId="16">#REF!</definedName>
    <definedName name="TOTSHE22">#REF!</definedName>
    <definedName name="TOTSHE23" localSheetId="16">#REF!</definedName>
    <definedName name="TOTSHE23">#REF!</definedName>
    <definedName name="TOTSHE24" localSheetId="16">#REF!</definedName>
    <definedName name="TOTSHE24">#REF!</definedName>
    <definedName name="TOTSHE25" localSheetId="16">#REF!</definedName>
    <definedName name="TOTSHE25">#REF!</definedName>
    <definedName name="TOTSHE26" localSheetId="16">#REF!</definedName>
    <definedName name="TOTSHE26">#REF!</definedName>
    <definedName name="TOTSHE3" localSheetId="16">#REF!</definedName>
    <definedName name="TOTSHE3">#REF!</definedName>
    <definedName name="TOTSHE4" localSheetId="16">#REF!</definedName>
    <definedName name="TOTSHE4">#REF!</definedName>
    <definedName name="TOTSHE5" localSheetId="16">#REF!</definedName>
    <definedName name="TOTSHE5">#REF!</definedName>
    <definedName name="TOTSHE6" localSheetId="16">#REF!</definedName>
    <definedName name="TOTSHE6">#REF!</definedName>
    <definedName name="TOTSHE7" localSheetId="16">#REF!</definedName>
    <definedName name="TOTSHE7">#REF!</definedName>
    <definedName name="TOTSHE8" localSheetId="16">#REF!</definedName>
    <definedName name="TOTSHE8">#REF!</definedName>
    <definedName name="TOTSHE9" localSheetId="16">#REF!</definedName>
    <definedName name="TOTSHE9">#REF!</definedName>
    <definedName name="TotVac">'[5]NOMINA-1'!$N$36</definedName>
    <definedName name="tr" localSheetId="6" hidden="1">{"TAB1",#N/A,TRUE,"GENERAL";"TAB2",#N/A,TRUE,"GENERAL";"TAB3",#N/A,TRUE,"GENERAL";"TAB4",#N/A,TRUE,"GENERAL";"TAB5",#N/A,TRUE,"GENERAL"}</definedName>
    <definedName name="tr" localSheetId="7" hidden="1">{"TAB1",#N/A,TRUE,"GENERAL";"TAB2",#N/A,TRUE,"GENERAL";"TAB3",#N/A,TRUE,"GENERAL";"TAB4",#N/A,TRUE,"GENERAL";"TAB5",#N/A,TRUE,"GENERAL"}</definedName>
    <definedName name="tr" localSheetId="16" hidden="1">{"TAB1",#N/A,TRUE,"GENERAL";"TAB2",#N/A,TRUE,"GENERAL";"TAB3",#N/A,TRUE,"GENERAL";"TAB4",#N/A,TRUE,"GENERAL";"TAB5",#N/A,TRUE,"GENERAL"}</definedName>
    <definedName name="tr" localSheetId="17" hidden="1">{"TAB1",#N/A,TRUE,"GENERAL";"TAB2",#N/A,TRUE,"GENERAL";"TAB3",#N/A,TRUE,"GENERAL";"TAB4",#N/A,TRUE,"GENERAL";"TAB5",#N/A,TRUE,"GENERAL"}</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 localSheetId="16">#REF!</definedName>
    <definedName name="Transmisores" localSheetId="17">#REF!</definedName>
    <definedName name="Transmisores">#REF!</definedName>
    <definedName name="Transporte">'[5]DATOS CONTRATO'!$E$16</definedName>
    <definedName name="TRAT" localSheetId="6">[112]desmonte!$E$48</definedName>
    <definedName name="TRAT" localSheetId="7">[112]desmonte!$E$48</definedName>
    <definedName name="TRAT">[113]desmonte!$E$48</definedName>
    <definedName name="TREM" localSheetId="16">#REF!</definedName>
    <definedName name="TREM" localSheetId="17">#REF!</definedName>
    <definedName name="TREM" localSheetId="3">#REF!</definedName>
    <definedName name="TREM" localSheetId="4">#REF!</definedName>
    <definedName name="TREM" localSheetId="5">#REF!</definedName>
    <definedName name="TREM">#REF!</definedName>
    <definedName name="Trenes" localSheetId="16">#REF!</definedName>
    <definedName name="Trenes" localSheetId="17">#REF!</definedName>
    <definedName name="Trenes" localSheetId="3">#REF!</definedName>
    <definedName name="Trenes" localSheetId="4">#REF!</definedName>
    <definedName name="Trenes" localSheetId="5">#REF!</definedName>
    <definedName name="Trenes">#REF!</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localSheetId="16" hidden="1">{"TAB1",#N/A,TRUE,"GENERAL";"TAB2",#N/A,TRUE,"GENERAL";"TAB3",#N/A,TRUE,"GENERAL";"TAB4",#N/A,TRUE,"GENERAL";"TAB5",#N/A,TRUE,"GENERAL"}</definedName>
    <definedName name="trest" localSheetId="17" hidden="1">{"TAB1",#N/A,TRUE,"GENERAL";"TAB2",#N/A,TRUE,"GENERAL";"TAB3",#N/A,TRUE,"GENERAL";"TAB4",#N/A,TRUE,"GENERAL";"TAB5",#N/A,TRUE,"GENERAL"}</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localSheetId="16" hidden="1">{"TAB1",#N/A,TRUE,"GENERAL";"TAB2",#N/A,TRUE,"GENERAL";"TAB3",#N/A,TRUE,"GENERAL";"TAB4",#N/A,TRUE,"GENERAL";"TAB5",#N/A,TRUE,"GENERAL"}</definedName>
    <definedName name="tret" localSheetId="17"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hidden="1">{"TAB1",#N/A,TRUE,"GENERAL";"TAB2",#N/A,TRUE,"GENERAL";"TAB3",#N/A,TRUE,"GENERAL";"TAB4",#N/A,TRUE,"GENERAL";"TAB5",#N/A,TRUE,"GENERAL"}</definedName>
    <definedName name="trh" localSheetId="6" hidden="1">{"via1",#N/A,TRUE,"general";"via2",#N/A,TRUE,"general";"via3",#N/A,TRUE,"general"}</definedName>
    <definedName name="trh" localSheetId="7" hidden="1">{"via1",#N/A,TRUE,"general";"via2",#N/A,TRUE,"general";"via3",#N/A,TRUE,"general"}</definedName>
    <definedName name="trh" localSheetId="16" hidden="1">{"via1",#N/A,TRUE,"general";"via2",#N/A,TRUE,"general";"via3",#N/A,TRUE,"general"}</definedName>
    <definedName name="trh" localSheetId="17" hidden="1">{"via1",#N/A,TRUE,"general";"via2",#N/A,TRUE,"general";"via3",#N/A,TRUE,"general"}</definedName>
    <definedName name="trh" localSheetId="3"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localSheetId="16" hidden="1">{"via1",#N/A,TRUE,"general";"via2",#N/A,TRUE,"general";"via3",#N/A,TRUE,"general"}</definedName>
    <definedName name="trhfh" localSheetId="17"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hidden="1">{"via1",#N/A,TRUE,"general";"via2",#N/A,TRUE,"general";"via3",#N/A,TRUE,"general"}</definedName>
    <definedName name="tri">#REF!</definedName>
    <definedName name="Trimestre1" localSheetId="16">#REF!</definedName>
    <definedName name="Trimestre1" localSheetId="17">#REF!</definedName>
    <definedName name="Trimestre1">#REF!</definedName>
    <definedName name="Trimestre2" localSheetId="16">#REF!</definedName>
    <definedName name="Trimestre2" localSheetId="17">#REF!</definedName>
    <definedName name="Trimestre2">#REF!</definedName>
    <definedName name="Trimestre3" localSheetId="16">#REF!</definedName>
    <definedName name="Trimestre3">#REF!</definedName>
    <definedName name="Trimestre4" localSheetId="16">#REF!</definedName>
    <definedName name="Trimestre4">#REF!</definedName>
    <definedName name="trjfgjh" localSheetId="6" hidden="1">{"via1",#N/A,TRUE,"general";"via2",#N/A,TRUE,"general";"via3",#N/A,TRUE,"general"}</definedName>
    <definedName name="trjfgjh" localSheetId="7" hidden="1">{"via1",#N/A,TRUE,"general";"via2",#N/A,TRUE,"general";"via3",#N/A,TRUE,"general"}</definedName>
    <definedName name="trjfgjh" localSheetId="16" hidden="1">{"via1",#N/A,TRUE,"general";"via2",#N/A,TRUE,"general";"via3",#N/A,TRUE,"general"}</definedName>
    <definedName name="trjfgjh" localSheetId="17" hidden="1">{"via1",#N/A,TRUE,"general";"via2",#N/A,TRUE,"general";"via3",#N/A,TRUE,"general"}</definedName>
    <definedName name="trjfgjh" localSheetId="3"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hidden="1">{"via1",#N/A,TRUE,"general";"via2",#N/A,TRUE,"general";"via3",#N/A,TRUE,"general"}</definedName>
    <definedName name="TRM" localSheetId="16">[114]Tablas!$B$2</definedName>
    <definedName name="TRM" localSheetId="3">[114]Tablas!$B$2</definedName>
    <definedName name="TRM" localSheetId="4">[114]Tablas!$B$2</definedName>
    <definedName name="TRM" localSheetId="5">[114]Tablas!$B$2</definedName>
    <definedName name="TRM">[114]Tablas!$B$2</definedName>
    <definedName name="tru" localSheetId="6" hidden="1">{"via1",#N/A,TRUE,"general";"via2",#N/A,TRUE,"general";"via3",#N/A,TRUE,"general"}</definedName>
    <definedName name="tru" localSheetId="7" hidden="1">{"via1",#N/A,TRUE,"general";"via2",#N/A,TRUE,"general";"via3",#N/A,TRUE,"general"}</definedName>
    <definedName name="tru" localSheetId="16" hidden="1">{"via1",#N/A,TRUE,"general";"via2",#N/A,TRUE,"general";"via3",#N/A,TRUE,"general"}</definedName>
    <definedName name="tru" localSheetId="17" hidden="1">{"via1",#N/A,TRUE,"general";"via2",#N/A,TRUE,"general";"via3",#N/A,TRUE,"general"}</definedName>
    <definedName name="tru" localSheetId="3"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localSheetId="16" hidden="1">{"via1",#N/A,TRUE,"general";"via2",#N/A,TRUE,"general";"via3",#N/A,TRUE,"general"}</definedName>
    <definedName name="truds" localSheetId="17"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localSheetId="16" hidden="1">{"via1",#N/A,TRUE,"general";"via2",#N/A,TRUE,"general";"via3",#N/A,TRUE,"general"}</definedName>
    <definedName name="trutu" localSheetId="17"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localSheetId="16" hidden="1">{"via1",#N/A,TRUE,"general";"via2",#N/A,TRUE,"general";"via3",#N/A,TRUE,"general"}</definedName>
    <definedName name="trydfg" localSheetId="17"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localSheetId="16" hidden="1">{"via1",#N/A,TRUE,"general";"via2",#N/A,TRUE,"general";"via3",#N/A,TRUE,"general"}</definedName>
    <definedName name="trydtrygf" localSheetId="17"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hidden="1">{"via1",#N/A,TRUE,"general";"via2",#N/A,TRUE,"general";"via3",#N/A,TRUE,"general"}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16" hidden="1">{"TAB1",#N/A,TRUE,"GENERAL";"TAB2",#N/A,TRUE,"GENERAL";"TAB3",#N/A,TRUE,"GENERAL";"TAB4",#N/A,TRUE,"GENERAL";"TAB5",#N/A,TRUE,"GENERAL"}</definedName>
    <definedName name="tryery" localSheetId="17"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17"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hidden="1">{"TAB1",#N/A,TRUE,"GENERAL";"TAB2",#N/A,TRUE,"GENERAL";"TAB3",#N/A,TRUE,"GENERAL";"TAB4",#N/A,TRUE,"GENERAL";"TAB5",#N/A,TRUE,"GENERAL"}</definedName>
    <definedName name="tryrth" localSheetId="6" hidden="1">{"via1",#N/A,TRUE,"general";"via2",#N/A,TRUE,"general";"via3",#N/A,TRUE,"general"}</definedName>
    <definedName name="tryrth" localSheetId="7" hidden="1">{"via1",#N/A,TRUE,"general";"via2",#N/A,TRUE,"general";"via3",#N/A,TRUE,"general"}</definedName>
    <definedName name="tryrth" localSheetId="16" hidden="1">{"via1",#N/A,TRUE,"general";"via2",#N/A,TRUE,"general";"via3",#N/A,TRUE,"general"}</definedName>
    <definedName name="tryrth" localSheetId="17" hidden="1">{"via1",#N/A,TRUE,"general";"via2",#N/A,TRUE,"general";"via3",#N/A,TRUE,"general"}</definedName>
    <definedName name="tryrth" localSheetId="3"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hidden="1">{"via1",#N/A,TRUE,"general";"via2",#N/A,TRUE,"general";"via3",#N/A,TRUE,"general"}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localSheetId="16" hidden="1">{"TAB1",#N/A,TRUE,"GENERAL";"TAB2",#N/A,TRUE,"GENERAL";"TAB3",#N/A,TRUE,"GENERAL";"TAB4",#N/A,TRUE,"GENERAL";"TAB5",#N/A,TRUE,"GENERAL"}</definedName>
    <definedName name="tsert" localSheetId="17" hidden="1">{"TAB1",#N/A,TRUE,"GENERAL";"TAB2",#N/A,TRUE,"GENERAL";"TAB3",#N/A,TRUE,"GENERAL";"TAB4",#N/A,TRUE,"GENERAL";"TAB5",#N/A,TRUE,"GENERAL"}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hidden="1">{"TAB1",#N/A,TRUE,"GENERAL";"TAB2",#N/A,TRUE,"GENERAL";"TAB3",#N/A,TRUE,"GENERAL";"TAB4",#N/A,TRUE,"GENERAL";"TAB5",#N/A,TRUE,"GENERAL"}</definedName>
    <definedName name="TtCD" localSheetId="6">#REF!</definedName>
    <definedName name="TtCD" localSheetId="7">#REF!</definedName>
    <definedName name="TtCD" localSheetId="16">#REF!</definedName>
    <definedName name="TtCD" localSheetId="17">#REF!</definedName>
    <definedName name="TtCD" localSheetId="3">#REF!</definedName>
    <definedName name="TtCD" localSheetId="4">#REF!</definedName>
    <definedName name="TtCD" localSheetId="5">#REF!</definedName>
    <definedName name="TtCD">#REF!</definedName>
    <definedName name="TTR" localSheetId="6" hidden="1">{"via1",#N/A,TRUE,"general";"via2",#N/A,TRUE,"general";"via3",#N/A,TRUE,"general"}</definedName>
    <definedName name="TTR" localSheetId="7" hidden="1">{"via1",#N/A,TRUE,"general";"via2",#N/A,TRUE,"general";"via3",#N/A,TRUE,"general"}</definedName>
    <definedName name="TTR" localSheetId="16" hidden="1">{"via1",#N/A,TRUE,"general";"via2",#N/A,TRUE,"general";"via3",#N/A,TRUE,"general"}</definedName>
    <definedName name="TTR" localSheetId="17" hidden="1">{"via1",#N/A,TRUE,"general";"via2",#N/A,TRUE,"general";"via3",#N/A,TRUE,"general"}</definedName>
    <definedName name="TTR" localSheetId="3"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localSheetId="16" hidden="1">{"via1",#N/A,TRUE,"general";"via2",#N/A,TRUE,"general";"via3",#N/A,TRUE,"general"}</definedName>
    <definedName name="ttrff" localSheetId="17"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hidden="1">{"via1",#N/A,TRUE,"general";"via2",#N/A,TRUE,"general";"via3",#N/A,TRUE,"general"}</definedName>
    <definedName name="ttt" localSheetId="6" hidden="1">{"TAB1",#N/A,TRUE,"GENERAL";"TAB2",#N/A,TRUE,"GENERAL";"TAB3",#N/A,TRUE,"GENERAL";"TAB4",#N/A,TRUE,"GENERAL";"TAB5",#N/A,TRUE,"GENERAL"}</definedName>
    <definedName name="ttt" localSheetId="7" hidden="1">{"TAB1",#N/A,TRUE,"GENERAL";"TAB2",#N/A,TRUE,"GENERAL";"TAB3",#N/A,TRUE,"GENERAL";"TAB4",#N/A,TRUE,"GENERAL";"TAB5",#N/A,TRUE,"GENERAL"}</definedName>
    <definedName name="ttt" localSheetId="16" hidden="1">{"TAB1",#N/A,TRUE,"GENERAL";"TAB2",#N/A,TRUE,"GENERAL";"TAB3",#N/A,TRUE,"GENERAL";"TAB4",#N/A,TRUE,"GENERAL";"TAB5",#N/A,TRUE,"GENERAL"}</definedName>
    <definedName name="ttt" localSheetId="17" hidden="1">{"TAB1",#N/A,TRUE,"GENERAL";"TAB2",#N/A,TRUE,"GENERAL";"TAB3",#N/A,TRUE,"GENERAL";"TAB4",#N/A,TRUE,"GENERAL";"TAB5",#N/A,TRUE,"GENERAL"}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hidden="1">{"TAB1",#N/A,TRUE,"GENERAL";"TAB2",#N/A,TRUE,"GENERAL";"TAB3",#N/A,TRUE,"GENERAL";"TAB4",#N/A,TRUE,"GENERAL";"TAB5",#N/A,TRUE,"GENERAL"}</definedName>
    <definedName name="tttt7" localSheetId="6" hidden="1">{"via1",#N/A,TRUE,"general";"via2",#N/A,TRUE,"general";"via3",#N/A,TRUE,"general"}</definedName>
    <definedName name="tttt7" localSheetId="7" hidden="1">{"via1",#N/A,TRUE,"general";"via2",#N/A,TRUE,"general";"via3",#N/A,TRUE,"general"}</definedName>
    <definedName name="tttt7" localSheetId="16" hidden="1">{"via1",#N/A,TRUE,"general";"via2",#N/A,TRUE,"general";"via3",#N/A,TRUE,"general"}</definedName>
    <definedName name="tttt7" localSheetId="17" hidden="1">{"via1",#N/A,TRUE,"general";"via2",#N/A,TRUE,"general";"via3",#N/A,TRUE,"general"}</definedName>
    <definedName name="tttt7" localSheetId="3"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hidden="1">{"via1",#N/A,TRUE,"general";"via2",#N/A,TRUE,"general";"via3",#N/A,TRUE,"general"}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16" hidden="1">{"TAB1",#N/A,TRUE,"GENERAL";"TAB2",#N/A,TRUE,"GENERAL";"TAB3",#N/A,TRUE,"GENERAL";"TAB4",#N/A,TRUE,"GENERAL";"TAB5",#N/A,TRUE,"GENERAL"}</definedName>
    <definedName name="tttthy" localSheetId="17"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hidden="1">{"TAB1",#N/A,TRUE,"GENERAL";"TAB2",#N/A,TRUE,"GENERAL";"TAB3",#N/A,TRUE,"GENERAL";"TAB4",#N/A,TRUE,"GENERAL";"TAB5",#N/A,TRUE,"GENERAL"}</definedName>
    <definedName name="ttttr" localSheetId="6" hidden="1">{"via1",#N/A,TRUE,"general";"via2",#N/A,TRUE,"general";"via3",#N/A,TRUE,"general"}</definedName>
    <definedName name="ttttr" localSheetId="7" hidden="1">{"via1",#N/A,TRUE,"general";"via2",#N/A,TRUE,"general";"via3",#N/A,TRUE,"general"}</definedName>
    <definedName name="ttttr" localSheetId="16" hidden="1">{"via1",#N/A,TRUE,"general";"via2",#N/A,TRUE,"general";"via3",#N/A,TRUE,"general"}</definedName>
    <definedName name="ttttr" localSheetId="17" hidden="1">{"via1",#N/A,TRUE,"general";"via2",#N/A,TRUE,"general";"via3",#N/A,TRUE,"general"}</definedName>
    <definedName name="ttttr" localSheetId="3"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hidden="1">{"via1",#N/A,TRUE,"general";"via2",#N/A,TRUE,"general";"via3",#N/A,TRUE,"general"}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localSheetId="16" hidden="1">{"TAB1",#N/A,TRUE,"GENERAL";"TAB2",#N/A,TRUE,"GENERAL";"TAB3",#N/A,TRUE,"GENERAL";"TAB4",#N/A,TRUE,"GENERAL";"TAB5",#N/A,TRUE,"GENERAL"}</definedName>
    <definedName name="ttttt" localSheetId="17" hidden="1">{"TAB1",#N/A,TRUE,"GENERAL";"TAB2",#N/A,TRUE,"GENERAL";"TAB3",#N/A,TRUE,"GENERAL";"TAB4",#N/A,TRUE,"GENERAL";"TAB5",#N/A,TRUE,"GENERAL"}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hidden="1">{"TAB1",#N/A,TRUE,"GENERAL";"TAB2",#N/A,TRUE,"GENERAL";"TAB3",#N/A,TRUE,"GENERAL";"TAB4",#N/A,TRUE,"GENERAL";"TAB5",#N/A,TRUE,"GENERAL"}</definedName>
    <definedName name="tu" localSheetId="6" hidden="1">{"via1",#N/A,TRUE,"general";"via2",#N/A,TRUE,"general";"via3",#N/A,TRUE,"general"}</definedName>
    <definedName name="tu" localSheetId="7" hidden="1">{"via1",#N/A,TRUE,"general";"via2",#N/A,TRUE,"general";"via3",#N/A,TRUE,"general"}</definedName>
    <definedName name="tu" localSheetId="16" hidden="1">{"via1",#N/A,TRUE,"general";"via2",#N/A,TRUE,"general";"via3",#N/A,TRUE,"general"}</definedName>
    <definedName name="tu" localSheetId="17" hidden="1">{"via1",#N/A,TRUE,"general";"via2",#N/A,TRUE,"general";"via3",#N/A,TRUE,"general"}</definedName>
    <definedName name="tu" localSheetId="3"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hidden="1">{"via1",#N/A,TRUE,"general";"via2",#N/A,TRUE,"general";"via3",#N/A,TRUE,"general"}</definedName>
    <definedName name="TUBERIA" hidden="1">#REF!</definedName>
    <definedName name="Tubería" localSheetId="16">#REF!</definedName>
    <definedName name="Tubería" localSheetId="17">#REF!</definedName>
    <definedName name="Tubería">#REF!</definedName>
    <definedName name="TUBERIA1" localSheetId="16" hidden="1">#REF!</definedName>
    <definedName name="TUBERIA1" localSheetId="17" hidden="1">#REF!</definedName>
    <definedName name="TUBERIA1" hidden="1">#REF!</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localSheetId="16" hidden="1">{"TAB1",#N/A,TRUE,"GENERAL";"TAB2",#N/A,TRUE,"GENERAL";"TAB3",#N/A,TRUE,"GENERAL";"TAB4",#N/A,TRUE,"GENERAL";"TAB5",#N/A,TRUE,"GENERAL"}</definedName>
    <definedName name="tur" localSheetId="17" hidden="1">{"TAB1",#N/A,TRUE,"GENERAL";"TAB2",#N/A,TRUE,"GENERAL";"TAB3",#N/A,TRUE,"GENERAL";"TAB4",#N/A,TRUE,"GENERAL";"TAB5",#N/A,TRUE,"GENERAL"}</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localSheetId="16" hidden="1">{"TAB1",#N/A,TRUE,"GENERAL";"TAB2",#N/A,TRUE,"GENERAL";"TAB3",#N/A,TRUE,"GENERAL";"TAB4",#N/A,TRUE,"GENERAL";"TAB5",#N/A,TRUE,"GENERAL"}</definedName>
    <definedName name="turu" localSheetId="17"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hidden="1">{"TAB1",#N/A,TRUE,"GENERAL";"TAB2",#N/A,TRUE,"GENERAL";"TAB3",#N/A,TRUE,"GENERAL";"TAB4",#N/A,TRUE,"GENERAL";"TAB5",#N/A,TRUE,"GENERAL"}</definedName>
    <definedName name="tvmenor90min">'[94]CCP,LEYES, Y DEC.'!#REF!</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localSheetId="16" hidden="1">{"TAB1",#N/A,TRUE,"GENERAL";"TAB2",#N/A,TRUE,"GENERAL";"TAB3",#N/A,TRUE,"GENERAL";"TAB4",#N/A,TRUE,"GENERAL";"TAB5",#N/A,TRUE,"GENERAL"}</definedName>
    <definedName name="twer" localSheetId="17" hidden="1">{"TAB1",#N/A,TRUE,"GENERAL";"TAB2",#N/A,TRUE,"GENERAL";"TAB3",#N/A,TRUE,"GENERAL";"TAB4",#N/A,TRUE,"GENERAL";"TAB5",#N/A,TRUE,"GENERAL"}</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localSheetId="16" hidden="1">{"TAB1",#N/A,TRUE,"GENERAL";"TAB2",#N/A,TRUE,"GENERAL";"TAB3",#N/A,TRUE,"GENERAL";"TAB4",#N/A,TRUE,"GENERAL";"TAB5",#N/A,TRUE,"GENERAL"}</definedName>
    <definedName name="twet" localSheetId="17"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hidden="1">{"TAB1",#N/A,TRUE,"GENERAL";"TAB2",#N/A,TRUE,"GENERAL";"TAB3",#N/A,TRUE,"GENERAL";"TAB4",#N/A,TRUE,"GENERAL";"TAB5",#N/A,TRUE,"GENERAL"}</definedName>
    <definedName name="ty" localSheetId="6" hidden="1">{"via1",#N/A,TRUE,"general";"via2",#N/A,TRUE,"general";"via3",#N/A,TRUE,"general"}</definedName>
    <definedName name="ty" localSheetId="7" hidden="1">{"via1",#N/A,TRUE,"general";"via2",#N/A,TRUE,"general";"via3",#N/A,TRUE,"general"}</definedName>
    <definedName name="ty" localSheetId="16" hidden="1">{"via1",#N/A,TRUE,"general";"via2",#N/A,TRUE,"general";"via3",#N/A,TRUE,"general"}</definedName>
    <definedName name="ty" localSheetId="17" hidden="1">{"via1",#N/A,TRUE,"general";"via2",#N/A,TRUE,"general";"via3",#N/A,TRUE,"general"}</definedName>
    <definedName name="ty" localSheetId="3" hidden="1">{"via1",#N/A,TRUE,"general";"via2",#N/A,TRUE,"general";"via3",#N/A,TRUE,"general"}</definedName>
    <definedName name="ty" localSheetId="4" hidden="1">{"via1",#N/A,TRUE,"general";"via2",#N/A,TRUE,"general";"via3",#N/A,TRUE,"general"}</definedName>
    <definedName name="ty" localSheetId="5" hidden="1">{"via1",#N/A,TRUE,"general";"via2",#N/A,TRUE,"general";"via3",#N/A,TRUE,"general"}</definedName>
    <definedName name="ty"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localSheetId="16" hidden="1">{"via1",#N/A,TRUE,"general";"via2",#N/A,TRUE,"general";"via3",#N/A,TRUE,"general"}</definedName>
    <definedName name="tyery" localSheetId="17"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hidden="1">{"via1",#N/A,TRUE,"general";"via2",#N/A,TRUE,"general";"via3",#N/A,TRUE,"general"}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localSheetId="16" hidden="1">{"TAB1",#N/A,TRUE,"GENERAL";"TAB2",#N/A,TRUE,"GENERAL";"TAB3",#N/A,TRUE,"GENERAL";"TAB4",#N/A,TRUE,"GENERAL";"TAB5",#N/A,TRUE,"GENERAL"}</definedName>
    <definedName name="tyj" localSheetId="17" hidden="1">{"TAB1",#N/A,TRUE,"GENERAL";"TAB2",#N/A,TRUE,"GENERAL";"TAB3",#N/A,TRUE,"GENERAL";"TAB4",#N/A,TRUE,"GENERAL";"TAB5",#N/A,TRUE,"GENERAL"}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17"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17"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hidden="1">{"TAB1",#N/A,TRUE,"GENERAL";"TAB2",#N/A,TRUE,"GENERAL";"TAB3",#N/A,TRUE,"GENERAL";"TAB4",#N/A,TRUE,"GENERAL";"TAB5",#N/A,TRUE,"GENERAL"}</definedName>
    <definedName name="tyk" localSheetId="6" hidden="1">{"via1",#N/A,TRUE,"general";"via2",#N/A,TRUE,"general";"via3",#N/A,TRUE,"general"}</definedName>
    <definedName name="tyk" localSheetId="7" hidden="1">{"via1",#N/A,TRUE,"general";"via2",#N/A,TRUE,"general";"via3",#N/A,TRUE,"general"}</definedName>
    <definedName name="tyk" localSheetId="16" hidden="1">{"via1",#N/A,TRUE,"general";"via2",#N/A,TRUE,"general";"via3",#N/A,TRUE,"general"}</definedName>
    <definedName name="tyk" localSheetId="17" hidden="1">{"via1",#N/A,TRUE,"general";"via2",#N/A,TRUE,"general";"via3",#N/A,TRUE,"general"}</definedName>
    <definedName name="tyk" localSheetId="3"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localSheetId="16" hidden="1">{"via1",#N/A,TRUE,"general";"via2",#N/A,TRUE,"general";"via3",#N/A,TRUE,"general"}</definedName>
    <definedName name="tym" localSheetId="17"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localSheetId="16" hidden="1">{"via1",#N/A,TRUE,"general";"via2",#N/A,TRUE,"general";"via3",#N/A,TRUE,"general"}</definedName>
    <definedName name="tyr" localSheetId="17"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hidden="1">{"via1",#N/A,TRUE,"general";"via2",#N/A,TRUE,"general";"via3",#N/A,TRUE,"general"}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16" hidden="1">{"TAB1",#N/A,TRUE,"GENERAL";"TAB2",#N/A,TRUE,"GENERAL";"TAB3",#N/A,TRUE,"GENERAL";"TAB4",#N/A,TRUE,"GENERAL";"TAB5",#N/A,TRUE,"GENERAL"}</definedName>
    <definedName name="tytgfhgfh" localSheetId="17"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localSheetId="16" hidden="1">{"TAB1",#N/A,TRUE,"GENERAL";"TAB2",#N/A,TRUE,"GENERAL";"TAB3",#N/A,TRUE,"GENERAL";"TAB4",#N/A,TRUE,"GENERAL";"TAB5",#N/A,TRUE,"GENERAL"}</definedName>
    <definedName name="tyty" localSheetId="17"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17"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17"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17"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hidden="1">{"TAB1",#N/A,TRUE,"GENERAL";"TAB2",#N/A,TRUE,"GENERAL";"TAB3",#N/A,TRUE,"GENERAL";"TAB4",#N/A,TRUE,"GENERAL";"TAB5",#N/A,TRUE,"GENERAL"}</definedName>
    <definedName name="tyutyu" localSheetId="6" hidden="1">{"via1",#N/A,TRUE,"general";"via2",#N/A,TRUE,"general";"via3",#N/A,TRUE,"general"}</definedName>
    <definedName name="tyutyu" localSheetId="7" hidden="1">{"via1",#N/A,TRUE,"general";"via2",#N/A,TRUE,"general";"via3",#N/A,TRUE,"general"}</definedName>
    <definedName name="tyutyu" localSheetId="16" hidden="1">{"via1",#N/A,TRUE,"general";"via2",#N/A,TRUE,"general";"via3",#N/A,TRUE,"general"}</definedName>
    <definedName name="tyutyu" localSheetId="17" hidden="1">{"via1",#N/A,TRUE,"general";"via2",#N/A,TRUE,"general";"via3",#N/A,TRUE,"general"}</definedName>
    <definedName name="tyutyu" localSheetId="3"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localSheetId="16" hidden="1">{"via1",#N/A,TRUE,"general";"via2",#N/A,TRUE,"general";"via3",#N/A,TRUE,"general"}</definedName>
    <definedName name="tyxg" localSheetId="17"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hidden="1">{"via1",#N/A,TRUE,"general";"via2",#N/A,TRUE,"general";"via3",#N/A,TRUE,"general"}</definedName>
    <definedName name="U" localSheetId="6">#REF!</definedName>
    <definedName name="U" localSheetId="7">#REF!</definedName>
    <definedName name="U" localSheetId="16">#REF!</definedName>
    <definedName name="U" localSheetId="17">#REF!</definedName>
    <definedName name="U" localSheetId="3">#REF!</definedName>
    <definedName name="U" localSheetId="4">#REF!</definedName>
    <definedName name="U" localSheetId="5">#REF!</definedName>
    <definedName name="U">#REF!</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localSheetId="16" hidden="1">{"TAB1",#N/A,TRUE,"GENERAL";"TAB2",#N/A,TRUE,"GENERAL";"TAB3",#N/A,TRUE,"GENERAL";"TAB4",#N/A,TRUE,"GENERAL";"TAB5",#N/A,TRUE,"GENERAL"}</definedName>
    <definedName name="u3u" localSheetId="17" hidden="1">{"TAB1",#N/A,TRUE,"GENERAL";"TAB2",#N/A,TRUE,"GENERAL";"TAB3",#N/A,TRUE,"GENERAL";"TAB4",#N/A,TRUE,"GENERAL";"TAB5",#N/A,TRUE,"GENERAL"}</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localSheetId="16" hidden="1">{"TAB1",#N/A,TRUE,"GENERAL";"TAB2",#N/A,TRUE,"GENERAL";"TAB3",#N/A,TRUE,"GENERAL";"TAB4",#N/A,TRUE,"GENERAL";"TAB5",#N/A,TRUE,"GENERAL"}</definedName>
    <definedName name="u7u7" localSheetId="17"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hidden="1">{"TAB1",#N/A,TRUE,"GENERAL";"TAB2",#N/A,TRUE,"GENERAL";"TAB3",#N/A,TRUE,"GENERAL";"TAB4",#N/A,TRUE,"GENERAL";"TAB5",#N/A,TRUE,"GENERAL"}</definedName>
    <definedName name="Ubicación" localSheetId="6">#REF!</definedName>
    <definedName name="Ubicación" localSheetId="7">#REF!</definedName>
    <definedName name="Ubicación" localSheetId="16">#REF!</definedName>
    <definedName name="Ubicación" localSheetId="17">#REF!</definedName>
    <definedName name="Ubicación" localSheetId="3">#REF!</definedName>
    <definedName name="Ubicación" localSheetId="4">#REF!</definedName>
    <definedName name="Ubicación" localSheetId="5">#REF!</definedName>
    <definedName name="Ubicación">#REF!</definedName>
    <definedName name="UFrm2InUse">1</definedName>
    <definedName name="UI" localSheetId="6" hidden="1">{"via1",#N/A,TRUE,"general";"via2",#N/A,TRUE,"general";"via3",#N/A,TRUE,"general"}</definedName>
    <definedName name="UI" localSheetId="7" hidden="1">{"via1",#N/A,TRUE,"general";"via2",#N/A,TRUE,"general";"via3",#N/A,TRUE,"general"}</definedName>
    <definedName name="UI" localSheetId="16" hidden="1">{"via1",#N/A,TRUE,"general";"via2",#N/A,TRUE,"general";"via3",#N/A,TRUE,"general"}</definedName>
    <definedName name="UI" localSheetId="17" hidden="1">{"via1",#N/A,TRUE,"general";"via2",#N/A,TRUE,"general";"via3",#N/A,TRUE,"general"}</definedName>
    <definedName name="UI" localSheetId="3"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hidden="1">{"via1",#N/A,TRUE,"general";"via2",#N/A,TRUE,"general";"via3",#N/A,TRUE,"general"}</definedName>
    <definedName name="UIC">[7]Tablas!#REF!</definedName>
    <definedName name="uijhj" localSheetId="6" hidden="1">{"via1",#N/A,TRUE,"general";"via2",#N/A,TRUE,"general";"via3",#N/A,TRUE,"general"}</definedName>
    <definedName name="uijhj" localSheetId="7" hidden="1">{"via1",#N/A,TRUE,"general";"via2",#N/A,TRUE,"general";"via3",#N/A,TRUE,"general"}</definedName>
    <definedName name="uijhj" localSheetId="16" hidden="1">{"via1",#N/A,TRUE,"general";"via2",#N/A,TRUE,"general";"via3",#N/A,TRUE,"general"}</definedName>
    <definedName name="uijhj" localSheetId="17" hidden="1">{"via1",#N/A,TRUE,"general";"via2",#N/A,TRUE,"general";"via3",#N/A,TRUE,"general"}</definedName>
    <definedName name="uijhj" localSheetId="3"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hidden="1">{"via1",#N/A,TRUE,"general";"via2",#N/A,TRUE,"general";"via3",#N/A,TRUE,"general"}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localSheetId="16" hidden="1">{"TAB1",#N/A,TRUE,"GENERAL";"TAB2",#N/A,TRUE,"GENERAL";"TAB3",#N/A,TRUE,"GENERAL";"TAB4",#N/A,TRUE,"GENERAL";"TAB5",#N/A,TRUE,"GENERAL"}</definedName>
    <definedName name="uio" localSheetId="17" hidden="1">{"TAB1",#N/A,TRUE,"GENERAL";"TAB2",#N/A,TRUE,"GENERAL";"TAB3",#N/A,TRUE,"GENERAL";"TAB4",#N/A,TRUE,"GENERAL";"TAB5",#N/A,TRUE,"GENERAL"}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localSheetId="16" hidden="1">{"TAB1",#N/A,TRUE,"GENERAL";"TAB2",#N/A,TRUE,"GENERAL";"TAB3",#N/A,TRUE,"GENERAL";"TAB4",#N/A,TRUE,"GENERAL";"TAB5",#N/A,TRUE,"GENERAL"}</definedName>
    <definedName name="uiou" localSheetId="17"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hidden="1">{"TAB1",#N/A,TRUE,"GENERAL";"TAB2",#N/A,TRUE,"GENERAL";"TAB3",#N/A,TRUE,"GENERAL";"TAB4",#N/A,TRUE,"GENERAL";"TAB5",#N/A,TRUE,"GENERAL"}</definedName>
    <definedName name="uir" localSheetId="6" hidden="1">{"via1",#N/A,TRUE,"general";"via2",#N/A,TRUE,"general";"via3",#N/A,TRUE,"general"}</definedName>
    <definedName name="uir" localSheetId="7" hidden="1">{"via1",#N/A,TRUE,"general";"via2",#N/A,TRUE,"general";"via3",#N/A,TRUE,"general"}</definedName>
    <definedName name="uir" localSheetId="16" hidden="1">{"via1",#N/A,TRUE,"general";"via2",#N/A,TRUE,"general";"via3",#N/A,TRUE,"general"}</definedName>
    <definedName name="uir" localSheetId="17" hidden="1">{"via1",#N/A,TRUE,"general";"via2",#N/A,TRUE,"general";"via3",#N/A,TRUE,"general"}</definedName>
    <definedName name="uir" localSheetId="3"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hidden="1">{"via1",#N/A,TRUE,"general";"via2",#N/A,TRUE,"general";"via3",#N/A,TRUE,"general"}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16" hidden="1">{"TAB1",#N/A,TRUE,"GENERAL";"TAB2",#N/A,TRUE,"GENERAL";"TAB3",#N/A,TRUE,"GENERAL";"TAB4",#N/A,TRUE,"GENERAL";"TAB5",#N/A,TRUE,"GENERAL"}</definedName>
    <definedName name="uituii" localSheetId="17"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hidden="1">{"TAB1",#N/A,TRUE,"GENERAL";"TAB2",#N/A,TRUE,"GENERAL";"TAB3",#N/A,TRUE,"GENERAL";"TAB4",#N/A,TRUE,"GENERAL";"TAB5",#N/A,TRUE,"GENERAL"}</definedName>
    <definedName name="uityjj" localSheetId="6" hidden="1">{"via1",#N/A,TRUE,"general";"via2",#N/A,TRUE,"general";"via3",#N/A,TRUE,"general"}</definedName>
    <definedName name="uityjj" localSheetId="7" hidden="1">{"via1",#N/A,TRUE,"general";"via2",#N/A,TRUE,"general";"via3",#N/A,TRUE,"general"}</definedName>
    <definedName name="uityjj" localSheetId="16" hidden="1">{"via1",#N/A,TRUE,"general";"via2",#N/A,TRUE,"general";"via3",#N/A,TRUE,"general"}</definedName>
    <definedName name="uityjj" localSheetId="17" hidden="1">{"via1",#N/A,TRUE,"general";"via2",#N/A,TRUE,"general";"via3",#N/A,TRUE,"general"}</definedName>
    <definedName name="uityjj" localSheetId="3"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hidden="1">{"via1",#N/A,TRUE,"general";"via2",#N/A,TRUE,"general";"via3",#N/A,TRUE,"general"}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16" hidden="1">{"TAB1",#N/A,TRUE,"GENERAL";"TAB2",#N/A,TRUE,"GENERAL";"TAB3",#N/A,TRUE,"GENERAL";"TAB4",#N/A,TRUE,"GENERAL";"TAB5",#N/A,TRUE,"GENERAL"}</definedName>
    <definedName name="uiufgj" localSheetId="17"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17"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 localSheetId="16">#REF!</definedName>
    <definedName name="UN_PRI" localSheetId="17">#REF!</definedName>
    <definedName name="UN_PRI">#REF!</definedName>
    <definedName name="UNIT" localSheetId="16">'[115]Lista APU'!$A$3:$D$479</definedName>
    <definedName name="UNIT" localSheetId="3">'[115]Lista APU'!$A$3:$D$479</definedName>
    <definedName name="UNIT" localSheetId="4">'[115]Lista APU'!$A$3:$D$479</definedName>
    <definedName name="UNIT" localSheetId="5">'[115]Lista APU'!$A$3:$D$479</definedName>
    <definedName name="UNIT">'[115]Lista APU'!$A$3:$D$479</definedName>
    <definedName name="UNITARIO" localSheetId="16">[116]Unitarios!$A$3:$D$13</definedName>
    <definedName name="UNITARIO" localSheetId="3">[116]Unitarios!$A$3:$D$13</definedName>
    <definedName name="UNITARIO" localSheetId="4">[116]Unitarios!$A$3:$D$13</definedName>
    <definedName name="UNITARIO" localSheetId="5">[116]Unitarios!$A$3:$D$13</definedName>
    <definedName name="UNITARIO">[116]Unitarios!$A$3:$D$13</definedName>
    <definedName name="Unitarios" localSheetId="6">#REF!</definedName>
    <definedName name="Unitarios" localSheetId="7">#REF!</definedName>
    <definedName name="Unitarios" localSheetId="16">#REF!</definedName>
    <definedName name="Unitarios" localSheetId="17">#REF!</definedName>
    <definedName name="Unitarios" localSheetId="3">#REF!</definedName>
    <definedName name="Unitarios" localSheetId="4">#REF!</definedName>
    <definedName name="Unitarios" localSheetId="5">#REF!</definedName>
    <definedName name="Unitarios">#REF!</definedName>
    <definedName name="unj" localSheetId="16" hidden="1">[14]INST!#REF!</definedName>
    <definedName name="unj" localSheetId="17" hidden="1">[14]INST!#REF!</definedName>
    <definedName name="unj" localSheetId="3" hidden="1">[14]INST!#REF!</definedName>
    <definedName name="unj" localSheetId="4" hidden="1">[14]INST!#REF!</definedName>
    <definedName name="unj" localSheetId="5" hidden="1">[14]INST!#REF!</definedName>
    <definedName name="unj" hidden="1">[14]INST!#REF!</definedName>
    <definedName name="uno" localSheetId="6">'1,1'!ERR</definedName>
    <definedName name="uno" localSheetId="7">'1,2'!ERR</definedName>
    <definedName name="uno" localSheetId="26">'[13]3,2'!ERR</definedName>
    <definedName name="uno" localSheetId="34">'[13]3,2'!ERR</definedName>
    <definedName name="uno" localSheetId="35">'[13]3,2'!ERR</definedName>
    <definedName name="uno" localSheetId="16">'6,1'!ERR</definedName>
    <definedName name="uno" localSheetId="22">'[13]3,2'!ERR</definedName>
    <definedName name="uno" localSheetId="24">'[13]3,2'!ERR</definedName>
    <definedName name="uno" localSheetId="3">CANTIDADES!ERR</definedName>
    <definedName name="uno" localSheetId="4">'OFERTA ECONOMICA'!ERR</definedName>
    <definedName name="uno" localSheetId="5">'PRESUPUESTO OFICIAL'!ERR</definedName>
    <definedName name="uno">'[13]3,2'!ERR</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localSheetId="16" hidden="1">{"TAB1",#N/A,TRUE,"GENERAL";"TAB2",#N/A,TRUE,"GENERAL";"TAB3",#N/A,TRUE,"GENERAL";"TAB4",#N/A,TRUE,"GENERAL";"TAB5",#N/A,TRUE,"GENERAL"}</definedName>
    <definedName name="UOUIV" localSheetId="17" hidden="1">{"TAB1",#N/A,TRUE,"GENERAL";"TAB2",#N/A,TRUE,"GENERAL";"TAB3",#N/A,TRUE,"GENERAL";"TAB4",#N/A,TRUE,"GENERAL";"TAB5",#N/A,TRUE,"GENERAL"}</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hidden="1">{"TAB1",#N/A,TRUE,"GENERAL";"TAB2",#N/A,TRUE,"GENERAL";"TAB3",#N/A,TRUE,"GENERAL";"TAB4",#N/A,TRUE,"GENERAL";"TAB5",#N/A,TRUE,"GENERAL"}</definedName>
    <definedName name="uriel" localSheetId="6">'1,1'!ERR</definedName>
    <definedName name="uriel" localSheetId="7">'1,2'!ERR</definedName>
    <definedName name="uriel" localSheetId="26">'[13]3,2'!ERR</definedName>
    <definedName name="uriel" localSheetId="34">'[13]3,2'!ERR</definedName>
    <definedName name="uriel" localSheetId="35">'[13]3,2'!ERR</definedName>
    <definedName name="uriel" localSheetId="16">'6,1'!ERR</definedName>
    <definedName name="uriel" localSheetId="22">'[13]3,2'!ERR</definedName>
    <definedName name="uriel" localSheetId="24">'[13]3,2'!ERR</definedName>
    <definedName name="uriel" localSheetId="3">CANTIDADES!ERR</definedName>
    <definedName name="uriel" localSheetId="4">'OFERTA ECONOMICA'!ERR</definedName>
    <definedName name="uriel" localSheetId="5">'PRESUPUESTO OFICIAL'!ERR</definedName>
    <definedName name="uriel">'[13]3,2'!ERR</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localSheetId="16" hidden="1">{"TAB1",#N/A,TRUE,"GENERAL";"TAB2",#N/A,TRUE,"GENERAL";"TAB3",#N/A,TRUE,"GENERAL";"TAB4",#N/A,TRUE,"GENERAL";"TAB5",#N/A,TRUE,"GENERAL"}</definedName>
    <definedName name="uryur" localSheetId="17" hidden="1">{"TAB1",#N/A,TRUE,"GENERAL";"TAB2",#N/A,TRUE,"GENERAL";"TAB3",#N/A,TRUE,"GENERAL";"TAB4",#N/A,TRUE,"GENERAL";"TAB5",#N/A,TRUE,"GENERAL"}</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'[83]1'!$N$42</definedName>
    <definedName name="UTL">[26]otros!$C$4</definedName>
    <definedName name="uu" localSheetId="6" hidden="1">{"TAB1",#N/A,TRUE,"GENERAL";"TAB2",#N/A,TRUE,"GENERAL";"TAB3",#N/A,TRUE,"GENERAL";"TAB4",#N/A,TRUE,"GENERAL";"TAB5",#N/A,TRUE,"GENERAL"}</definedName>
    <definedName name="uu" localSheetId="7" hidden="1">{"TAB1",#N/A,TRUE,"GENERAL";"TAB2",#N/A,TRUE,"GENERAL";"TAB3",#N/A,TRUE,"GENERAL";"TAB4",#N/A,TRUE,"GENERAL";"TAB5",#N/A,TRUE,"GENERAL"}</definedName>
    <definedName name="uu" localSheetId="16" hidden="1">{"TAB1",#N/A,TRUE,"GENERAL";"TAB2",#N/A,TRUE,"GENERAL";"TAB3",#N/A,TRUE,"GENERAL";"TAB4",#N/A,TRUE,"GENERAL";"TAB5",#N/A,TRUE,"GENERAL"}</definedName>
    <definedName name="uu" localSheetId="17" hidden="1">{"TAB1",#N/A,TRUE,"GENERAL";"TAB2",#N/A,TRUE,"GENERAL";"TAB3",#N/A,TRUE,"GENERAL";"TAB4",#N/A,TRUE,"GENERAL";"TAB5",#N/A,TRUE,"GENERAL"}</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localSheetId="16" hidden="1">{"TAB1",#N/A,TRUE,"GENERAL";"TAB2",#N/A,TRUE,"GENERAL";"TAB3",#N/A,TRUE,"GENERAL";"TAB4",#N/A,TRUE,"GENERAL";"TAB5",#N/A,TRUE,"GENERAL"}</definedName>
    <definedName name="uuu" localSheetId="17"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17"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hidden="1">{"TAB1",#N/A,TRUE,"GENERAL";"TAB2",#N/A,TRUE,"GENERAL";"TAB3",#N/A,TRUE,"GENERAL";"TAB4",#N/A,TRUE,"GENERAL";"TAB5",#N/A,TRUE,"GENERAL"}</definedName>
    <definedName name="uuuuuj" localSheetId="6" hidden="1">{"via1",#N/A,TRUE,"general";"via2",#N/A,TRUE,"general";"via3",#N/A,TRUE,"general"}</definedName>
    <definedName name="uuuuuj" localSheetId="7" hidden="1">{"via1",#N/A,TRUE,"general";"via2",#N/A,TRUE,"general";"via3",#N/A,TRUE,"general"}</definedName>
    <definedName name="uuuuuj" localSheetId="16" hidden="1">{"via1",#N/A,TRUE,"general";"via2",#N/A,TRUE,"general";"via3",#N/A,TRUE,"general"}</definedName>
    <definedName name="uuuuuj" localSheetId="17" hidden="1">{"via1",#N/A,TRUE,"general";"via2",#N/A,TRUE,"general";"via3",#N/A,TRUE,"general"}</definedName>
    <definedName name="uuuuuj" localSheetId="3"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hidden="1">{"via1",#N/A,TRUE,"general";"via2",#N/A,TRUE,"general";"via3",#N/A,TRUE,"general"}</definedName>
    <definedName name="uv">375000</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localSheetId="16" hidden="1">{"TAB1",#N/A,TRUE,"GENERAL";"TAB2",#N/A,TRUE,"GENERAL";"TAB3",#N/A,TRUE,"GENERAL";"TAB4",#N/A,TRUE,"GENERAL";"TAB5",#N/A,TRUE,"GENERAL"}</definedName>
    <definedName name="uwkap" localSheetId="17" hidden="1">{"TAB1",#N/A,TRUE,"GENERAL";"TAB2",#N/A,TRUE,"GENERAL";"TAB3",#N/A,TRUE,"GENERAL";"TAB4",#N/A,TRUE,"GENERAL";"TAB5",#N/A,TRUE,"GENERAL"}</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17"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localSheetId="16" hidden="1">{"TAB1",#N/A,TRUE,"GENERAL";"TAB2",#N/A,TRUE,"GENERAL";"TAB3",#N/A,TRUE,"GENERAL";"TAB4",#N/A,TRUE,"GENERAL";"TAB5",#N/A,TRUE,"GENERAL"}</definedName>
    <definedName name="uytu" localSheetId="17"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hidden="1">{"TAB1",#N/A,TRUE,"GENERAL";"TAB2",#N/A,TRUE,"GENERAL";"TAB3",#N/A,TRUE,"GENERAL";"TAB4",#N/A,TRUE,"GENERAL";"TAB5",#N/A,TRUE,"GENERAL"}</definedName>
    <definedName name="uyur" localSheetId="6" hidden="1">{"via1",#N/A,TRUE,"general";"via2",#N/A,TRUE,"general";"via3",#N/A,TRUE,"general"}</definedName>
    <definedName name="uyur" localSheetId="7" hidden="1">{"via1",#N/A,TRUE,"general";"via2",#N/A,TRUE,"general";"via3",#N/A,TRUE,"general"}</definedName>
    <definedName name="uyur" localSheetId="16" hidden="1">{"via1",#N/A,TRUE,"general";"via2",#N/A,TRUE,"general";"via3",#N/A,TRUE,"general"}</definedName>
    <definedName name="uyur" localSheetId="17" hidden="1">{"via1",#N/A,TRUE,"general";"via2",#N/A,TRUE,"general";"via3",#N/A,TRUE,"general"}</definedName>
    <definedName name="uyur" localSheetId="3"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hidden="1">{"via1",#N/A,TRUE,"general";"via2",#N/A,TRUE,"general";"via3",#N/A,TRUE,"general"}</definedName>
    <definedName name="v" localSheetId="6" hidden="1">{"TAB1",#N/A,TRUE,"GENERAL";"TAB2",#N/A,TRUE,"GENERAL";"TAB3",#N/A,TRUE,"GENERAL";"TAB4",#N/A,TRUE,"GENERAL";"TAB5",#N/A,TRUE,"GENERAL"}</definedName>
    <definedName name="v" localSheetId="7" hidden="1">{"TAB1",#N/A,TRUE,"GENERAL";"TAB2",#N/A,TRUE,"GENERAL";"TAB3",#N/A,TRUE,"GENERAL";"TAB4",#N/A,TRUE,"GENERAL";"TAB5",#N/A,TRUE,"GENERAL"}</definedName>
    <definedName name="v" localSheetId="16" hidden="1">{"TAB1",#N/A,TRUE,"GENERAL";"TAB2",#N/A,TRUE,"GENERAL";"TAB3",#N/A,TRUE,"GENERAL";"TAB4",#N/A,TRUE,"GENERAL";"TAB5",#N/A,TRUE,"GENERAL"}</definedName>
    <definedName name="v" localSheetId="17" hidden="1">{"TAB1",#N/A,TRUE,"GENERAL";"TAB2",#N/A,TRUE,"GENERAL";"TAB3",#N/A,TRUE,"GENERAL";"TAB4",#N/A,TRUE,"GENERAL";"TAB5",#N/A,TRUE,"GENERAL"}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hidden="1">{"TAB1",#N/A,TRUE,"GENERAL";"TAB2",#N/A,TRUE,"GENERAL";"TAB3",#N/A,TRUE,"GENERAL";"TAB4",#N/A,TRUE,"GENERAL";"TAB5",#N/A,TRUE,"GENERAL"}</definedName>
    <definedName name="VALDES" localSheetId="6">#REF!</definedName>
    <definedName name="VALDES" localSheetId="7">#REF!</definedName>
    <definedName name="VALDES" localSheetId="16">#REF!</definedName>
    <definedName name="VALDES" localSheetId="17">#REF!</definedName>
    <definedName name="VALDES" localSheetId="3">#REF!</definedName>
    <definedName name="VALDES" localSheetId="4">#REF!</definedName>
    <definedName name="VALDES" localSheetId="5">#REF!</definedName>
    <definedName name="VALDES">#REF!</definedName>
    <definedName name="valor1" localSheetId="6">#REF!</definedName>
    <definedName name="valor1" localSheetId="7">#REF!</definedName>
    <definedName name="valor1" localSheetId="16">#REF!</definedName>
    <definedName name="valor1" localSheetId="17">#REF!</definedName>
    <definedName name="valor1">#REF!</definedName>
    <definedName name="valor2" localSheetId="6">#REF!</definedName>
    <definedName name="valor2" localSheetId="7">#REF!</definedName>
    <definedName name="valor2" localSheetId="16">#REF!</definedName>
    <definedName name="valor2" localSheetId="17">#REF!</definedName>
    <definedName name="valor2">#REF!</definedName>
    <definedName name="VALOR3" localSheetId="6">#REF!</definedName>
    <definedName name="VALOR3" localSheetId="7">#REF!</definedName>
    <definedName name="VALOR3" localSheetId="16">#REF!</definedName>
    <definedName name="VALOR3">#REF!</definedName>
    <definedName name="ValorCto">[117]CONTRATO!$E$9</definedName>
    <definedName name="ValorEjecutado" localSheetId="16">#REF!</definedName>
    <definedName name="ValorEjecutado" localSheetId="17">#REF!</definedName>
    <definedName name="ValorEjecutado" localSheetId="3">#REF!</definedName>
    <definedName name="ValorEjecutado" localSheetId="4">#REF!</definedName>
    <definedName name="ValorEjecutado" localSheetId="5">#REF!</definedName>
    <definedName name="ValorEjecutado">#REF!</definedName>
    <definedName name="ValorProyecto" localSheetId="16">#REF!</definedName>
    <definedName name="ValorProyecto" localSheetId="17">#REF!</definedName>
    <definedName name="ValorProyecto" localSheetId="3">#REF!</definedName>
    <definedName name="ValorProyecto" localSheetId="4">#REF!</definedName>
    <definedName name="ValorProyecto" localSheetId="5">#REF!</definedName>
    <definedName name="ValorProyecto">#REF!</definedName>
    <definedName name="ValorRecursosComprometidos" localSheetId="16">#REF!</definedName>
    <definedName name="ValorRecursosComprometidos" localSheetId="17">#REF!</definedName>
    <definedName name="ValorRecursosComprometidos" localSheetId="3">#REF!</definedName>
    <definedName name="ValorRecursosComprometidos" localSheetId="4">#REF!</definedName>
    <definedName name="ValorRecursosComprometidos" localSheetId="5">#REF!</definedName>
    <definedName name="ValorRecursosComprometidos">#REF!</definedName>
    <definedName name="Values_Entered" localSheetId="16">IF(Loan_Amount*'6,1'!Interest_Rate*'6,1'!Loan_Years*'6,1'!Loan_Start&gt;0,1,0)</definedName>
    <definedName name="Values_Entered" localSheetId="17">IF(Loan_Amount*'6,2'!Interest_Rate*'6,2'!Loan_Years*'6,2'!Loan_Start&gt;0,1,0)</definedName>
    <definedName name="Values_Entered" localSheetId="3">IF([0]!Loan_Amount*CANTIDADES!Interest_Rate*[0]!Loan_Years*[0]!Loan_Start&gt;0,1,0)</definedName>
    <definedName name="Values_Entered" localSheetId="4">IF([0]!Loan_Amount*'OFERTA ECONOMICA'!Interest_Rate*[0]!Loan_Years*[0]!Loan_Start&gt;0,1,0)</definedName>
    <definedName name="Values_Entered" localSheetId="5">IF([0]!Loan_Amount*'PRESUPUESTO OFICIAL'!Interest_Rate*[0]!Loan_Years*[0]!Loan_Start&gt;0,1,0)</definedName>
    <definedName name="Values_Entered">IF(Loan_Amount*Interest_Rate*Loan_Years*Loan_Start&gt;0,1,0)</definedName>
    <definedName name="Válvulas" localSheetId="16">#REF!</definedName>
    <definedName name="Válvulas" localSheetId="17">#REF!</definedName>
    <definedName name="Válvulas" localSheetId="3">#REF!</definedName>
    <definedName name="Válvulas" localSheetId="4">#REF!</definedName>
    <definedName name="Válvulas" localSheetId="5">#REF!</definedName>
    <definedName name="Válvulas">#REF!</definedName>
    <definedName name="Var">[16]Varios.!$E$1:$E$65536</definedName>
    <definedName name="VARIACION1" localSheetId="16">#REF!</definedName>
    <definedName name="VARIACION1" localSheetId="17">#REF!</definedName>
    <definedName name="VARIACION1" localSheetId="3">#REF!</definedName>
    <definedName name="VARIACION1" localSheetId="4">#REF!</definedName>
    <definedName name="VARIACION1" localSheetId="5">#REF!</definedName>
    <definedName name="VARIACION1">#REF!</definedName>
    <definedName name="Varios" localSheetId="16">#REF!</definedName>
    <definedName name="Varios" localSheetId="17">#REF!</definedName>
    <definedName name="Varios" localSheetId="3">#REF!</definedName>
    <definedName name="Varios" localSheetId="4">#REF!</definedName>
    <definedName name="Varios" localSheetId="5">#REF!</definedName>
    <definedName name="Varios">#REF!</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16" hidden="1">{"TAB1",#N/A,TRUE,"GENERAL";"TAB2",#N/A,TRUE,"GENERAL";"TAB3",#N/A,TRUE,"GENERAL";"TAB4",#N/A,TRUE,"GENERAL";"TAB5",#N/A,TRUE,"GENERAL"}</definedName>
    <definedName name="vbvbvbvb" localSheetId="17"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 localSheetId="16">#REF!</definedName>
    <definedName name="vct" localSheetId="17">#REF!</definedName>
    <definedName name="vct">#REF!</definedName>
    <definedName name="vcvvc"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6" hidden="1">{"via1",#N/A,TRUE,"general";"via2",#N/A,TRUE,"general";"via3",#N/A,TRUE,"general"}</definedName>
    <definedName name="vdfvuio" localSheetId="7" hidden="1">{"via1",#N/A,TRUE,"general";"via2",#N/A,TRUE,"general";"via3",#N/A,TRUE,"general"}</definedName>
    <definedName name="vdfvuio" localSheetId="16" hidden="1">{"via1",#N/A,TRUE,"general";"via2",#N/A,TRUE,"general";"via3",#N/A,TRUE,"general"}</definedName>
    <definedName name="vdfvuio" localSheetId="17" hidden="1">{"via1",#N/A,TRUE,"general";"via2",#N/A,TRUE,"general";"via3",#N/A,TRUE,"general"}</definedName>
    <definedName name="vdfvuio" localSheetId="3"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localSheetId="16" hidden="1">{"via1",#N/A,TRUE,"general";"via2",#N/A,TRUE,"general";"via3",#N/A,TRUE,"general"}</definedName>
    <definedName name="vdsvnj" localSheetId="17"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hidden="1">{"via1",#N/A,TRUE,"general";"via2",#N/A,TRUE,"general";"via3",#N/A,TRUE,"general"}</definedName>
    <definedName name="VentaAiu" localSheetId="6">#REF!</definedName>
    <definedName name="VentaAiu" localSheetId="7">#REF!</definedName>
    <definedName name="VentaAiu" localSheetId="16">#REF!</definedName>
    <definedName name="VentaAiu" localSheetId="17">#REF!</definedName>
    <definedName name="VentaAiu" localSheetId="3">#REF!</definedName>
    <definedName name="VentaAiu" localSheetId="4">#REF!</definedName>
    <definedName name="VentaAiu" localSheetId="5">#REF!</definedName>
    <definedName name="VentaAiu">#REF!</definedName>
    <definedName name="VEX" localSheetId="16">[7]Tablas!#REF!</definedName>
    <definedName name="VEX" localSheetId="17">[7]Tablas!#REF!</definedName>
    <definedName name="VEX" localSheetId="3">[7]Tablas!#REF!</definedName>
    <definedName name="VEX" localSheetId="4">[7]Tablas!#REF!</definedName>
    <definedName name="VEX" localSheetId="5">[7]Tablas!#REF!</definedName>
    <definedName name="VEX">[7]Tablas!#REF!</definedName>
    <definedName name="VEX_ON" localSheetId="16">#REF!</definedName>
    <definedName name="VEX_ON" localSheetId="17">#REF!</definedName>
    <definedName name="VEX_ON" localSheetId="3">#REF!</definedName>
    <definedName name="VEX_ON" localSheetId="4">#REF!</definedName>
    <definedName name="VEX_ON" localSheetId="5">#REF!</definedName>
    <definedName name="VEX_ON">#REF!</definedName>
    <definedName name="VEX1_1" localSheetId="16">[7]Tablas!#REF!</definedName>
    <definedName name="VEX1_1" localSheetId="17">[7]Tablas!#REF!</definedName>
    <definedName name="VEX1_1" localSheetId="3">[7]Tablas!#REF!</definedName>
    <definedName name="VEX1_1" localSheetId="4">[7]Tablas!#REF!</definedName>
    <definedName name="VEX1_1" localSheetId="5">[7]Tablas!#REF!</definedName>
    <definedName name="VEX1_1">[7]Tablas!#REF!</definedName>
    <definedName name="VEX1_1_1" localSheetId="16">[7]Tablas!#REF!</definedName>
    <definedName name="VEX1_1_1" localSheetId="17">[7]Tablas!#REF!</definedName>
    <definedName name="VEX1_1_1" localSheetId="3">[7]Tablas!#REF!</definedName>
    <definedName name="VEX1_1_1" localSheetId="4">[7]Tablas!#REF!</definedName>
    <definedName name="VEX1_1_1" localSheetId="5">[7]Tablas!#REF!</definedName>
    <definedName name="VEX1_1_1">[7]Tablas!#REF!</definedName>
    <definedName name="VEX1_1_2" localSheetId="17">[7]Tablas!#REF!</definedName>
    <definedName name="VEX1_1_2" localSheetId="3">[7]Tablas!#REF!</definedName>
    <definedName name="VEX1_1_2" localSheetId="4">[7]Tablas!#REF!</definedName>
    <definedName name="VEX1_1_2" localSheetId="5">[7]Tablas!#REF!</definedName>
    <definedName name="VEX1_1_2">[7]Tablas!#REF!</definedName>
    <definedName name="VEX1_1_3" localSheetId="3">[7]Tablas!#REF!</definedName>
    <definedName name="VEX1_1_3" localSheetId="4">[7]Tablas!#REF!</definedName>
    <definedName name="VEX1_1_3" localSheetId="5">[7]Tablas!#REF!</definedName>
    <definedName name="VEX1_1_3">[7]Tablas!#REF!</definedName>
    <definedName name="VEX1_1_4" localSheetId="3">[7]Tablas!#REF!</definedName>
    <definedName name="VEX1_1_4" localSheetId="4">[7]Tablas!#REF!</definedName>
    <definedName name="VEX1_1_4" localSheetId="5">[7]Tablas!#REF!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localSheetId="6" hidden="1">{"via1",#N/A,TRUE,"general";"via2",#N/A,TRUE,"general";"via3",#N/A,TRUE,"general"}</definedName>
    <definedName name="vfbgnhyt" localSheetId="7" hidden="1">{"via1",#N/A,TRUE,"general";"via2",#N/A,TRUE,"general";"via3",#N/A,TRUE,"general"}</definedName>
    <definedName name="vfbgnhyt" localSheetId="16" hidden="1">{"via1",#N/A,TRUE,"general";"via2",#N/A,TRUE,"general";"via3",#N/A,TRUE,"general"}</definedName>
    <definedName name="vfbgnhyt" localSheetId="17" hidden="1">{"via1",#N/A,TRUE,"general";"via2",#N/A,TRUE,"general";"via3",#N/A,TRUE,"general"}</definedName>
    <definedName name="vfbgnhyt" localSheetId="3"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hidden="1">{"via1",#N/A,TRUE,"general";"via2",#N/A,TRUE,"general";"via3",#N/A,TRUE,"general"}</definedName>
    <definedName name="vfh">'[80]7422CW00'!#REF!</definedName>
    <definedName name="VFR" localSheetId="16">#REF!</definedName>
    <definedName name="VFR" localSheetId="17">#REF!</definedName>
    <definedName name="VFR" localSheetId="3">#REF!</definedName>
    <definedName name="VFR" localSheetId="4">#REF!</definedName>
    <definedName name="VFR" localSheetId="5">#REF!</definedName>
    <definedName name="VFR">#REF!</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localSheetId="16" hidden="1">{"TAB1",#N/A,TRUE,"GENERAL";"TAB2",#N/A,TRUE,"GENERAL";"TAB3",#N/A,TRUE,"GENERAL";"TAB4",#N/A,TRUE,"GENERAL";"TAB5",#N/A,TRUE,"GENERAL"}</definedName>
    <definedName name="vfvdv" localSheetId="17" hidden="1">{"TAB1",#N/A,TRUE,"GENERAL";"TAB2",#N/A,TRUE,"GENERAL";"TAB3",#N/A,TRUE,"GENERAL";"TAB4",#N/A,TRUE,"GENERAL";"TAB5",#N/A,TRUE,"GENERAL"}</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localSheetId="16" hidden="1">{"TAB1",#N/A,TRUE,"GENERAL";"TAB2",#N/A,TRUE,"GENERAL";"TAB3",#N/A,TRUE,"GENERAL";"TAB4",#N/A,TRUE,"GENERAL";"TAB5",#N/A,TRUE,"GENERAL"}</definedName>
    <definedName name="vfvf" localSheetId="17"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[95]Tablas!$A$6:$A$26</definedName>
    <definedName name="VigenciaDolares" localSheetId="16">#REF!</definedName>
    <definedName name="VigenciaDolares" localSheetId="17">#REF!</definedName>
    <definedName name="VigenciaDolares" localSheetId="3">#REF!</definedName>
    <definedName name="VigenciaDolares" localSheetId="4">#REF!</definedName>
    <definedName name="VigenciaDolares" localSheetId="5">#REF!</definedName>
    <definedName name="VigenciaDolares">#REF!</definedName>
    <definedName name="VigenciaPesos" localSheetId="16">#REF!</definedName>
    <definedName name="VigenciaPesos" localSheetId="17">#REF!</definedName>
    <definedName name="VigenciaPesos" localSheetId="3">#REF!</definedName>
    <definedName name="VigenciaPesos" localSheetId="4">#REF!</definedName>
    <definedName name="VigenciaPesos" localSheetId="5">#REF!</definedName>
    <definedName name="VigenciaPesos">#REF!</definedName>
    <definedName name="VIGFUTURA">[95]Tablas!$J$6:$J$8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[52]Personalizar!$E$15</definedName>
    <definedName name="vk" localSheetId="6" hidden="1">{"via1",#N/A,TRUE,"general";"via2",#N/A,TRUE,"general";"via3",#N/A,TRUE,"general"}</definedName>
    <definedName name="vk" localSheetId="7" hidden="1">{"via1",#N/A,TRUE,"general";"via2",#N/A,TRUE,"general";"via3",#N/A,TRUE,"general"}</definedName>
    <definedName name="vk" localSheetId="16" hidden="1">{"via1",#N/A,TRUE,"general";"via2",#N/A,TRUE,"general";"via3",#N/A,TRUE,"general"}</definedName>
    <definedName name="vk" localSheetId="17" hidden="1">{"via1",#N/A,TRUE,"general";"via2",#N/A,TRUE,"general";"via3",#N/A,TRUE,"general"}</definedName>
    <definedName name="vk" localSheetId="3"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hidden="1">{"via1",#N/A,TRUE,"general";"via2",#N/A,TRUE,"general";"via3",#N/A,TRUE,"general"}</definedName>
    <definedName name="vnbvxb" localSheetId="6" hidden="1">{"via1",#N/A,TRUE,"general";"via2",#N/A,TRUE,"general";"via3",#N/A,TRUE,"general"}</definedName>
    <definedName name="vnbvxb" localSheetId="7" hidden="1">{"via1",#N/A,TRUE,"general";"via2",#N/A,TRUE,"general";"via3",#N/A,TRUE,"general"}</definedName>
    <definedName name="vnbvxb" localSheetId="16" hidden="1">{"via1",#N/A,TRUE,"general";"via2",#N/A,TRUE,"general";"via3",#N/A,TRUE,"general"}</definedName>
    <definedName name="vnbvxb" localSheetId="17"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hidden="1">{"via1",#N/A,TRUE,"general";"via2",#N/A,TRUE,"general";"via3",#N/A,TRUE,"general"}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localSheetId="16" hidden="1">{"TAB1",#N/A,TRUE,"GENERAL";"TAB2",#N/A,TRUE,"GENERAL";"TAB3",#N/A,TRUE,"GENERAL";"TAB4",#N/A,TRUE,"GENERAL";"TAB5",#N/A,TRUE,"GENERAL"}</definedName>
    <definedName name="VNVBN" localSheetId="17" hidden="1">{"TAB1",#N/A,TRUE,"GENERAL";"TAB2",#N/A,TRUE,"GENERAL";"TAB3",#N/A,TRUE,"GENERAL";"TAB4",#N/A,TRUE,"GENERAL";"TAB5",#N/A,TRUE,"GENERAL"}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 localSheetId="16">#REF!</definedName>
    <definedName name="VPN" localSheetId="17">#REF!</definedName>
    <definedName name="VPN">#REF!</definedName>
    <definedName name="VPNCCP" localSheetId="16">#REF!</definedName>
    <definedName name="VPNCCP" localSheetId="17">#REF!</definedName>
    <definedName name="VPNCCP">#REF!</definedName>
    <definedName name="VPNInversion" localSheetId="16">#REF!</definedName>
    <definedName name="VPNInversion">#REF!</definedName>
    <definedName name="VPNInversionCCP" localSheetId="16">#REF!</definedName>
    <definedName name="VPNInversionCCP">#REF!</definedName>
    <definedName name="VPR" localSheetId="16">#REF!</definedName>
    <definedName name="VPR">#REF!</definedName>
    <definedName name="VPR_COMBUS" localSheetId="16">#REF!</definedName>
    <definedName name="VPR_COMBUS">#REF!</definedName>
    <definedName name="VPR_CRUDO" localSheetId="16">#REF!</definedName>
    <definedName name="VPR_CRUDO">#REF!</definedName>
    <definedName name="VPR_GAS" localSheetId="16">#REF!</definedName>
    <definedName name="VPR_GAS">#REF!</definedName>
    <definedName name="VPR_ON" localSheetId="16">#REF!</definedName>
    <definedName name="VPR_ON">#REF!</definedName>
    <definedName name="VPR1_1" localSheetId="16">[7]Tablas!#REF!</definedName>
    <definedName name="VPR1_1">[7]Tablas!#REF!</definedName>
    <definedName name="VPR1_1_1" localSheetId="16">[7]Tablas!#REF!</definedName>
    <definedName name="VPR1_1_1">[7]Tablas!#REF!</definedName>
    <definedName name="VPR1_1_10" localSheetId="16">[7]Tablas!#REF!</definedName>
    <definedName name="VPR1_1_10">[7]Tablas!#REF!</definedName>
    <definedName name="VPR1_1_11" localSheetId="16">[7]Tablas!#REF!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 localSheetId="16">#REF!</definedName>
    <definedName name="vpt" localSheetId="17">#REF!</definedName>
    <definedName name="vpt" localSheetId="3">#REF!</definedName>
    <definedName name="vpt" localSheetId="4">#REF!</definedName>
    <definedName name="vpt" localSheetId="5">#REF!</definedName>
    <definedName name="vpt">#REF!</definedName>
    <definedName name="VRP" localSheetId="16">[7]Tablas!#REF!</definedName>
    <definedName name="VRP">[7]Tablas!#REF!</definedName>
    <definedName name="VRP_PETROQ" localSheetId="16">#REF!</definedName>
    <definedName name="VRP_PETROQ" localSheetId="17">#REF!</definedName>
    <definedName name="VRP_PETROQ" localSheetId="3">#REF!</definedName>
    <definedName name="VRP_PETROQ" localSheetId="4">#REF!</definedName>
    <definedName name="VRP_PETROQ" localSheetId="5">#REF!</definedName>
    <definedName name="VRP_PETROQ">#REF!</definedName>
    <definedName name="VRP1_1" localSheetId="16">[7]Tablas!#REF!</definedName>
    <definedName name="VRP1_1">[7]Tablas!#REF!</definedName>
    <definedName name="VRP1_1_1" localSheetId="16">[7]Tablas!#REF!</definedName>
    <definedName name="VRP1_1_1">[7]Tablas!#REF!</definedName>
    <definedName name="VRP1_1_10" localSheetId="16">[7]Tablas!#REF!</definedName>
    <definedName name="VRP1_1_10">[7]Tablas!#REF!</definedName>
    <definedName name="VRP1_1_11" localSheetId="16">[7]Tablas!#REF!</definedName>
    <definedName name="VRP1_1_11">[7]Tablas!#REF!</definedName>
    <definedName name="VRP1_1_12" localSheetId="16">[7]Tablas!#REF!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localSheetId="6" hidden="1">{"via1",#N/A,TRUE,"general";"via2",#N/A,TRUE,"general";"via3",#N/A,TRUE,"general"}</definedName>
    <definedName name="vsdfj" localSheetId="7" hidden="1">{"via1",#N/A,TRUE,"general";"via2",#N/A,TRUE,"general";"via3",#N/A,TRUE,"general"}</definedName>
    <definedName name="vsdfj" localSheetId="16" hidden="1">{"via1",#N/A,TRUE,"general";"via2",#N/A,TRUE,"general";"via3",#N/A,TRUE,"general"}</definedName>
    <definedName name="vsdfj" localSheetId="17" hidden="1">{"via1",#N/A,TRUE,"general";"via2",#N/A,TRUE,"general";"via3",#N/A,TRUE,"general"}</definedName>
    <definedName name="vsdfj" localSheetId="3"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hidden="1">{"via1",#N/A,TRUE,"general";"via2",#N/A,TRUE,"general";"via3",#N/A,TRUE,"general"}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 localSheetId="16">#REF!</definedName>
    <definedName name="vsp" localSheetId="17">#REF!</definedName>
    <definedName name="vsp" localSheetId="3">#REF!</definedName>
    <definedName name="vsp" localSheetId="4">#REF!</definedName>
    <definedName name="vsp" localSheetId="5">#REF!</definedName>
    <definedName name="vsp">#REF!</definedName>
    <definedName name="vt" localSheetId="6" hidden="1">{"via1",#N/A,TRUE,"general";"via2",#N/A,TRUE,"general";"via3",#N/A,TRUE,"general"}</definedName>
    <definedName name="vt" localSheetId="7" hidden="1">{"via1",#N/A,TRUE,"general";"via2",#N/A,TRUE,"general";"via3",#N/A,TRUE,"general"}</definedName>
    <definedName name="vt" localSheetId="16" hidden="1">{"via1",#N/A,TRUE,"general";"via2",#N/A,TRUE,"general";"via3",#N/A,TRUE,"general"}</definedName>
    <definedName name="vt" localSheetId="17" hidden="1">{"via1",#N/A,TRUE,"general";"via2",#N/A,TRUE,"general";"via3",#N/A,TRUE,"general"}</definedName>
    <definedName name="vt" localSheetId="3"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hidden="1">{"via1",#N/A,TRUE,"general";"via2",#N/A,TRUE,"general";"via3",#N/A,TRUE,"general"}</definedName>
    <definedName name="vutil">#REF!</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localSheetId="16" hidden="1">{"TAB1",#N/A,TRUE,"GENERAL";"TAB2",#N/A,TRUE,"GENERAL";"TAB3",#N/A,TRUE,"GENERAL";"TAB4",#N/A,TRUE,"GENERAL";"TAB5",#N/A,TRUE,"GENERAL"}</definedName>
    <definedName name="vvcxv" localSheetId="17" hidden="1">{"TAB1",#N/A,TRUE,"GENERAL";"TAB2",#N/A,TRUE,"GENERAL";"TAB3",#N/A,TRUE,"GENERAL";"TAB4",#N/A,TRUE,"GENERAL";"TAB5",#N/A,TRUE,"GENERAL"}</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 localSheetId="16">#REF!</definedName>
    <definedName name="Vvmph" localSheetId="17">#REF!</definedName>
    <definedName name="Vvmph">#REF!</definedName>
    <definedName name="VVV" localSheetId="6">#REF!</definedName>
    <definedName name="VVV" localSheetId="7">#REF!</definedName>
    <definedName name="VVV" localSheetId="16">#REF!</definedName>
    <definedName name="VVV" localSheetId="17">#REF!</definedName>
    <definedName name="VVV">#REF!</definedName>
    <definedName name="vvvvt" localSheetId="6" hidden="1">{"via1",#N/A,TRUE,"general";"via2",#N/A,TRUE,"general";"via3",#N/A,TRUE,"general"}</definedName>
    <definedName name="vvvvt" localSheetId="7" hidden="1">{"via1",#N/A,TRUE,"general";"via2",#N/A,TRUE,"general";"via3",#N/A,TRUE,"general"}</definedName>
    <definedName name="vvvvt" localSheetId="16" hidden="1">{"via1",#N/A,TRUE,"general";"via2",#N/A,TRUE,"general";"via3",#N/A,TRUE,"general"}</definedName>
    <definedName name="vvvvt" localSheetId="17" hidden="1">{"via1",#N/A,TRUE,"general";"via2",#N/A,TRUE,"general";"via3",#N/A,TRUE,"general"}</definedName>
    <definedName name="vvvvt" localSheetId="3"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localSheetId="16" hidden="1">{"via1",#N/A,TRUE,"general";"via2",#N/A,TRUE,"general";"via3",#N/A,TRUE,"general"}</definedName>
    <definedName name="vvvvvvf" localSheetId="17"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hidden="1">{"via1",#N/A,TRUE,"general";"via2",#N/A,TRUE,"general";"via3",#N/A,TRUE,"general"}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localSheetId="16" hidden="1">{"TAB1",#N/A,TRUE,"GENERAL";"TAB2",#N/A,TRUE,"GENERAL";"TAB3",#N/A,TRUE,"GENERAL";"TAB4",#N/A,TRUE,"GENERAL";"TAB5",#N/A,TRUE,"GENERAL"}</definedName>
    <definedName name="vy" localSheetId="17" hidden="1">{"TAB1",#N/A,TRUE,"GENERAL";"TAB2",#N/A,TRUE,"GENERAL";"TAB3",#N/A,TRUE,"GENERAL";"TAB4",#N/A,TRUE,"GENERAL";"TAB5",#N/A,TRUE,"GENERAL"}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hidden="1">{"TAB1",#N/A,TRUE,"GENERAL";"TAB2",#N/A,TRUE,"GENERAL";"TAB3",#N/A,TRUE,"GENERAL";"TAB4",#N/A,TRUE,"GENERAL";"TAB5",#N/A,TRUE,"GENERAL"}</definedName>
    <definedName name="w2w2w" localSheetId="6" hidden="1">{"via1",#N/A,TRUE,"general";"via2",#N/A,TRUE,"general";"via3",#N/A,TRUE,"general"}</definedName>
    <definedName name="w2w2w" localSheetId="7" hidden="1">{"via1",#N/A,TRUE,"general";"via2",#N/A,TRUE,"general";"via3",#N/A,TRUE,"general"}</definedName>
    <definedName name="w2w2w" localSheetId="16" hidden="1">{"via1",#N/A,TRUE,"general";"via2",#N/A,TRUE,"general";"via3",#N/A,TRUE,"general"}</definedName>
    <definedName name="w2w2w" localSheetId="17" hidden="1">{"via1",#N/A,TRUE,"general";"via2",#N/A,TRUE,"general";"via3",#N/A,TRUE,"general"}</definedName>
    <definedName name="w2w2w" localSheetId="3"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hidden="1">{"via1",#N/A,TRUE,"general";"via2",#N/A,TRUE,"general";"via3",#N/A,TRUE,"general"}</definedName>
    <definedName name="WAGE_RATE">#REF!</definedName>
    <definedName name="Wage0100" localSheetId="16">#REF!</definedName>
    <definedName name="Wage0100" localSheetId="17">#REF!</definedName>
    <definedName name="Wage0100">#REF!</definedName>
    <definedName name="Wage0200" localSheetId="16">#REF!</definedName>
    <definedName name="Wage0200" localSheetId="17">#REF!</definedName>
    <definedName name="Wage0200">#REF!</definedName>
    <definedName name="WBS" localSheetId="16">'[118]2004'!#REF!</definedName>
    <definedName name="WBS" localSheetId="17">'[118]2004'!#REF!</definedName>
    <definedName name="WBS">'[118]2004'!#REF!</definedName>
    <definedName name="Wcut" localSheetId="16">#REF!</definedName>
    <definedName name="Wcut" localSheetId="17">#REF!</definedName>
    <definedName name="Wcut" localSheetId="3">#REF!</definedName>
    <definedName name="Wcut" localSheetId="4">#REF!</definedName>
    <definedName name="Wcut" localSheetId="5">#REF!</definedName>
    <definedName name="Wcut">#REF!</definedName>
    <definedName name="WD" localSheetId="16">#REF!</definedName>
    <definedName name="WD" localSheetId="17">#REF!</definedName>
    <definedName name="WD" localSheetId="3">#REF!</definedName>
    <definedName name="WD" localSheetId="4">#REF!</definedName>
    <definedName name="WD" localSheetId="5">#REF!</definedName>
    <definedName name="WD">#REF!</definedName>
    <definedName name="WDD" localSheetId="16" hidden="1">{#N/A,#N/A,FALSE,"orthoflow";#N/A,#N/A,FALSE,"Miscelaneos";#N/A,#N/A,FALSE,"Instrumentacio";#N/A,#N/A,FALSE,"Electrico";#N/A,#N/A,FALSE,"Valv. Seguridad"}</definedName>
    <definedName name="WDD" localSheetId="17" hidden="1">{#N/A,#N/A,FALSE,"orthoflow";#N/A,#N/A,FALSE,"Miscelaneos";#N/A,#N/A,FALSE,"Instrumentacio";#N/A,#N/A,FALSE,"Electrico";#N/A,#N/A,FALSE,"Valv. Seguridad"}</definedName>
    <definedName name="WDD" localSheetId="3" hidden="1">{#N/A,#N/A,FALSE,"orthoflow";#N/A,#N/A,FALSE,"Miscelaneos";#N/A,#N/A,FALSE,"Instrumentacio";#N/A,#N/A,FALSE,"Electrico";#N/A,#N/A,FALSE,"Valv. Seguridad"}</definedName>
    <definedName name="WDD" localSheetId="4" hidden="1">{#N/A,#N/A,FALSE,"orthoflow";#N/A,#N/A,FALSE,"Miscelaneos";#N/A,#N/A,FALSE,"Instrumentacio";#N/A,#N/A,FALSE,"Electrico";#N/A,#N/A,FALSE,"Valv. Seguridad"}</definedName>
    <definedName name="WDD" localSheetId="5"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6">'[39]Res-Accide-10'!#REF!</definedName>
    <definedName name="WDFSDF" localSheetId="7">'[39]Res-Accide-10'!#REF!</definedName>
    <definedName name="WDFSDF" localSheetId="16">'[39]Res-Accide-10'!#REF!</definedName>
    <definedName name="WDFSDF" localSheetId="3">'[39]Res-Accide-10'!#REF!</definedName>
    <definedName name="WDFSDF" localSheetId="4">'[39]Res-Accide-10'!#REF!</definedName>
    <definedName name="WDFSDF" localSheetId="5">'[39]Res-Accide-10'!#REF!</definedName>
    <definedName name="WDFSDF">'[39]Res-Accide-10'!#REF!</definedName>
    <definedName name="wedw" localSheetId="16">#REF!</definedName>
    <definedName name="wedw" localSheetId="17">#REF!</definedName>
    <definedName name="wedw" localSheetId="3">#REF!</definedName>
    <definedName name="wedw" localSheetId="4">#REF!</definedName>
    <definedName name="wedw" localSheetId="5">#REF!</definedName>
    <definedName name="wedw">#REF!</definedName>
    <definedName name="WEFWE" localSheetId="6">'[39]Res-Accide-10'!#REF!</definedName>
    <definedName name="WEFWE" localSheetId="7">'[39]Res-Accide-10'!#REF!</definedName>
    <definedName name="WEFWE" localSheetId="16">'[39]Res-Accide-10'!#REF!</definedName>
    <definedName name="WEFWE" localSheetId="3">'[39]Res-Accide-10'!#REF!</definedName>
    <definedName name="WEFWE" localSheetId="4">'[39]Res-Accide-10'!#REF!</definedName>
    <definedName name="WEFWE" localSheetId="5">'[39]Res-Accide-10'!#REF!</definedName>
    <definedName name="WEFWE">'[39]Res-Accide-10'!#REF!</definedName>
    <definedName name="WER" localSheetId="16">'[39]Res-Accide-10'!$S$2:$S$7</definedName>
    <definedName name="WER" localSheetId="3">'[39]Res-Accide-10'!$S$2:$S$7</definedName>
    <definedName name="WER" localSheetId="4">'[39]Res-Accide-10'!$S$2:$S$7</definedName>
    <definedName name="WER" localSheetId="5">'[39]Res-Accide-10'!$S$2:$S$7</definedName>
    <definedName name="WER">'[39]Res-Accide-10'!$S$2:$S$7</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localSheetId="16" hidden="1">{"TAB1",#N/A,TRUE,"GENERAL";"TAB2",#N/A,TRUE,"GENERAL";"TAB3",#N/A,TRUE,"GENERAL";"TAB4",#N/A,TRUE,"GENERAL";"TAB5",#N/A,TRUE,"GENERAL"}</definedName>
    <definedName name="werew" localSheetId="17" hidden="1">{"TAB1",#N/A,TRUE,"GENERAL";"TAB2",#N/A,TRUE,"GENERAL";"TAB3",#N/A,TRUE,"GENERAL";"TAB4",#N/A,TRUE,"GENERAL";"TAB5",#N/A,TRUE,"GENERAL"}</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hidden="1">{"TAB1",#N/A,TRUE,"GENERAL";"TAB2",#N/A,TRUE,"GENERAL";"TAB3",#N/A,TRUE,"GENERAL";"TAB4",#N/A,TRUE,"GENERAL";"TAB5",#N/A,TRUE,"GENERAL"}</definedName>
    <definedName name="WEREWR" localSheetId="6" hidden="1">{"via1",#N/A,TRUE,"general";"via2",#N/A,TRUE,"general";"via3",#N/A,TRUE,"general"}</definedName>
    <definedName name="WEREWR" localSheetId="7" hidden="1">{"via1",#N/A,TRUE,"general";"via2",#N/A,TRUE,"general";"via3",#N/A,TRUE,"general"}</definedName>
    <definedName name="WEREWR" localSheetId="16" hidden="1">{"via1",#N/A,TRUE,"general";"via2",#N/A,TRUE,"general";"via3",#N/A,TRUE,"general"}</definedName>
    <definedName name="WEREWR" localSheetId="17" hidden="1">{"via1",#N/A,TRUE,"general";"via2",#N/A,TRUE,"general";"via3",#N/A,TRUE,"general"}</definedName>
    <definedName name="WEREWR" localSheetId="3"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hidden="1">{"via1",#N/A,TRUE,"general";"via2",#N/A,TRUE,"general";"via3",#N/A,TRUE,"general"}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16" hidden="1">{"TAB1",#N/A,TRUE,"GENERAL";"TAB2",#N/A,TRUE,"GENERAL";"TAB3",#N/A,TRUE,"GENERAL";"TAB4",#N/A,TRUE,"GENERAL";"TAB5",#N/A,TRUE,"GENERAL"}</definedName>
    <definedName name="werfdsf" localSheetId="17"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hidden="1">{"TAB1",#N/A,TRUE,"GENERAL";"TAB2",#N/A,TRUE,"GENERAL";"TAB3",#N/A,TRUE,"GENERAL";"TAB4",#N/A,TRUE,"GENERAL";"TAB5",#N/A,TRUE,"GENERAL"}</definedName>
    <definedName name="werh" localSheetId="6" hidden="1">{"via1",#N/A,TRUE,"general";"via2",#N/A,TRUE,"general";"via3",#N/A,TRUE,"general"}</definedName>
    <definedName name="werh" localSheetId="7" hidden="1">{"via1",#N/A,TRUE,"general";"via2",#N/A,TRUE,"general";"via3",#N/A,TRUE,"general"}</definedName>
    <definedName name="werh" localSheetId="16" hidden="1">{"via1",#N/A,TRUE,"general";"via2",#N/A,TRUE,"general";"via3",#N/A,TRUE,"general"}</definedName>
    <definedName name="werh" localSheetId="17" hidden="1">{"via1",#N/A,TRUE,"general";"via2",#N/A,TRUE,"general";"via3",#N/A,TRUE,"general"}</definedName>
    <definedName name="werh" localSheetId="3"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localSheetId="16" hidden="1">{"via1",#N/A,TRUE,"general";"via2",#N/A,TRUE,"general";"via3",#N/A,TRUE,"general"}</definedName>
    <definedName name="wersfdfrguyo" localSheetId="17"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hidden="1">{"via1",#N/A,TRUE,"general";"via2",#N/A,TRUE,"general";"via3",#N/A,TRUE,"general"}</definedName>
    <definedName name="werwr" localSheetId="6" hidden="1">{"via1",#N/A,TRUE,"general";"via2",#N/A,TRUE,"general";"via3",#N/A,TRUE,"general"}</definedName>
    <definedName name="werwr" localSheetId="7" hidden="1">{"via1",#N/A,TRUE,"general";"via2",#N/A,TRUE,"general";"via3",#N/A,TRUE,"general"}</definedName>
    <definedName name="werwr" localSheetId="16" hidden="1">{"via1",#N/A,TRUE,"general";"via2",#N/A,TRUE,"general";"via3",#N/A,TRUE,"general"}</definedName>
    <definedName name="werwr" localSheetId="17"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hidden="1">{"via1",#N/A,TRUE,"general";"via2",#N/A,TRUE,"general";"via3",#N/A,TRUE,"general"}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16" hidden="1">{"TAB1",#N/A,TRUE,"GENERAL";"TAB2",#N/A,TRUE,"GENERAL";"TAB3",#N/A,TRUE,"GENERAL";"TAB4",#N/A,TRUE,"GENERAL";"TAB5",#N/A,TRUE,"GENERAL"}</definedName>
    <definedName name="WERWVN" localSheetId="17"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hidden="1">{"TAB1",#N/A,TRUE,"GENERAL";"TAB2",#N/A,TRUE,"GENERAL";"TAB3",#N/A,TRUE,"GENERAL";"TAB4",#N/A,TRUE,"GENERAL";"TAB5",#N/A,TRUE,"GENERAL"}</definedName>
    <definedName name="wetrew" localSheetId="6" hidden="1">{"via1",#N/A,TRUE,"general";"via2",#N/A,TRUE,"general";"via3",#N/A,TRUE,"general"}</definedName>
    <definedName name="wetrew" localSheetId="7" hidden="1">{"via1",#N/A,TRUE,"general";"via2",#N/A,TRUE,"general";"via3",#N/A,TRUE,"general"}</definedName>
    <definedName name="wetrew" localSheetId="16" hidden="1">{"via1",#N/A,TRUE,"general";"via2",#N/A,TRUE,"general";"via3",#N/A,TRUE,"general"}</definedName>
    <definedName name="wetrew" localSheetId="17" hidden="1">{"via1",#N/A,TRUE,"general";"via2",#N/A,TRUE,"general";"via3",#N/A,TRUE,"general"}</definedName>
    <definedName name="wetrew" localSheetId="3"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localSheetId="16" hidden="1">{"via1",#N/A,TRUE,"general";"via2",#N/A,TRUE,"general";"via3",#N/A,TRUE,"general"}</definedName>
    <definedName name="wettt" localSheetId="17"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localSheetId="16" hidden="1">{"via1",#N/A,TRUE,"general";"via2",#N/A,TRUE,"general";"via3",#N/A,TRUE,"general"}</definedName>
    <definedName name="wetwretd" localSheetId="17"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localSheetId="16" hidden="1">{"via1",#N/A,TRUE,"general";"via2",#N/A,TRUE,"general";"via3",#N/A,TRUE,"general"}</definedName>
    <definedName name="wew" localSheetId="17"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localSheetId="16" hidden="1">{"via1",#N/A,TRUE,"general";"via2",#N/A,TRUE,"general";"via3",#N/A,TRUE,"general"}</definedName>
    <definedName name="wffag" localSheetId="17"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hidden="1">{"via1",#N/A,TRUE,"general";"via2",#N/A,TRUE,"general";"via3",#N/A,TRUE,"general"}</definedName>
    <definedName name="WILSON" localSheetId="6">'[39]Res-Accide-10'!#REF!</definedName>
    <definedName name="WILSON" localSheetId="7">'[39]Res-Accide-10'!#REF!</definedName>
    <definedName name="WILSON" localSheetId="16">'[39]Res-Accide-10'!#REF!</definedName>
    <definedName name="WILSON" localSheetId="3">'[39]Res-Accide-10'!#REF!</definedName>
    <definedName name="WILSON" localSheetId="4">'[39]Res-Accide-10'!#REF!</definedName>
    <definedName name="WILSON" localSheetId="5">'[39]Res-Accide-10'!#REF!</definedName>
    <definedName name="WILSON">'[39]Res-Accide-10'!#REF!</definedName>
    <definedName name="WQ" localSheetId="16">#REF!</definedName>
    <definedName name="WQ" localSheetId="17">#REF!</definedName>
    <definedName name="WQ" localSheetId="3">#REF!</definedName>
    <definedName name="WQ" localSheetId="4">#REF!</definedName>
    <definedName name="WQ" localSheetId="5">#REF!</definedName>
    <definedName name="WQ">#REF!</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16" hidden="1">{"TAB1",#N/A,TRUE,"GENERAL";"TAB2",#N/A,TRUE,"GENERAL";"TAB3",#N/A,TRUE,"GENERAL";"TAB4",#N/A,TRUE,"GENERAL";"TAB5",#N/A,TRUE,"GENERAL"}</definedName>
    <definedName name="WQEEWQ" localSheetId="17"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hidden="1">{"TAB1",#N/A,TRUE,"GENERAL";"TAB2",#N/A,TRUE,"GENERAL";"TAB3",#N/A,TRUE,"GENERAL";"TAB4",#N/A,TRUE,"GENERAL";"TAB5",#N/A,TRUE,"GENERAL"}</definedName>
    <definedName name="wrn.civil._.works." localSheetId="16" hidden="1">{#N/A,#N/A,TRUE,"1842CWN0"}</definedName>
    <definedName name="wrn.civil._.works." localSheetId="17" hidden="1">{#N/A,#N/A,TRUE,"1842CWN0"}</definedName>
    <definedName name="wrn.civil._.works." localSheetId="3" hidden="1">{#N/A,#N/A,TRUE,"1842CWN0"}</definedName>
    <definedName name="wrn.civil._.works." localSheetId="4" hidden="1">{#N/A,#N/A,TRUE,"1842CWN0"}</definedName>
    <definedName name="wrn.civil._.works." localSheetId="5" hidden="1">{#N/A,#N/A,TRUE,"1842CWN0"}</definedName>
    <definedName name="wrn.civil._.works." hidden="1">{#N/A,#N/A,TRUE,"1842CWN0"}</definedName>
    <definedName name="wrn.FINAN97." localSheetId="16"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7"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4"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5"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16" hidden="1">{"TAB1",#N/A,TRUE,"GENERAL";"TAB2",#N/A,TRUE,"GENERAL";"TAB3",#N/A,TRUE,"GENERAL";"TAB4",#N/A,TRUE,"GENERAL";"TAB5",#N/A,TRUE,"GENERAL"}</definedName>
    <definedName name="wrn.GENERAL." localSheetId="17"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hidden="1">{"TAB1",#N/A,TRUE,"GENERAL";"TAB2",#N/A,TRUE,"GENERAL";"TAB3",#N/A,TRUE,"GENERAL";"TAB4",#N/A,TRUE,"GENERAL";"TAB5",#N/A,TRUE,"GENERAL"}</definedName>
    <definedName name="wrn.GERENCIA." localSheetId="16" hidden="1">{#N/A,#N/A,TRUE,"INGENIERIA";#N/A,#N/A,TRUE,"COMPRAS";#N/A,#N/A,TRUE,"DIRECCION";#N/A,#N/A,TRUE,"RESUMEN"}</definedName>
    <definedName name="wrn.GERENCIA." localSheetId="17" hidden="1">{#N/A,#N/A,TRUE,"INGENIERIA";#N/A,#N/A,TRUE,"COMPRAS";#N/A,#N/A,TRUE,"DIRECCION";#N/A,#N/A,TRUE,"RESUMEN"}</definedName>
    <definedName name="wrn.GERENCIA." localSheetId="3" hidden="1">{#N/A,#N/A,TRUE,"INGENIERIA";#N/A,#N/A,TRUE,"COMPRAS";#N/A,#N/A,TRUE,"DIRECCION";#N/A,#N/A,TRUE,"RESUMEN"}</definedName>
    <definedName name="wrn.GERENCIA." localSheetId="4" hidden="1">{#N/A,#N/A,TRUE,"INGENIERIA";#N/A,#N/A,TRUE,"COMPRAS";#N/A,#N/A,TRUE,"DIRECCION";#N/A,#N/A,TRUE,"RESUMEN"}</definedName>
    <definedName name="wrn.GERENCIA." localSheetId="5" hidden="1">{#N/A,#N/A,TRUE,"INGENIERIA";#N/A,#N/A,TRUE,"COMPRAS";#N/A,#N/A,TRUE,"DIRECCION";#N/A,#N/A,TRUE,"RESUMEN"}</definedName>
    <definedName name="wrn.GERENCIA." hidden="1">{#N/A,#N/A,TRUE,"INGENIERIA";#N/A,#N/A,TRUE,"COMPRAS";#N/A,#N/A,TRUE,"DIRECCION";#N/A,#N/A,TRUE,"RESUMEN"}</definedName>
    <definedName name="wrn.OPERADORES." localSheetId="16" hidden="1">{#N/A,#N/A,TRUE,"T1"}</definedName>
    <definedName name="wrn.OPERADORES." localSheetId="17" hidden="1">{#N/A,#N/A,TRUE,"T1"}</definedName>
    <definedName name="wrn.OPERADORES." localSheetId="3" hidden="1">{#N/A,#N/A,TRUE,"T1"}</definedName>
    <definedName name="wrn.OPERADORES." localSheetId="4" hidden="1">{#N/A,#N/A,TRUE,"T1"}</definedName>
    <definedName name="wrn.OPERADORES." localSheetId="5" hidden="1">{#N/A,#N/A,TRUE,"T1"}</definedName>
    <definedName name="wrn.OPERADORES." hidden="1">{#N/A,#N/A,TRUE,"T1"}</definedName>
    <definedName name="wrn.res7" localSheetId="16" hidden="1">{#N/A,#N/A,FALSE,"Hoja1";#N/A,#N/A,FALSE,"Hoja2"}</definedName>
    <definedName name="wrn.res7" localSheetId="17" hidden="1">{#N/A,#N/A,FALSE,"Hoja1";#N/A,#N/A,FALSE,"Hoja2"}</definedName>
    <definedName name="wrn.res7" localSheetId="3" hidden="1">{#N/A,#N/A,FALSE,"Hoja1";#N/A,#N/A,FALSE,"Hoja2"}</definedName>
    <definedName name="wrn.res7" localSheetId="4" hidden="1">{#N/A,#N/A,FALSE,"Hoja1";#N/A,#N/A,FALSE,"Hoja2"}</definedName>
    <definedName name="wrn.res7" localSheetId="5" hidden="1">{#N/A,#N/A,FALSE,"Hoja1";#N/A,#N/A,FALSE,"Hoja2"}</definedName>
    <definedName name="wrn.res7" hidden="1">{#N/A,#N/A,FALSE,"Hoja1";#N/A,#N/A,FALSE,"Hoja2"}</definedName>
    <definedName name="wrn.Resumen." localSheetId="16" hidden="1">{#N/A,#N/A,FALSE,"Hoja1";#N/A,#N/A,FALSE,"Hoja2"}</definedName>
    <definedName name="wrn.Resumen." localSheetId="17" hidden="1">{#N/A,#N/A,FALSE,"Hoja1";#N/A,#N/A,FALSE,"Hoja2"}</definedName>
    <definedName name="wrn.Resumen." localSheetId="3" hidden="1">{#N/A,#N/A,FALSE,"Hoja1";#N/A,#N/A,FALSE,"Hoja2"}</definedName>
    <definedName name="wrn.Resumen." localSheetId="4" hidden="1">{#N/A,#N/A,FALSE,"Hoja1";#N/A,#N/A,FALSE,"Hoja2"}</definedName>
    <definedName name="wrn.Resumen." localSheetId="5" hidden="1">{#N/A,#N/A,FALSE,"Hoja1";#N/A,#N/A,FALSE,"Hoja2"}</definedName>
    <definedName name="wrn.Resumen." hidden="1">{#N/A,#N/A,FALSE,"Hoja1";#N/A,#N/A,FALSE,"Hoja2"}</definedName>
    <definedName name="wrn.TRABFENO." localSheetId="16" hidden="1">{#N/A,#N/A,FALSE,"Estatico";#N/A,#N/A,FALSE,"Tuberia";#N/A,#N/A,FALSE,"Instrumentación";#N/A,#N/A,FALSE,"Mecanica";#N/A,#N/A,FALSE,"Electrico";#N/A,#N/A,FALSE,"Ofic.Civiles"}</definedName>
    <definedName name="wrn.TRABFENO." localSheetId="17" hidden="1">{#N/A,#N/A,FALSE,"Estatico";#N/A,#N/A,FALSE,"Tuberia";#N/A,#N/A,FALSE,"Instrumentación";#N/A,#N/A,FALSE,"Mecanica";#N/A,#N/A,FALSE,"Electrico";#N/A,#N/A,FALSE,"Ofic.Civiles"}</definedName>
    <definedName name="wrn.TRABFENO." localSheetId="3" hidden="1">{#N/A,#N/A,FALSE,"Estatico";#N/A,#N/A,FALSE,"Tuberia";#N/A,#N/A,FALSE,"Instrumentación";#N/A,#N/A,FALSE,"Mecanica";#N/A,#N/A,FALSE,"Electrico";#N/A,#N/A,FALSE,"Ofic.Civiles"}</definedName>
    <definedName name="wrn.TRABFENO." localSheetId="4" hidden="1">{#N/A,#N/A,FALSE,"Estatico";#N/A,#N/A,FALSE,"Tuberia";#N/A,#N/A,FALSE,"Instrumentación";#N/A,#N/A,FALSE,"Mecanica";#N/A,#N/A,FALSE,"Electrico";#N/A,#N/A,FALSE,"Ofic.Civiles"}</definedName>
    <definedName name="wrn.TRABFENO." localSheetId="5"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6" hidden="1">{"via1",#N/A,TRUE,"general";"via2",#N/A,TRUE,"general";"via3",#N/A,TRUE,"general"}</definedName>
    <definedName name="wrn.via." localSheetId="7" hidden="1">{"via1",#N/A,TRUE,"general";"via2",#N/A,TRUE,"general";"via3",#N/A,TRUE,"general"}</definedName>
    <definedName name="wrn.via." localSheetId="16" hidden="1">{"via1",#N/A,TRUE,"general";"via2",#N/A,TRUE,"general";"via3",#N/A,TRUE,"general"}</definedName>
    <definedName name="wrn.via." localSheetId="17"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hidden="1">{"via1",#N/A,TRUE,"general";"via2",#N/A,TRUE,"general";"via3",#N/A,TRUE,"general"}</definedName>
    <definedName name="wsnhed" localSheetId="6" hidden="1">{"via1",#N/A,TRUE,"general";"via2",#N/A,TRUE,"general";"via3",#N/A,TRUE,"general"}</definedName>
    <definedName name="wsnhed" localSheetId="7" hidden="1">{"via1",#N/A,TRUE,"general";"via2",#N/A,TRUE,"general";"via3",#N/A,TRUE,"general"}</definedName>
    <definedName name="wsnhed" localSheetId="16" hidden="1">{"via1",#N/A,TRUE,"general";"via2",#N/A,TRUE,"general";"via3",#N/A,TRUE,"general"}</definedName>
    <definedName name="wsnhed" localSheetId="17"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localSheetId="16" hidden="1">{"via1",#N/A,TRUE,"general";"via2",#N/A,TRUE,"general";"via3",#N/A,TRUE,"general"}</definedName>
    <definedName name="wswswsqa" localSheetId="17"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hidden="1">{"via1",#N/A,TRUE,"general";"via2",#N/A,TRUE,"general";"via3",#N/A,TRUE,"general"}</definedName>
    <definedName name="WSX">#REF!</definedName>
    <definedName name="Wtot" localSheetId="16">#REF!</definedName>
    <definedName name="Wtot" localSheetId="17">#REF!</definedName>
    <definedName name="Wtot">#REF!</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localSheetId="16" hidden="1">{"TAB1",#N/A,TRUE,"GENERAL";"TAB2",#N/A,TRUE,"GENERAL";"TAB3",#N/A,TRUE,"GENERAL";"TAB4",#N/A,TRUE,"GENERAL";"TAB5",#N/A,TRUE,"GENERAL"}</definedName>
    <definedName name="wtt" localSheetId="17" hidden="1">{"TAB1",#N/A,TRUE,"GENERAL";"TAB2",#N/A,TRUE,"GENERAL";"TAB3",#N/A,TRUE,"GENERAL";"TAB4",#N/A,TRUE,"GENERAL";"TAB5",#N/A,TRUE,"GENERAL"}</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hidden="1">{"TAB1",#N/A,TRUE,"GENERAL";"TAB2",#N/A,TRUE,"GENERAL";"TAB3",#N/A,TRUE,"GENERAL";"TAB4",#N/A,TRUE,"GENERAL";"TAB5",#N/A,TRUE,"GENERAL"}</definedName>
    <definedName name="WW">[20]LIQUIDACION!#REF!</definedName>
    <definedName name="wwded3" localSheetId="6" hidden="1">{"via1",#N/A,TRUE,"general";"via2",#N/A,TRUE,"general";"via3",#N/A,TRUE,"general"}</definedName>
    <definedName name="wwded3" localSheetId="7" hidden="1">{"via1",#N/A,TRUE,"general";"via2",#N/A,TRUE,"general";"via3",#N/A,TRUE,"general"}</definedName>
    <definedName name="wwded3" localSheetId="16" hidden="1">{"via1",#N/A,TRUE,"general";"via2",#N/A,TRUE,"general";"via3",#N/A,TRUE,"general"}</definedName>
    <definedName name="wwded3" localSheetId="17" hidden="1">{"via1",#N/A,TRUE,"general";"via2",#N/A,TRUE,"general";"via3",#N/A,TRUE,"general"}</definedName>
    <definedName name="wwded3" localSheetId="3"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hidden="1">{"via1",#N/A,TRUE,"general";"via2",#N/A,TRUE,"general";"via3",#N/A,TRUE,"general"}</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localSheetId="16" hidden="1">{"TAB1",#N/A,TRUE,"GENERAL";"TAB2",#N/A,TRUE,"GENERAL";"TAB3",#N/A,TRUE,"GENERAL";"TAB4",#N/A,TRUE,"GENERAL";"TAB5",#N/A,TRUE,"GENERAL"}</definedName>
    <definedName name="wwwwe" localSheetId="17" hidden="1">{"TAB1",#N/A,TRUE,"GENERAL";"TAB2",#N/A,TRUE,"GENERAL";"TAB3",#N/A,TRUE,"GENERAL";"TAB4",#N/A,TRUE,"GENERAL";"TAB5",#N/A,TRUE,"GENERAL"}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hidden="1">{"TAB1",#N/A,TRUE,"GENERAL";"TAB2",#N/A,TRUE,"GENERAL";"TAB3",#N/A,TRUE,"GENERAL";"TAB4",#N/A,TRUE,"GENERAL";"TAB5",#N/A,TRUE,"GENERAL"}</definedName>
    <definedName name="wyty" localSheetId="6" hidden="1">{"via1",#N/A,TRUE,"general";"via2",#N/A,TRUE,"general";"via3",#N/A,TRUE,"general"}</definedName>
    <definedName name="wyty" localSheetId="7" hidden="1">{"via1",#N/A,TRUE,"general";"via2",#N/A,TRUE,"general";"via3",#N/A,TRUE,"general"}</definedName>
    <definedName name="wyty" localSheetId="16" hidden="1">{"via1",#N/A,TRUE,"general";"via2",#N/A,TRUE,"general";"via3",#N/A,TRUE,"general"}</definedName>
    <definedName name="wyty" localSheetId="17" hidden="1">{"via1",#N/A,TRUE,"general";"via2",#N/A,TRUE,"general";"via3",#N/A,TRUE,"general"}</definedName>
    <definedName name="wyty" localSheetId="3"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hidden="1">{"via1",#N/A,TRUE,"general";"via2",#N/A,TRUE,"general";"via3",#N/A,TRUE,"general"}</definedName>
    <definedName name="x">#REF!</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16" hidden="1">{"TAB1",#N/A,TRUE,"GENERAL";"TAB2",#N/A,TRUE,"GENERAL";"TAB3",#N/A,TRUE,"GENERAL";"TAB4",#N/A,TRUE,"GENERAL";"TAB5",#N/A,TRUE,"GENERAL"}</definedName>
    <definedName name="xcbvbs" localSheetId="17"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16" hidden="1">{#N/A,#N/A,TRUE,"1842CWN0"}</definedName>
    <definedName name="XSW" localSheetId="17" hidden="1">{#N/A,#N/A,TRUE,"1842CWN0"}</definedName>
    <definedName name="XSW" localSheetId="3" hidden="1">{#N/A,#N/A,TRUE,"1842CWN0"}</definedName>
    <definedName name="XSW" localSheetId="4" hidden="1">{#N/A,#N/A,TRUE,"1842CWN0"}</definedName>
    <definedName name="XSW" localSheetId="5" hidden="1">{#N/A,#N/A,TRUE,"1842CWN0"}</definedName>
    <definedName name="XSW" hidden="1">{#N/A,#N/A,TRUE,"1842CWN0"}</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localSheetId="16" hidden="1">{"TAB1",#N/A,TRUE,"GENERAL";"TAB2",#N/A,TRUE,"GENERAL";"TAB3",#N/A,TRUE,"GENERAL";"TAB4",#N/A,TRUE,"GENERAL";"TAB5",#N/A,TRUE,"GENERAL"}</definedName>
    <definedName name="xsxs" localSheetId="17" hidden="1">{"TAB1",#N/A,TRUE,"GENERAL";"TAB2",#N/A,TRUE,"GENERAL";"TAB3",#N/A,TRUE,"GENERAL";"TAB4",#N/A,TRUE,"GENERAL";"TAB5",#N/A,TRUE,"GENERAL"}</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hidden="1">{"TAB1",#N/A,TRUE,"GENERAL";"TAB2",#N/A,TRUE,"GENERAL";"TAB3",#N/A,TRUE,"GENERAL";"TAB4",#N/A,TRUE,"GENERAL";"TAB5",#N/A,TRUE,"GENERAL"}</definedName>
    <definedName name="XX" localSheetId="6">#REF!</definedName>
    <definedName name="XX" localSheetId="7">#REF!</definedName>
    <definedName name="XX" localSheetId="16">#REF!</definedName>
    <definedName name="XX" localSheetId="17">#REF!</definedName>
    <definedName name="XX" localSheetId="3">#REF!</definedName>
    <definedName name="XX" localSheetId="4">#REF!</definedName>
    <definedName name="XX" localSheetId="5">#REF!</definedName>
    <definedName name="XX">#REF!</definedName>
    <definedName name="xxfg" localSheetId="6" hidden="1">{"via1",#N/A,TRUE,"general";"via2",#N/A,TRUE,"general";"via3",#N/A,TRUE,"general"}</definedName>
    <definedName name="xxfg" localSheetId="7" hidden="1">{"via1",#N/A,TRUE,"general";"via2",#N/A,TRUE,"general";"via3",#N/A,TRUE,"general"}</definedName>
    <definedName name="xxfg" localSheetId="16" hidden="1">{"via1",#N/A,TRUE,"general";"via2",#N/A,TRUE,"general";"via3",#N/A,TRUE,"general"}</definedName>
    <definedName name="xxfg" localSheetId="17" hidden="1">{"via1",#N/A,TRUE,"general";"via2",#N/A,TRUE,"general";"via3",#N/A,TRUE,"general"}</definedName>
    <definedName name="xxfg" localSheetId="3"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hidden="1">{"via1",#N/A,TRUE,"general";"via2",#N/A,TRUE,"general";"via3",#N/A,TRUE,"general"}</definedName>
    <definedName name="XXXX" hidden="1">#REF!</definedName>
    <definedName name="xxxxx" localSheetId="7">[119]!absc</definedName>
    <definedName name="xxxxx" localSheetId="26">[119]!absc</definedName>
    <definedName name="xxxxx" localSheetId="34">[119]!absc</definedName>
    <definedName name="xxxxx" localSheetId="35">[119]!absc</definedName>
    <definedName name="xxxxx" localSheetId="10">[119]!absc</definedName>
    <definedName name="xxxxx" localSheetId="21">[119]!absc</definedName>
    <definedName name="xxxxx" localSheetId="22">[119]!absc</definedName>
    <definedName name="xxxxx" localSheetId="24">[119]!absc</definedName>
    <definedName name="xxxxx" localSheetId="3">[119]!absc</definedName>
    <definedName name="xxxxx" localSheetId="4">[119]!absc</definedName>
    <definedName name="xxxxx" localSheetId="5">[119]!absc</definedName>
    <definedName name="xxxxx">[119]!absc</definedName>
    <definedName name="xxxxxds" localSheetId="6" hidden="1">{"via1",#N/A,TRUE,"general";"via2",#N/A,TRUE,"general";"via3",#N/A,TRUE,"general"}</definedName>
    <definedName name="xxxxxds" localSheetId="7" hidden="1">{"via1",#N/A,TRUE,"general";"via2",#N/A,TRUE,"general";"via3",#N/A,TRUE,"general"}</definedName>
    <definedName name="xxxxxds" localSheetId="16" hidden="1">{"via1",#N/A,TRUE,"general";"via2",#N/A,TRUE,"general";"via3",#N/A,TRUE,"general"}</definedName>
    <definedName name="xxxxxds" localSheetId="17" hidden="1">{"via1",#N/A,TRUE,"general";"via2",#N/A,TRUE,"general";"via3",#N/A,TRUE,"general"}</definedName>
    <definedName name="xxxxxds" localSheetId="3"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hidden="1">{"via1",#N/A,TRUE,"general";"via2",#N/A,TRUE,"general";"via3",#N/A,TRUE,"general"}</definedName>
    <definedName name="XXXXXX" localSheetId="16" hidden="1">{#N/A,#N/A,FALSE,"orthoflow";#N/A,#N/A,FALSE,"Miscelaneos";#N/A,#N/A,FALSE,"Instrumentacio";#N/A,#N/A,FALSE,"Electrico";#N/A,#N/A,FALSE,"Valv. Seguridad"}</definedName>
    <definedName name="XXXXXX" localSheetId="17" hidden="1">{#N/A,#N/A,FALSE,"orthoflow";#N/A,#N/A,FALSE,"Miscelaneos";#N/A,#N/A,FALSE,"Instrumentacio";#N/A,#N/A,FALSE,"Electrico";#N/A,#N/A,FALSE,"Valv. Seguridad"}</definedName>
    <definedName name="XXXXXX" localSheetId="3" hidden="1">{#N/A,#N/A,FALSE,"orthoflow";#N/A,#N/A,FALSE,"Miscelaneos";#N/A,#N/A,FALSE,"Instrumentacio";#N/A,#N/A,FALSE,"Electrico";#N/A,#N/A,FALSE,"Valv. Seguridad"}</definedName>
    <definedName name="XXXXXX" localSheetId="4" hidden="1">{#N/A,#N/A,FALSE,"orthoflow";#N/A,#N/A,FALSE,"Miscelaneos";#N/A,#N/A,FALSE,"Instrumentacio";#N/A,#N/A,FALSE,"Electrico";#N/A,#N/A,FALSE,"Valv. Seguridad"}</definedName>
    <definedName name="XXXXXX" localSheetId="5"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6">#REF!</definedName>
    <definedName name="XXXXXXXXXX" localSheetId="7">#REF!</definedName>
    <definedName name="XXXXXXXXXX" localSheetId="16">#REF!</definedName>
    <definedName name="XXXXXXXXXX" localSheetId="17">#REF!</definedName>
    <definedName name="XXXXXXXXXX" localSheetId="3">#REF!</definedName>
    <definedName name="XXXXXXXXXX" localSheetId="4">#REF!</definedName>
    <definedName name="XXXXXXXXXX" localSheetId="5">#REF!</definedName>
    <definedName name="XXXXXXXXXX">#REF!</definedName>
    <definedName name="xxxxxxxxxx29" localSheetId="6" hidden="1">{"via1",#N/A,TRUE,"general";"via2",#N/A,TRUE,"general";"via3",#N/A,TRUE,"general"}</definedName>
    <definedName name="xxxxxxxxxx29" localSheetId="7" hidden="1">{"via1",#N/A,TRUE,"general";"via2",#N/A,TRUE,"general";"via3",#N/A,TRUE,"general"}</definedName>
    <definedName name="xxxxxxxxxx29" localSheetId="16" hidden="1">{"via1",#N/A,TRUE,"general";"via2",#N/A,TRUE,"general";"via3",#N/A,TRUE,"general"}</definedName>
    <definedName name="xxxxxxxxxx29" localSheetId="17" hidden="1">{"via1",#N/A,TRUE,"general";"via2",#N/A,TRUE,"general";"via3",#N/A,TRUE,"general"}</definedName>
    <definedName name="xxxxxxxxxx29" localSheetId="3"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hidden="1">{"via1",#N/A,TRUE,"general";"via2",#N/A,TRUE,"general";"via3",#N/A,TRUE,"general"}</definedName>
    <definedName name="XXXXXXXXXXXX" localSheetId="6">#REF!</definedName>
    <definedName name="XXXXXXXXXXXX" localSheetId="7">#REF!</definedName>
    <definedName name="XXXXXXXXXXXX" localSheetId="16">#REF!</definedName>
    <definedName name="XXXXXXXXXXXX" localSheetId="17">#REF!</definedName>
    <definedName name="XXXXXXXXXXXX" localSheetId="3">#REF!</definedName>
    <definedName name="XXXXXXXXXXXX" localSheetId="4">#REF!</definedName>
    <definedName name="XXXXXXXXXXXX" localSheetId="5">#REF!</definedName>
    <definedName name="XXXXXXXXXXXX">#REF!</definedName>
    <definedName name="XZS" localSheetId="16" hidden="1">#REF!</definedName>
    <definedName name="XZS" localSheetId="17" hidden="1">#REF!</definedName>
    <definedName name="XZS" localSheetId="3" hidden="1">#REF!</definedName>
    <definedName name="XZS" localSheetId="4" hidden="1">#REF!</definedName>
    <definedName name="XZS" localSheetId="5" hidden="1">#REF!</definedName>
    <definedName name="XZS" hidden="1">#REF!</definedName>
    <definedName name="XZXZV" localSheetId="6" hidden="1">{"via1",#N/A,TRUE,"general";"via2",#N/A,TRUE,"general";"via3",#N/A,TRUE,"general"}</definedName>
    <definedName name="XZXZV" localSheetId="7" hidden="1">{"via1",#N/A,TRUE,"general";"via2",#N/A,TRUE,"general";"via3",#N/A,TRUE,"general"}</definedName>
    <definedName name="XZXZV" localSheetId="16" hidden="1">{"via1",#N/A,TRUE,"general";"via2",#N/A,TRUE,"general";"via3",#N/A,TRUE,"general"}</definedName>
    <definedName name="XZXZV" localSheetId="17" hidden="1">{"via1",#N/A,TRUE,"general";"via2",#N/A,TRUE,"general";"via3",#N/A,TRUE,"general"}</definedName>
    <definedName name="XZXZV" localSheetId="3"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hidden="1">{"via1",#N/A,TRUE,"general";"via2",#N/A,TRUE,"general";"via3",#N/A,TRUE,"general"}</definedName>
    <definedName name="Y" localSheetId="7">[27]!absc</definedName>
    <definedName name="Y" localSheetId="26">[27]!absc</definedName>
    <definedName name="Y" localSheetId="34">[27]!absc</definedName>
    <definedName name="Y" localSheetId="35">[27]!absc</definedName>
    <definedName name="Y" localSheetId="10">[27]!absc</definedName>
    <definedName name="Y" localSheetId="21">[27]!absc</definedName>
    <definedName name="Y" localSheetId="22">[27]!absc</definedName>
    <definedName name="Y" localSheetId="24">[27]!absc</definedName>
    <definedName name="Y" localSheetId="3">[27]!absc</definedName>
    <definedName name="Y" localSheetId="4">[27]!absc</definedName>
    <definedName name="Y" localSheetId="5">[27]!absc</definedName>
    <definedName name="Y">[27]!absc</definedName>
    <definedName name="y6y6" localSheetId="6" hidden="1">{"via1",#N/A,TRUE,"general";"via2",#N/A,TRUE,"general";"via3",#N/A,TRUE,"general"}</definedName>
    <definedName name="y6y6" localSheetId="7" hidden="1">{"via1",#N/A,TRUE,"general";"via2",#N/A,TRUE,"general";"via3",#N/A,TRUE,"general"}</definedName>
    <definedName name="y6y6" localSheetId="16" hidden="1">{"via1",#N/A,TRUE,"general";"via2",#N/A,TRUE,"general";"via3",#N/A,TRUE,"general"}</definedName>
    <definedName name="y6y6" localSheetId="17" hidden="1">{"via1",#N/A,TRUE,"general";"via2",#N/A,TRUE,"general";"via3",#N/A,TRUE,"general"}</definedName>
    <definedName name="y6y6" localSheetId="3"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hidden="1">{"via1",#N/A,TRUE,"general";"via2",#N/A,TRUE,"general";"via3",#N/A,TRUE,"general"}</definedName>
    <definedName name="YA" localSheetId="6">#REF!</definedName>
    <definedName name="YA" localSheetId="7">#REF!</definedName>
    <definedName name="YA" localSheetId="16">#REF!</definedName>
    <definedName name="YA" localSheetId="17">#REF!</definedName>
    <definedName name="YA" localSheetId="3">#REF!</definedName>
    <definedName name="YA" localSheetId="4">#REF!</definedName>
    <definedName name="YA" localSheetId="5">#REF!</definedName>
    <definedName name="YA">#REF!</definedName>
    <definedName name="yery" localSheetId="6" hidden="1">{"via1",#N/A,TRUE,"general";"via2",#N/A,TRUE,"general";"via3",#N/A,TRUE,"general"}</definedName>
    <definedName name="yery" localSheetId="7" hidden="1">{"via1",#N/A,TRUE,"general";"via2",#N/A,TRUE,"general";"via3",#N/A,TRUE,"general"}</definedName>
    <definedName name="yery" localSheetId="16" hidden="1">{"via1",#N/A,TRUE,"general";"via2",#N/A,TRUE,"general";"via3",#N/A,TRUE,"general"}</definedName>
    <definedName name="yery" localSheetId="17" hidden="1">{"via1",#N/A,TRUE,"general";"via2",#N/A,TRUE,"general";"via3",#N/A,TRUE,"general"}</definedName>
    <definedName name="yery" localSheetId="3"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hidden="1">{"via1",#N/A,TRUE,"general";"via2",#N/A,TRUE,"general";"via3",#N/A,TRUE,"general"}</definedName>
    <definedName name="YHN">#REF!</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localSheetId="16" hidden="1">{"TAB1",#N/A,TRUE,"GENERAL";"TAB2",#N/A,TRUE,"GENERAL";"TAB3",#N/A,TRUE,"GENERAL";"TAB4",#N/A,TRUE,"GENERAL";"TAB5",#N/A,TRUE,"GENERAL"}</definedName>
    <definedName name="yhy" localSheetId="17" hidden="1">{"TAB1",#N/A,TRUE,"GENERAL";"TAB2",#N/A,TRUE,"GENERAL";"TAB3",#N/A,TRUE,"GENERAL";"TAB4",#N/A,TRUE,"GENERAL";"TAB5",#N/A,TRUE,"GENERAL"}</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localSheetId="16" hidden="1">{"TAB1",#N/A,TRUE,"GENERAL";"TAB2",#N/A,TRUE,"GENERAL";"TAB3",#N/A,TRUE,"GENERAL";"TAB4",#N/A,TRUE,"GENERAL";"TAB5",#N/A,TRUE,"GENERAL"}</definedName>
    <definedName name="yjyj" localSheetId="17" hidden="1">{"TAB1",#N/A,TRUE,"GENERAL";"TAB2",#N/A,TRUE,"GENERAL";"TAB3",#N/A,TRUE,"GENERAL";"TAB4",#N/A,TRUE,"GENERAL";"TAB5",#N/A,TRUE,"GENERAL"}</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hidden="1">{"TAB1",#N/A,TRUE,"GENERAL";"TAB2",#N/A,TRUE,"GENERAL";"TAB3",#N/A,TRUE,"GENERAL";"TAB4",#N/A,TRUE,"GENERAL";"TAB5",#N/A,TRUE,"GENERAL"}</definedName>
    <definedName name="YOYO">'[120]AISLAMIENTO CATEGORIAS II Y III'!$G$1:$I$65536</definedName>
    <definedName name="yrey" localSheetId="6" hidden="1">{"via1",#N/A,TRUE,"general";"via2",#N/A,TRUE,"general";"via3",#N/A,TRUE,"general"}</definedName>
    <definedName name="yrey" localSheetId="7" hidden="1">{"via1",#N/A,TRUE,"general";"via2",#N/A,TRUE,"general";"via3",#N/A,TRUE,"general"}</definedName>
    <definedName name="yrey" localSheetId="16" hidden="1">{"via1",#N/A,TRUE,"general";"via2",#N/A,TRUE,"general";"via3",#N/A,TRUE,"general"}</definedName>
    <definedName name="yrey" localSheetId="17" hidden="1">{"via1",#N/A,TRUE,"general";"via2",#N/A,TRUE,"general";"via3",#N/A,TRUE,"general"}</definedName>
    <definedName name="yrey" localSheetId="3"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localSheetId="16" hidden="1">{"via1",#N/A,TRUE,"general";"via2",#N/A,TRUE,"general";"via3",#N/A,TRUE,"general"}</definedName>
    <definedName name="yry" localSheetId="17"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hidden="1">{"via1",#N/A,TRUE,"general";"via2",#N/A,TRUE,"general";"via3",#N/A,TRUE,"general"}</definedName>
    <definedName name="YT">#REF!</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localSheetId="16" hidden="1">{"TAB1",#N/A,TRUE,"GENERAL";"TAB2",#N/A,TRUE,"GENERAL";"TAB3",#N/A,TRUE,"GENERAL";"TAB4",#N/A,TRUE,"GENERAL";"TAB5",#N/A,TRUE,"GENERAL"}</definedName>
    <definedName name="ytj" localSheetId="17" hidden="1">{"TAB1",#N/A,TRUE,"GENERAL";"TAB2",#N/A,TRUE,"GENERAL";"TAB3",#N/A,TRUE,"GENERAL";"TAB4",#N/A,TRUE,"GENERAL";"TAB5",#N/A,TRUE,"GENERAL"}</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hidden="1">{"TAB1",#N/A,TRUE,"GENERAL";"TAB2",#N/A,TRUE,"GENERAL";"TAB3",#N/A,TRUE,"GENERAL";"TAB4",#N/A,TRUE,"GENERAL";"TAB5",#N/A,TRUE,"GENERAL"}</definedName>
    <definedName name="ytjt6" localSheetId="6" hidden="1">{"via1",#N/A,TRUE,"general";"via2",#N/A,TRUE,"general";"via3",#N/A,TRUE,"general"}</definedName>
    <definedName name="ytjt6" localSheetId="7" hidden="1">{"via1",#N/A,TRUE,"general";"via2",#N/A,TRUE,"general";"via3",#N/A,TRUE,"general"}</definedName>
    <definedName name="ytjt6" localSheetId="16" hidden="1">{"via1",#N/A,TRUE,"general";"via2",#N/A,TRUE,"general";"via3",#N/A,TRUE,"general"}</definedName>
    <definedName name="ytjt6" localSheetId="17" hidden="1">{"via1",#N/A,TRUE,"general";"via2",#N/A,TRUE,"general";"via3",#N/A,TRUE,"general"}</definedName>
    <definedName name="ytjt6" localSheetId="3"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hidden="1">{"via1",#N/A,TRUE,"general";"via2",#N/A,TRUE,"general";"via3",#N/A,TRUE,"general"}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16" hidden="1">{"TAB1",#N/A,TRUE,"GENERAL";"TAB2",#N/A,TRUE,"GENERAL";"TAB3",#N/A,TRUE,"GENERAL";"TAB4",#N/A,TRUE,"GENERAL";"TAB5",#N/A,TRUE,"GENERAL"}</definedName>
    <definedName name="ytrwyr" localSheetId="17"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hidden="1">{"TAB1",#N/A,TRUE,"GENERAL";"TAB2",#N/A,TRUE,"GENERAL";"TAB3",#N/A,TRUE,"GENERAL";"TAB4",#N/A,TRUE,"GENERAL";"TAB5",#N/A,TRUE,"GENERAL"}</definedName>
    <definedName name="ytry" localSheetId="6" hidden="1">{"via1",#N/A,TRUE,"general";"via2",#N/A,TRUE,"general";"via3",#N/A,TRUE,"general"}</definedName>
    <definedName name="ytry" localSheetId="7" hidden="1">{"via1",#N/A,TRUE,"general";"via2",#N/A,TRUE,"general";"via3",#N/A,TRUE,"general"}</definedName>
    <definedName name="ytry" localSheetId="16" hidden="1">{"via1",#N/A,TRUE,"general";"via2",#N/A,TRUE,"general";"via3",#N/A,TRUE,"general"}</definedName>
    <definedName name="ytry" localSheetId="17" hidden="1">{"via1",#N/A,TRUE,"general";"via2",#N/A,TRUE,"general";"via3",#N/A,TRUE,"general"}</definedName>
    <definedName name="ytry" localSheetId="3"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localSheetId="16" hidden="1">{"via1",#N/A,TRUE,"general";"via2",#N/A,TRUE,"general";"via3",#N/A,TRUE,"general"}</definedName>
    <definedName name="ytryrty" localSheetId="17"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hidden="1">{"via1",#N/A,TRUE,"general";"via2",#N/A,TRUE,"general";"via3",#N/A,TRUE,"general"}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16" hidden="1">{"TAB1",#N/A,TRUE,"GENERAL";"TAB2",#N/A,TRUE,"GENERAL";"TAB3",#N/A,TRUE,"GENERAL";"TAB4",#N/A,TRUE,"GENERAL";"TAB5",#N/A,TRUE,"GENERAL"}</definedName>
    <definedName name="YTRYUYT" localSheetId="17"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17"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17"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17"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hidden="1">{"TAB1",#N/A,TRUE,"GENERAL";"TAB2",#N/A,TRUE,"GENERAL";"TAB3",#N/A,TRUE,"GENERAL";"TAB4",#N/A,TRUE,"GENERAL";"TAB5",#N/A,TRUE,"GENERAL"}</definedName>
    <definedName name="ytuytfgh" localSheetId="6" hidden="1">{"via1",#N/A,TRUE,"general";"via2",#N/A,TRUE,"general";"via3",#N/A,TRUE,"general"}</definedName>
    <definedName name="ytuytfgh" localSheetId="7" hidden="1">{"via1",#N/A,TRUE,"general";"via2",#N/A,TRUE,"general";"via3",#N/A,TRUE,"general"}</definedName>
    <definedName name="ytuytfgh" localSheetId="16" hidden="1">{"via1",#N/A,TRUE,"general";"via2",#N/A,TRUE,"general";"via3",#N/A,TRUE,"general"}</definedName>
    <definedName name="ytuytfgh" localSheetId="17" hidden="1">{"via1",#N/A,TRUE,"general";"via2",#N/A,TRUE,"general";"via3",#N/A,TRUE,"general"}</definedName>
    <definedName name="ytuytfgh" localSheetId="3"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hidden="1">{"via1",#N/A,TRUE,"general";"via2",#N/A,TRUE,"general";"via3",#N/A,TRUE,"general"}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localSheetId="16" hidden="1">{"TAB1",#N/A,TRUE,"GENERAL";"TAB2",#N/A,TRUE,"GENERAL";"TAB3",#N/A,TRUE,"GENERAL";"TAB4",#N/A,TRUE,"GENERAL";"TAB5",#N/A,TRUE,"GENERAL"}</definedName>
    <definedName name="yty" localSheetId="17" hidden="1">{"TAB1",#N/A,TRUE,"GENERAL";"TAB2",#N/A,TRUE,"GENERAL";"TAB3",#N/A,TRUE,"GENERAL";"TAB4",#N/A,TRUE,"GENERAL";"TAB5",#N/A,TRUE,"GENERAL"}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hidden="1">{"TAB1",#N/A,TRUE,"GENERAL";"TAB2",#N/A,TRUE,"GENERAL";"TAB3",#N/A,TRUE,"GENERAL";"TAB4",#N/A,TRUE,"GENERAL";"TAB5",#N/A,TRUE,"GENERAL"}</definedName>
    <definedName name="ytyyh" localSheetId="6" hidden="1">{"via1",#N/A,TRUE,"general";"via2",#N/A,TRUE,"general";"via3",#N/A,TRUE,"general"}</definedName>
    <definedName name="ytyyh" localSheetId="7" hidden="1">{"via1",#N/A,TRUE,"general";"via2",#N/A,TRUE,"general";"via3",#N/A,TRUE,"general"}</definedName>
    <definedName name="ytyyh" localSheetId="16" hidden="1">{"via1",#N/A,TRUE,"general";"via2",#N/A,TRUE,"general";"via3",#N/A,TRUE,"general"}</definedName>
    <definedName name="ytyyh" localSheetId="17" hidden="1">{"via1",#N/A,TRUE,"general";"via2",#N/A,TRUE,"general";"via3",#N/A,TRUE,"general"}</definedName>
    <definedName name="ytyyh" localSheetId="3"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hidden="1">{"via1",#N/A,TRUE,"general";"via2",#N/A,TRUE,"general";"via3",#N/A,TRUE,"general"}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16" hidden="1">{"TAB1",#N/A,TRUE,"GENERAL";"TAB2",#N/A,TRUE,"GENERAL";"TAB3",#N/A,TRUE,"GENERAL";"TAB4",#N/A,TRUE,"GENERAL";"TAB5",#N/A,TRUE,"GENERAL"}</definedName>
    <definedName name="ytzacdfg" localSheetId="17"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hidden="1">{"TAB1",#N/A,TRUE,"GENERAL";"TAB2",#N/A,TRUE,"GENERAL";"TAB3",#N/A,TRUE,"GENERAL";"TAB4",#N/A,TRUE,"GENERAL";"TAB5",#N/A,TRUE,"GENERAL"}</definedName>
    <definedName name="yu" localSheetId="6" hidden="1">{"TAB1",#N/A,TRUE,"GENERAL";"TAB2",#N/A,TRUE,"GENERAL";"TAB3",#N/A,TRUE,"GENERAL";"TAB4",#N/A,TRUE,"GENERAL";"TAB5",#N/A,TRUE,"GENERAL"}</definedName>
    <definedName name="yu" localSheetId="7" hidden="1">{"TAB1",#N/A,TRUE,"GENERAL";"TAB2",#N/A,TRUE,"GENERAL";"TAB3",#N/A,TRUE,"GENERAL";"TAB4",#N/A,TRUE,"GENERAL";"TAB5",#N/A,TRUE,"GENERAL"}</definedName>
    <definedName name="yu" localSheetId="16" hidden="1">{"TAB1",#N/A,TRUE,"GENERAL";"TAB2",#N/A,TRUE,"GENERAL";"TAB3",#N/A,TRUE,"GENERAL";"TAB4",#N/A,TRUE,"GENERAL";"TAB5",#N/A,TRUE,"GENERAL"}</definedName>
    <definedName name="yu" localSheetId="17"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17"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17"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hidden="1">{"TAB1",#N/A,TRUE,"GENERAL";"TAB2",#N/A,TRUE,"GENERAL";"TAB3",#N/A,TRUE,"GENERAL";"TAB4",#N/A,TRUE,"GENERAL";"TAB5",#N/A,TRUE,"GENERAL"}</definedName>
    <definedName name="yutu" localSheetId="6" hidden="1">{"via1",#N/A,TRUE,"general";"via2",#N/A,TRUE,"general";"via3",#N/A,TRUE,"general"}</definedName>
    <definedName name="yutu" localSheetId="7" hidden="1">{"via1",#N/A,TRUE,"general";"via2",#N/A,TRUE,"general";"via3",#N/A,TRUE,"general"}</definedName>
    <definedName name="yutu" localSheetId="16" hidden="1">{"via1",#N/A,TRUE,"general";"via2",#N/A,TRUE,"general";"via3",#N/A,TRUE,"general"}</definedName>
    <definedName name="yutu" localSheetId="17" hidden="1">{"via1",#N/A,TRUE,"general";"via2",#N/A,TRUE,"general";"via3",#N/A,TRUE,"general"}</definedName>
    <definedName name="yutu" localSheetId="3"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localSheetId="16" hidden="1">{"via1",#N/A,TRUE,"general";"via2",#N/A,TRUE,"general";"via3",#N/A,TRUE,"general"}</definedName>
    <definedName name="yuuiiy" localSheetId="17"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localSheetId="16" hidden="1">{"via1",#N/A,TRUE,"general";"via2",#N/A,TRUE,"general";"via3",#N/A,TRUE,"general"}</definedName>
    <definedName name="yuuuuuu" localSheetId="17"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hidden="1">{"via1",#N/A,TRUE,"general";"via2",#N/A,TRUE,"general";"via3",#N/A,TRUE,"general"}</definedName>
    <definedName name="yy" localSheetId="6" hidden="1">{"via1",#N/A,TRUE,"general";"via2",#N/A,TRUE,"general";"via3",#N/A,TRUE,"general"}</definedName>
    <definedName name="yy" localSheetId="7" hidden="1">{"via1",#N/A,TRUE,"general";"via2",#N/A,TRUE,"general";"via3",#N/A,TRUE,"general"}</definedName>
    <definedName name="yy" localSheetId="16" hidden="1">{"via1",#N/A,TRUE,"general";"via2",#N/A,TRUE,"general";"via3",#N/A,TRUE,"general"}</definedName>
    <definedName name="yy" localSheetId="17"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hidden="1">{"via1",#N/A,TRUE,"general";"via2",#N/A,TRUE,"general";"via3",#N/A,TRUE,"general"}</definedName>
    <definedName name="yyy" localSheetId="6" hidden="1">{"TAB1",#N/A,TRUE,"GENERAL";"TAB2",#N/A,TRUE,"GENERAL";"TAB3",#N/A,TRUE,"GENERAL";"TAB4",#N/A,TRUE,"GENERAL";"TAB5",#N/A,TRUE,"GENERAL"}</definedName>
    <definedName name="yyy" localSheetId="7" hidden="1">{"TAB1",#N/A,TRUE,"GENERAL";"TAB2",#N/A,TRUE,"GENERAL";"TAB3",#N/A,TRUE,"GENERAL";"TAB4",#N/A,TRUE,"GENERAL";"TAB5",#N/A,TRUE,"GENERAL"}</definedName>
    <definedName name="yyy" localSheetId="16" hidden="1">{"TAB1",#N/A,TRUE,"GENERAL";"TAB2",#N/A,TRUE,"GENERAL";"TAB3",#N/A,TRUE,"GENERAL";"TAB4",#N/A,TRUE,"GENERAL";"TAB5",#N/A,TRUE,"GENERAL"}</definedName>
    <definedName name="yyy" localSheetId="17" hidden="1">{"TAB1",#N/A,TRUE,"GENERAL";"TAB2",#N/A,TRUE,"GENERAL";"TAB3",#N/A,TRUE,"GENERAL";"TAB4",#N/A,TRUE,"GENERAL";"TAB5",#N/A,TRUE,"GENERAL"}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localSheetId="5" hidden="1">{"TAB1",#N/A,TRUE,"GENERAL";"TAB2",#N/A,TRUE,"GENERAL";"TAB3",#N/A,TRUE,"GENERAL";"TAB4",#N/A,TRUE,"GENERAL";"TAB5",#N/A,TRUE,"GENERAL"}</definedName>
    <definedName name="yyy"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17"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17"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hidden="1">{"TAB1",#N/A,TRUE,"GENERAL";"TAB2",#N/A,TRUE,"GENERAL";"TAB3",#N/A,TRUE,"GENERAL";"TAB4",#N/A,TRUE,"GENERAL";"TAB5",#N/A,TRUE,"GENERAL"}</definedName>
    <definedName name="yyyyyf" localSheetId="6" hidden="1">{"via1",#N/A,TRUE,"general";"via2",#N/A,TRUE,"general";"via3",#N/A,TRUE,"general"}</definedName>
    <definedName name="yyyyyf" localSheetId="7" hidden="1">{"via1",#N/A,TRUE,"general";"via2",#N/A,TRUE,"general";"via3",#N/A,TRUE,"general"}</definedName>
    <definedName name="yyyyyf" localSheetId="16" hidden="1">{"via1",#N/A,TRUE,"general";"via2",#N/A,TRUE,"general";"via3",#N/A,TRUE,"general"}</definedName>
    <definedName name="yyyyyf" localSheetId="17" hidden="1">{"via1",#N/A,TRUE,"general";"via2",#N/A,TRUE,"general";"via3",#N/A,TRUE,"general"}</definedName>
    <definedName name="yyyyyf" localSheetId="3"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hidden="1">{"via1",#N/A,TRUE,"general";"via2",#N/A,TRUE,"general";"via3",#N/A,TRUE,"general"}</definedName>
    <definedName name="ZAQ" localSheetId="16" hidden="1">{#N/A,#N/A,TRUE,"INGENIERIA";#N/A,#N/A,TRUE,"COMPRAS";#N/A,#N/A,TRUE,"DIRECCION";#N/A,#N/A,TRUE,"RESUMEN"}</definedName>
    <definedName name="ZAQ" localSheetId="17" hidden="1">{#N/A,#N/A,TRUE,"INGENIERIA";#N/A,#N/A,TRUE,"COMPRAS";#N/A,#N/A,TRUE,"DIRECCION";#N/A,#N/A,TRUE,"RESUMEN"}</definedName>
    <definedName name="ZAQ" localSheetId="3" hidden="1">{#N/A,#N/A,TRUE,"INGENIERIA";#N/A,#N/A,TRUE,"COMPRAS";#N/A,#N/A,TRUE,"DIRECCION";#N/A,#N/A,TRUE,"RESUMEN"}</definedName>
    <definedName name="ZAQ" localSheetId="4" hidden="1">{#N/A,#N/A,TRUE,"INGENIERIA";#N/A,#N/A,TRUE,"COMPRAS";#N/A,#N/A,TRUE,"DIRECCION";#N/A,#N/A,TRUE,"RESUMEN"}</definedName>
    <definedName name="ZAQ" localSheetId="5" hidden="1">{#N/A,#N/A,TRUE,"INGENIERIA";#N/A,#N/A,TRUE,"COMPRAS";#N/A,#N/A,TRUE,"DIRECCION";#N/A,#N/A,TRUE,"RESUMEN"}</definedName>
    <definedName name="ZAQ" hidden="1">{#N/A,#N/A,TRUE,"INGENIERIA";#N/A,#N/A,TRUE,"COMPRAS";#N/A,#N/A,TRUE,"DIRECCION";#N/A,#N/A,TRUE,"RESUMEN"}</definedName>
    <definedName name="zdervr" localSheetId="6" hidden="1">{"via1",#N/A,TRUE,"general";"via2",#N/A,TRUE,"general";"via3",#N/A,TRUE,"general"}</definedName>
    <definedName name="zdervr" localSheetId="7" hidden="1">{"via1",#N/A,TRUE,"general";"via2",#N/A,TRUE,"general";"via3",#N/A,TRUE,"general"}</definedName>
    <definedName name="zdervr" localSheetId="16" hidden="1">{"via1",#N/A,TRUE,"general";"via2",#N/A,TRUE,"general";"via3",#N/A,TRUE,"general"}</definedName>
    <definedName name="zdervr" localSheetId="17" hidden="1">{"via1",#N/A,TRUE,"general";"via2",#N/A,TRUE,"general";"via3",#N/A,TRUE,"general"}</definedName>
    <definedName name="zdervr" localSheetId="3"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hidden="1">{"via1",#N/A,TRUE,"general";"via2",#N/A,TRUE,"general";"via3",#N/A,TRUE,"general"}</definedName>
    <definedName name="ZDF" localSheetId="6">#REF!</definedName>
    <definedName name="ZDF" localSheetId="7">#REF!</definedName>
    <definedName name="ZDF" localSheetId="16">#REF!</definedName>
    <definedName name="ZDF" localSheetId="17">#REF!</definedName>
    <definedName name="ZDF" localSheetId="3">#REF!</definedName>
    <definedName name="ZDF" localSheetId="4">#REF!</definedName>
    <definedName name="ZDF" localSheetId="5">#REF!</definedName>
    <definedName name="ZDF">#REF!</definedName>
    <definedName name="ZONA1" localSheetId="16">#REF!</definedName>
    <definedName name="ZONA1" localSheetId="17">#REF!</definedName>
    <definedName name="ZONA1" localSheetId="3">#REF!</definedName>
    <definedName name="ZONA1" localSheetId="4">#REF!</definedName>
    <definedName name="ZONA1" localSheetId="5">#REF!</definedName>
    <definedName name="ZONA1">#REF!</definedName>
    <definedName name="ZONA3" localSheetId="16">#REF!</definedName>
    <definedName name="ZONA3" localSheetId="17">#REF!</definedName>
    <definedName name="ZONA3">#REF!</definedName>
    <definedName name="ZONA4" localSheetId="16">#REF!</definedName>
    <definedName name="ZONA4">#REF!</definedName>
    <definedName name="ZSS" localSheetId="16">#REF!</definedName>
    <definedName name="ZSS">#REF!</definedName>
    <definedName name="zx" localSheetId="6">'1,1'!ERR</definedName>
    <definedName name="zx" localSheetId="7">'1,2'!ERR</definedName>
    <definedName name="zx" localSheetId="26">'[13]3,2'!ERR</definedName>
    <definedName name="zx" localSheetId="34">'[13]3,2'!ERR</definedName>
    <definedName name="zx" localSheetId="35">'[13]3,2'!ERR</definedName>
    <definedName name="zx" localSheetId="16">'6,1'!ERR</definedName>
    <definedName name="zx" localSheetId="22">'[13]3,2'!ERR</definedName>
    <definedName name="zx" localSheetId="24">'[13]3,2'!ERR</definedName>
    <definedName name="zx" localSheetId="3">CANTIDADES!ERR</definedName>
    <definedName name="zx" localSheetId="4">'OFERTA ECONOMICA'!ERR</definedName>
    <definedName name="zx" localSheetId="5">'PRESUPUESTO OFICIAL'!ERR</definedName>
    <definedName name="zx">'[13]3,2'!ERR</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16" hidden="1">{"TAB1",#N/A,TRUE,"GENERAL";"TAB2",#N/A,TRUE,"GENERAL";"TAB3",#N/A,TRUE,"GENERAL";"TAB4",#N/A,TRUE,"GENERAL";"TAB5",#N/A,TRUE,"GENERAL"}</definedName>
    <definedName name="zxczds" localSheetId="17"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hidden="1">{"TAB1",#N/A,TRUE,"GENERAL";"TAB2",#N/A,TRUE,"GENERAL";"TAB3",#N/A,TRUE,"GENERAL";"TAB4",#N/A,TRUE,"GENERAL";"TAB5",#N/A,TRUE,"GENERAL"}</definedName>
    <definedName name="zxsdftyu" localSheetId="6" hidden="1">{"via1",#N/A,TRUE,"general";"via2",#N/A,TRUE,"general";"via3",#N/A,TRUE,"general"}</definedName>
    <definedName name="zxsdftyu" localSheetId="7" hidden="1">{"via1",#N/A,TRUE,"general";"via2",#N/A,TRUE,"general";"via3",#N/A,TRUE,"general"}</definedName>
    <definedName name="zxsdftyu" localSheetId="16" hidden="1">{"via1",#N/A,TRUE,"general";"via2",#N/A,TRUE,"general";"via3",#N/A,TRUE,"general"}</definedName>
    <definedName name="zxsdftyu" localSheetId="17" hidden="1">{"via1",#N/A,TRUE,"general";"via2",#N/A,TRUE,"general";"via3",#N/A,TRUE,"general"}</definedName>
    <definedName name="zxsdftyu" localSheetId="3"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localSheetId="16" hidden="1">{"via1",#N/A,TRUE,"general";"via2",#N/A,TRUE,"general";"via3",#N/A,TRUE,"general"}</definedName>
    <definedName name="zxvxczv" localSheetId="17"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hidden="1">{"via1",#N/A,TRUE,"general";"via2",#N/A,TRUE,"general";"via3",#N/A,TRUE,"general"}</definedName>
    <definedName name="ZZZZZZZZZZZ" localSheetId="6">'[53]A. P. U.'!#REF!</definedName>
    <definedName name="ZZZZZZZZZZZ" localSheetId="7">'[53]A. P. U.'!#REF!</definedName>
    <definedName name="ZZZZZZZZZZZ" localSheetId="16">'[53]A. P. U.'!#REF!</definedName>
    <definedName name="ZZZZZZZZZZZ" localSheetId="3">'[53]A. P. U.'!#REF!</definedName>
    <definedName name="ZZZZZZZZZZZ" localSheetId="4">'[53]A. P. U.'!#REF!</definedName>
    <definedName name="ZZZZZZZZZZZ" localSheetId="5">'[53]A. P. U.'!#REF!</definedName>
    <definedName name="ZZZZZZZZZZZ">'[53]A.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3" i="357" l="1"/>
  <c r="K74" i="357"/>
  <c r="K73" i="357"/>
  <c r="K66" i="357"/>
  <c r="K65" i="357"/>
  <c r="K64" i="357"/>
  <c r="K63" i="357"/>
  <c r="K60" i="357"/>
  <c r="K59" i="357"/>
  <c r="K58" i="357"/>
  <c r="K57" i="357"/>
  <c r="K56" i="357"/>
  <c r="K53" i="357"/>
  <c r="K52" i="357"/>
  <c r="K54" i="357" s="1"/>
  <c r="K50" i="357"/>
  <c r="K49" i="357"/>
  <c r="K46" i="357"/>
  <c r="K45" i="357"/>
  <c r="K47" i="357" s="1"/>
  <c r="K42" i="357"/>
  <c r="K41" i="357"/>
  <c r="K40" i="357"/>
  <c r="K39" i="357"/>
  <c r="K43" i="357" s="1"/>
  <c r="K36" i="357"/>
  <c r="K35" i="357"/>
  <c r="K37" i="357" s="1"/>
  <c r="K32" i="357"/>
  <c r="K31" i="357"/>
  <c r="K30" i="357"/>
  <c r="K27" i="357"/>
  <c r="K28" i="357" s="1"/>
  <c r="K26" i="357"/>
  <c r="K23" i="357"/>
  <c r="K24" i="357" s="1"/>
  <c r="K20" i="357"/>
  <c r="K21" i="357" s="1"/>
  <c r="K19" i="357"/>
  <c r="K16" i="357"/>
  <c r="I16" i="357"/>
  <c r="K15" i="357"/>
  <c r="K17" i="357" s="1"/>
  <c r="I15" i="357"/>
  <c r="J73" i="330"/>
  <c r="J57" i="326"/>
  <c r="J70" i="270"/>
  <c r="M36" i="326"/>
  <c r="J49" i="330"/>
  <c r="H42" i="356"/>
  <c r="H41" i="356"/>
  <c r="H40" i="356"/>
  <c r="F18" i="356"/>
  <c r="B7" i="356"/>
  <c r="B7" i="355"/>
  <c r="H36" i="356"/>
  <c r="H28" i="356"/>
  <c r="G18" i="356"/>
  <c r="H22" i="356" s="1"/>
  <c r="H38" i="356" s="1"/>
  <c r="H43" i="356" s="1"/>
  <c r="H15" i="356"/>
  <c r="J53" i="330"/>
  <c r="H42" i="355"/>
  <c r="H41" i="355"/>
  <c r="H40" i="355"/>
  <c r="G18" i="355"/>
  <c r="F18" i="355"/>
  <c r="H36" i="355"/>
  <c r="H28" i="355"/>
  <c r="H15" i="355"/>
  <c r="H43" i="354"/>
  <c r="J45" i="330" s="1"/>
  <c r="H42" i="354"/>
  <c r="H41" i="354"/>
  <c r="H40" i="354"/>
  <c r="F18" i="354"/>
  <c r="G18" i="354" s="1"/>
  <c r="B7" i="354"/>
  <c r="H28" i="354"/>
  <c r="H15" i="354"/>
  <c r="K66" i="330"/>
  <c r="J65" i="330"/>
  <c r="F34" i="352"/>
  <c r="I34" i="352" s="1"/>
  <c r="J38" i="352" s="1"/>
  <c r="I7" i="352" s="1"/>
  <c r="J12" i="352" s="1"/>
  <c r="J39" i="352" s="1"/>
  <c r="E4" i="352"/>
  <c r="J30" i="352"/>
  <c r="J23" i="352"/>
  <c r="I9" i="352"/>
  <c r="K65" i="330"/>
  <c r="J11" i="270"/>
  <c r="J7" i="270"/>
  <c r="J134" i="270"/>
  <c r="D19" i="317"/>
  <c r="B7" i="339"/>
  <c r="B7" i="338"/>
  <c r="B7" i="337"/>
  <c r="I34" i="349"/>
  <c r="F34" i="349"/>
  <c r="F34" i="348"/>
  <c r="K61" i="357" l="1"/>
  <c r="K67" i="357" s="1"/>
  <c r="K69" i="357" s="1"/>
  <c r="K70" i="357" s="1"/>
  <c r="K76" i="357" s="1"/>
  <c r="K33" i="357"/>
  <c r="H22" i="355"/>
  <c r="H38" i="355" s="1"/>
  <c r="H36" i="354"/>
  <c r="H22" i="354"/>
  <c r="J42" i="352"/>
  <c r="J41" i="352"/>
  <c r="J40" i="352"/>
  <c r="I34" i="348"/>
  <c r="G8" i="348"/>
  <c r="H38" i="354" l="1"/>
  <c r="J43" i="352"/>
  <c r="E4" i="349"/>
  <c r="E4" i="348"/>
  <c r="K73" i="330"/>
  <c r="K74" i="330" s="1"/>
  <c r="J191" i="270"/>
  <c r="J192" i="270"/>
  <c r="J193" i="270"/>
  <c r="J194" i="270"/>
  <c r="J195" i="270"/>
  <c r="J196" i="270"/>
  <c r="J197" i="270"/>
  <c r="J198" i="270"/>
  <c r="J199" i="270"/>
  <c r="J200" i="270"/>
  <c r="J201" i="270"/>
  <c r="J202" i="270"/>
  <c r="M202" i="270" s="1"/>
  <c r="K45" i="330" s="1"/>
  <c r="J203" i="270"/>
  <c r="J204" i="270"/>
  <c r="J205" i="270"/>
  <c r="J206" i="270"/>
  <c r="J207" i="270"/>
  <c r="J208" i="270"/>
  <c r="J209" i="270"/>
  <c r="J210" i="270"/>
  <c r="J211" i="270"/>
  <c r="J212" i="270"/>
  <c r="J213" i="270"/>
  <c r="J214" i="270"/>
  <c r="M214" i="270" s="1"/>
  <c r="K53" i="330" s="1"/>
  <c r="J190" i="270"/>
  <c r="M35" i="350"/>
  <c r="N35" i="350"/>
  <c r="N40" i="350"/>
  <c r="N57" i="350"/>
  <c r="L64" i="350"/>
  <c r="L63" i="350"/>
  <c r="L62" i="350"/>
  <c r="N65" i="350" s="1"/>
  <c r="N67" i="350" s="1"/>
  <c r="J36" i="330" s="1"/>
  <c r="K36" i="330" s="1"/>
  <c r="K28" i="350"/>
  <c r="K27" i="350"/>
  <c r="C21" i="350"/>
  <c r="N55" i="350"/>
  <c r="N47" i="350"/>
  <c r="N27" i="350"/>
  <c r="N28" i="350"/>
  <c r="N30" i="350"/>
  <c r="J38" i="349"/>
  <c r="I7" i="349" s="1"/>
  <c r="J12" i="349" s="1"/>
  <c r="J39" i="349" s="1"/>
  <c r="J38" i="348"/>
  <c r="I7" i="348" s="1"/>
  <c r="J30" i="349"/>
  <c r="J23" i="349"/>
  <c r="I9" i="349"/>
  <c r="J30" i="348"/>
  <c r="J23" i="348"/>
  <c r="I9" i="348"/>
  <c r="I8" i="348"/>
  <c r="D13" i="343"/>
  <c r="H18" i="343" s="1"/>
  <c r="B7" i="343"/>
  <c r="D21" i="326"/>
  <c r="F19" i="341"/>
  <c r="G19" i="341"/>
  <c r="G11" i="341"/>
  <c r="G11" i="340"/>
  <c r="G11" i="339"/>
  <c r="H15" i="339"/>
  <c r="G11" i="338"/>
  <c r="G19" i="337"/>
  <c r="B7" i="340"/>
  <c r="B7" i="341"/>
  <c r="F33" i="341"/>
  <c r="H28" i="341"/>
  <c r="F18" i="341"/>
  <c r="G18" i="341"/>
  <c r="F33" i="340"/>
  <c r="H28" i="340"/>
  <c r="F33" i="339"/>
  <c r="H28" i="339"/>
  <c r="G19" i="339"/>
  <c r="H22" i="339"/>
  <c r="F33" i="338"/>
  <c r="H28" i="338"/>
  <c r="G19" i="338"/>
  <c r="H15" i="338"/>
  <c r="F33" i="337"/>
  <c r="H28" i="337"/>
  <c r="H22" i="341"/>
  <c r="W73" i="289"/>
  <c r="W70" i="289"/>
  <c r="W57" i="289"/>
  <c r="W58" i="289"/>
  <c r="W53" i="289"/>
  <c r="W52" i="289"/>
  <c r="W51" i="289"/>
  <c r="W45" i="289"/>
  <c r="W44" i="289"/>
  <c r="W43" i="289"/>
  <c r="W42" i="289"/>
  <c r="W41" i="289"/>
  <c r="W40" i="289"/>
  <c r="W39" i="289"/>
  <c r="W38" i="289"/>
  <c r="W37" i="289"/>
  <c r="W35" i="289"/>
  <c r="W15" i="289"/>
  <c r="D19" i="293"/>
  <c r="C39" i="293"/>
  <c r="D21" i="318"/>
  <c r="D21" i="268"/>
  <c r="K83" i="330"/>
  <c r="I16" i="330"/>
  <c r="I15" i="330"/>
  <c r="F24" i="329"/>
  <c r="D20" i="329"/>
  <c r="D18" i="329"/>
  <c r="D15" i="329"/>
  <c r="F15" i="329"/>
  <c r="D10" i="329"/>
  <c r="O62" i="327"/>
  <c r="O24" i="327"/>
  <c r="F10" i="329"/>
  <c r="F11" i="329"/>
  <c r="F20" i="329"/>
  <c r="D23" i="329"/>
  <c r="F23" i="329"/>
  <c r="O41" i="326"/>
  <c r="O40" i="326"/>
  <c r="O39" i="326"/>
  <c r="O38" i="326"/>
  <c r="O41" i="324"/>
  <c r="O40" i="324"/>
  <c r="O39" i="324"/>
  <c r="O38" i="324"/>
  <c r="O50" i="323"/>
  <c r="O40" i="323"/>
  <c r="O39" i="323"/>
  <c r="O51" i="322"/>
  <c r="O38" i="317"/>
  <c r="O26" i="317"/>
  <c r="M34" i="317"/>
  <c r="O34" i="317"/>
  <c r="O34" i="318"/>
  <c r="O35" i="318"/>
  <c r="D9" i="318"/>
  <c r="I48" i="270"/>
  <c r="J47" i="270"/>
  <c r="M53" i="310"/>
  <c r="O53" i="310"/>
  <c r="J94" i="270"/>
  <c r="L27" i="268" s="1"/>
  <c r="O27" i="268" s="1"/>
  <c r="O29" i="268" s="1"/>
  <c r="O52" i="268" s="1"/>
  <c r="I95" i="270"/>
  <c r="O35" i="317"/>
  <c r="O36" i="317"/>
  <c r="O37" i="317"/>
  <c r="D9" i="273"/>
  <c r="D7" i="317"/>
  <c r="I161" i="270"/>
  <c r="J161" i="270"/>
  <c r="L27" i="318"/>
  <c r="O27" i="318"/>
  <c r="I180" i="270"/>
  <c r="I181" i="270"/>
  <c r="J71" i="270"/>
  <c r="M34" i="318"/>
  <c r="I57" i="270"/>
  <c r="I58" i="270"/>
  <c r="J57" i="270"/>
  <c r="M38" i="309"/>
  <c r="O38" i="309"/>
  <c r="I272" i="270"/>
  <c r="I273" i="270"/>
  <c r="I274" i="270"/>
  <c r="I248" i="270"/>
  <c r="J248" i="270"/>
  <c r="I249" i="270"/>
  <c r="I250" i="270"/>
  <c r="I162" i="270"/>
  <c r="I163" i="270"/>
  <c r="I131" i="270"/>
  <c r="I132" i="270"/>
  <c r="I37" i="270"/>
  <c r="I38" i="270"/>
  <c r="J37" i="270"/>
  <c r="M38" i="293"/>
  <c r="O38" i="293"/>
  <c r="I41" i="270"/>
  <c r="I42" i="270"/>
  <c r="J41" i="270"/>
  <c r="M36" i="293"/>
  <c r="O36" i="293"/>
  <c r="I43" i="270"/>
  <c r="J43" i="270"/>
  <c r="M39" i="293"/>
  <c r="O39" i="293"/>
  <c r="I44" i="270"/>
  <c r="I33" i="270"/>
  <c r="I34" i="270"/>
  <c r="I146" i="270"/>
  <c r="I147" i="270"/>
  <c r="O37" i="293"/>
  <c r="I245" i="270"/>
  <c r="J245" i="270"/>
  <c r="I246" i="270"/>
  <c r="I247" i="270"/>
  <c r="I49" i="270"/>
  <c r="J49" i="270"/>
  <c r="I50" i="270"/>
  <c r="I77" i="270"/>
  <c r="I78" i="270"/>
  <c r="I79" i="270"/>
  <c r="I80" i="270"/>
  <c r="I23" i="270"/>
  <c r="I24" i="270"/>
  <c r="H165" i="270"/>
  <c r="I165" i="270"/>
  <c r="J165" i="270"/>
  <c r="H168" i="270"/>
  <c r="I168" i="270"/>
  <c r="H169" i="270"/>
  <c r="I169" i="270"/>
  <c r="I118" i="270"/>
  <c r="I119" i="270"/>
  <c r="I166" i="270"/>
  <c r="I167" i="270"/>
  <c r="J166" i="270"/>
  <c r="G12" i="340"/>
  <c r="H15" i="340"/>
  <c r="I92" i="270"/>
  <c r="I93" i="270"/>
  <c r="I202" i="270"/>
  <c r="K202" i="270"/>
  <c r="L202" i="270"/>
  <c r="I203" i="270"/>
  <c r="K203" i="270"/>
  <c r="L203" i="270"/>
  <c r="I204" i="270"/>
  <c r="I210" i="270"/>
  <c r="L210" i="270"/>
  <c r="I214" i="270"/>
  <c r="I193" i="270"/>
  <c r="I194" i="270"/>
  <c r="I195" i="270"/>
  <c r="M42" i="272"/>
  <c r="O42" i="272"/>
  <c r="I158" i="270"/>
  <c r="I159" i="270"/>
  <c r="D9" i="272"/>
  <c r="D9" i="308"/>
  <c r="D9" i="310"/>
  <c r="I191" i="270"/>
  <c r="I192" i="270"/>
  <c r="I196" i="270"/>
  <c r="I197" i="270"/>
  <c r="K197" i="270"/>
  <c r="I198" i="270"/>
  <c r="I199" i="270"/>
  <c r="K199" i="270"/>
  <c r="I200" i="270"/>
  <c r="I201" i="270"/>
  <c r="I205" i="270"/>
  <c r="I206" i="270"/>
  <c r="I207" i="270"/>
  <c r="I208" i="270"/>
  <c r="L208" i="270"/>
  <c r="I209" i="270"/>
  <c r="I211" i="270"/>
  <c r="I212" i="270"/>
  <c r="I213" i="270"/>
  <c r="I190" i="270"/>
  <c r="I215" i="270"/>
  <c r="I85" i="270"/>
  <c r="I86" i="270"/>
  <c r="J86" i="270"/>
  <c r="I87" i="270"/>
  <c r="I88" i="270"/>
  <c r="I89" i="270"/>
  <c r="I90" i="270"/>
  <c r="I91" i="270"/>
  <c r="I96" i="270"/>
  <c r="J96" i="270"/>
  <c r="I97" i="270"/>
  <c r="I98" i="270"/>
  <c r="J97" i="270"/>
  <c r="I100" i="270"/>
  <c r="I101" i="270"/>
  <c r="I103" i="270"/>
  <c r="I104" i="270"/>
  <c r="I106" i="270"/>
  <c r="I107" i="270"/>
  <c r="I109" i="270"/>
  <c r="I110" i="270"/>
  <c r="I112" i="270"/>
  <c r="I113" i="270"/>
  <c r="I115" i="270"/>
  <c r="I116" i="270"/>
  <c r="I121" i="270"/>
  <c r="J121" i="270"/>
  <c r="I122" i="270"/>
  <c r="I124" i="270"/>
  <c r="J124" i="270"/>
  <c r="I125" i="270"/>
  <c r="I126" i="270"/>
  <c r="I128" i="270"/>
  <c r="I129" i="270"/>
  <c r="I134" i="270"/>
  <c r="I135" i="270"/>
  <c r="I137" i="270"/>
  <c r="I138" i="270"/>
  <c r="I140" i="270"/>
  <c r="I141" i="270"/>
  <c r="I144" i="270"/>
  <c r="J143" i="270"/>
  <c r="I149" i="270"/>
  <c r="I150" i="270"/>
  <c r="I152" i="270"/>
  <c r="I153" i="270"/>
  <c r="I155" i="270"/>
  <c r="I156" i="270"/>
  <c r="I157" i="270"/>
  <c r="I170" i="270"/>
  <c r="J170" i="270"/>
  <c r="M38" i="312"/>
  <c r="O38" i="312"/>
  <c r="I172" i="270"/>
  <c r="J172" i="270"/>
  <c r="M38" i="311"/>
  <c r="O38" i="311"/>
  <c r="H174" i="270"/>
  <c r="I174" i="270"/>
  <c r="J174" i="270"/>
  <c r="I84" i="270"/>
  <c r="J84" i="270"/>
  <c r="I51" i="270"/>
  <c r="I52" i="270"/>
  <c r="I53" i="270"/>
  <c r="I54" i="270"/>
  <c r="I55" i="270"/>
  <c r="I56" i="270"/>
  <c r="I59" i="270"/>
  <c r="I60" i="270"/>
  <c r="I61" i="270"/>
  <c r="J61" i="270"/>
  <c r="I62" i="270"/>
  <c r="I63" i="270"/>
  <c r="I64" i="270"/>
  <c r="I65" i="270"/>
  <c r="I66" i="270"/>
  <c r="I67" i="270"/>
  <c r="I68" i="270"/>
  <c r="I69" i="270"/>
  <c r="J69" i="270"/>
  <c r="I70" i="270"/>
  <c r="I73" i="270"/>
  <c r="I74" i="270"/>
  <c r="I75" i="270"/>
  <c r="I76" i="270"/>
  <c r="I45" i="270"/>
  <c r="J45" i="270"/>
  <c r="O73" i="312"/>
  <c r="O62" i="312"/>
  <c r="O44" i="312"/>
  <c r="O54" i="312"/>
  <c r="O46" i="312"/>
  <c r="O43" i="312"/>
  <c r="O42" i="312"/>
  <c r="O39" i="312"/>
  <c r="O33" i="312"/>
  <c r="O73" i="311"/>
  <c r="O62" i="311"/>
  <c r="O44" i="311"/>
  <c r="O54" i="311"/>
  <c r="O46" i="311"/>
  <c r="O43" i="311"/>
  <c r="O42" i="311"/>
  <c r="O39" i="311"/>
  <c r="O33" i="311"/>
  <c r="O73" i="310"/>
  <c r="O46" i="310"/>
  <c r="O43" i="310"/>
  <c r="O42" i="310"/>
  <c r="O39" i="310"/>
  <c r="O73" i="309"/>
  <c r="O54" i="309"/>
  <c r="O46" i="309"/>
  <c r="O43" i="309"/>
  <c r="O42" i="309"/>
  <c r="O39" i="309"/>
  <c r="O74" i="308"/>
  <c r="O55" i="308"/>
  <c r="O47" i="308"/>
  <c r="O44" i="308"/>
  <c r="O43" i="308"/>
  <c r="O40" i="308"/>
  <c r="I4" i="270"/>
  <c r="O36" i="272"/>
  <c r="O37" i="273"/>
  <c r="I286" i="270"/>
  <c r="I285" i="270"/>
  <c r="I284" i="270"/>
  <c r="I283" i="270"/>
  <c r="I282" i="270"/>
  <c r="I281" i="270"/>
  <c r="I280" i="270"/>
  <c r="I279" i="270"/>
  <c r="I278" i="270"/>
  <c r="I277" i="270"/>
  <c r="I276" i="270"/>
  <c r="I275" i="270"/>
  <c r="I271" i="270"/>
  <c r="I270" i="270"/>
  <c r="I269" i="270"/>
  <c r="I268" i="270"/>
  <c r="I267" i="270"/>
  <c r="I266" i="270"/>
  <c r="I265" i="270"/>
  <c r="I264" i="270"/>
  <c r="I263" i="270"/>
  <c r="I262" i="270"/>
  <c r="I261" i="270"/>
  <c r="I260" i="270"/>
  <c r="I259" i="270"/>
  <c r="I258" i="270"/>
  <c r="I257" i="270"/>
  <c r="I256" i="270"/>
  <c r="I255" i="270"/>
  <c r="J254" i="270"/>
  <c r="I254" i="270"/>
  <c r="I253" i="270"/>
  <c r="I252" i="270"/>
  <c r="I251" i="270"/>
  <c r="I244" i="270"/>
  <c r="I243" i="270"/>
  <c r="I242" i="270"/>
  <c r="I241" i="270"/>
  <c r="J239" i="270"/>
  <c r="I240" i="270"/>
  <c r="I239" i="270"/>
  <c r="I238" i="270"/>
  <c r="I237" i="270"/>
  <c r="J236" i="270"/>
  <c r="I236" i="270"/>
  <c r="I235" i="270"/>
  <c r="I234" i="270"/>
  <c r="I233" i="270"/>
  <c r="I232" i="270"/>
  <c r="I231" i="270"/>
  <c r="I230" i="270"/>
  <c r="I229" i="270"/>
  <c r="I228" i="270"/>
  <c r="I227" i="270"/>
  <c r="I226" i="270"/>
  <c r="I225" i="270"/>
  <c r="J224" i="270"/>
  <c r="I224" i="270"/>
  <c r="I223" i="270"/>
  <c r="I222" i="270"/>
  <c r="I221" i="270"/>
  <c r="A221" i="270"/>
  <c r="A224" i="270"/>
  <c r="A227" i="270"/>
  <c r="A230" i="270"/>
  <c r="A233" i="270"/>
  <c r="A236" i="270"/>
  <c r="A239" i="270"/>
  <c r="A242" i="270"/>
  <c r="A245" i="270"/>
  <c r="A248" i="270"/>
  <c r="A251" i="270"/>
  <c r="A254" i="270"/>
  <c r="A257" i="270"/>
  <c r="A260" i="270"/>
  <c r="A263" i="270"/>
  <c r="A266" i="270"/>
  <c r="A269" i="270"/>
  <c r="A272" i="270"/>
  <c r="A275" i="270"/>
  <c r="A278" i="270"/>
  <c r="A281" i="270"/>
  <c r="A284" i="270"/>
  <c r="I220" i="270"/>
  <c r="I219" i="270"/>
  <c r="J218" i="270"/>
  <c r="I218" i="270"/>
  <c r="A214" i="270"/>
  <c r="K212" i="270"/>
  <c r="L207" i="270"/>
  <c r="K207" i="270"/>
  <c r="L205" i="270"/>
  <c r="K196" i="270"/>
  <c r="K191" i="270"/>
  <c r="A161" i="270"/>
  <c r="A155" i="270"/>
  <c r="J140" i="270"/>
  <c r="J103" i="270"/>
  <c r="J90" i="270"/>
  <c r="A77" i="270"/>
  <c r="A79" i="270"/>
  <c r="J76" i="270"/>
  <c r="J59" i="270"/>
  <c r="A47" i="270"/>
  <c r="A49" i="270"/>
  <c r="A51" i="270"/>
  <c r="A53" i="270"/>
  <c r="A55" i="270"/>
  <c r="A57" i="270"/>
  <c r="A59" i="270"/>
  <c r="A61" i="270"/>
  <c r="A63" i="270"/>
  <c r="A65" i="270"/>
  <c r="A67" i="270"/>
  <c r="A69" i="270"/>
  <c r="A70" i="270"/>
  <c r="A71" i="270"/>
  <c r="A73" i="270"/>
  <c r="A76" i="270"/>
  <c r="I40" i="270"/>
  <c r="I39" i="270"/>
  <c r="J39" i="270"/>
  <c r="I36" i="270"/>
  <c r="J35" i="270"/>
  <c r="I35" i="270"/>
  <c r="I32" i="270"/>
  <c r="I31" i="270"/>
  <c r="I30" i="270"/>
  <c r="I29" i="270"/>
  <c r="I28" i="270"/>
  <c r="I27" i="270"/>
  <c r="I26" i="270"/>
  <c r="I25" i="270"/>
  <c r="I22" i="270"/>
  <c r="I21" i="270"/>
  <c r="J21" i="270"/>
  <c r="I20" i="270"/>
  <c r="I19" i="270"/>
  <c r="I18" i="270"/>
  <c r="I17" i="270"/>
  <c r="J17" i="270"/>
  <c r="I16" i="270"/>
  <c r="I15" i="270"/>
  <c r="I14" i="270"/>
  <c r="I13" i="270"/>
  <c r="J13" i="270"/>
  <c r="I12" i="270"/>
  <c r="I10" i="270"/>
  <c r="I9" i="270"/>
  <c r="I8" i="270"/>
  <c r="I7" i="270"/>
  <c r="I5" i="270"/>
  <c r="J27" i="270"/>
  <c r="O36" i="326"/>
  <c r="J88" i="270"/>
  <c r="K211" i="270"/>
  <c r="L196" i="270"/>
  <c r="L198" i="270"/>
  <c r="K201" i="270"/>
  <c r="K209" i="270"/>
  <c r="K190" i="270"/>
  <c r="L211" i="270"/>
  <c r="M211" i="270"/>
  <c r="L192" i="270"/>
  <c r="J57" i="317"/>
  <c r="O57" i="317"/>
  <c r="C33" i="341"/>
  <c r="G33" i="341"/>
  <c r="C33" i="338"/>
  <c r="G33" i="338"/>
  <c r="C33" i="339"/>
  <c r="G33" i="339"/>
  <c r="C33" i="337"/>
  <c r="G33" i="337"/>
  <c r="C33" i="340"/>
  <c r="G33" i="340"/>
  <c r="K193" i="270"/>
  <c r="F18" i="337"/>
  <c r="G18" i="337"/>
  <c r="H22" i="337"/>
  <c r="L197" i="270"/>
  <c r="L213" i="270"/>
  <c r="M213" i="270"/>
  <c r="J128" i="270"/>
  <c r="J23" i="270"/>
  <c r="J77" i="270"/>
  <c r="M199" i="270"/>
  <c r="K206" i="270"/>
  <c r="L199" i="270"/>
  <c r="J73" i="270"/>
  <c r="J67" i="270"/>
  <c r="J63" i="270"/>
  <c r="J53" i="270"/>
  <c r="J152" i="270"/>
  <c r="J106" i="270"/>
  <c r="J100" i="270"/>
  <c r="F18" i="338"/>
  <c r="G18" i="338"/>
  <c r="H22" i="338"/>
  <c r="J118" i="270"/>
  <c r="L31" i="310"/>
  <c r="O31" i="310"/>
  <c r="K213" i="270"/>
  <c r="K198" i="270"/>
  <c r="L201" i="270"/>
  <c r="L209" i="270"/>
  <c r="M209" i="270"/>
  <c r="J257" i="270"/>
  <c r="J269" i="270"/>
  <c r="J284" i="270"/>
  <c r="J65" i="270"/>
  <c r="J55" i="270"/>
  <c r="J51" i="270"/>
  <c r="J155" i="270"/>
  <c r="M38" i="323"/>
  <c r="O38" i="323"/>
  <c r="J137" i="270"/>
  <c r="J125" i="270"/>
  <c r="J115" i="270"/>
  <c r="J109" i="270"/>
  <c r="M197" i="270"/>
  <c r="M43" i="273"/>
  <c r="O43" i="273"/>
  <c r="M193" i="270"/>
  <c r="M203" i="270"/>
  <c r="F18" i="340"/>
  <c r="J162" i="270"/>
  <c r="L25" i="293" s="1"/>
  <c r="O25" i="293" s="1"/>
  <c r="J180" i="270"/>
  <c r="O42" i="317"/>
  <c r="K208" i="270"/>
  <c r="M208" i="270"/>
  <c r="J221" i="270"/>
  <c r="J227" i="270"/>
  <c r="J230" i="270"/>
  <c r="J233" i="270"/>
  <c r="J242" i="270"/>
  <c r="J251" i="270"/>
  <c r="J260" i="270"/>
  <c r="J263" i="270"/>
  <c r="J266" i="270"/>
  <c r="O57" i="326"/>
  <c r="J275" i="270"/>
  <c r="J58" i="325"/>
  <c r="O58" i="325"/>
  <c r="J278" i="270"/>
  <c r="J48" i="268"/>
  <c r="O48" i="268"/>
  <c r="J281" i="270"/>
  <c r="M207" i="270"/>
  <c r="M196" i="270"/>
  <c r="L193" i="270"/>
  <c r="L214" i="270"/>
  <c r="M38" i="310"/>
  <c r="O38" i="310"/>
  <c r="J79" i="270"/>
  <c r="J131" i="270"/>
  <c r="L26" i="293" s="1"/>
  <c r="O26" i="293" s="1"/>
  <c r="M201" i="270"/>
  <c r="K192" i="270"/>
  <c r="J92" i="270"/>
  <c r="M49" i="327"/>
  <c r="O49" i="327"/>
  <c r="J33" i="270"/>
  <c r="M40" i="293"/>
  <c r="O40" i="293"/>
  <c r="M192" i="270"/>
  <c r="L206" i="270"/>
  <c r="M206" i="270"/>
  <c r="L212" i="270"/>
  <c r="M212" i="270"/>
  <c r="L200" i="270"/>
  <c r="K200" i="270"/>
  <c r="L190" i="270"/>
  <c r="M190" i="270"/>
  <c r="L191" i="270"/>
  <c r="M191" i="270"/>
  <c r="J15" i="270"/>
  <c r="J19" i="270"/>
  <c r="J25" i="270"/>
  <c r="M36" i="325"/>
  <c r="O36" i="325"/>
  <c r="J29" i="270"/>
  <c r="K205" i="270"/>
  <c r="M205" i="270"/>
  <c r="M198" i="270"/>
  <c r="J158" i="270"/>
  <c r="L28" i="324"/>
  <c r="O28" i="324"/>
  <c r="L195" i="270"/>
  <c r="K214" i="270"/>
  <c r="J168" i="270"/>
  <c r="L31" i="308"/>
  <c r="O31" i="308"/>
  <c r="J146" i="270"/>
  <c r="M41" i="293" s="1"/>
  <c r="O41" i="293" s="1"/>
  <c r="O44" i="293" s="1"/>
  <c r="J272" i="270"/>
  <c r="L29" i="309"/>
  <c r="O29" i="309"/>
  <c r="L29" i="310"/>
  <c r="O29" i="310"/>
  <c r="L29" i="308"/>
  <c r="O29" i="308"/>
  <c r="M52" i="310"/>
  <c r="O52" i="310"/>
  <c r="O54" i="310"/>
  <c r="L25" i="317"/>
  <c r="O25" i="317"/>
  <c r="L30" i="309"/>
  <c r="O30" i="309"/>
  <c r="L30" i="310"/>
  <c r="O30" i="310"/>
  <c r="L30" i="308"/>
  <c r="O30" i="308"/>
  <c r="J59" i="327"/>
  <c r="J49" i="273"/>
  <c r="O49" i="273"/>
  <c r="O52" i="273"/>
  <c r="J56" i="323"/>
  <c r="O56" i="323"/>
  <c r="J57" i="322"/>
  <c r="O57" i="322"/>
  <c r="L61" i="308"/>
  <c r="O61" i="308"/>
  <c r="J48" i="272"/>
  <c r="O48" i="272"/>
  <c r="O51" i="272"/>
  <c r="J59" i="293"/>
  <c r="O59" i="293"/>
  <c r="L60" i="309"/>
  <c r="O60" i="309"/>
  <c r="L60" i="310"/>
  <c r="O60" i="310"/>
  <c r="L32" i="308"/>
  <c r="O32" i="308"/>
  <c r="J58" i="327"/>
  <c r="J58" i="293"/>
  <c r="O58" i="293"/>
  <c r="O62" i="293"/>
  <c r="J149" i="270"/>
  <c r="J112" i="270"/>
  <c r="K195" i="270"/>
  <c r="L194" i="270"/>
  <c r="K210" i="270"/>
  <c r="M210" i="270"/>
  <c r="L204" i="270"/>
  <c r="M37" i="326"/>
  <c r="O37" i="326"/>
  <c r="M37" i="325"/>
  <c r="O37" i="325"/>
  <c r="M37" i="324"/>
  <c r="O37" i="324"/>
  <c r="M36" i="327"/>
  <c r="O36" i="327"/>
  <c r="O44" i="327"/>
  <c r="M34" i="268"/>
  <c r="O34" i="268"/>
  <c r="O36" i="268"/>
  <c r="J49" i="268"/>
  <c r="O49" i="268"/>
  <c r="O50" i="268"/>
  <c r="O26" i="268"/>
  <c r="M39" i="322"/>
  <c r="O39" i="322"/>
  <c r="L29" i="325"/>
  <c r="O29" i="325"/>
  <c r="L29" i="326"/>
  <c r="O29" i="326"/>
  <c r="L27" i="326"/>
  <c r="O27" i="326"/>
  <c r="L27" i="324"/>
  <c r="O27" i="324"/>
  <c r="L27" i="325"/>
  <c r="O27" i="325"/>
  <c r="K194" i="270"/>
  <c r="M194" i="270"/>
  <c r="K204" i="270"/>
  <c r="M50" i="327"/>
  <c r="O50" i="327"/>
  <c r="M50" i="326"/>
  <c r="O50" i="326"/>
  <c r="M50" i="324"/>
  <c r="O50" i="324"/>
  <c r="M50" i="325"/>
  <c r="O50" i="325"/>
  <c r="J47" i="318"/>
  <c r="O47" i="318"/>
  <c r="O49" i="318"/>
  <c r="O26" i="318"/>
  <c r="O29" i="318"/>
  <c r="J57" i="324"/>
  <c r="O57" i="324"/>
  <c r="J57" i="325"/>
  <c r="O57" i="325"/>
  <c r="L30" i="326"/>
  <c r="O30" i="326"/>
  <c r="L29" i="324"/>
  <c r="O29" i="324"/>
  <c r="L29" i="322"/>
  <c r="O29" i="322"/>
  <c r="L30" i="325"/>
  <c r="O30" i="325"/>
  <c r="L28" i="323"/>
  <c r="O28" i="323"/>
  <c r="M35" i="323"/>
  <c r="O35" i="323"/>
  <c r="M36" i="322"/>
  <c r="O36" i="322"/>
  <c r="J4" i="270"/>
  <c r="M36" i="324"/>
  <c r="O36" i="324"/>
  <c r="M39" i="308"/>
  <c r="O39" i="308"/>
  <c r="L30" i="322"/>
  <c r="O30" i="322"/>
  <c r="L29" i="323"/>
  <c r="O29" i="323"/>
  <c r="L26" i="327"/>
  <c r="O26" i="327"/>
  <c r="L28" i="326"/>
  <c r="O28" i="326"/>
  <c r="L28" i="325"/>
  <c r="O28" i="325"/>
  <c r="L27" i="323"/>
  <c r="O27" i="323"/>
  <c r="L28" i="322"/>
  <c r="O28" i="322"/>
  <c r="M41" i="268"/>
  <c r="O41" i="268"/>
  <c r="O43" i="268"/>
  <c r="M37" i="322"/>
  <c r="O37" i="322"/>
  <c r="M36" i="323"/>
  <c r="O36" i="323"/>
  <c r="O47" i="312"/>
  <c r="O64" i="312"/>
  <c r="O71" i="312"/>
  <c r="O47" i="311"/>
  <c r="O64" i="311"/>
  <c r="O71" i="311"/>
  <c r="O26" i="273"/>
  <c r="J56" i="324"/>
  <c r="O56" i="324"/>
  <c r="C32" i="339"/>
  <c r="G32" i="339"/>
  <c r="H36" i="339"/>
  <c r="H38" i="339"/>
  <c r="C32" i="337"/>
  <c r="G32" i="337"/>
  <c r="H36" i="337"/>
  <c r="C32" i="340"/>
  <c r="G32" i="340"/>
  <c r="H36" i="340"/>
  <c r="C32" i="341"/>
  <c r="G32" i="341"/>
  <c r="H36" i="341"/>
  <c r="C32" i="338"/>
  <c r="G32" i="338"/>
  <c r="H36" i="338"/>
  <c r="H38" i="338"/>
  <c r="L59" i="309"/>
  <c r="O59" i="309"/>
  <c r="O62" i="309"/>
  <c r="O44" i="309"/>
  <c r="O47" i="309"/>
  <c r="L27" i="327"/>
  <c r="O27" i="327"/>
  <c r="G18" i="340"/>
  <c r="F19" i="340"/>
  <c r="G19" i="340"/>
  <c r="J56" i="317"/>
  <c r="O56" i="317"/>
  <c r="O60" i="317"/>
  <c r="O24" i="317"/>
  <c r="O29" i="317"/>
  <c r="O62" i="317"/>
  <c r="J56" i="322"/>
  <c r="O56" i="322"/>
  <c r="L31" i="309"/>
  <c r="O31" i="309"/>
  <c r="M195" i="270"/>
  <c r="J56" i="325"/>
  <c r="O56" i="325"/>
  <c r="O59" i="325"/>
  <c r="O60" i="325"/>
  <c r="J56" i="326"/>
  <c r="O56" i="326"/>
  <c r="O59" i="326"/>
  <c r="O60" i="326" s="1"/>
  <c r="M49" i="325"/>
  <c r="O49" i="325"/>
  <c r="O44" i="325"/>
  <c r="O69" i="312"/>
  <c r="O72" i="312" s="1"/>
  <c r="O74" i="312" s="1"/>
  <c r="J60" i="330" s="1"/>
  <c r="K60" i="330" s="1"/>
  <c r="L27" i="273"/>
  <c r="O27" i="273"/>
  <c r="O30" i="273"/>
  <c r="L59" i="310"/>
  <c r="O59" i="310"/>
  <c r="O62" i="310"/>
  <c r="O28" i="310"/>
  <c r="O33" i="310"/>
  <c r="J55" i="323"/>
  <c r="O55" i="323"/>
  <c r="O59" i="323"/>
  <c r="M200" i="270"/>
  <c r="M49" i="324"/>
  <c r="O49" i="324"/>
  <c r="O51" i="324"/>
  <c r="O44" i="310"/>
  <c r="O47" i="310"/>
  <c r="O64" i="310"/>
  <c r="O51" i="325"/>
  <c r="M204" i="270"/>
  <c r="M41" i="272"/>
  <c r="O41" i="272"/>
  <c r="O43" i="272"/>
  <c r="M49" i="326"/>
  <c r="O49" i="326"/>
  <c r="O51" i="326"/>
  <c r="O69" i="311"/>
  <c r="O72" i="311" s="1"/>
  <c r="O74" i="311" s="1"/>
  <c r="J59" i="330" s="1"/>
  <c r="K59" i="330" s="1"/>
  <c r="L60" i="308"/>
  <c r="O60" i="308"/>
  <c r="O63" i="308"/>
  <c r="M42" i="273"/>
  <c r="O42" i="273"/>
  <c r="O44" i="273"/>
  <c r="K49" i="330"/>
  <c r="K50" i="330" s="1"/>
  <c r="O60" i="322"/>
  <c r="O26" i="322"/>
  <c r="L26" i="323"/>
  <c r="O26" i="323"/>
  <c r="L25" i="327"/>
  <c r="O25" i="327"/>
  <c r="O31" i="327"/>
  <c r="L27" i="322"/>
  <c r="O27" i="322"/>
  <c r="M42" i="293"/>
  <c r="O42" i="293"/>
  <c r="O24" i="293"/>
  <c r="O41" i="323"/>
  <c r="O25" i="323"/>
  <c r="O70" i="312"/>
  <c r="O51" i="318"/>
  <c r="M56" i="318" s="1"/>
  <c r="M38" i="322"/>
  <c r="O38" i="322"/>
  <c r="O44" i="322"/>
  <c r="M37" i="323"/>
  <c r="O37" i="323"/>
  <c r="O60" i="324"/>
  <c r="O25" i="272"/>
  <c r="O29" i="272"/>
  <c r="O53" i="327"/>
  <c r="O70" i="311"/>
  <c r="M67" i="317"/>
  <c r="M69" i="317"/>
  <c r="M68" i="317"/>
  <c r="H41" i="338"/>
  <c r="H40" i="338"/>
  <c r="H43" i="338" s="1"/>
  <c r="J40" i="330" s="1"/>
  <c r="K40" i="330" s="1"/>
  <c r="H42" i="338"/>
  <c r="O54" i="273"/>
  <c r="H42" i="339"/>
  <c r="H41" i="339"/>
  <c r="H40" i="339"/>
  <c r="H43" i="339" s="1"/>
  <c r="J41" i="330" s="1"/>
  <c r="K41" i="330" s="1"/>
  <c r="O28" i="309"/>
  <c r="O33" i="309"/>
  <c r="O64" i="309"/>
  <c r="O71" i="309"/>
  <c r="H22" i="340"/>
  <c r="H38" i="340"/>
  <c r="O53" i="272"/>
  <c r="M59" i="273"/>
  <c r="O62" i="273" s="1"/>
  <c r="O64" i="273" s="1"/>
  <c r="J20" i="330" s="1"/>
  <c r="K20" i="330" s="1"/>
  <c r="M60" i="273"/>
  <c r="M61" i="273"/>
  <c r="O43" i="323"/>
  <c r="O30" i="323"/>
  <c r="O31" i="322"/>
  <c r="O62" i="322"/>
  <c r="O26" i="325"/>
  <c r="O31" i="325"/>
  <c r="O62" i="325"/>
  <c r="O64" i="327"/>
  <c r="O42" i="324"/>
  <c r="O44" i="324"/>
  <c r="O26" i="324"/>
  <c r="O31" i="324"/>
  <c r="M57" i="318"/>
  <c r="M60" i="272"/>
  <c r="M59" i="272"/>
  <c r="M58" i="272"/>
  <c r="O61" i="272" s="1"/>
  <c r="O63" i="272" s="1"/>
  <c r="J19" i="330" s="1"/>
  <c r="K19" i="330" s="1"/>
  <c r="O70" i="317"/>
  <c r="O72" i="317" s="1"/>
  <c r="J42" i="330" s="1"/>
  <c r="K42" i="330" s="1"/>
  <c r="O45" i="308"/>
  <c r="O48" i="308"/>
  <c r="O28" i="308"/>
  <c r="O34" i="308"/>
  <c r="O69" i="310"/>
  <c r="O72" i="310" s="1"/>
  <c r="O74" i="310" s="1"/>
  <c r="J58" i="330" s="1"/>
  <c r="K58" i="330" s="1"/>
  <c r="O70" i="310"/>
  <c r="O71" i="310"/>
  <c r="O69" i="309"/>
  <c r="O72" i="309" s="1"/>
  <c r="O74" i="309" s="1"/>
  <c r="J57" i="330" s="1"/>
  <c r="K57" i="330" s="1"/>
  <c r="O70" i="309"/>
  <c r="H41" i="340"/>
  <c r="H40" i="340"/>
  <c r="H43" i="340" s="1"/>
  <c r="J46" i="330" s="1"/>
  <c r="K46" i="330" s="1"/>
  <c r="H42" i="340"/>
  <c r="O61" i="323"/>
  <c r="M69" i="327"/>
  <c r="O72" i="327" s="1"/>
  <c r="O74" i="327" s="1"/>
  <c r="J35" i="330" s="1"/>
  <c r="K35" i="330" s="1"/>
  <c r="M70" i="327"/>
  <c r="M71" i="327"/>
  <c r="M69" i="322"/>
  <c r="M68" i="322"/>
  <c r="M67" i="322"/>
  <c r="O70" i="322" s="1"/>
  <c r="O72" i="322" s="1"/>
  <c r="J26" i="330" s="1"/>
  <c r="K26" i="330" s="1"/>
  <c r="O62" i="324"/>
  <c r="M67" i="325"/>
  <c r="O70" i="325" s="1"/>
  <c r="O72" i="325" s="1"/>
  <c r="J31" i="330" s="1"/>
  <c r="K31" i="330" s="1"/>
  <c r="M68" i="325"/>
  <c r="M69" i="325"/>
  <c r="O65" i="308"/>
  <c r="M68" i="323"/>
  <c r="M66" i="323"/>
  <c r="O69" i="323" s="1"/>
  <c r="O71" i="323" s="1"/>
  <c r="J27" i="330" s="1"/>
  <c r="K27" i="330" s="1"/>
  <c r="M67" i="323"/>
  <c r="O70" i="308"/>
  <c r="O71" i="308"/>
  <c r="O72" i="308"/>
  <c r="M69" i="324"/>
  <c r="M68" i="324"/>
  <c r="M67" i="324"/>
  <c r="O70" i="324" s="1"/>
  <c r="O72" i="324" s="1"/>
  <c r="J30" i="330" s="1"/>
  <c r="K30" i="330" s="1"/>
  <c r="O73" i="308"/>
  <c r="O75" i="308" s="1"/>
  <c r="J56" i="330" s="1"/>
  <c r="K56" i="330" s="1"/>
  <c r="G11" i="337"/>
  <c r="H15" i="337"/>
  <c r="H38" i="337"/>
  <c r="H15" i="341"/>
  <c r="H38" i="341"/>
  <c r="H40" i="337"/>
  <c r="H43" i="337" s="1"/>
  <c r="J39" i="330" s="1"/>
  <c r="K39" i="330" s="1"/>
  <c r="H42" i="337"/>
  <c r="H41" i="337"/>
  <c r="H42" i="341"/>
  <c r="H41" i="341"/>
  <c r="H40" i="341"/>
  <c r="H43" i="341" s="1"/>
  <c r="J52" i="330" s="1"/>
  <c r="K52" i="330" s="1"/>
  <c r="O42" i="326" l="1"/>
  <c r="O44" i="326" s="1"/>
  <c r="O26" i="326"/>
  <c r="O31" i="326" s="1"/>
  <c r="H43" i="355"/>
  <c r="O31" i="293"/>
  <c r="O64" i="293"/>
  <c r="M71" i="293" s="1"/>
  <c r="M58" i="268"/>
  <c r="M59" i="268"/>
  <c r="M57" i="268"/>
  <c r="O60" i="268" s="1"/>
  <c r="O62" i="268" s="1"/>
  <c r="J15" i="330" s="1"/>
  <c r="K15" i="330" s="1"/>
  <c r="J40" i="349"/>
  <c r="J41" i="349"/>
  <c r="J42" i="349"/>
  <c r="J12" i="348"/>
  <c r="J39" i="348" s="1"/>
  <c r="J40" i="348" s="1"/>
  <c r="K61" i="330"/>
  <c r="K54" i="330"/>
  <c r="K47" i="330"/>
  <c r="K43" i="330"/>
  <c r="K37" i="330"/>
  <c r="K21" i="330"/>
  <c r="H16" i="343"/>
  <c r="H17" i="343"/>
  <c r="K28" i="330"/>
  <c r="M58" i="318"/>
  <c r="O59" i="318" s="1"/>
  <c r="O61" i="318" s="1"/>
  <c r="J16" i="330" s="1"/>
  <c r="K16" i="330" s="1"/>
  <c r="O62" i="326" l="1"/>
  <c r="M70" i="293"/>
  <c r="M69" i="293"/>
  <c r="O72" i="293" s="1"/>
  <c r="O74" i="293" s="1"/>
  <c r="J23" i="330" s="1"/>
  <c r="K23" i="330" s="1"/>
  <c r="K24" i="330" s="1"/>
  <c r="K17" i="330"/>
  <c r="J43" i="349"/>
  <c r="J64" i="330" s="1"/>
  <c r="K64" i="330" s="1"/>
  <c r="J41" i="348"/>
  <c r="J42" i="348"/>
  <c r="M67" i="326" l="1"/>
  <c r="M68" i="326"/>
  <c r="M69" i="326"/>
  <c r="J43" i="348"/>
  <c r="J63" i="330" s="1"/>
  <c r="K63" i="330" s="1"/>
  <c r="O70" i="326" l="1"/>
  <c r="O72" i="326" s="1"/>
  <c r="J32" i="330" s="1"/>
  <c r="K32" i="330" s="1"/>
  <c r="K33" i="330" s="1"/>
  <c r="K67" i="330" s="1"/>
  <c r="K69" i="330" l="1"/>
  <c r="K70" i="330"/>
  <c r="K76" i="33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K52" authorId="0" shapeId="0" xr:uid="{7794E7DA-7FFE-B64C-8870-1B34AF222863}">
      <text>
        <r>
          <rPr>
            <b/>
            <sz val="9"/>
            <color indexed="81"/>
            <rFont val="Tahoma"/>
            <family val="2"/>
          </rPr>
          <t>Usuario:</t>
        </r>
        <r>
          <rPr>
            <sz val="9"/>
            <color indexed="81"/>
            <rFont val="Tahoma"/>
            <family val="2"/>
          </rPr>
          <t xml:space="preserve">
NO TIENEN Apus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K52" authorId="0" shapeId="0" xr:uid="{3F3DAE68-83A8-41A7-9722-9F55B70AB3BB}">
      <text>
        <r>
          <rPr>
            <b/>
            <sz val="9"/>
            <color indexed="81"/>
            <rFont val="Tahoma"/>
            <family val="2"/>
          </rPr>
          <t>Usuario:</t>
        </r>
        <r>
          <rPr>
            <sz val="9"/>
            <color indexed="81"/>
            <rFont val="Tahoma"/>
            <family val="2"/>
          </rPr>
          <t xml:space="preserve">
NO TIENEN Apus </t>
        </r>
      </text>
    </comment>
  </commentList>
</comments>
</file>

<file path=xl/sharedStrings.xml><?xml version="1.0" encoding="utf-8"?>
<sst xmlns="http://schemas.openxmlformats.org/spreadsheetml/2006/main" count="4857" uniqueCount="1824">
  <si>
    <t>FORMULARIO 1</t>
  </si>
  <si>
    <t>ÍTEM DE PAGO</t>
  </si>
  <si>
    <t>DESCRIPCIÓN</t>
  </si>
  <si>
    <t>UND.</t>
  </si>
  <si>
    <t>CANTIDAD</t>
  </si>
  <si>
    <t>VALOR UNITARIO</t>
  </si>
  <si>
    <t xml:space="preserve">VALOR TOTAL                                </t>
  </si>
  <si>
    <t>Subtotal</t>
  </si>
  <si>
    <t>VALOR TOTAL</t>
  </si>
  <si>
    <t>Código</t>
  </si>
  <si>
    <t>CCE-EICP-FM-14</t>
  </si>
  <si>
    <t>Versión</t>
  </si>
  <si>
    <t>VERSIÓN</t>
  </si>
  <si>
    <t>PÁGINA</t>
  </si>
  <si>
    <t>DE</t>
  </si>
  <si>
    <t xml:space="preserve">ANALISIS DE PRECIOS UNITARIOS </t>
  </si>
  <si>
    <t>FECHA</t>
  </si>
  <si>
    <t>DD</t>
  </si>
  <si>
    <t>MM</t>
  </si>
  <si>
    <t>AA</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</si>
  <si>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</si>
  <si>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</si>
  <si>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</si>
  <si>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</si>
  <si>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</si>
  <si>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</si>
  <si>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</si>
  <si>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</si>
  <si>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</si>
  <si>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</si>
  <si>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</si>
  <si>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</si>
  <si>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</si>
  <si>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</si>
  <si>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</si>
  <si>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</si>
  <si>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</si>
  <si>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</si>
  <si>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</si>
  <si>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</si>
  <si>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</si>
  <si>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</si>
  <si>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</si>
  <si>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</si>
  <si>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</si>
  <si>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</si>
  <si>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</si>
  <si>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</si>
  <si>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</si>
  <si>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</si>
  <si>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</si>
  <si>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r>
      <t>M</t>
    </r>
    <r>
      <rPr>
        <b/>
        <vertAlign val="superscript"/>
        <sz val="11"/>
        <rFont val="Arial"/>
        <family val="2"/>
      </rPr>
      <t>3</t>
    </r>
    <r>
      <rPr>
        <b/>
        <sz val="11"/>
        <rFont val="Arial"/>
        <family val="2"/>
      </rPr>
      <t xml:space="preserve"> o Ton/Km</t>
    </r>
  </si>
  <si>
    <t>M2</t>
  </si>
  <si>
    <t>LIMPIEZA MANUAL DE ENCOLES Y/O DESCOLES Y/O DISIPADORES Y/O CÁMARAS Y/O ALCANTARILLAS Y/O CAJAS DE INSPECCIÓN Y/O POZOS Y/O BOX COULVERT (INCLUYE DISPOSICIÓN FINAL)</t>
  </si>
  <si>
    <t>LIMPIEZA Y REACONDICIONAMIENTO DE CANALES Y/O ZANJAS DE CORONACIÓN Y/O DISIPADORES Y/O BOX COULVERT REVESTIDOS Y NO REVESTIDOS (INCLUYE DISPOSICIÓN FINAL)</t>
  </si>
  <si>
    <t>UN</t>
  </si>
  <si>
    <t>ML</t>
  </si>
  <si>
    <t>U=5%</t>
  </si>
  <si>
    <t xml:space="preserve"> UNIDAD ADMINISTRATIVA ESPECIAL DE AERONAUTICA CIVIL</t>
  </si>
  <si>
    <t>HERRAMIENTA MENOR</t>
  </si>
  <si>
    <t xml:space="preserve">GUADAÑADORA </t>
  </si>
  <si>
    <t>AGUA</t>
  </si>
  <si>
    <t>VOLQUETA 6 M3</t>
  </si>
  <si>
    <t>OBRERO (2)</t>
  </si>
  <si>
    <t>INVIAS DIRECCIÓN TERRITORIAL BOLIVAR 2019-2</t>
  </si>
  <si>
    <t>Listado de Referencia</t>
  </si>
  <si>
    <t>INVIAS DIRECCIÓN TERRITORIAL ATLANTICO 2019-2</t>
  </si>
  <si>
    <t>NVIAS DIRECCIÓN TERRITORIAL MAGDALENA 2019-2</t>
  </si>
  <si>
    <t>dia</t>
  </si>
  <si>
    <t>Topógrafo</t>
  </si>
  <si>
    <t>Soldador</t>
  </si>
  <si>
    <t>Rastrilleros (2)</t>
  </si>
  <si>
    <t>Rastrillero</t>
  </si>
  <si>
    <t>Oficial</t>
  </si>
  <si>
    <t>Obrero (9)</t>
  </si>
  <si>
    <t>Obrero (8)</t>
  </si>
  <si>
    <t>Obrero (7)</t>
  </si>
  <si>
    <t>Obrero (6)</t>
  </si>
  <si>
    <t>Obrero (5)</t>
  </si>
  <si>
    <t>Obrero (4)</t>
  </si>
  <si>
    <t>Obrero (3)</t>
  </si>
  <si>
    <t>Obrero (2)</t>
  </si>
  <si>
    <t>Obrero (1)</t>
  </si>
  <si>
    <t>Obrero (10)</t>
  </si>
  <si>
    <t>Maestro</t>
  </si>
  <si>
    <t>1 Oficial y 1 Obrero.</t>
  </si>
  <si>
    <t>Inspector</t>
  </si>
  <si>
    <t>Ingeniero supervisor</t>
  </si>
  <si>
    <t>Cuadrilla de un oficial y (4) Obreros.</t>
  </si>
  <si>
    <t>Cuadrilla de Un Oficial y (2) Obreros.</t>
  </si>
  <si>
    <t>Cadenero</t>
  </si>
  <si>
    <t>Ayudante</t>
  </si>
  <si>
    <t>MANO DE OBRA</t>
  </si>
  <si>
    <t>Historico Contrato Aerocivil</t>
  </si>
  <si>
    <t>m2</t>
  </si>
  <si>
    <t>equipo hidrolavadora incluye agua y aditivos neutros</t>
  </si>
  <si>
    <t>SUMINISTRO E INSTALACIÓN DE REJILLAS METÁLICAS HD Grado 500-7 con Traslape de 1 X ,45 F900, en 124</t>
  </si>
  <si>
    <t>viaje</t>
  </si>
  <si>
    <t>SUMINISTRO E INSTALACIÓN DE VENTANAL Y/O PUERTA CRISTAL TEMPLADO 8 MM</t>
  </si>
  <si>
    <t>TINTILLA SOBRE MADERA LLENA</t>
  </si>
  <si>
    <t>ml</t>
  </si>
  <si>
    <t>TINTILLA SOBRE MADERA LINEAL</t>
  </si>
  <si>
    <t>SUMINISTRO E INSTALACIÓN DE PUERTA (INCLUYE RETIRO Y CERRADURA)</t>
  </si>
  <si>
    <t>ESMALTE SOBRE LAMINA LLENA (INCLUYE DISOLVENTE)</t>
  </si>
  <si>
    <t>ESMALTE SOBRE LAMINA LINEAL (INCLUYE DISOLVENTE)</t>
  </si>
  <si>
    <t>SUMINITRO E INSTALACIÓN DE PUERTA LAMINA (INCLUYE RETIRO Y CERRADURA)</t>
  </si>
  <si>
    <t>ENCHAPE PISO EN GRANITO PULIDO (INCLUYE RETIRO)</t>
  </si>
  <si>
    <t>ENCHAPE PISO EN CERÁMICA  (INCLUYE RETIRO Y ENBOQUILLADO)</t>
  </si>
  <si>
    <t>ALISTADO DE PISOS ( e= 0,01m a 0,04m- INCLUYE RETIRO)</t>
  </si>
  <si>
    <t>RE-EMBOQUILLADO PARA CERÁMICA 2MM</t>
  </si>
  <si>
    <t>ENCHAPE MURO EN CERÁMICA (INCLUYE RETIRO Y ENBOQUILLADO)</t>
  </si>
  <si>
    <t>PINTURA</t>
  </si>
  <si>
    <t>ESTUCO Y PINTURA</t>
  </si>
  <si>
    <t>PAÑETE LISO IMPERMEABILIZADO MUROS 1:4 e= 0,04m (INCLUYE FILOS Y DILATACIONES)</t>
  </si>
  <si>
    <t>PAÑETE LISO IMPERMEABILIZADO MUROS 1:4 (INCLUYE FILOS Y DILATACIONES)</t>
  </si>
  <si>
    <t>MURO DIVISORIO (BLOQUE No. 4)</t>
  </si>
  <si>
    <t xml:space="preserve">COSTO TOTAL </t>
  </si>
  <si>
    <t>I=2%</t>
  </si>
  <si>
    <t>VALOR</t>
  </si>
  <si>
    <t xml:space="preserve">NOMBRE DE LA FUENTE </t>
  </si>
  <si>
    <r>
      <t xml:space="preserve">MEDIO DE DONDE CONSIGUIO LA INFORMACION </t>
    </r>
    <r>
      <rPr>
        <sz val="10"/>
        <rFont val="Calibri"/>
        <family val="2"/>
        <scheme val="minor"/>
      </rPr>
      <t>(Cotización, Listados de referencia)</t>
    </r>
  </si>
  <si>
    <t>COTIZACION NUMERO</t>
  </si>
  <si>
    <t>NOMBRE DEL INSUMO O ACTIVIDAD</t>
  </si>
  <si>
    <t>No.</t>
  </si>
  <si>
    <t>m3k</t>
  </si>
  <si>
    <t>Transporte de Material</t>
  </si>
  <si>
    <t>TRANSPORTE</t>
  </si>
  <si>
    <t>gal</t>
  </si>
  <si>
    <t>Imprimante y puente de adherencia</t>
  </si>
  <si>
    <t>Disolvente para pintura Trafico (acrílico)</t>
  </si>
  <si>
    <t>kg</t>
  </si>
  <si>
    <t>Soldadura</t>
  </si>
  <si>
    <t>h</t>
  </si>
  <si>
    <t>Comprensor( barrido y soplador)</t>
  </si>
  <si>
    <t>Formaleta Metallica</t>
  </si>
  <si>
    <t>Regla Vibratoria</t>
  </si>
  <si>
    <t>Compactador manual (SALTARIN) Peso de operación (Kg.) 52, Fuerza de impacto por golpe (KN) 12.</t>
  </si>
  <si>
    <t>Planta Electrica</t>
  </si>
  <si>
    <t>Equipo  para pintura</t>
  </si>
  <si>
    <t>Cargador 110 HP, 2300 RPM</t>
  </si>
  <si>
    <t>Tractor Podadora</t>
  </si>
  <si>
    <t>Pulidora (de minimo  8500 Rev) PISO</t>
  </si>
  <si>
    <t>Carrotanque de agua (minimo 1000 Gl)</t>
  </si>
  <si>
    <t>Ruteadora</t>
  </si>
  <si>
    <t>Camioneta D-300 o similar</t>
  </si>
  <si>
    <t>Vibrador de concreto (incluye operario)</t>
  </si>
  <si>
    <t>Mezcladora de concreto 1 bulto</t>
  </si>
  <si>
    <t>Derretidora de Asfalto (crafco o similar)</t>
  </si>
  <si>
    <t>Aspersol Manual</t>
  </si>
  <si>
    <t>Compresor minimo 120 HP,con martillo</t>
  </si>
  <si>
    <t>Soplador</t>
  </si>
  <si>
    <t>Guadañadora 41,5 cm3</t>
  </si>
  <si>
    <t>m3-Km</t>
  </si>
  <si>
    <t>Volqueta 6 m3 material de excavación</t>
  </si>
  <si>
    <t>Volqueta 6 m3 material vegetal</t>
  </si>
  <si>
    <t>Cortadora de Pavimento</t>
  </si>
  <si>
    <t>Compactador Neumatico 3,5 T o similar</t>
  </si>
  <si>
    <t>Compactador Manual vibratorio (Canguro) - (Apisonadores)</t>
  </si>
  <si>
    <t>EQUIPOS</t>
  </si>
  <si>
    <t>https://tienda.tierragro.com.co/agro/control-de-plagas-y-enfermedades/biologicos/insecticidas/alisin-1-lt.html</t>
  </si>
  <si>
    <t>lt</t>
  </si>
  <si>
    <t>https://www.homecenter.com.co/homecenter-co/product/228787/Asfalto-Listo-50lb</t>
  </si>
  <si>
    <t>BT</t>
  </si>
  <si>
    <t>Asfalto EZ Street x 50 kg O SIMILAR</t>
  </si>
  <si>
    <t xml:space="preserve">Iluminacion </t>
  </si>
  <si>
    <t>m3</t>
  </si>
  <si>
    <t>Agregado Petreo para Triturar (Crudo)</t>
  </si>
  <si>
    <t>Alambre Negro  Para Amarre</t>
  </si>
  <si>
    <t>m</t>
  </si>
  <si>
    <t>Sello de Silicona o sellador autonivelante</t>
  </si>
  <si>
    <t>Acelerante de FRAGUADO Concreto</t>
  </si>
  <si>
    <t>Antisol</t>
  </si>
  <si>
    <t>Agua</t>
  </si>
  <si>
    <t>Arena de Trituración</t>
  </si>
  <si>
    <t>Agregado para Concreto Hidraulico</t>
  </si>
  <si>
    <t>Esferas Reflectivas</t>
  </si>
  <si>
    <t>un</t>
  </si>
  <si>
    <t>Desecho de Disposicion Final de Materiales</t>
  </si>
  <si>
    <t>gl</t>
  </si>
  <si>
    <t>Pintura Trafico En Frio</t>
  </si>
  <si>
    <t>Pintura Anticorrosiva</t>
  </si>
  <si>
    <t>Alambre de púa calibre 12 (350 m)</t>
  </si>
  <si>
    <t>Geotextil NT 2500</t>
  </si>
  <si>
    <t>Gl</t>
  </si>
  <si>
    <t>Pintura acrílica pura para tráfico</t>
  </si>
  <si>
    <t>Mezcla Densa en Frio MDF-25</t>
  </si>
  <si>
    <t>Mezcla Densa en Caliente MDC-19</t>
  </si>
  <si>
    <t>Lt</t>
  </si>
  <si>
    <t>Emulsión Asfáltica CRL-1</t>
  </si>
  <si>
    <t>Emulsion para Selllo de Fisuras En Pavimentos Según Especificacion Invias 466-13 (CRR-2)</t>
  </si>
  <si>
    <t>MEDIA ARITMETICA</t>
  </si>
  <si>
    <t xml:space="preserve">MEDIO DE DONDE CONSIGUIO LA INFORMACION </t>
  </si>
  <si>
    <t>DISPOSICIÓN</t>
  </si>
  <si>
    <t>RETROCARGADOR</t>
  </si>
  <si>
    <t>OBRERO</t>
  </si>
  <si>
    <t>%</t>
  </si>
  <si>
    <t>LT</t>
  </si>
  <si>
    <t xml:space="preserve">OFICIAL </t>
  </si>
  <si>
    <t>OBRERO  (2)</t>
  </si>
  <si>
    <t>Fumigador</t>
  </si>
  <si>
    <t>ESTRUCTURAS Y DRENAJES</t>
  </si>
  <si>
    <t>ROCERÍA</t>
  </si>
  <si>
    <t xml:space="preserve">MEDICIÓN DE COEFICIENTE DE FRICCIÓN </t>
  </si>
  <si>
    <t>DYNATEST</t>
  </si>
  <si>
    <t>cotizacion</t>
  </si>
  <si>
    <t>MATERIAL DE BASE GRANULAR NORMA INVIAS (Gradación 1)</t>
  </si>
  <si>
    <t>INVIAS DIRECCION VALLE</t>
  </si>
  <si>
    <t>CEMENTO GRIS PORTLAND.</t>
  </si>
  <si>
    <t>EASY CALI</t>
  </si>
  <si>
    <t>Concreto 21 MPA - 3000 PSI</t>
  </si>
  <si>
    <t>Calculo para resistencia</t>
  </si>
  <si>
    <t>Aerocivil D.I.A.</t>
  </si>
  <si>
    <t>Concreto 28 MPA - 4000 PSI</t>
  </si>
  <si>
    <t>Concreto MR 4,3 MPA</t>
  </si>
  <si>
    <t>INVIAS DIRECCION CAUCA</t>
  </si>
  <si>
    <t>cotizacion virtual</t>
  </si>
  <si>
    <t>PINTURA ESMALTE METALICO EXTERIORES</t>
  </si>
  <si>
    <t>GL</t>
  </si>
  <si>
    <t>HOMECENTER</t>
  </si>
  <si>
    <t>Cotizacion virtual</t>
  </si>
  <si>
    <t>EASY</t>
  </si>
  <si>
    <t xml:space="preserve">Poste de madera para cercas </t>
  </si>
  <si>
    <t>Tablestaca de madera aserrada (0.25x0.03x3)</t>
  </si>
  <si>
    <t>PUNTILLA</t>
  </si>
  <si>
    <t>LB</t>
  </si>
  <si>
    <t>Retrocargador</t>
  </si>
  <si>
    <t>Equipo de soldadura</t>
  </si>
  <si>
    <r>
      <t xml:space="preserve">CUADRO DE ANÁLISIS DE MERCADO PROGRAMA DE MANTENIMIENTO RUTINARIO REGIÓN VALLE </t>
    </r>
    <r>
      <rPr>
        <b/>
        <u/>
        <sz val="16"/>
        <rFont val="Calibri"/>
        <family val="2"/>
        <scheme val="minor"/>
      </rPr>
      <t>LADO TIERRA</t>
    </r>
  </si>
  <si>
    <t>EQUIPO DE SOLDADURA</t>
  </si>
  <si>
    <t>PLANTA ELÉCTRICA</t>
  </si>
  <si>
    <t>TUBO 2" GALVANIZADO ESP. 0.075"</t>
  </si>
  <si>
    <t xml:space="preserve">SOLDADURA </t>
  </si>
  <si>
    <t>ANGULOS Y PLATINAS</t>
  </si>
  <si>
    <t>Alambre galvanizado No. 12</t>
  </si>
  <si>
    <t>Hidrolavadora</t>
  </si>
  <si>
    <t>Homecenter</t>
  </si>
  <si>
    <t>ANDAMIO CERTIFICADO</t>
  </si>
  <si>
    <t>SM</t>
  </si>
  <si>
    <t>CONSTRUDATA ED 193</t>
  </si>
  <si>
    <t xml:space="preserve">Listado de referencia </t>
  </si>
  <si>
    <t>HOME CENTER https://www.homecenter.com.co/homecenter-co/search/?Ntt=MANTO</t>
  </si>
  <si>
    <t>LIMPIA VENTANAS PROFESIONAL</t>
  </si>
  <si>
    <t>IND</t>
  </si>
  <si>
    <t>LIMPIEZA PULIDA Y BRILLO DE PISOS INCLUYE GUARDA ESCOBA</t>
  </si>
  <si>
    <t xml:space="preserve">NIT </t>
  </si>
  <si>
    <t xml:space="preserve">COTIZACIÓN </t>
  </si>
  <si>
    <t xml:space="preserve">MANTENIMIIENTO GENERAL DE BATERIA DE BAÑOS INCLUYE DESINFECCIÓN </t>
  </si>
  <si>
    <r>
      <t xml:space="preserve">SUMINITRO E INSTALACIÓN DE VIDRIO </t>
    </r>
    <r>
      <rPr>
        <b/>
        <sz val="10"/>
        <color rgb="FFFF0000"/>
        <rFont val="Calibri"/>
        <family val="2"/>
        <scheme val="minor"/>
      </rPr>
      <t>4</t>
    </r>
    <r>
      <rPr>
        <b/>
        <sz val="10"/>
        <rFont val="Calibri"/>
        <family val="2"/>
        <scheme val="minor"/>
      </rPr>
      <t>MM</t>
    </r>
  </si>
  <si>
    <t>LIMPIEZA DE CUBIERTA INCLUYE ESTRUCTURA METALICA</t>
  </si>
  <si>
    <t>LIMPIEZA DE CANALES Y BAJANTES</t>
  </si>
  <si>
    <t>UND</t>
  </si>
  <si>
    <t>LIMPIEZA PULIDA Y BRILLO DE PISOS INCLUYE GUARDAESCOBA</t>
  </si>
  <si>
    <t>LIMPIEZA DE FACHADA INCLUYE VENTANERIA Y PUERTAS.</t>
  </si>
  <si>
    <t>Acero Figurado (Fy 60,000 PSI)</t>
  </si>
  <si>
    <t>MAMPOSTERIA</t>
  </si>
  <si>
    <t>CONCERTINA</t>
  </si>
  <si>
    <t>CERRAMIENTO</t>
  </si>
  <si>
    <t>SUMINISTRO E INSTALACIÓN PARA REPARACIÓN DE CERRAMIENTO EN MALLA ESLABONADA</t>
  </si>
  <si>
    <t xml:space="preserve">VALOR INDEXADO </t>
  </si>
  <si>
    <t xml:space="preserve">CUADRO DE ANÁLISIS DE MERCADO PROGRAMA DE MANTENIMIENTO RUTINARIO </t>
  </si>
  <si>
    <t>SUMINISTRO E INSTALACIÓN DE CIELORRASO PLANO PVC (INCLUYE RETIRO)</t>
  </si>
  <si>
    <t>ÍTEMS DE LA PROPUESTA ECONÓMICA</t>
  </si>
  <si>
    <t>ÍTEMS NO PREVISTOS</t>
  </si>
  <si>
    <t>Hidro lavadora</t>
  </si>
  <si>
    <t>Carrotanque de agua (mínimo 1000 Gl)</t>
  </si>
  <si>
    <t>Volqueta 6 m3</t>
  </si>
  <si>
    <t>Derechos de explotación y/o disposición de materiales</t>
  </si>
  <si>
    <t>MANTENIMIENTO GENERAL DE BATERIA DE BAÑOS INCLUYE DESINFECCIÓN</t>
  </si>
  <si>
    <t>LIMPIEZA PULIDA Y BRILLO DE PISOS GUARDA ESCOBA</t>
  </si>
  <si>
    <t>SUMINISTRO E INSTALACIÓN DE TEJA TERMOACUSTICA (INCLUYE RETIRO)</t>
  </si>
  <si>
    <t>OBJETO: REALIZAR EL MANTENIMIENTO A LA INFRAESTRUCTURA LADO AIRE Y LADO TIERRA DEL AEROPUERTO GERARDO TOVAR LOPEZ DE BUENAVENTURA, VALLE DEL CAUCA.</t>
  </si>
  <si>
    <t>OBJETO: LOTE 1: REALIZAR EL MANTENIMIENTO LADO AIRE Y LADO TIERRA DEL AEROPUERTO GERARDO TOVAR LOPEZ DE BUENAVENTURA, VALLE DEL CAUCA.</t>
  </si>
  <si>
    <t>Ha</t>
  </si>
  <si>
    <t>OBRERO 2</t>
  </si>
  <si>
    <t>CONTRATO No. 20000785</t>
  </si>
  <si>
    <t>SUMINITRO E INSTALACIÓN DE PUERTA LAMINA Y MARCO (INCLUYE RETIRO Y CERRADURA)</t>
  </si>
  <si>
    <t>CRISTALERIA</t>
  </si>
  <si>
    <t>SUMINISTRO E INSTALACIÓN DE VENTANAL Y MARCO Y/O PUERTA CRISTAL TEMPLADO 8 MM</t>
  </si>
  <si>
    <t>SUMINITRO E INSTALACIÓN DE VIDRIO 4MM</t>
  </si>
  <si>
    <t>MALLA ENCAUCHETADA</t>
  </si>
  <si>
    <t>Malla encauchetada</t>
  </si>
  <si>
    <t>SUMINISTRO Y APLICACIÓN DE PINTURA PARA EXTERIOR</t>
  </si>
  <si>
    <t>ANDAMIOS CERTIFICADOS</t>
  </si>
  <si>
    <t>RODILLO</t>
  </si>
  <si>
    <t>LIJA N 80</t>
  </si>
  <si>
    <t>PINTURA ESMALTE</t>
  </si>
  <si>
    <t>LIJA N 120</t>
  </si>
  <si>
    <t>OFICIAL</t>
  </si>
  <si>
    <t>RASTRILLERO 2</t>
  </si>
  <si>
    <t>FUMIGADOR</t>
  </si>
  <si>
    <t>REPELENTE</t>
  </si>
  <si>
    <t>THINNER</t>
  </si>
  <si>
    <t>Lija de Agua #80 - Homecenter.com.co</t>
  </si>
  <si>
    <t>Lija de Agua #120 - Homecenter.com.co</t>
  </si>
  <si>
    <t>Pintura para Interior y Exterior Lavable Blanco 5 Galones - Homecenter.com.co</t>
  </si>
  <si>
    <t>https://www.homecenter.com.co/homecenter-co/product/223494/Disolvente-Xilol-Galon/223494</t>
  </si>
  <si>
    <t>Rodillo Acabado Fino 9 Pulgadas - Homecenter.com.co</t>
  </si>
  <si>
    <t>BROCHA</t>
  </si>
  <si>
    <t>Brocha Profesional Mango Plastico de 3 Pulgadas - Homecenter.com.co</t>
  </si>
  <si>
    <t>Diapositiva 1 (safer.com.co)</t>
  </si>
  <si>
    <t xml:space="preserve">ROCERÍA Y LIMPIEZA MANUAL </t>
  </si>
  <si>
    <t>Formulario 1 - Propuesta económica  - Documento tipo de licitación de obra pública de infraestructura de transporte - versión 3</t>
  </si>
  <si>
    <t>PRESUPUESTO OFICIAL</t>
  </si>
  <si>
    <t>Nº</t>
  </si>
  <si>
    <t xml:space="preserve">ESPECIFICACIONES </t>
  </si>
  <si>
    <t>GENERAL</t>
  </si>
  <si>
    <t>PARTICULAR</t>
  </si>
  <si>
    <t xml:space="preserve">SUBTOTAL OBRAS </t>
  </si>
  <si>
    <t>IVA SOBRE LA UTILIDAD (19%)</t>
  </si>
  <si>
    <t>SUBTOTAL OBRAS (INCLUYE IVA)</t>
  </si>
  <si>
    <t>DESCRIPCION</t>
  </si>
  <si>
    <t>PORCENTAJE</t>
  </si>
  <si>
    <t>ADMINISTRACIÓN</t>
  </si>
  <si>
    <t>A=</t>
  </si>
  <si>
    <t xml:space="preserve">IMPREVISTO
</t>
  </si>
  <si>
    <t>I=</t>
  </si>
  <si>
    <t xml:space="preserve">UTILIDAD
</t>
  </si>
  <si>
    <t>U=</t>
  </si>
  <si>
    <t>TOTAL A.I.U</t>
  </si>
  <si>
    <t>A.I.U.=</t>
  </si>
  <si>
    <t>UNIDAD ADMINISTRATIVA ESPECIAL DE AERONAUTICA CIVIL</t>
  </si>
  <si>
    <t>LIMPIEZA POFUNDA</t>
  </si>
  <si>
    <t>BOLSA DEMONTO AGOTABLE</t>
  </si>
  <si>
    <r>
      <rPr>
        <b/>
        <sz val="11"/>
        <rFont val="Arial"/>
        <family val="2"/>
      </rPr>
      <t xml:space="preserve">NOTA 1: </t>
    </r>
    <r>
      <rPr>
        <sz val="11"/>
        <rFont val="Arial"/>
        <family val="2"/>
      </rPr>
      <t xml:space="preserve"> Los valores unitarios de los costos directos incluyen la Administracion (A) , los Imprevistos (I) y utilidad.</t>
    </r>
  </si>
  <si>
    <r>
      <rPr>
        <b/>
        <sz val="11"/>
        <rFont val="Arial"/>
        <family val="2"/>
      </rPr>
      <t>NOTA 2</t>
    </r>
    <r>
      <rPr>
        <sz val="11"/>
        <rFont val="Arial"/>
        <family val="2"/>
      </rPr>
      <t>: Cuando la fracción decimal del peso sea  igual o superior a 5 se aproximará por exceso al número entero siguiente del peso y cuando la fracción decimal del peso sea inferior a 5 se aproximará por defecto al número entero del peso.</t>
    </r>
  </si>
  <si>
    <r>
      <rPr>
        <b/>
        <sz val="11"/>
        <rFont val="Arial"/>
        <family val="2"/>
      </rPr>
      <t>NOTA 3:</t>
    </r>
    <r>
      <rPr>
        <sz val="11"/>
        <rFont val="Arial"/>
        <family val="2"/>
      </rPr>
      <t xml:space="preserve">El pago de la bolsa de monto agotable que se ejecute en actividades de suministro e instalación  y/o reparación de puntos eléctricos, hidráulicos y sanitarios  se realizará mediante la siguiente metodología: Una vez la interventoría notifique al contratista de obra del daño de alguna instalación eléctrica y/o sanitaria y/o hidráulica, deberá presentar el mismo día dos cotizaciones del insumo(s) requerido(s) para atender el daño, la interventoría en un término no mayor de dos horas deberá aprobar una de las cotizaciones presentadas y ordenar el arreglo del daño, momento a partir del cual se medirá el tiempo de respuesta descrito en los INDICADORES DE MEDICIÓN PARA EL CUMPLIMIENTO DE LAS ACTIVIDADES DEL MANTENIMIENTO (ver especificaciones técnicas). La anterior metodología aplica para insumos que superen los $ 100.000 pesos M/C. Para valores menos a $100.000 solo se requiere de una cotización. Para el pago el contratista de mantenimiento deberá presentar la factura de compra de los elementos adquiridos al interventor. </t>
    </r>
  </si>
  <si>
    <r>
      <rPr>
        <b/>
        <sz val="11"/>
        <rFont val="Arial"/>
        <family val="2"/>
      </rPr>
      <t>NOTA 4:</t>
    </r>
    <r>
      <rPr>
        <sz val="11"/>
        <rFont val="Arial"/>
        <family val="2"/>
      </rPr>
      <t xml:space="preserve">  El valor de  las bolsa de monto agotables para  NO podrá ser modificado por los interesados al proceso licitatorio. El no cumplimiento de lo anterior es causal de rechazo. En la etapa de diagnóstico podrá ser modificado con la aprobación de la interventoría y la AEROCIVIL. (ver detalle en el documento estudios previos).								</t>
    </r>
  </si>
  <si>
    <r>
      <rPr>
        <b/>
        <sz val="11"/>
        <rFont val="Arial"/>
        <family val="2"/>
      </rPr>
      <t>NOTA 5:</t>
    </r>
    <r>
      <rPr>
        <sz val="11"/>
        <rFont val="Arial"/>
        <family val="2"/>
      </rPr>
      <t xml:space="preserve"> El A.I.U y su discriminación presentadas por el INTERESADO deben estar en porcentaje (%).  </t>
    </r>
  </si>
  <si>
    <t>SUMINISTRO Y APLICACION DE REPELENTE PARA FUMIGACION</t>
  </si>
  <si>
    <t>CUBIERTA Y CIELO RASO</t>
  </si>
  <si>
    <t>CARPINTERIA METALICA</t>
  </si>
  <si>
    <t>SUMINISTRO E INSTALACIÓN  DE PINTURA PARA SEÑALIZACIÓN HORIZONTAL DE PISTA, CALLES DE RODAJE Y PLATAFORMA, SEGÚN NORMA FAA - P620</t>
  </si>
  <si>
    <t>SUMINISTRO E INSTALACIÓN  DE PINTURA PARA SEÑALIZACIÓN HORIZONTAL DE PISTA,  CALLES DE RODAJE Y PLATAFORMA SEGÚN NORMA FAA - P620</t>
  </si>
  <si>
    <t>SEÑALIZACIÓN Y DEMARCACIÓN</t>
  </si>
  <si>
    <t>SUMINISTRO E INSTALACIÓN  DE BASE GRANULAR PARA BACHEO TIPO INVIAS (INCLUYE EXCAVACIÓN Y RETIRO DE MATERIAL EXISTENTE)</t>
  </si>
  <si>
    <t>M3</t>
  </si>
  <si>
    <t>SUMINISTRO E INSTALACIÓN  DE MEZCLA EN CALIENTE TIPO MDC-19 PARA BACHEOS Y PARCHEOS (INCLUYE IMPRIMACIÓN EXCAVACIÓN Y RETIRO DE MATERIAL EXISTENTE).</t>
  </si>
  <si>
    <t>SUMINISTRO DE MEZCLA DENSA EN FRIO PARA REPARCHEOS DE EMERGENCIA INCLUYE DEMOLICION Y RETIRO.</t>
  </si>
  <si>
    <t>PAVIMENTOS</t>
  </si>
  <si>
    <t>CAMIONET D-300 O SIMILAR</t>
  </si>
  <si>
    <t>EQUIPO PARA PINTURA</t>
  </si>
  <si>
    <t>ILUMINACIÓN</t>
  </si>
  <si>
    <t>SOPLADOR</t>
  </si>
  <si>
    <t>ESFERAS REFLECTIVAS</t>
  </si>
  <si>
    <t>KG</t>
  </si>
  <si>
    <t>PINTURA DE TRAFICO DEMARCACIÓN</t>
  </si>
  <si>
    <t>GAL</t>
  </si>
  <si>
    <t>DISOLVENTE ACRILICO</t>
  </si>
  <si>
    <t>IMPRIMIANTE</t>
  </si>
  <si>
    <t>COMPACTADOR NEUMATICO</t>
  </si>
  <si>
    <t>MATERIAL DE BASE GRANULAR NORMA INVIAS</t>
  </si>
  <si>
    <t>L</t>
  </si>
  <si>
    <t>OBRERO (4)</t>
  </si>
  <si>
    <t>COMPRESOR</t>
  </si>
  <si>
    <t>CORTADORA DE PAVIMENTO</t>
  </si>
  <si>
    <t>MEZCLA DENSA EN CALIENTE MCD-19</t>
  </si>
  <si>
    <t>EMULSION ASFALTICA CRL-1</t>
  </si>
  <si>
    <t>RATRILLERO (2)</t>
  </si>
  <si>
    <t>RECARGO NOCTURNO</t>
  </si>
  <si>
    <t>DESCONTAMINACION DE PISTA</t>
  </si>
  <si>
    <t>DESCONTAMINACIÓN POR CAUCHO CON HIDROLAVADO</t>
  </si>
  <si>
    <t>CAMIONETA D-300 O SIMILAR</t>
  </si>
  <si>
    <t>COMPRESOR  (BARRIDO SOPLADO)</t>
  </si>
  <si>
    <t>CARROTANQUE DE AGUA (MINIMO 1000 GL)</t>
  </si>
  <si>
    <t>VOLQUETA</t>
  </si>
  <si>
    <t>DESECHO DE DISPOSICION DE MATERIALES</t>
  </si>
  <si>
    <t>REPELENTE Insecticida</t>
  </si>
  <si>
    <t>Tubo Cerramiento 2"  Esp. 0.075" POR 2,7ML</t>
  </si>
  <si>
    <t>Concertina 10mt máx. 30cm DIAMETRO máx. 67 CIRCULOS - Homecenter.com.co</t>
  </si>
  <si>
    <t>ESMALTE</t>
  </si>
  <si>
    <t>periodicidad</t>
  </si>
  <si>
    <t>Área rocería (m2)</t>
  </si>
  <si>
    <t>franjas de seguridad</t>
  </si>
  <si>
    <t>Áreas aeroportuarias</t>
  </si>
  <si>
    <t>Áreas entre edificaciones</t>
  </si>
  <si>
    <t>Canales (ml)</t>
  </si>
  <si>
    <t>Costado occidental</t>
  </si>
  <si>
    <t>Costado oriental</t>
  </si>
  <si>
    <t>Cerramiento (ml)</t>
  </si>
  <si>
    <t>Pista (m2)</t>
  </si>
  <si>
    <t>Longitud</t>
  </si>
  <si>
    <t>Ancho</t>
  </si>
  <si>
    <t xml:space="preserve">Zona colindante </t>
  </si>
  <si>
    <t>Demarcación (ml)</t>
  </si>
  <si>
    <t>ICCP 2020</t>
  </si>
  <si>
    <t>https://tienda.construdata.com/index.php?id_product=23&amp;rewrite=drones-edicion-193&amp;controller=product</t>
  </si>
  <si>
    <t>DRONES - edición 193 (construdata.com)</t>
  </si>
  <si>
    <t>CONTRATO No.20000785 h4 de 2020</t>
  </si>
  <si>
    <t>20000785 h4 de 2020</t>
  </si>
  <si>
    <t>CONTRATO No. 20000785 h4 de 2020</t>
  </si>
  <si>
    <t>NVIAS DIRECCIÓN TERRITORIAL VALLE 2020-2</t>
  </si>
  <si>
    <t>INVIAS DIRECCIÓN TERRITORIAL CAUCA 2020-2</t>
  </si>
  <si>
    <t>INVIAS DIRECCIÓN TERRITORIAL NARIÑO 2020-2</t>
  </si>
  <si>
    <t xml:space="preserve">INSTITUTO NACIONAL DE VÍAS
DIRECCIÓN TÉCNICA </t>
  </si>
  <si>
    <t>T0010031</t>
  </si>
  <si>
    <t>Transporte de Material de Remoción</t>
  </si>
  <si>
    <t>T0010234</t>
  </si>
  <si>
    <t xml:space="preserve">Transporte de Mezcla Abierta en Frio MAF-38 </t>
  </si>
  <si>
    <t>T0010272</t>
  </si>
  <si>
    <t>Transporte de Mezcla densa en Caliente MDC-25</t>
  </si>
  <si>
    <t>T0010002</t>
  </si>
  <si>
    <t>tkm</t>
  </si>
  <si>
    <t>Transporte de agregado</t>
  </si>
  <si>
    <t>T0010400</t>
  </si>
  <si>
    <t>Transporte de agregado pétreo</t>
  </si>
  <si>
    <t>T0010170</t>
  </si>
  <si>
    <t>Transporte de agregado tipo LA-1</t>
  </si>
  <si>
    <t>T0010180</t>
  </si>
  <si>
    <t>Transporte de agregado tipo LA-2</t>
  </si>
  <si>
    <t>T0010190</t>
  </si>
  <si>
    <t>Transporte de agregado tipo LA-3</t>
  </si>
  <si>
    <t>T0010200</t>
  </si>
  <si>
    <t>Transporte de agregado tipo LA-4</t>
  </si>
  <si>
    <t>T0010110</t>
  </si>
  <si>
    <t>Transporte de agregados pétreos</t>
  </si>
  <si>
    <t>T0010003</t>
  </si>
  <si>
    <t>Transporte de Arena</t>
  </si>
  <si>
    <t>T0010004</t>
  </si>
  <si>
    <t>Transporte de arena</t>
  </si>
  <si>
    <t>T0010005</t>
  </si>
  <si>
    <t>Transporte de arena lavada</t>
  </si>
  <si>
    <t>T0010007</t>
  </si>
  <si>
    <t>Transporte de base</t>
  </si>
  <si>
    <t>T0015011</t>
  </si>
  <si>
    <t>Transporte de Cemento Asfaltico Modificado Con Polímeros (Todos Los Tipos)</t>
  </si>
  <si>
    <t>T0010009</t>
  </si>
  <si>
    <t>Transporte de concreto</t>
  </si>
  <si>
    <t>T0010401</t>
  </si>
  <si>
    <t xml:space="preserve">Transporte de Concreto </t>
  </si>
  <si>
    <t>T0010019</t>
  </si>
  <si>
    <t>Transporte de material crudo</t>
  </si>
  <si>
    <t>T0010033</t>
  </si>
  <si>
    <t>Transporte de Material Crudo de Rio</t>
  </si>
  <si>
    <t>T0010010</t>
  </si>
  <si>
    <t>Transporte de material de afirmado</t>
  </si>
  <si>
    <t>T0010018</t>
  </si>
  <si>
    <t>T0010089</t>
  </si>
  <si>
    <t xml:space="preserve">Transporte de Material de Afirmado de la Zona </t>
  </si>
  <si>
    <t>T0010020</t>
  </si>
  <si>
    <t>Transporte de material de base</t>
  </si>
  <si>
    <t>T0010023</t>
  </si>
  <si>
    <t>Transporte de Material de Base</t>
  </si>
  <si>
    <t>T0010022</t>
  </si>
  <si>
    <t>Transporte de material de cobertura</t>
  </si>
  <si>
    <t>T0010032</t>
  </si>
  <si>
    <t>Transporte de material de demolición</t>
  </si>
  <si>
    <t>T0010025</t>
  </si>
  <si>
    <t>Transporte de material de excavación</t>
  </si>
  <si>
    <t>T0010035</t>
  </si>
  <si>
    <t>T0010036</t>
  </si>
  <si>
    <t>Transporte de material de remoción</t>
  </si>
  <si>
    <t>T0010141</t>
  </si>
  <si>
    <t>Transporte de Material de Solado y Atraque Tubería de Concreto Reforzado</t>
  </si>
  <si>
    <t>T0010470</t>
  </si>
  <si>
    <t>Transporte de material de soldado y atraque</t>
  </si>
  <si>
    <t>T0010381</t>
  </si>
  <si>
    <t xml:space="preserve">Transporte de material de Sub Base CBR=40% </t>
  </si>
  <si>
    <t>T0010030</t>
  </si>
  <si>
    <t>Transporte de material de subbase</t>
  </si>
  <si>
    <t>T0010040</t>
  </si>
  <si>
    <t>Transporte de material desmontado</t>
  </si>
  <si>
    <t>T0010028</t>
  </si>
  <si>
    <t>Transporte de Material Drenante</t>
  </si>
  <si>
    <t>T0010027</t>
  </si>
  <si>
    <t>Transporte de material filtrante</t>
  </si>
  <si>
    <t>T0010410</t>
  </si>
  <si>
    <t>T0010006</t>
  </si>
  <si>
    <t>Transporte de material fresado</t>
  </si>
  <si>
    <t>T0010390</t>
  </si>
  <si>
    <t>T0010039</t>
  </si>
  <si>
    <t>Transporte de material granular</t>
  </si>
  <si>
    <t>T0010052</t>
  </si>
  <si>
    <t>Transporte de material removido</t>
  </si>
  <si>
    <t>T0010062</t>
  </si>
  <si>
    <t>Transporte de material seleccionado para relleno</t>
  </si>
  <si>
    <t>T0010044</t>
  </si>
  <si>
    <t>Transporte de material trasladado</t>
  </si>
  <si>
    <t>T0010042</t>
  </si>
  <si>
    <t>Transporte de material triturado</t>
  </si>
  <si>
    <t>T0010050</t>
  </si>
  <si>
    <t>Transporte de material triturado para filtros</t>
  </si>
  <si>
    <t>T0010100</t>
  </si>
  <si>
    <t>m3t</t>
  </si>
  <si>
    <t>Transporte de materiales</t>
  </si>
  <si>
    <t>T0010101</t>
  </si>
  <si>
    <t>T0010060</t>
  </si>
  <si>
    <t>Transporte de materiales seleccionados</t>
  </si>
  <si>
    <t>T0010065</t>
  </si>
  <si>
    <t>Transporte de mezcla</t>
  </si>
  <si>
    <t>T0010320</t>
  </si>
  <si>
    <t>Transporte de mezcla abierta en caliente MAC-75</t>
  </si>
  <si>
    <t>T0010330</t>
  </si>
  <si>
    <t>Transporte de mezcla abierta en caliente MAC-63</t>
  </si>
  <si>
    <t>T0010340</t>
  </si>
  <si>
    <t>Transporte de mezcla abierta en caliente MAC-50</t>
  </si>
  <si>
    <t>T0010251</t>
  </si>
  <si>
    <t>Transporte de Mezcla Abierta en Frio MAF-25</t>
  </si>
  <si>
    <t>T0010070</t>
  </si>
  <si>
    <t>Transporte de mezcla de concreto</t>
  </si>
  <si>
    <t>T0010311</t>
  </si>
  <si>
    <t>Transporte de Mezcla Densa en Caliente MDC-10</t>
  </si>
  <si>
    <t>T0010271</t>
  </si>
  <si>
    <t>Transporte de Mezcla Densa en Caliente MDC-19</t>
  </si>
  <si>
    <t>T0010281</t>
  </si>
  <si>
    <t>Transporte de Mezcla densa En Frio MDF-25</t>
  </si>
  <si>
    <t>T0010300</t>
  </si>
  <si>
    <t>Transporte de mezcla densa MDC-0</t>
  </si>
  <si>
    <t>T0010270</t>
  </si>
  <si>
    <t>Transporte de mezcla densa MDC-1</t>
  </si>
  <si>
    <t>T0010080</t>
  </si>
  <si>
    <t>Transporte de mezcla densa mdc-2</t>
  </si>
  <si>
    <t>T0010280</t>
  </si>
  <si>
    <t>Transporte de mezcla densa MDC-2</t>
  </si>
  <si>
    <t>T0010290</t>
  </si>
  <si>
    <t>Transporte de mezcla densa MDC-3</t>
  </si>
  <si>
    <t>T0010229</t>
  </si>
  <si>
    <t>Transporte de Mezcla Densa para Bacheo</t>
  </si>
  <si>
    <t>T0010370</t>
  </si>
  <si>
    <t>Transporte de mezcla discontinua en caliente tipo F-13</t>
  </si>
  <si>
    <t>T0010380</t>
  </si>
  <si>
    <t>Transporte de mezcla discontinua en caliente tipo F-10</t>
  </si>
  <si>
    <t>T0010350</t>
  </si>
  <si>
    <t>Transporte de mezcla discontinua en caliente tipo M-13</t>
  </si>
  <si>
    <t>T0010360</t>
  </si>
  <si>
    <t>Transporte de mezcla discontinua en caliente tipo M-10</t>
  </si>
  <si>
    <t>T0010233</t>
  </si>
  <si>
    <t>Transporte de Mezcla en Frio  MAF-19</t>
  </si>
  <si>
    <t>T0010232</t>
  </si>
  <si>
    <t>Transporte de Mezcla en Frio DMF-19</t>
  </si>
  <si>
    <t>T0010231</t>
  </si>
  <si>
    <t>Transporte de Mezcla en Frio MDF-38</t>
  </si>
  <si>
    <t>T0010310</t>
  </si>
  <si>
    <t>Transporte de mezcla gruesa en Caliente MGC</t>
  </si>
  <si>
    <t>T0010240</t>
  </si>
  <si>
    <t>Transporte de mezcla MAF-1</t>
  </si>
  <si>
    <t>T0010250</t>
  </si>
  <si>
    <t>Transporte de mezcla MAF-2</t>
  </si>
  <si>
    <t>T0010260</t>
  </si>
  <si>
    <t>Transporte de mezcla MAF-3</t>
  </si>
  <si>
    <t>T0010210</t>
  </si>
  <si>
    <t>Transporte de mezcla MDF-1</t>
  </si>
  <si>
    <t>T0010220</t>
  </si>
  <si>
    <t>Transporte de mezcla MDF-2</t>
  </si>
  <si>
    <t>T0010230</t>
  </si>
  <si>
    <t>Transporte de mezcla MDF-3</t>
  </si>
  <si>
    <t>T0010211</t>
  </si>
  <si>
    <t>Transporte de Mezcla Semi- Densa en Caliente MSC-19</t>
  </si>
  <si>
    <t>T0010090</t>
  </si>
  <si>
    <t>Transporte de piedra</t>
  </si>
  <si>
    <t>T0010091</t>
  </si>
  <si>
    <t>Transporte de piedra para Ciclópeo</t>
  </si>
  <si>
    <t>T0010092</t>
  </si>
  <si>
    <t>Transporte de piedra para ciclópeo</t>
  </si>
  <si>
    <t>T0010094</t>
  </si>
  <si>
    <t>Transporte de piedra para gaviones</t>
  </si>
  <si>
    <t>T0010095</t>
  </si>
  <si>
    <t>T0010015</t>
  </si>
  <si>
    <t>Transporte fibra o mulch hidráulico</t>
  </si>
  <si>
    <t>T001028</t>
  </si>
  <si>
    <t>Transporte material de Sub Base procesado en planta</t>
  </si>
  <si>
    <t>T0010016</t>
  </si>
  <si>
    <t>Transporte tierra abonada</t>
  </si>
  <si>
    <t>T0010038</t>
  </si>
  <si>
    <t>Trasporte de material Remoción de Postes</t>
  </si>
  <si>
    <t>T0015012</t>
  </si>
  <si>
    <t>km</t>
  </si>
  <si>
    <t>Equipo de Transporte (Camiones Grúas</t>
  </si>
  <si>
    <t>T0010440</t>
  </si>
  <si>
    <t>u</t>
  </si>
  <si>
    <t>Pasajes aéreos</t>
  </si>
  <si>
    <t>T0010001</t>
  </si>
  <si>
    <t>Transporte de acero</t>
  </si>
  <si>
    <t>T0010011</t>
  </si>
  <si>
    <t>Transporte de Adoquín e=8cm</t>
  </si>
  <si>
    <t>T0010053</t>
  </si>
  <si>
    <t>Transporte de barrera de seguridad</t>
  </si>
  <si>
    <t>T0010008</t>
  </si>
  <si>
    <t>Transporte de defensa</t>
  </si>
  <si>
    <t>T0010021</t>
  </si>
  <si>
    <t>Transporte de Defensa Metálica</t>
  </si>
  <si>
    <t>T0010120</t>
  </si>
  <si>
    <t>Transporte de emulsión</t>
  </si>
  <si>
    <t>T0010420</t>
  </si>
  <si>
    <t>Transporte de equipos</t>
  </si>
  <si>
    <t>T0010421</t>
  </si>
  <si>
    <t>g</t>
  </si>
  <si>
    <t>Transporte de Equipos para Prueba (1)</t>
  </si>
  <si>
    <t>T0010162</t>
  </si>
  <si>
    <t>kgk</t>
  </si>
  <si>
    <t>Transporte de estructura metálica (En Obra)</t>
  </si>
  <si>
    <t>T0010160</t>
  </si>
  <si>
    <t xml:space="preserve">Transporte de estructuras metálicas </t>
  </si>
  <si>
    <t>T0010037</t>
  </si>
  <si>
    <t>Transporte de material proveniente de la excavación incluyendo botadero</t>
  </si>
  <si>
    <t>T0010460</t>
  </si>
  <si>
    <t>Transporte de personal de montaje</t>
  </si>
  <si>
    <t>T0010088</t>
  </si>
  <si>
    <t>Transporte de poste de madera</t>
  </si>
  <si>
    <t>T0010029</t>
  </si>
  <si>
    <t>Transporte de Remoción de Ductos de Servicios existentes.</t>
  </si>
  <si>
    <t>T0010026</t>
  </si>
  <si>
    <t>Transporte de Sección Final</t>
  </si>
  <si>
    <t>T0010430</t>
  </si>
  <si>
    <t>Transporte de tablestacas</t>
  </si>
  <si>
    <t>T0010114</t>
  </si>
  <si>
    <t>Transporte de tubería</t>
  </si>
  <si>
    <t>T0010115</t>
  </si>
  <si>
    <t>Transporte de Tubería de Concreto Reforzado</t>
  </si>
  <si>
    <t>T0010150</t>
  </si>
  <si>
    <t>Transporte de tubería pvc de 33 pulgadas</t>
  </si>
  <si>
    <t>T0010450</t>
  </si>
  <si>
    <t>Transporte de tubos. celdas, etc.</t>
  </si>
  <si>
    <t>T0010140</t>
  </si>
  <si>
    <t>Transporte incluyendo el botadero y conformación del material</t>
  </si>
  <si>
    <t>T0010034</t>
  </si>
  <si>
    <t>Transporte sección de Tope</t>
  </si>
  <si>
    <t>T0010081</t>
  </si>
  <si>
    <t>Trasporte de Torre</t>
  </si>
  <si>
    <t>MATERIALES</t>
  </si>
  <si>
    <t>Moneda ($ Pesos)</t>
  </si>
  <si>
    <t>B0020001</t>
  </si>
  <si>
    <t>Acero A-36 para estructura metálica</t>
  </si>
  <si>
    <t>B0020004</t>
  </si>
  <si>
    <t>Acero A-37</t>
  </si>
  <si>
    <t>B0020002</t>
  </si>
  <si>
    <t>Acero A-40</t>
  </si>
  <si>
    <t>B0020003</t>
  </si>
  <si>
    <t>Acero PDR-60</t>
  </si>
  <si>
    <t>B002001</t>
  </si>
  <si>
    <t>Acero suministrado y figurado PDR 60</t>
  </si>
  <si>
    <t>B003003</t>
  </si>
  <si>
    <t>Aditivo Acelerante de Fraguado</t>
  </si>
  <si>
    <t>B0030001</t>
  </si>
  <si>
    <t>Aditivo curador</t>
  </si>
  <si>
    <t>B0043070</t>
  </si>
  <si>
    <t>Adoquín color 10X20X6</t>
  </si>
  <si>
    <t>B0043080</t>
  </si>
  <si>
    <t>Adoquín e=8cm</t>
  </si>
  <si>
    <t>B0043090</t>
  </si>
  <si>
    <t>Adoquín grama 10X20X6</t>
  </si>
  <si>
    <t>B0043071</t>
  </si>
  <si>
    <t>Adoquín Gris E=10 Cm</t>
  </si>
  <si>
    <t>B0063201</t>
  </si>
  <si>
    <t>Aglomerante Estabilizador</t>
  </si>
  <si>
    <t>B0053100</t>
  </si>
  <si>
    <t>Agregado para concreto hidráulico</t>
  </si>
  <si>
    <t>B0053110</t>
  </si>
  <si>
    <t>Agregado para tratamiento superf. Doble</t>
  </si>
  <si>
    <t>B0053120</t>
  </si>
  <si>
    <t>Agregado para tratamiento superf. Simple</t>
  </si>
  <si>
    <t>B0053112</t>
  </si>
  <si>
    <t>Agregado para tratamiento superficial doble (primer riego)</t>
  </si>
  <si>
    <t>B0053114</t>
  </si>
  <si>
    <t>Agregado para tratamiento superficial doble (segundo riego)</t>
  </si>
  <si>
    <t>B0053130</t>
  </si>
  <si>
    <t>Agregado petreo para mezclas asfálticas</t>
  </si>
  <si>
    <t>B0053191</t>
  </si>
  <si>
    <t>B0053131</t>
  </si>
  <si>
    <t>Agregado Petreo para TSS</t>
  </si>
  <si>
    <t>B0053160</t>
  </si>
  <si>
    <t>Agregado tipo LA 10 (lechadas)</t>
  </si>
  <si>
    <t>B0053150</t>
  </si>
  <si>
    <t>Agregado tipo LA 13 (lechadas)</t>
  </si>
  <si>
    <t>B0053180</t>
  </si>
  <si>
    <t>Agregado tipo LA 4 (lechadas)</t>
  </si>
  <si>
    <t>B0053170</t>
  </si>
  <si>
    <t>Agregado tipo LA 5 (lechadas)</t>
  </si>
  <si>
    <t>B0053190</t>
  </si>
  <si>
    <t>Agregados seleccionados (tamaño máximo 1´´) (bandas sonoras reduce velocidad)</t>
  </si>
  <si>
    <t>B0063200</t>
  </si>
  <si>
    <t>B0073210</t>
  </si>
  <si>
    <t>B0073211</t>
  </si>
  <si>
    <t>Alambre Galvanizado Aleación Zn-5A1-Mm</t>
  </si>
  <si>
    <t>B0073222</t>
  </si>
  <si>
    <t>Alambre Galvanizado Aleación Zn-5A1-Mm Y Pvc</t>
  </si>
  <si>
    <t>B0073220</t>
  </si>
  <si>
    <t>B0073221</t>
  </si>
  <si>
    <t>Alambre Galvanizado Zinc Y Pvc</t>
  </si>
  <si>
    <t>B026012</t>
  </si>
  <si>
    <t>Alambre Negro Para Amarre</t>
  </si>
  <si>
    <t>B0073230</t>
  </si>
  <si>
    <t>Alambre negro para amarre calibre 18</t>
  </si>
  <si>
    <t>B031001</t>
  </si>
  <si>
    <t>Almohadillas de neopreno dureza 60 (35cm*45cm*5cm con 2 laminas de 3mm)</t>
  </si>
  <si>
    <t>B026011</t>
  </si>
  <si>
    <t>Amortiguadores (Para Defensas Metálicas), Incluye Tornillos</t>
  </si>
  <si>
    <t>B0113260</t>
  </si>
  <si>
    <t>Anclaje para fijación del manto</t>
  </si>
  <si>
    <t>B0013770</t>
  </si>
  <si>
    <t>Anclajes o Cuñas para el tensionamiento</t>
  </si>
  <si>
    <t>B0013270</t>
  </si>
  <si>
    <t>Anfo</t>
  </si>
  <si>
    <t>B0013280</t>
  </si>
  <si>
    <t>Angulo de 1-1/2´´ x 1/4´´ (cerramiento en malla)</t>
  </si>
  <si>
    <t>B0063290</t>
  </si>
  <si>
    <t>Antisol blanco (presentación 20 kg)</t>
  </si>
  <si>
    <t>B0303300</t>
  </si>
  <si>
    <t>Árbol de 0.6 m (Protector)</t>
  </si>
  <si>
    <t>B0303310</t>
  </si>
  <si>
    <t>Árbol de 1.2 m (Paisajístico)</t>
  </si>
  <si>
    <t>B0093320</t>
  </si>
  <si>
    <t>Arena de sello (fina)</t>
  </si>
  <si>
    <t>B0093330</t>
  </si>
  <si>
    <t>Arena de soporte (media)</t>
  </si>
  <si>
    <t>B0093321</t>
  </si>
  <si>
    <t>B009111</t>
  </si>
  <si>
    <t>Arena de trituración (sellos de arena-afalto)</t>
  </si>
  <si>
    <t>B0093350</t>
  </si>
  <si>
    <t>Arena lavada</t>
  </si>
  <si>
    <t>B0013281</t>
  </si>
  <si>
    <t>Armadura de Acero</t>
  </si>
  <si>
    <t>B0083360</t>
  </si>
  <si>
    <t>Asfalto AP 190 (BREA)</t>
  </si>
  <si>
    <t>B008007</t>
  </si>
  <si>
    <t>Asfalto liquido</t>
  </si>
  <si>
    <t>B008009</t>
  </si>
  <si>
    <t>Asfalto liquido RC 250</t>
  </si>
  <si>
    <t>B0013380</t>
  </si>
  <si>
    <t>Barras de transferencia de carga (1'')</t>
  </si>
  <si>
    <t>B0013390</t>
  </si>
  <si>
    <t>Barras de unión de 1/2´´</t>
  </si>
  <si>
    <t>B0013400</t>
  </si>
  <si>
    <t>Base Granular reciclada en obra</t>
  </si>
  <si>
    <t>B0013410</t>
  </si>
  <si>
    <t>Bentonita</t>
  </si>
  <si>
    <t>B0013420</t>
  </si>
  <si>
    <t>Biomanto</t>
  </si>
  <si>
    <t>B0013435</t>
  </si>
  <si>
    <t>Biomanto Temporal  300 Gr/M2</t>
  </si>
  <si>
    <t>B0013430</t>
  </si>
  <si>
    <t>Bolsacreto de 1m3</t>
  </si>
  <si>
    <t>B0013436</t>
  </si>
  <si>
    <t>Bordillo Prefabricado En Concreto Ref.A85 Ntc-4109, 0,20 X 0,35 X 0.80 M</t>
  </si>
  <si>
    <t>B0013432</t>
  </si>
  <si>
    <t>Botella de gas propano (40 lb) (5% de oxígeno)</t>
  </si>
  <si>
    <t>B0013434</t>
  </si>
  <si>
    <t>Botella de oxígeno (1800 lb)</t>
  </si>
  <si>
    <t>B0320001</t>
  </si>
  <si>
    <t>Cable de 1/2´´ (para anclajes)</t>
  </si>
  <si>
    <t>B0013450</t>
  </si>
  <si>
    <t>Cal</t>
  </si>
  <si>
    <t>B0013460</t>
  </si>
  <si>
    <t>Camisa metálica en acero A-37</t>
  </si>
  <si>
    <t>B0013470</t>
  </si>
  <si>
    <t>Camisas y Formaleta en Concreto</t>
  </si>
  <si>
    <t>B0013480</t>
  </si>
  <si>
    <t>Captafaro, Incluye Tornillos</t>
  </si>
  <si>
    <t>B0013484</t>
  </si>
  <si>
    <t>Celda especial de carga</t>
  </si>
  <si>
    <t>B0103501</t>
  </si>
  <si>
    <t>Cemento Asfaltico 40-50</t>
  </si>
  <si>
    <t>B0103490</t>
  </si>
  <si>
    <t>Cemento Asfaltico 60-70</t>
  </si>
  <si>
    <t>B0103500</t>
  </si>
  <si>
    <t>Cemento Asfaltico 80-100</t>
  </si>
  <si>
    <t>B0103555</t>
  </si>
  <si>
    <t>Cemento Asfaltico con grano de Caucho Reciclado</t>
  </si>
  <si>
    <t>B0103491</t>
  </si>
  <si>
    <t xml:space="preserve">Cemento Asfáltico </t>
  </si>
  <si>
    <t>B0103551</t>
  </si>
  <si>
    <t>Cemento Asfáltico Modificado Con Grano De Caucho Reciclado Tipo I</t>
  </si>
  <si>
    <t>B0103552</t>
  </si>
  <si>
    <t>Cemento Asfáltico Modificado Con Grano De Caucho Reciclado Tipo Il</t>
  </si>
  <si>
    <t>B0103553</t>
  </si>
  <si>
    <t>Cemento Asfáltico Modificado Con Grano De Caucho Reciclado Tipo lll</t>
  </si>
  <si>
    <t>B0103510</t>
  </si>
  <si>
    <t>Cemento asfaltico modificado con polímeros tipo I</t>
  </si>
  <si>
    <t>B0103520</t>
  </si>
  <si>
    <t>Cemento asfaltico modificado con polímeros tipo II</t>
  </si>
  <si>
    <t>B0103530</t>
  </si>
  <si>
    <t>Cemento asfaltico modificado con polímeros tipo III</t>
  </si>
  <si>
    <t>B0103540</t>
  </si>
  <si>
    <t>Cemento asfaltico modificado con polímeros tipo IV</t>
  </si>
  <si>
    <t>B0103554</t>
  </si>
  <si>
    <t>Cemento Asfaltico Modificado Con Polímeros Tipo V</t>
  </si>
  <si>
    <t>B0103550</t>
  </si>
  <si>
    <t>Cemento asfaltico modificado con polímeros tipo V</t>
  </si>
  <si>
    <t>B0100001</t>
  </si>
  <si>
    <t>Cemento gris</t>
  </si>
  <si>
    <t>B0103557</t>
  </si>
  <si>
    <t>Cemento Hidráulico adicionado, Norma ASTM C595 Tipo _______</t>
  </si>
  <si>
    <t>B0103556</t>
  </si>
  <si>
    <t>Cemento Porthland Norma ASTM C150 Tipo _______</t>
  </si>
  <si>
    <t>B0303570</t>
  </si>
  <si>
    <t>Cespedones</t>
  </si>
  <si>
    <t>B0013580</t>
  </si>
  <si>
    <t>Cicatrizante (para remoción de especies vegetales)</t>
  </si>
  <si>
    <t>B0013590</t>
  </si>
  <si>
    <t>Cinta Sika PVC 0,22</t>
  </si>
  <si>
    <t>B0013600</t>
  </si>
  <si>
    <t>Cintilla de poliuretano (sikarod)</t>
  </si>
  <si>
    <t>B0013601</t>
  </si>
  <si>
    <t>Cintilla De Poliuretano (Sikarod) (Pavimentos De Concreto Hidráulico)</t>
  </si>
  <si>
    <t>B0013610</t>
  </si>
  <si>
    <t>Cloruro de calcio</t>
  </si>
  <si>
    <t>B0013772</t>
  </si>
  <si>
    <t>Cloruro De Calcio En Esferas (Pellets)</t>
  </si>
  <si>
    <t>B0013771</t>
  </si>
  <si>
    <t>Cloruro De Calcio En Hojuelas (Flakes)</t>
  </si>
  <si>
    <t>B0013611</t>
  </si>
  <si>
    <t>Cloruro De Calcio Liquido</t>
  </si>
  <si>
    <t>B0133680</t>
  </si>
  <si>
    <t>Concreto hidráulico para pavimento MR-20</t>
  </si>
  <si>
    <t>B0133690</t>
  </si>
  <si>
    <t>Concreto hidráulico para pavimento MR-36</t>
  </si>
  <si>
    <t>B0133700</t>
  </si>
  <si>
    <t>Concreto hidráulico para pavimento MR-43 (FastracK)(acelerado a 24 horas)</t>
  </si>
  <si>
    <t>B0133710</t>
  </si>
  <si>
    <t>Concreto hidráulico para pavimento MR-43</t>
  </si>
  <si>
    <t>B0133720</t>
  </si>
  <si>
    <t>Concreto hidráulico para pavimento MR-45</t>
  </si>
  <si>
    <t>B0123660</t>
  </si>
  <si>
    <t>Concreto Resistencia  14 (Mpa)</t>
  </si>
  <si>
    <t>B0123650</t>
  </si>
  <si>
    <t>Concreto Resistencia  21 (Mpa)</t>
  </si>
  <si>
    <t>B0123671</t>
  </si>
  <si>
    <t>Concreto Resistencia  28 (Mpa)</t>
  </si>
  <si>
    <t>B0123620</t>
  </si>
  <si>
    <t>B0123640</t>
  </si>
  <si>
    <t>Concreto Resistencia  32 (Mpa)</t>
  </si>
  <si>
    <t>B0123630</t>
  </si>
  <si>
    <t>Concreto Resistencia  35 (Mpa)</t>
  </si>
  <si>
    <t>B0123670</t>
  </si>
  <si>
    <t xml:space="preserve">Concreto resistencia 14 (MPA) (Ciclopeo) </t>
  </si>
  <si>
    <t>B0013730</t>
  </si>
  <si>
    <t>Cordón detonante</t>
  </si>
  <si>
    <t>B0013740</t>
  </si>
  <si>
    <t>Costal de fibra o fique</t>
  </si>
  <si>
    <t>B0013750</t>
  </si>
  <si>
    <t>B0013760</t>
  </si>
  <si>
    <t>Cuneta prefabricada de concreto tipo V de (0,8*0,3*0,22)</t>
  </si>
  <si>
    <t>B0013761</t>
  </si>
  <si>
    <t>Cuneta Prefabricada En Concreto Perfil U O V Ref.Cu004 Ntc-4109, 0,20 X 0,30 X 1.0 M</t>
  </si>
  <si>
    <t>B0013773</t>
  </si>
  <si>
    <t>Defensa Metálica De 4,13 M Galvanizada</t>
  </si>
  <si>
    <t>B0013781</t>
  </si>
  <si>
    <t>Delineador De Corona</t>
  </si>
  <si>
    <t>B0013780</t>
  </si>
  <si>
    <t>Delineador de corona en forma de A de lámina galvanizada calibre 16 de (1.55*25) cm</t>
  </si>
  <si>
    <t>B0013794</t>
  </si>
  <si>
    <t>Derechos de explotación de material pétreo</t>
  </si>
  <si>
    <t>B0013790</t>
  </si>
  <si>
    <t>B014001</t>
  </si>
  <si>
    <t>Disolvente para pintura (TINNER)</t>
  </si>
  <si>
    <t>B014002</t>
  </si>
  <si>
    <t>B0013820</t>
  </si>
  <si>
    <t>Disposición de material de derrumbe</t>
  </si>
  <si>
    <t>B0013830</t>
  </si>
  <si>
    <t>Ductos para tensionimiento</t>
  </si>
  <si>
    <t>B020011</t>
  </si>
  <si>
    <t>Emulsión Asfáltica de Rotura Lenta CRL</t>
  </si>
  <si>
    <t>B020012</t>
  </si>
  <si>
    <t>Emulsión Asfáltica de Rotura Media Modificada Con Polímeros CRM-m</t>
  </si>
  <si>
    <t>B020010</t>
  </si>
  <si>
    <t>Emulsión asfáltica de rotura media modificada con polímeros CRMm</t>
  </si>
  <si>
    <t>B020001</t>
  </si>
  <si>
    <t>Emulsión CRL-0</t>
  </si>
  <si>
    <t>B020002</t>
  </si>
  <si>
    <t>Emulsión CRL-1</t>
  </si>
  <si>
    <t>B020003</t>
  </si>
  <si>
    <t>Emulsión CRL-1h</t>
  </si>
  <si>
    <t>B020004</t>
  </si>
  <si>
    <t>Emulsión CRL-1hm</t>
  </si>
  <si>
    <t>B020005</t>
  </si>
  <si>
    <t>Emulsión CRM</t>
  </si>
  <si>
    <t>B020007</t>
  </si>
  <si>
    <t>Emulsión CRR-1</t>
  </si>
  <si>
    <t>B020006</t>
  </si>
  <si>
    <t>Emulsión CRR-1m</t>
  </si>
  <si>
    <t>B020008</t>
  </si>
  <si>
    <t>Emulsión CRR-2</t>
  </si>
  <si>
    <t>B020009</t>
  </si>
  <si>
    <t>Emulsión CRR-2m</t>
  </si>
  <si>
    <t>B015012</t>
  </si>
  <si>
    <t>Escolta y transporte (una tarifa por cada m3 escoltado y transportado)</t>
  </si>
  <si>
    <t>B015002</t>
  </si>
  <si>
    <t>Escolta y trasporte (Tarifa Porcentual de 40 %) por cada Metro Cubico exportado y trasportado</t>
  </si>
  <si>
    <t>B0013940</t>
  </si>
  <si>
    <t>Esferas reflectivas</t>
  </si>
  <si>
    <t>B0013950</t>
  </si>
  <si>
    <t>glo</t>
  </si>
  <si>
    <t>Estacas, Pintura, Tachuelas, Hilo (localización de estructuras y carreteras)</t>
  </si>
  <si>
    <t>B0013960</t>
  </si>
  <si>
    <t xml:space="preserve">Estacón en madera viva diámetro mayor a 10 cm, L=2 m </t>
  </si>
  <si>
    <t>B0013970</t>
  </si>
  <si>
    <t>Estoperol en resina de 11X3 cm</t>
  </si>
  <si>
    <t>B0013980</t>
  </si>
  <si>
    <t>lb</t>
  </si>
  <si>
    <t>Explosivos  75% (INDUGEL)</t>
  </si>
  <si>
    <t>B0013991</t>
  </si>
  <si>
    <t>Fertilizante Orgánico Mineral</t>
  </si>
  <si>
    <t>B021007</t>
  </si>
  <si>
    <t>FORMALETA (Depende para que sea el Concreto)</t>
  </si>
  <si>
    <t>B021001</t>
  </si>
  <si>
    <t>Formaleta (gaviones, juntas de bordillos, juntas de cunetas, muros, concretos clase D,E, F y G)</t>
  </si>
  <si>
    <t>B021003</t>
  </si>
  <si>
    <t>Formaleta concreto clase A,B y C</t>
  </si>
  <si>
    <t>B021002</t>
  </si>
  <si>
    <t>Formaleta Metálica</t>
  </si>
  <si>
    <t>B021004</t>
  </si>
  <si>
    <t>Formaleta para baranda de concreto</t>
  </si>
  <si>
    <t>B021005</t>
  </si>
  <si>
    <t>Formaleta para muros</t>
  </si>
  <si>
    <t>B021006</t>
  </si>
  <si>
    <t>Formaleta, platina y accesorios (escamas en concreto)</t>
  </si>
  <si>
    <t>B0014040</t>
  </si>
  <si>
    <t>Fulminantes</t>
  </si>
  <si>
    <t>B0014050</t>
  </si>
  <si>
    <t>Fundente</t>
  </si>
  <si>
    <t>B0014060</t>
  </si>
  <si>
    <t>Gas propano</t>
  </si>
  <si>
    <t>B028001</t>
  </si>
  <si>
    <t>Geodren circular diámetro 100 mm y altura 2.00 M</t>
  </si>
  <si>
    <t>B028002</t>
  </si>
  <si>
    <t>Geodren planar Diamet 100 mm y h=0.50</t>
  </si>
  <si>
    <t>B028003</t>
  </si>
  <si>
    <t>Geodren planar Diamet 100 mm y h=1.00</t>
  </si>
  <si>
    <t>B028004</t>
  </si>
  <si>
    <t>Geodren planar Diamet 100 mm y h=2.00</t>
  </si>
  <si>
    <t>B0014112</t>
  </si>
  <si>
    <t>Geomalla Biaxial Para Refuerzo Pbx-11</t>
  </si>
  <si>
    <t>B0264112</t>
  </si>
  <si>
    <t>B0014113</t>
  </si>
  <si>
    <t>Geomalla Biaxial Para Refuerzo Pbx-12</t>
  </si>
  <si>
    <t>B0264113</t>
  </si>
  <si>
    <t>B026010</t>
  </si>
  <si>
    <t>Geomalla en fibra de vidrio GLASGRID 8511</t>
  </si>
  <si>
    <t>B026013</t>
  </si>
  <si>
    <t>B0264116</t>
  </si>
  <si>
    <t>Geomalla Forgrid UX100</t>
  </si>
  <si>
    <t>B0264115</t>
  </si>
  <si>
    <t>Geomalla Fort Gird UX-50</t>
  </si>
  <si>
    <t>B0014114</t>
  </si>
  <si>
    <t>Geomalla Tipo Asphalt</t>
  </si>
  <si>
    <t>B0264114</t>
  </si>
  <si>
    <t>B0014111</t>
  </si>
  <si>
    <t>Geomalla Uniaxial Pbx-11</t>
  </si>
  <si>
    <t>B0264111</t>
  </si>
  <si>
    <t>B025002</t>
  </si>
  <si>
    <t xml:space="preserve">Geoterxtil T-4000 o similar </t>
  </si>
  <si>
    <t>B025100</t>
  </si>
  <si>
    <t>Geotextil Forte Grid UX-165</t>
  </si>
  <si>
    <t>B025101</t>
  </si>
  <si>
    <t>Geotextil Fortex BX-40</t>
  </si>
  <si>
    <t>B025003</t>
  </si>
  <si>
    <t>Geotextil No Tejido</t>
  </si>
  <si>
    <t>B025004</t>
  </si>
  <si>
    <t>Geotextil No Tejido para reparación</t>
  </si>
  <si>
    <t>B025008</t>
  </si>
  <si>
    <t>Geotextil Nt Repav 450 O Similar (Proveedores Pavco, Lafayet, Geomatrix, Tensar, Omnes U Otros)</t>
  </si>
  <si>
    <t>B025005</t>
  </si>
  <si>
    <t>Geotextil Nt-2500 O Similar (Proveedores, Pavco, Geomatrix, Tensar, Omnes U Otros)</t>
  </si>
  <si>
    <t>B025006</t>
  </si>
  <si>
    <t>Geotextil NT-3000 o similar (proveedores, Tensar, Omnes u otros)</t>
  </si>
  <si>
    <t>B025011</t>
  </si>
  <si>
    <t>Geotextil T-2100 O Similar (Proveedores Pavco, Lafayet, Geomatrix, Tensar, Omnes U Otros)</t>
  </si>
  <si>
    <t>B025001</t>
  </si>
  <si>
    <t>Geotextil T-2400 O Similar (Proveedores Lafayet, Pavco, Geomatrix, Tensar, Omnes U Otros)</t>
  </si>
  <si>
    <t>B025007</t>
  </si>
  <si>
    <t>Geotextil Tejido</t>
  </si>
  <si>
    <t>B025009</t>
  </si>
  <si>
    <t>B0014180</t>
  </si>
  <si>
    <t>Grapas</t>
  </si>
  <si>
    <t>B0014184</t>
  </si>
  <si>
    <t>Grata de limpieza</t>
  </si>
  <si>
    <t>B0014181</t>
  </si>
  <si>
    <t>Gravilla</t>
  </si>
  <si>
    <t>B0014185</t>
  </si>
  <si>
    <t>Guadua</t>
  </si>
  <si>
    <t>B0014191</t>
  </si>
  <si>
    <t>Impermeabilizante para Concreto</t>
  </si>
  <si>
    <t>B033011</t>
  </si>
  <si>
    <t>Impermeabilizante para concreto</t>
  </si>
  <si>
    <t>B0014190</t>
  </si>
  <si>
    <t>B021008</t>
  </si>
  <si>
    <t>Junta elastomérica Jeene (J 8097VV)</t>
  </si>
  <si>
    <t>B0014231</t>
  </si>
  <si>
    <t>Lamina 1,22 X 2,44 X 1/2´´</t>
  </si>
  <si>
    <t>B0014232</t>
  </si>
  <si>
    <t>Lamina 1,22 X 2,44 X 1/4´´</t>
  </si>
  <si>
    <t>B0014200</t>
  </si>
  <si>
    <t>Láminas impermeabilizantes</t>
  </si>
  <si>
    <t>B0014233</t>
  </si>
  <si>
    <t>Lechada Para Ductos (Acero De Preesfuerzo)</t>
  </si>
  <si>
    <t>B0014210</t>
  </si>
  <si>
    <t>Lechada para ductos (tensionamiento)</t>
  </si>
  <si>
    <t>B0014220</t>
  </si>
  <si>
    <t>Limpiador 1/4 de galón (anclajes)</t>
  </si>
  <si>
    <t>B0014230</t>
  </si>
  <si>
    <t>Listón en guadua para empradizar</t>
  </si>
  <si>
    <t>B0014234</t>
  </si>
  <si>
    <t>Lubricante Pvc X 500 G</t>
  </si>
  <si>
    <t>B033005</t>
  </si>
  <si>
    <t>Malla Ciclónica Para Gaviones Galvanizada Aleación Zn-5A1-Mm Cal 12 (2M3)</t>
  </si>
  <si>
    <t>B033009</t>
  </si>
  <si>
    <t>Malla Ciclónica Para Gaviones Galvanizada Aleación Zn-5A1-Mm Y Plastificada Pvc Cal 12 (2M3)</t>
  </si>
  <si>
    <t>B033006</t>
  </si>
  <si>
    <t>Malla Ciclónica Para Gaviones Galvanizada Y Plastificada Con Pvc Cal 12 (2M3)</t>
  </si>
  <si>
    <t>B033010</t>
  </si>
  <si>
    <t>Malla Electrosoldada de 5/16</t>
  </si>
  <si>
    <t>B033001</t>
  </si>
  <si>
    <t>Malla eslabonada, calibre 10, 6 ojos</t>
  </si>
  <si>
    <t>B033003</t>
  </si>
  <si>
    <t>Malla Para Colchagaviones Espesor 0,30 M</t>
  </si>
  <si>
    <t>B033002</t>
  </si>
  <si>
    <t>Malla para gaviones (2M3)</t>
  </si>
  <si>
    <t>B0014235</t>
  </si>
  <si>
    <t>Manguera De Alta Presión</t>
  </si>
  <si>
    <t>B0014254</t>
  </si>
  <si>
    <t>Manguera de alta presión</t>
  </si>
  <si>
    <t>B0014260</t>
  </si>
  <si>
    <t>Manguera de polietileno de 3´´</t>
  </si>
  <si>
    <t>B0014265</t>
  </si>
  <si>
    <t>Manto de refuerzo de vegetación tipo 5A</t>
  </si>
  <si>
    <t>B0014267</t>
  </si>
  <si>
    <t>Manto Permanente (Protección de Taludes)</t>
  </si>
  <si>
    <t>B0014266</t>
  </si>
  <si>
    <t>Manto Temporal (Protección de Taludes)</t>
  </si>
  <si>
    <t>B0014281</t>
  </si>
  <si>
    <t xml:space="preserve">Material  de afirmado de la Zona </t>
  </si>
  <si>
    <t>B0014271</t>
  </si>
  <si>
    <t>Material  Granular Tipo SBG</t>
  </si>
  <si>
    <t>B0014270</t>
  </si>
  <si>
    <t>Material de afirmado</t>
  </si>
  <si>
    <t>B0014291</t>
  </si>
  <si>
    <t xml:space="preserve">Material de Base </t>
  </si>
  <si>
    <t>B0014300</t>
  </si>
  <si>
    <t>Material de base (gradación 1)</t>
  </si>
  <si>
    <t>B0014310</t>
  </si>
  <si>
    <t>Material de base (gradación 2)</t>
  </si>
  <si>
    <t>B0014320</t>
  </si>
  <si>
    <t>Material de base (gradación 3)</t>
  </si>
  <si>
    <t>B0014322</t>
  </si>
  <si>
    <t>Material de base procesado en planta (gradación 1, 2)</t>
  </si>
  <si>
    <t>B0014292</t>
  </si>
  <si>
    <t>Material de base reciclada (manejo)</t>
  </si>
  <si>
    <t>B0014330</t>
  </si>
  <si>
    <t>Material de la zona (para estabilizar bases)</t>
  </si>
  <si>
    <t>B0014373</t>
  </si>
  <si>
    <t>Material de Recebo Para Relleno</t>
  </si>
  <si>
    <t>B0014411</t>
  </si>
  <si>
    <t>Material de Remoción</t>
  </si>
  <si>
    <t>B0014340</t>
  </si>
  <si>
    <t>Material de Sub- Base CBR=20%</t>
  </si>
  <si>
    <t>B0014350</t>
  </si>
  <si>
    <t>Material de Sub- Base CBR=30%</t>
  </si>
  <si>
    <t>B0014361</t>
  </si>
  <si>
    <t xml:space="preserve">Material de Sub Base CBR=40% </t>
  </si>
  <si>
    <t>B0014370</t>
  </si>
  <si>
    <t>Material de Sub- Base para bacheo</t>
  </si>
  <si>
    <t>B0014372</t>
  </si>
  <si>
    <t>Material de Sub- Base procesado en planta (tipo 1 o tipo 2)</t>
  </si>
  <si>
    <t>B0014380</t>
  </si>
  <si>
    <t>Material drenante (3´´)</t>
  </si>
  <si>
    <t>B0014390</t>
  </si>
  <si>
    <t>Material filtrante (6´´)</t>
  </si>
  <si>
    <t>B0014272</t>
  </si>
  <si>
    <t>Material Granular Tipo  BG</t>
  </si>
  <si>
    <t>B0014400</t>
  </si>
  <si>
    <t>Material para pedraplén</t>
  </si>
  <si>
    <t>B0014402</t>
  </si>
  <si>
    <t>Material para solado y atraque</t>
  </si>
  <si>
    <t>B0014410</t>
  </si>
  <si>
    <t>Material seleccionado para Relleno</t>
  </si>
  <si>
    <t>B0014420</t>
  </si>
  <si>
    <t>Mecha Lenta</t>
  </si>
  <si>
    <t>B0014430</t>
  </si>
  <si>
    <t>Mezcla abierta en caliente MAC-1</t>
  </si>
  <si>
    <t>B0014440</t>
  </si>
  <si>
    <t>Mezcla abierta en caliente MAC-2</t>
  </si>
  <si>
    <t>B0014450</t>
  </si>
  <si>
    <t>Mezcla abierta en caliente MAC-3</t>
  </si>
  <si>
    <t>B0014542</t>
  </si>
  <si>
    <t>Mezcla Abierta en Frio  MAF-25</t>
  </si>
  <si>
    <t>B0014461</t>
  </si>
  <si>
    <t>Mezcla Abierta en Frío MAF-19</t>
  </si>
  <si>
    <t>B0014469</t>
  </si>
  <si>
    <t xml:space="preserve">Mezcla Abierta en Frio MAF-38 </t>
  </si>
  <si>
    <t>B0014490</t>
  </si>
  <si>
    <t>Mezcla Densa en caliente MDC-0</t>
  </si>
  <si>
    <t>B0014501</t>
  </si>
  <si>
    <t>Mezcla Densa en caliente MDC-10</t>
  </si>
  <si>
    <t>B0014502</t>
  </si>
  <si>
    <t>Mezcla densa en Caliente MDC-19</t>
  </si>
  <si>
    <t>B0014511</t>
  </si>
  <si>
    <t>Mezcla densa en Caliente MDC-25</t>
  </si>
  <si>
    <t>B0014531</t>
  </si>
  <si>
    <t>Mezcla Densa en Frio MDF-19</t>
  </si>
  <si>
    <t>B0014541</t>
  </si>
  <si>
    <t>B0014551</t>
  </si>
  <si>
    <t>Mezcla Densa en Frio MDF-38</t>
  </si>
  <si>
    <t>B0014552</t>
  </si>
  <si>
    <t>Mezcla Densa en Frio para Bacheo</t>
  </si>
  <si>
    <t>B0014560</t>
  </si>
  <si>
    <t>Mezcla discontinua en caliente F-1</t>
  </si>
  <si>
    <t>B0014570</t>
  </si>
  <si>
    <t>Mezcla discontinua en caliente F-2</t>
  </si>
  <si>
    <t>B0014580</t>
  </si>
  <si>
    <t>Mezcla discontinua en caliente M-1</t>
  </si>
  <si>
    <t>B0014590</t>
  </si>
  <si>
    <t>Mezcla discontinua en caliente M-2</t>
  </si>
  <si>
    <t>B0014601</t>
  </si>
  <si>
    <t>Mezcla Fértil</t>
  </si>
  <si>
    <t>B0014600</t>
  </si>
  <si>
    <t>Mezcla gruesa en caliente tipo MGC-1</t>
  </si>
  <si>
    <t>B0014421</t>
  </si>
  <si>
    <t>Mezcla Semidensa en Caliente MSC-19</t>
  </si>
  <si>
    <t>B0014610</t>
  </si>
  <si>
    <t>Mortero 1:3</t>
  </si>
  <si>
    <t>B0014611</t>
  </si>
  <si>
    <t>Mortero 1:3 De recubrimiento</t>
  </si>
  <si>
    <t>B0014236</t>
  </si>
  <si>
    <t>Mortero 1:3 Para Anillos</t>
  </si>
  <si>
    <t>B0014240</t>
  </si>
  <si>
    <t>Mortero alta resistencia (Eucocrete)</t>
  </si>
  <si>
    <t>B0014237</t>
  </si>
  <si>
    <t>Mulch Orgánico</t>
  </si>
  <si>
    <t>B0014620</t>
  </si>
  <si>
    <t>Nutrientes (para remoción de especies vegetales) (dap, triple 15 o similar) (ítem 201.9)</t>
  </si>
  <si>
    <t>B0014630</t>
  </si>
  <si>
    <t>Obra falsa concreto clase A y B (puntal de 3m metálico)</t>
  </si>
  <si>
    <t>B0014640</t>
  </si>
  <si>
    <t>Oxigeno industrial</t>
  </si>
  <si>
    <t>B0014650</t>
  </si>
  <si>
    <t>Paral en madera rolliza de 3´´ (tablestacados)</t>
  </si>
  <si>
    <t>B0014660</t>
  </si>
  <si>
    <t>Paral en madera rolliza de 5´´ y 4,5m de longitud (tablestacados)</t>
  </si>
  <si>
    <t>B0014670</t>
  </si>
  <si>
    <t>Paral en madera rolliza de 6´´ y 5m de longitud (tablestacados)</t>
  </si>
  <si>
    <t>B0014680</t>
  </si>
  <si>
    <t>Paral en madera rolliza de 6´´ y 8m de longitud (tablestacados)</t>
  </si>
  <si>
    <t>B0014690</t>
  </si>
  <si>
    <t>Pegante epóxico</t>
  </si>
  <si>
    <t>B0014701</t>
  </si>
  <si>
    <t>Perfil Hea 200</t>
  </si>
  <si>
    <t>B0014702</t>
  </si>
  <si>
    <t xml:space="preserve">Piedra para Concreto Ciclópeo (Rajón o Canto Rodado) </t>
  </si>
  <si>
    <t>B0014700</t>
  </si>
  <si>
    <t>Piedra para concreto ciclópeo (rajón o canto rodado)</t>
  </si>
  <si>
    <t>B0014710</t>
  </si>
  <si>
    <t>Piedra para gavión</t>
  </si>
  <si>
    <t>B0014720</t>
  </si>
  <si>
    <t>Pilote de madera diam mayor a 18 cm.</t>
  </si>
  <si>
    <t>B0014730</t>
  </si>
  <si>
    <t>Pilote en madera barbosco de 15*15</t>
  </si>
  <si>
    <t>B0014740</t>
  </si>
  <si>
    <t>B0014750</t>
  </si>
  <si>
    <t xml:space="preserve">Pintura acrílica, esmalte o similar </t>
  </si>
  <si>
    <t>B0014760</t>
  </si>
  <si>
    <t>Pintura anticorrosiva</t>
  </si>
  <si>
    <t>B0014238</t>
  </si>
  <si>
    <t xml:space="preserve">Pintura Impermeabilizante </t>
  </si>
  <si>
    <t>B0014239</t>
  </si>
  <si>
    <t>Pintura Imprimante</t>
  </si>
  <si>
    <t>B0014770</t>
  </si>
  <si>
    <t>Piscina de decantación de (3*3*1)</t>
  </si>
  <si>
    <t>B0014772</t>
  </si>
  <si>
    <t>Plastificante (Sikament)</t>
  </si>
  <si>
    <t>B0014780</t>
  </si>
  <si>
    <t>Platina de 1´´ x 1/4´´ (cerramiento en malla)</t>
  </si>
  <si>
    <t>B0014790</t>
  </si>
  <si>
    <t>B0014800</t>
  </si>
  <si>
    <t>Poste en angulo de 2*2*1/4 de 3,5m para señal</t>
  </si>
  <si>
    <t>B0014810</t>
  </si>
  <si>
    <t>Poste kilometraje</t>
  </si>
  <si>
    <t>B0014831</t>
  </si>
  <si>
    <t>Postes De Concreto Para Cercas 2,00 Mts</t>
  </si>
  <si>
    <t>B0014820</t>
  </si>
  <si>
    <t>Postes de concreto para cercas</t>
  </si>
  <si>
    <t>B0014830</t>
  </si>
  <si>
    <t>Postes para defensa metálica (1,80m)</t>
  </si>
  <si>
    <t>B0014840</t>
  </si>
  <si>
    <t>Puntilla</t>
  </si>
  <si>
    <t>B0014850</t>
  </si>
  <si>
    <t>Químico estabilizante (PROBASE)</t>
  </si>
  <si>
    <t>B0014860</t>
  </si>
  <si>
    <t>Refuerzo de 3/8'' 60000 psi</t>
  </si>
  <si>
    <t>B0014870</t>
  </si>
  <si>
    <t xml:space="preserve">Resina termoplástica </t>
  </si>
  <si>
    <t>B0014880</t>
  </si>
  <si>
    <t>Salida en PVC D=2´´</t>
  </si>
  <si>
    <t>B0014893</t>
  </si>
  <si>
    <t xml:space="preserve">Sección De Tope Defensa Metálica </t>
  </si>
  <si>
    <t>B0014890</t>
  </si>
  <si>
    <t>Sección final de defensa metálica</t>
  </si>
  <si>
    <t>B0014892</t>
  </si>
  <si>
    <t>Sección tope</t>
  </si>
  <si>
    <t>B0014900</t>
  </si>
  <si>
    <t>Sello de silicona o sellador autonivelante</t>
  </si>
  <si>
    <t>B0014894</t>
  </si>
  <si>
    <t>Semilla Para Empradizar Tipo Braquiaria</t>
  </si>
  <si>
    <t>B0014910</t>
  </si>
  <si>
    <t>Semillas para empradizar</t>
  </si>
  <si>
    <t>B0014920</t>
  </si>
  <si>
    <t>Señal (grupo 1) tablero en lamina galvanizada de 90*90 cm, calibre 16 reflectivo tipo 1./ incluye poste)</t>
  </si>
  <si>
    <t>B0014930</t>
  </si>
  <si>
    <t>Señal (grupo 1). Tablero en lámina galvanizada de 75cm*75cm, calibre 16, reflectivo tipo 1/ incluye poste )</t>
  </si>
  <si>
    <t>B0014940</t>
  </si>
  <si>
    <t xml:space="preserve">Señal (grupo 2). Tablero en lámina galvanizado de 1,2m*0,4m, calibre 16, reflectivo tipo 1. </t>
  </si>
  <si>
    <t>B0014950</t>
  </si>
  <si>
    <t xml:space="preserve">Señal (grupo 3 ferrocarril) (SP-54). Tablero en lámina galvanizado de 2,4m*0,3m, calibre 16, reflectivo tipo 1. </t>
  </si>
  <si>
    <t>B0014960</t>
  </si>
  <si>
    <t>Señal (grupo 4). Tablero en lámina galvanizado de 60cm*75cm, calibre 16, reflectivo tipo 1. (delineador de curva horizontal)</t>
  </si>
  <si>
    <t>B0014970</t>
  </si>
  <si>
    <t xml:space="preserve">Señal (grupo 5). Tablero en lámina galvanizado de 0,90m*1,13m, calibre 16, reflectivo tipo 1. </t>
  </si>
  <si>
    <t>B0014980</t>
  </si>
  <si>
    <t>Señal temporal preventiva</t>
  </si>
  <si>
    <t>B0014895</t>
  </si>
  <si>
    <t>Sika Color C</t>
  </si>
  <si>
    <t>B0014898</t>
  </si>
  <si>
    <t>Sika Top 122</t>
  </si>
  <si>
    <t>B0014897</t>
  </si>
  <si>
    <t>Sika Top Armatec 108</t>
  </si>
  <si>
    <t>B0014896</t>
  </si>
  <si>
    <t>Sikadur 32 Primer</t>
  </si>
  <si>
    <t>B0014899</t>
  </si>
  <si>
    <t>Sikaset L - Acelerante</t>
  </si>
  <si>
    <t>B0015000</t>
  </si>
  <si>
    <t>Soldadura 6013 de 1/8</t>
  </si>
  <si>
    <t>B0015010</t>
  </si>
  <si>
    <t>Soldadura 7018</t>
  </si>
  <si>
    <t>B0015032</t>
  </si>
  <si>
    <t>Soldadura E70XX o en arco sumergido</t>
  </si>
  <si>
    <t>B0015020</t>
  </si>
  <si>
    <t>Soldadura en PVC 1/8 de galón (anclajes)</t>
  </si>
  <si>
    <t>B0015030</t>
  </si>
  <si>
    <t>Soldadura L-70</t>
  </si>
  <si>
    <t>B0015040</t>
  </si>
  <si>
    <t>Superplastificante Sikament</t>
  </si>
  <si>
    <t>B0015050</t>
  </si>
  <si>
    <t xml:space="preserve">Tabla burda en madera aserrada (0,30*0,03*3,00) </t>
  </si>
  <si>
    <t>B0015064</t>
  </si>
  <si>
    <t>Tablero en lámina galvanizada de 1,2 cm*0,4 cm, calibre 16, reflectivo tipo 1.</t>
  </si>
  <si>
    <t>B0015066</t>
  </si>
  <si>
    <t>Tablero en lámina galvanizada de 2,4 m*30 cm, calibre 16, reflectivo tipo 1</t>
  </si>
  <si>
    <t>B0015063</t>
  </si>
  <si>
    <t>Tablero en lámina galvanizada de 60 cm*75cm, calibre 16, reflectivo tipo 1</t>
  </si>
  <si>
    <t>B0015062</t>
  </si>
  <si>
    <t xml:space="preserve">Tablero en lámina galvanizada de 75cm*75cm, calibre 16, reflectivo tipo 1. Incluye poste de 2*2*1/4´´ </t>
  </si>
  <si>
    <t>B0015068</t>
  </si>
  <si>
    <t xml:space="preserve">Tablero en lámina galvanizado de 0,90m*1,13m, calibre 16, reflectivo tipo 1. </t>
  </si>
  <si>
    <t>B0015071</t>
  </si>
  <si>
    <t>B0015060</t>
  </si>
  <si>
    <t>Tablestaca en madera aserrada (0,25*0,05*3)</t>
  </si>
  <si>
    <t>B0015070</t>
  </si>
  <si>
    <t>Tablestaca en madera aserrada (0,3*0,03*3)</t>
  </si>
  <si>
    <t>B0015080</t>
  </si>
  <si>
    <t>Tablestaca metálica (riel de 70 lb/yarda)</t>
  </si>
  <si>
    <t>B0015090</t>
  </si>
  <si>
    <t>Tacha reflectiva</t>
  </si>
  <si>
    <t>B0015100</t>
  </si>
  <si>
    <t>Tachón en resina de (50*15*8) cm</t>
  </si>
  <si>
    <t>B0015110</t>
  </si>
  <si>
    <t>Tapón en PVC RD21 de 1´´ (para anclaje)</t>
  </si>
  <si>
    <t>B0015130</t>
  </si>
  <si>
    <t xml:space="preserve">Tierra abonada </t>
  </si>
  <si>
    <t>B0015120</t>
  </si>
  <si>
    <t>Tierra común</t>
  </si>
  <si>
    <t>B0015141</t>
  </si>
  <si>
    <t>Tornillos de Unión de D= 12 mm</t>
  </si>
  <si>
    <t>B0015140</t>
  </si>
  <si>
    <t>Tornillos para defensa metálica</t>
  </si>
  <si>
    <t>B0015150</t>
  </si>
  <si>
    <t>Torón de tensionmiento 1/2´´ o 5/8´´</t>
  </si>
  <si>
    <t>B0015162</t>
  </si>
  <si>
    <t>Tramo Curvo De 4,13 M Galvanizado</t>
  </si>
  <si>
    <t>B0015161</t>
  </si>
  <si>
    <t>Tramo Final O Terminal 2,5 Mm, De 71 Cm Galvanizado</t>
  </si>
  <si>
    <t>B0015160</t>
  </si>
  <si>
    <t>Tramo recto para defensas metálicas (4,13m)</t>
  </si>
  <si>
    <t>B0014901</t>
  </si>
  <si>
    <t>Transductores Electrónicos (Incluye Cables, Protección Contra El Concreto Y Panel De Lectura)</t>
  </si>
  <si>
    <t>B0015164</t>
  </si>
  <si>
    <t>Transductores electrónicos (incluye cables, protección contra el concreto y panel de lectura)</t>
  </si>
  <si>
    <t>B0014902</t>
  </si>
  <si>
    <t>Transductores Mecánicos (Incluye Cables, Protección Contra El Concreto Y Panel De Lectura)</t>
  </si>
  <si>
    <t>B0015166</t>
  </si>
  <si>
    <t>Transductores mecánicos (incluye cables, protección contra el concreto y panel de lectura)</t>
  </si>
  <si>
    <t>B0015350</t>
  </si>
  <si>
    <t>Triturado tamaño 1/2''</t>
  </si>
  <si>
    <t>B0015170</t>
  </si>
  <si>
    <t>Trompetas de 12 torones (tensionamiento)</t>
  </si>
  <si>
    <t>B0015180</t>
  </si>
  <si>
    <t>Tubería D=4´´ tipo pesado, E=2mm (baranda metálica)</t>
  </si>
  <si>
    <t>B0015230</t>
  </si>
  <si>
    <t>Tubería de 10´´ PAA vaciado tremi de 4 mts</t>
  </si>
  <si>
    <t>B0015233</t>
  </si>
  <si>
    <t>Tubería de Plástico</t>
  </si>
  <si>
    <t>B0015190</t>
  </si>
  <si>
    <t>Tubería en H de D=1/4´´, H=1.40m, A=0.20m (baranda metálica)</t>
  </si>
  <si>
    <t>B0015200</t>
  </si>
  <si>
    <t>Tubería Perforada en PVC de 2´´</t>
  </si>
  <si>
    <t>B0015340</t>
  </si>
  <si>
    <t>Tubería Petrolera 7´´</t>
  </si>
  <si>
    <t>B0015231</t>
  </si>
  <si>
    <t xml:space="preserve">Tubería Pvc Alcantarillado D= 24´´ </t>
  </si>
  <si>
    <t>B0015232</t>
  </si>
  <si>
    <t xml:space="preserve">Tubería Pvc Alcantarillado D= 36´´ </t>
  </si>
  <si>
    <t>B0015220</t>
  </si>
  <si>
    <t>Tubería PVC de 1´´ (para escamas en concreto)</t>
  </si>
  <si>
    <t>B0015210</t>
  </si>
  <si>
    <t>Tubería PVC RD21 de 1´´ (para anclajes)</t>
  </si>
  <si>
    <t>B0015254</t>
  </si>
  <si>
    <t>Tubo concreto clase C, D=0,25 m</t>
  </si>
  <si>
    <t>B0015240</t>
  </si>
  <si>
    <t>Tubo concreto reforzado 900mm (tipo 1)</t>
  </si>
  <si>
    <t>B0015250</t>
  </si>
  <si>
    <t>Tubo concreto reforzado 900mm (tipo 2)</t>
  </si>
  <si>
    <t>B0015260</t>
  </si>
  <si>
    <t>Tubo concreto simple 450 mm</t>
  </si>
  <si>
    <t>B0015270</t>
  </si>
  <si>
    <t>Tubo concreto simple 500 mm</t>
  </si>
  <si>
    <t>B0015280</t>
  </si>
  <si>
    <t>Tubo concreto simple 600 mm</t>
  </si>
  <si>
    <t>B0015290</t>
  </si>
  <si>
    <t>Tubo concreto simple 750 mm</t>
  </si>
  <si>
    <t>B0015300</t>
  </si>
  <si>
    <t>Tubo corrugado de acero galvanizado MP-68</t>
  </si>
  <si>
    <t>B0015360</t>
  </si>
  <si>
    <t>Tubo metálico con recubrimiento bituminoso de lámina calibre 12 y diámetro de 60''</t>
  </si>
  <si>
    <t>B0015304</t>
  </si>
  <si>
    <t>Tubo metálico de alta resistencia</t>
  </si>
  <si>
    <t>B0015305</t>
  </si>
  <si>
    <t>Tubo Metálico De Alta Resistencia</t>
  </si>
  <si>
    <t>B0015310</t>
  </si>
  <si>
    <t>Tubo para cerramiento, calibre 16 de 2,7m (cerramientos en malla)</t>
  </si>
  <si>
    <t>B0015330</t>
  </si>
  <si>
    <t>Unión en PVC D=2´´</t>
  </si>
  <si>
    <t>B0015320</t>
  </si>
  <si>
    <t>Unión en PVC RD21 de 1´´ (para anclajes)</t>
  </si>
  <si>
    <t>B0015334</t>
  </si>
  <si>
    <t>Uniones especiales de alta resistencia para tubería</t>
  </si>
  <si>
    <t>B0015362</t>
  </si>
  <si>
    <t>Uniones Especiales De Alta Resistencia Para Tubería</t>
  </si>
  <si>
    <t>B0015361</t>
  </si>
  <si>
    <t>Varilla 5/8</t>
  </si>
  <si>
    <t>EQUIPOS VARIOS</t>
  </si>
  <si>
    <t>C0010011</t>
  </si>
  <si>
    <t>Andamiaje para Aplicar la Carga (Equipos Sustituto de la Tara)</t>
  </si>
  <si>
    <t>C0010010</t>
  </si>
  <si>
    <t xml:space="preserve">Aspersor manual
</t>
  </si>
  <si>
    <t>C0010020</t>
  </si>
  <si>
    <t xml:space="preserve">Barredora mecánica de cepillo de 3658 mm ; 6 m3 </t>
  </si>
  <si>
    <t>C0010030</t>
  </si>
  <si>
    <t xml:space="preserve">Bomba de concreto, Producción: 30 m3/h, POTENCIA: 67 HP, MAX PRESION DE CONCRETO: 1150 PSI
</t>
  </si>
  <si>
    <t>C0010040</t>
  </si>
  <si>
    <t>Bomba de inyección de lechada</t>
  </si>
  <si>
    <t>C0010034</t>
  </si>
  <si>
    <t>Bomba eléctrica para accionar la celda</t>
  </si>
  <si>
    <t>C0010050</t>
  </si>
  <si>
    <t>Bomba para gato de tensionamiento</t>
  </si>
  <si>
    <t>C0010053</t>
  </si>
  <si>
    <t xml:space="preserve">Buldozer Potencia al volante de 305 HP, motor de 2100 RPM, longitud de hoja 6,39m. </t>
  </si>
  <si>
    <t>C0010052</t>
  </si>
  <si>
    <t xml:space="preserve">Buldozer, Potencia al volante de 140 HP, motor de 2200 RPM, longitud de hoja 4,80m. </t>
  </si>
  <si>
    <t>C0010051</t>
  </si>
  <si>
    <t xml:space="preserve">Buldozer, Potencia al volante de 80 HP, motor de 2400 RPM, longitud de hoja 3,99m, </t>
  </si>
  <si>
    <t>C0010961</t>
  </si>
  <si>
    <t>Caldera para pintura termoplástica</t>
  </si>
  <si>
    <t>C0010090</t>
  </si>
  <si>
    <t>Calentador a gas</t>
  </si>
  <si>
    <t>C0010125</t>
  </si>
  <si>
    <t>Camabaja</t>
  </si>
  <si>
    <t>C0010100</t>
  </si>
  <si>
    <t>Camión 350</t>
  </si>
  <si>
    <t>C0010110</t>
  </si>
  <si>
    <t>Camión de Slurry</t>
  </si>
  <si>
    <t>C0010120</t>
  </si>
  <si>
    <t>Camioneta D-300</t>
  </si>
  <si>
    <t>C0010124</t>
  </si>
  <si>
    <t>Camisa</t>
  </si>
  <si>
    <t>C0010123</t>
  </si>
  <si>
    <t>Kg</t>
  </si>
  <si>
    <t>Camisa para Pilote D=1.20m</t>
  </si>
  <si>
    <t>C0010130</t>
  </si>
  <si>
    <t>Cargador : Potencia en el volante 110 hp, Clasificación de RPM del motor 2300.</t>
  </si>
  <si>
    <t>C0010140</t>
  </si>
  <si>
    <t>Cargador : Potencia en el volante 125 hp, Clasificación de RPM del motor 2300.</t>
  </si>
  <si>
    <t>C0010150</t>
  </si>
  <si>
    <t xml:space="preserve">Carrotanque de agua(1000 Galones) </t>
  </si>
  <si>
    <t>C0010160</t>
  </si>
  <si>
    <t>Carrotanque Irrigador de asfalto, 1000 GALONES DE CAPACIDAD</t>
  </si>
  <si>
    <t>C0010170</t>
  </si>
  <si>
    <t>Cizalla manual de 90 cm.</t>
  </si>
  <si>
    <t>C0010211</t>
  </si>
  <si>
    <t>Compactador de Rodillo POTENCIA: 99HP, PESO: 8 ton</t>
  </si>
  <si>
    <t>C0010200</t>
  </si>
  <si>
    <t>C0010210</t>
  </si>
  <si>
    <t>Compactador manual de rodillo</t>
  </si>
  <si>
    <t>C0010220</t>
  </si>
  <si>
    <t xml:space="preserve">Compactador manual vibratorio (CANGURO) (Apisonadores)
</t>
  </si>
  <si>
    <t>C0010190</t>
  </si>
  <si>
    <t>COMPACTADOR MANUAL VIBRATORIO (RANA) con motor de 6 HP</t>
  </si>
  <si>
    <t>C0010230</t>
  </si>
  <si>
    <t>Compactador neumático de Potencia 70 HP, peso de 13 ton</t>
  </si>
  <si>
    <t>C0010213</t>
  </si>
  <si>
    <t>Compactador neumático peso 3,5 ton</t>
  </si>
  <si>
    <t>C0010212</t>
  </si>
  <si>
    <t>Compactador tipo  POTENCIA: 105 HP, PESO: 6 ton</t>
  </si>
  <si>
    <t>C0010240</t>
  </si>
  <si>
    <t>Compactador vibratorio tipo DD-20</t>
  </si>
  <si>
    <t>C0010250</t>
  </si>
  <si>
    <t xml:space="preserve">Compresor (barrido y soplado)
</t>
  </si>
  <si>
    <t>C0010270</t>
  </si>
  <si>
    <t>Compresor 120 HP, con martillo.</t>
  </si>
  <si>
    <t>C0010260</t>
  </si>
  <si>
    <t xml:space="preserve">Compresor 80 HP, con martillo.
</t>
  </si>
  <si>
    <t>C0010280</t>
  </si>
  <si>
    <t xml:space="preserve">Compresor para penetrar roca
</t>
  </si>
  <si>
    <t>C0010291</t>
  </si>
  <si>
    <t>Cortadora de pavimento</t>
  </si>
  <si>
    <t>C0010290</t>
  </si>
  <si>
    <t>Cortadora de pavimento, Máxima profundidad de corte: 160 mm. Capacidad de disco: desde 12´´ hasta 18´´ de diámetro. Peso operacional: 135 kg, 13.5 hp de potencia</t>
  </si>
  <si>
    <t>C0010311</t>
  </si>
  <si>
    <t>Derretidora de asfalto (crafco o similar)</t>
  </si>
  <si>
    <t>C0010301</t>
  </si>
  <si>
    <t>Diferencial</t>
  </si>
  <si>
    <t>C0010300</t>
  </si>
  <si>
    <t>Diferencial de 2 ton.</t>
  </si>
  <si>
    <t>C0010310</t>
  </si>
  <si>
    <t>Diferencial de 3 ton</t>
  </si>
  <si>
    <t>C0010351</t>
  </si>
  <si>
    <t>Equipo autopropulsado para pintura termoplástica</t>
  </si>
  <si>
    <t>C0010314</t>
  </si>
  <si>
    <t>Equipo de acarreo interno</t>
  </si>
  <si>
    <t>C0010320</t>
  </si>
  <si>
    <t xml:space="preserve">Equipo de control (bandas sonoras reduce velocidad) (Termohigometros, Termómetros, Galgas, etc.)
</t>
  </si>
  <si>
    <t>C0010401</t>
  </si>
  <si>
    <t>Equipo de Medición (Deformimetros Eléctricos, Mecánicos, Celdas de Carga,  Etc.)</t>
  </si>
  <si>
    <t>C0010330</t>
  </si>
  <si>
    <t xml:space="preserve">Equipo de oxicorte, Capacidad de corte: hasta 6´´ (152mm) </t>
  </si>
  <si>
    <t>C0010382</t>
  </si>
  <si>
    <t>Equipo de oxigeno y soldadura</t>
  </si>
  <si>
    <t>C0010340</t>
  </si>
  <si>
    <t>Equipo de perforación (TRACKDRILL), potencia 40 HP, 2100 golpes / minuto</t>
  </si>
  <si>
    <t>C0010350</t>
  </si>
  <si>
    <t xml:space="preserve">Equipo de pintura (Compresor), Presión máxima de trabajo 3300 psi.
</t>
  </si>
  <si>
    <t>C0010352</t>
  </si>
  <si>
    <t xml:space="preserve">Equipo de rayos X y/o ultrasonido
</t>
  </si>
  <si>
    <t>C0010381</t>
  </si>
  <si>
    <t>Equipo de Sand Blastin y Pintura COMPRESOR 250cfm a 100 psi. PULMON de 70 gal (250 lt.) para 160 psi</t>
  </si>
  <si>
    <t>C0010361</t>
  </si>
  <si>
    <t>Equipo de Soldadura</t>
  </si>
  <si>
    <t>C0010360</t>
  </si>
  <si>
    <t xml:space="preserve">Equipo de soldadura 250 AMP
</t>
  </si>
  <si>
    <t>C0010370</t>
  </si>
  <si>
    <t>Equipo de soldadura 400</t>
  </si>
  <si>
    <t>C0010380</t>
  </si>
  <si>
    <t>Equipo de soldadura 600</t>
  </si>
  <si>
    <t>C0010384</t>
  </si>
  <si>
    <t>Equipo de soldadura y de acetileno (incluye soldadura)</t>
  </si>
  <si>
    <t>C0010390</t>
  </si>
  <si>
    <t>Equipo de topografía</t>
  </si>
  <si>
    <t>C0010383</t>
  </si>
  <si>
    <t xml:space="preserve">Equipo de topografía Teodolito electrónico con abertura de anteojo de 42 mm. Aumento del anteojo: 30x.Distancia mínima de enfoque: 1.0 m. Precisión: 5´´. Compensador con rango de trabajo ±3´. </t>
  </si>
  <si>
    <t>C0010394</t>
  </si>
  <si>
    <t>Equipo de transporte (Camiones, Grúas, Volquetas, etc.)</t>
  </si>
  <si>
    <t>C0010400</t>
  </si>
  <si>
    <t xml:space="preserve">Equipo manual aplicador (bandas sonoras reduce velocidad)
</t>
  </si>
  <si>
    <t>C0010410</t>
  </si>
  <si>
    <t>Esparcidor de gravilla, Ancho de esparcimiento 3100mm, Velocidad de trabajo 10—20km2/h</t>
  </si>
  <si>
    <t>C0010420</t>
  </si>
  <si>
    <t>Estación Total con precisión angular de 6´´. Precisión lineal 2 mm ± 2 ppm</t>
  </si>
  <si>
    <t>C0010443</t>
  </si>
  <si>
    <t xml:space="preserve">Formaleta Metálica </t>
  </si>
  <si>
    <t>C0010430</t>
  </si>
  <si>
    <t xml:space="preserve">Formaleta metálica (concreto hidráulico)
</t>
  </si>
  <si>
    <t>C0010440</t>
  </si>
  <si>
    <t xml:space="preserve">Formaleta metálica (tubería de concreto reforzado)
</t>
  </si>
  <si>
    <t>C0010442</t>
  </si>
  <si>
    <t xml:space="preserve">Formaleta metálica para tubo de 900
</t>
  </si>
  <si>
    <t>C0010450</t>
  </si>
  <si>
    <t xml:space="preserve">Formaleta para camisa de pilote
</t>
  </si>
  <si>
    <t>C0010460</t>
  </si>
  <si>
    <t>Fresadora de pavimento, potencia 255 HP, peso 19 Ton, PROFUNDIDAD DE CORTE 305 mm</t>
  </si>
  <si>
    <t>C0010470</t>
  </si>
  <si>
    <t>Fresadora y recicladora de pavimento, potencia 430 HP, peso 20 Ton</t>
  </si>
  <si>
    <t>C0010480</t>
  </si>
  <si>
    <t>Gato para tensionamiento, fuerza Max 200 ton, área de tensión 314 cm2.</t>
  </si>
  <si>
    <t>C0010490</t>
  </si>
  <si>
    <t>Grúa (capacidad 15 ton)</t>
  </si>
  <si>
    <t>C0010511</t>
  </si>
  <si>
    <t>Grúa (Transporte en Obra)</t>
  </si>
  <si>
    <t>C0010500</t>
  </si>
  <si>
    <t>Grúa 10 ton</t>
  </si>
  <si>
    <t>C0010502</t>
  </si>
  <si>
    <t>Grúa con barreno o máquina piloteadora</t>
  </si>
  <si>
    <t>C0010510</t>
  </si>
  <si>
    <t>Grúa con torre</t>
  </si>
  <si>
    <t>C0010512</t>
  </si>
  <si>
    <t>Grúa Con Torre (2)</t>
  </si>
  <si>
    <t>C0010491</t>
  </si>
  <si>
    <t>Grúa con torre capacidad 1 ton en la punta.</t>
  </si>
  <si>
    <t>C0010520</t>
  </si>
  <si>
    <t>Grúa telescópica de 50 Ton.</t>
  </si>
  <si>
    <t>C0010530</t>
  </si>
  <si>
    <t>Guadañadora, Cilindraje 41.5 cm3, Longitud del mango 1450 mm, Peso 7.4 kg</t>
  </si>
  <si>
    <t>C0010544</t>
  </si>
  <si>
    <t>Manómetro cable de acero para bajar la celda</t>
  </si>
  <si>
    <t>C0010541</t>
  </si>
  <si>
    <t>Máquina hidrosembradora</t>
  </si>
  <si>
    <t>C0010540</t>
  </si>
  <si>
    <t>Maquina térmica pegatachas</t>
  </si>
  <si>
    <t>C0010550</t>
  </si>
  <si>
    <t>C0010560</t>
  </si>
  <si>
    <t>Montacargas</t>
  </si>
  <si>
    <t>C0010570</t>
  </si>
  <si>
    <t xml:space="preserve">Motobomba 3 PULGADAS (incluye operario)
</t>
  </si>
  <si>
    <t>C0010580</t>
  </si>
  <si>
    <t xml:space="preserve">Motobomba 4 pulgadas
</t>
  </si>
  <si>
    <t>C0010590</t>
  </si>
  <si>
    <t xml:space="preserve">Motobomba 6´´ diámetro de bombeo de 2 m3/seg
</t>
  </si>
  <si>
    <t>C0010600</t>
  </si>
  <si>
    <t>Motobomba de concreto</t>
  </si>
  <si>
    <t>C0010610</t>
  </si>
  <si>
    <t>Motoniveladora  potencia 215 HP, ancho de cuchilla 4,27 m, peso 18 ton.</t>
  </si>
  <si>
    <t>C0010611</t>
  </si>
  <si>
    <t>Motoniveladora, potencia 140 HP, ancho de cuchilla 3,66 m, peso 11 ton.</t>
  </si>
  <si>
    <t>C0010620</t>
  </si>
  <si>
    <t>Motosierra, 93.6 cm3 - 7.1 HP, 45-90 cm - 7.9 kg</t>
  </si>
  <si>
    <t>C0010621</t>
  </si>
  <si>
    <t>Motosoldador, 300 amperios</t>
  </si>
  <si>
    <t>C0010630</t>
  </si>
  <si>
    <t>Pala auxiliar de piloteadora</t>
  </si>
  <si>
    <t>C0010640</t>
  </si>
  <si>
    <t xml:space="preserve">Pala grúa con martillos
</t>
  </si>
  <si>
    <t>C0010650</t>
  </si>
  <si>
    <t>Piloteadora</t>
  </si>
  <si>
    <t>C0010651</t>
  </si>
  <si>
    <t>Piloteadora potencia 250KW, RPM 1800, fuerza elevadora 200KN</t>
  </si>
  <si>
    <t>C0010660</t>
  </si>
  <si>
    <t>Planta de asfalto en caliente</t>
  </si>
  <si>
    <t>C0010670</t>
  </si>
  <si>
    <t>Planta de asfalto en frio</t>
  </si>
  <si>
    <t>C0010680</t>
  </si>
  <si>
    <t xml:space="preserve">Planta eléctrica </t>
  </si>
  <si>
    <t>C0010690</t>
  </si>
  <si>
    <t>Planta trituradora</t>
  </si>
  <si>
    <t>C0010700</t>
  </si>
  <si>
    <t>Pluma capacidad 100 kg</t>
  </si>
  <si>
    <t>C0010704</t>
  </si>
  <si>
    <t>Puente grúa</t>
  </si>
  <si>
    <t>C0010710</t>
  </si>
  <si>
    <t>Pulidora (8500 REV)</t>
  </si>
  <si>
    <t>C0010720</t>
  </si>
  <si>
    <t>Pulvimixer</t>
  </si>
  <si>
    <t>C0010730</t>
  </si>
  <si>
    <t xml:space="preserve">Recicladora, potencia 430HP </t>
  </si>
  <si>
    <t>C0010740</t>
  </si>
  <si>
    <t>Regla vibratoria, de longitud de 3 a 5 m, motor de 3600 rpm, potencia 6 HP</t>
  </si>
  <si>
    <t>C0010760</t>
  </si>
  <si>
    <t xml:space="preserve">Retrocargador CAT 510 </t>
  </si>
  <si>
    <t>C0010750</t>
  </si>
  <si>
    <t>Retrocargador, pala de 1,1 m3 de capacidad, profundidad de excavación de 4.400 mm y una altura de 5.680 mm</t>
  </si>
  <si>
    <t>C0010770</t>
  </si>
  <si>
    <t>Retroexcavadora 428 doble trasmisión</t>
  </si>
  <si>
    <t>C0010780</t>
  </si>
  <si>
    <t>Retroexcavadora A25C</t>
  </si>
  <si>
    <t>C0010800</t>
  </si>
  <si>
    <t xml:space="preserve">Retroexcavadora E-200 con martillo neumático
</t>
  </si>
  <si>
    <t>C0010820</t>
  </si>
  <si>
    <t xml:space="preserve">Retroexcavadora E-200 sobre orugas trabajo en rio
</t>
  </si>
  <si>
    <t>C0010810</t>
  </si>
  <si>
    <t xml:space="preserve">Retroexcavadora E-200 sobre orugas
</t>
  </si>
  <si>
    <t>C0010831</t>
  </si>
  <si>
    <t xml:space="preserve">Retroexcavadora sobre llantas 
</t>
  </si>
  <si>
    <t>C0010830</t>
  </si>
  <si>
    <t xml:space="preserve">Retroexcavadora sobre llantas JD 410
</t>
  </si>
  <si>
    <t>C0010822</t>
  </si>
  <si>
    <t>Retroexcavadora sobre llantas, motor 62HP, Profundidad de excavación de 5.41 metros.</t>
  </si>
  <si>
    <t>C0010790</t>
  </si>
  <si>
    <t>Retroexcavadora sobre oruga, potencia 138 HP, balde de 1,5 m3.</t>
  </si>
  <si>
    <t>C0010811</t>
  </si>
  <si>
    <t>Retroexcavadora Tipo E-200 o  Equivalente</t>
  </si>
  <si>
    <t>C0010765</t>
  </si>
  <si>
    <t>Retroexcavadora, Potencia en el Volante 78 HP 2200 RPM</t>
  </si>
  <si>
    <t>C0010840</t>
  </si>
  <si>
    <t xml:space="preserve">Ruteadora </t>
  </si>
  <si>
    <t>C0010841</t>
  </si>
  <si>
    <t>Sensor de Impacto para prueba de integridad tipo</t>
  </si>
  <si>
    <t>C0010850</t>
  </si>
  <si>
    <t xml:space="preserve">Taco metálico o puntal (escamas en concreto)
</t>
  </si>
  <si>
    <t>C0010853</t>
  </si>
  <si>
    <t>Taladro de 1/2´´, pulidora, lijadora y circular para corte extremo superior</t>
  </si>
  <si>
    <t>C0010854</t>
  </si>
  <si>
    <t xml:space="preserve">Taladro de 1/2´´, pulidora, lijadora y circular
</t>
  </si>
  <si>
    <t>C0010855</t>
  </si>
  <si>
    <t>Taladro industrial</t>
  </si>
  <si>
    <t>C0010859</t>
  </si>
  <si>
    <t>Tara (Recebo, Agua, Etc.)</t>
  </si>
  <si>
    <t>C0010860</t>
  </si>
  <si>
    <t>Tarifa de transporte</t>
  </si>
  <si>
    <t>C0010861</t>
  </si>
  <si>
    <t>Tarifa de transporte (agregados pétreos)</t>
  </si>
  <si>
    <t>C0010901</t>
  </si>
  <si>
    <t xml:space="preserve">Tarifa de transporte de concreto hidráulico en mixer </t>
  </si>
  <si>
    <t>C0010870</t>
  </si>
  <si>
    <t xml:space="preserve">Tarifa de transporte de estructuras metálicas 
</t>
  </si>
  <si>
    <t>C0010880</t>
  </si>
  <si>
    <t xml:space="preserve">Tarifa de transporte de estructuras metálicas en obra
</t>
  </si>
  <si>
    <t>C0010900</t>
  </si>
  <si>
    <t xml:space="preserve">Tarifa de transporte de mezclas para bacheo 
</t>
  </si>
  <si>
    <t>C0010890</t>
  </si>
  <si>
    <t xml:space="preserve">Tarifa de transporte de mezclas
</t>
  </si>
  <si>
    <t>C0010903</t>
  </si>
  <si>
    <t>Tarifa de Transporte de Postes</t>
  </si>
  <si>
    <t>C0010862</t>
  </si>
  <si>
    <t>Tarifa de transporte para agregados de mezclas asfálticas</t>
  </si>
  <si>
    <t>C0010902</t>
  </si>
  <si>
    <t>Tarifa de Trasporte de especies vegetales</t>
  </si>
  <si>
    <t>C0010911</t>
  </si>
  <si>
    <t>Terminadora de asfalto (Finisher), potencia 130 HP, peso 15 ton.</t>
  </si>
  <si>
    <t>C0010910</t>
  </si>
  <si>
    <t xml:space="preserve">Terminadora de asfalto (Finisher), potencia en el volante 174 HP, R=20M3/H, velocidad de desplazamiento 114 m/min
</t>
  </si>
  <si>
    <t>C0010920</t>
  </si>
  <si>
    <t>Vehículo delineador</t>
  </si>
  <si>
    <t>C0010921</t>
  </si>
  <si>
    <t>Vehículo delineador R=1500 M/H</t>
  </si>
  <si>
    <t>C0010930</t>
  </si>
  <si>
    <t xml:space="preserve">Vibrador de concreto (incluye operario)
</t>
  </si>
  <si>
    <t>C0010922</t>
  </si>
  <si>
    <t>Vibrador de concreto, Motor de 3 hp a 18.000 rpm Mangueras de 4 mt</t>
  </si>
  <si>
    <t>C0010180</t>
  </si>
  <si>
    <t>Vibrocompactador, tipo benitìn, de peso 700 kg a 1.5 toneladas</t>
  </si>
  <si>
    <t>C0010940</t>
  </si>
  <si>
    <t xml:space="preserve">Vibrocompatador Dynapac (10 ton)
</t>
  </si>
  <si>
    <t>C0010950</t>
  </si>
  <si>
    <t xml:space="preserve">Vibrocompatador Dynapac C15
</t>
  </si>
  <si>
    <t>C0010923</t>
  </si>
  <si>
    <t xml:space="preserve">Vibrocompatador, potencia 153 HP, peso 10 Ton. </t>
  </si>
  <si>
    <t>C0010960</t>
  </si>
  <si>
    <t>MANO DE OBRA INCLUIDO FACTOR PRESTACIONAL</t>
  </si>
  <si>
    <t>-</t>
  </si>
  <si>
    <t>día</t>
  </si>
  <si>
    <t>Jornal SMMMLV - SMDLV 2020</t>
  </si>
  <si>
    <t>Moneda (Pesos $)</t>
  </si>
  <si>
    <t>A0100130</t>
  </si>
  <si>
    <t>Armador</t>
  </si>
  <si>
    <t>A0100150</t>
  </si>
  <si>
    <t>A0010010</t>
  </si>
  <si>
    <t>A0100181</t>
  </si>
  <si>
    <t>Calculista</t>
  </si>
  <si>
    <t>A0100140</t>
  </si>
  <si>
    <t>Cortador</t>
  </si>
  <si>
    <t>A0100010</t>
  </si>
  <si>
    <t>Cuadrilla de desmontaje (10 personas)</t>
  </si>
  <si>
    <t>A0100180</t>
  </si>
  <si>
    <t>Cuadrilla de fabricación</t>
  </si>
  <si>
    <t>A0041004</t>
  </si>
  <si>
    <t>A0041006</t>
  </si>
  <si>
    <t>A0100170</t>
  </si>
  <si>
    <t>Dibujante</t>
  </si>
  <si>
    <t>A0100182</t>
  </si>
  <si>
    <t>Dibujante 2</t>
  </si>
  <si>
    <t>A0100120</t>
  </si>
  <si>
    <t>Estudios, análisis e informes</t>
  </si>
  <si>
    <t>A0100070</t>
  </si>
  <si>
    <t>Ingeniero de montaje y prueba</t>
  </si>
  <si>
    <t>A0100069</t>
  </si>
  <si>
    <t>Ingeniero de Montaje y Prueba Pilote (1)</t>
  </si>
  <si>
    <t>A0100082</t>
  </si>
  <si>
    <t>Ingeniero Especialista prueba de  integridad</t>
  </si>
  <si>
    <t>A0100071</t>
  </si>
  <si>
    <t xml:space="preserve">Ingeniero Geotecnista </t>
  </si>
  <si>
    <t>A0100020</t>
  </si>
  <si>
    <t>A0100080</t>
  </si>
  <si>
    <t>Ingeniero supervisor y director de prueba</t>
  </si>
  <si>
    <t>A0100081</t>
  </si>
  <si>
    <t>Ingeniero Supervisor y Director de Prueba Pilote</t>
  </si>
  <si>
    <t>A0100160</t>
  </si>
  <si>
    <t>A0020010</t>
  </si>
  <si>
    <t>Inspector de fabricación y montaje</t>
  </si>
  <si>
    <t>A0041008</t>
  </si>
  <si>
    <t>A0100030</t>
  </si>
  <si>
    <t>A0030100</t>
  </si>
  <si>
    <t>A0030020</t>
  </si>
  <si>
    <t>A0030030</t>
  </si>
  <si>
    <t>A0030040</t>
  </si>
  <si>
    <t>A0030050</t>
  </si>
  <si>
    <t>A0030060</t>
  </si>
  <si>
    <t>A0030070</t>
  </si>
  <si>
    <t>A0030080</t>
  </si>
  <si>
    <t>A0030090</t>
  </si>
  <si>
    <t>A0100060</t>
  </si>
  <si>
    <t>Obrero (prueba de carga)</t>
  </si>
  <si>
    <t>A0030120</t>
  </si>
  <si>
    <t>Obreros de incado (2)</t>
  </si>
  <si>
    <t>A0030110</t>
  </si>
  <si>
    <t>Obreros de izado (2)</t>
  </si>
  <si>
    <t>A0040010</t>
  </si>
  <si>
    <t>A0041002</t>
  </si>
  <si>
    <t xml:space="preserve">Oficial  Obrero (3) Cuadrilla de un oficial y 3 Obreros. </t>
  </si>
  <si>
    <t>A0040020</t>
  </si>
  <si>
    <t>Oficial (2)</t>
  </si>
  <si>
    <t>A0040030</t>
  </si>
  <si>
    <t>Oficial (3)</t>
  </si>
  <si>
    <t>A0100050</t>
  </si>
  <si>
    <t>Oficial + 3 Ayudantes (armado e inyección de anclajes)</t>
  </si>
  <si>
    <t>A0041000</t>
  </si>
  <si>
    <t>Oficial experto en desmontaje</t>
  </si>
  <si>
    <t>A0041001</t>
  </si>
  <si>
    <t>Oficial experto en explosivos</t>
  </si>
  <si>
    <t>A0100092</t>
  </si>
  <si>
    <t>Operador prueba de integridad</t>
  </si>
  <si>
    <t>A0050010</t>
  </si>
  <si>
    <t>Paletero</t>
  </si>
  <si>
    <t>A0050020</t>
  </si>
  <si>
    <t>Paletero (2)</t>
  </si>
  <si>
    <t>A0060010</t>
  </si>
  <si>
    <t>Perforador</t>
  </si>
  <si>
    <t>A0100040</t>
  </si>
  <si>
    <t>Perforador + Ayudante1 + Ayudante2</t>
  </si>
  <si>
    <t>A0040001</t>
  </si>
  <si>
    <t>Personal requerido para el diseño y fabricación de estructura metálica. (incluye un calista, un dibujante y la cuadrilla de Fabricación) De esta ultima no hay detalle de que personal la compone.</t>
  </si>
  <si>
    <t>A0070010</t>
  </si>
  <si>
    <t>A0070020</t>
  </si>
  <si>
    <t>A0080010</t>
  </si>
  <si>
    <t>A0010083</t>
  </si>
  <si>
    <t>Soldador (2)</t>
  </si>
  <si>
    <t>A0080012</t>
  </si>
  <si>
    <t>Soldador 1A</t>
  </si>
  <si>
    <t>A0100090</t>
  </si>
  <si>
    <t>Soldador experto en montaje y pruebas</t>
  </si>
  <si>
    <t>A0100091</t>
  </si>
  <si>
    <t>A0090010</t>
  </si>
  <si>
    <t>A0030010</t>
  </si>
  <si>
    <t xml:space="preserve">Obrero </t>
  </si>
  <si>
    <t>A0100100</t>
  </si>
  <si>
    <t>Viáticos ingeniero y director</t>
  </si>
  <si>
    <t>A0100110</t>
  </si>
  <si>
    <t>Viáticos soldadores</t>
  </si>
  <si>
    <t>A0040110</t>
  </si>
  <si>
    <t>Celador</t>
  </si>
  <si>
    <t>Ml</t>
  </si>
  <si>
    <t>ANÁLISIS DE PRECIOS UNITARIOS</t>
  </si>
  <si>
    <t>UNIDAD: M2</t>
  </si>
  <si>
    <t>1.- EQUIPO</t>
  </si>
  <si>
    <t xml:space="preserve">DESCRIPCIÓN </t>
  </si>
  <si>
    <t xml:space="preserve">TIPO </t>
  </si>
  <si>
    <t xml:space="preserve">RENDIMIENTO </t>
  </si>
  <si>
    <t>VR. UNITARIO</t>
  </si>
  <si>
    <t>Herramienta menor</t>
  </si>
  <si>
    <t>SUBTOTAL</t>
  </si>
  <si>
    <t>2.- MATERIALES EN OBRA</t>
  </si>
  <si>
    <t>VR. PARCIAL</t>
  </si>
  <si>
    <t>ESTUCO LISTO</t>
  </si>
  <si>
    <t xml:space="preserve">PINTURA VINILO </t>
  </si>
  <si>
    <t>3.- TRANSPORTES</t>
  </si>
  <si>
    <r>
      <t>M</t>
    </r>
    <r>
      <rPr>
        <b/>
        <vertAlign val="superscript"/>
        <sz val="10"/>
        <rFont val="Arial"/>
        <family val="2"/>
      </rPr>
      <t>3</t>
    </r>
    <r>
      <rPr>
        <b/>
        <sz val="10"/>
        <rFont val="Arial"/>
        <family val="2"/>
      </rPr>
      <t>-KM</t>
    </r>
  </si>
  <si>
    <t>4.- MANO DE OBRA</t>
  </si>
  <si>
    <t xml:space="preserve">VALOR TOTAL COSTOS DIRECTOS </t>
  </si>
  <si>
    <t>ADMINISTRACIÒN</t>
  </si>
  <si>
    <t>IMPREVISTOS</t>
  </si>
  <si>
    <t>UTILIDADES</t>
  </si>
  <si>
    <t>PRECIO UNITARIO TOTAL APROXIMADO AL PESO</t>
  </si>
  <si>
    <t>UNIDAD: ML</t>
  </si>
  <si>
    <t>Andamio</t>
  </si>
  <si>
    <t>ESTRUCTURA ALUMINIO</t>
  </si>
  <si>
    <t>VIDRIO TEMPLADO 8 MM</t>
  </si>
  <si>
    <t>HERRAJES</t>
  </si>
  <si>
    <t>GLOBAL</t>
  </si>
  <si>
    <t>item 7.1</t>
  </si>
  <si>
    <t>item 7,2</t>
  </si>
  <si>
    <t>item 7,3</t>
  </si>
  <si>
    <t>item 8,2</t>
  </si>
  <si>
    <t>item 10.1</t>
  </si>
  <si>
    <t>Obrero</t>
  </si>
  <si>
    <t>CIELO RASO PVC</t>
  </si>
  <si>
    <t>SUMINISTRO E INSTALACIÓN DE CIELORRASO EN LÁMINA DE PVC (INCLUYE RETIRO)</t>
  </si>
  <si>
    <t>GLB</t>
  </si>
  <si>
    <t>Valor BMA 20000785 h4 de 2020</t>
  </si>
  <si>
    <t xml:space="preserve">ICCP </t>
  </si>
  <si>
    <t>Se estima valor para 2021 de acuerdo al Indice de la Construccion Pesada, ademas de las necesidades atendidas en la BMA del contrato 20000785 h4 de 2020, y con respecto al tiempo de ejecucion del presente mantenimeinto que seria 3  veces mayor al anterior, quedando en el valor :</t>
  </si>
  <si>
    <t>suministro e instalación y/o reparación de instalaciones eléctricas</t>
  </si>
  <si>
    <t xml:space="preserve">suministro e instalación y/o reparación de instalaciones  hidráulicas – sanitarias </t>
  </si>
  <si>
    <t xml:space="preserve"> atención de eventualidades en lado tierra</t>
  </si>
  <si>
    <t xml:space="preserve">La BMA se atendera EN PORCENTAJES APROXIMADOS de la siguente manera  : </t>
  </si>
  <si>
    <t>UNIDAD: GLB</t>
  </si>
  <si>
    <t>ITEM:</t>
  </si>
  <si>
    <t>UNIDAD:</t>
  </si>
  <si>
    <t>I.  EQUIPO</t>
  </si>
  <si>
    <t>UNID</t>
  </si>
  <si>
    <t>Tarifa/Hora</t>
  </si>
  <si>
    <t>Rendimiento</t>
  </si>
  <si>
    <t>Valor Unitario</t>
  </si>
  <si>
    <t>ANDAMIO</t>
  </si>
  <si>
    <t>semana</t>
  </si>
  <si>
    <t>SUB-TOTAL</t>
  </si>
  <si>
    <t>II.  MATERIALES</t>
  </si>
  <si>
    <t>Precio Unitario</t>
  </si>
  <si>
    <t>Cantidad</t>
  </si>
  <si>
    <t>III.  TRANSPORTE</t>
  </si>
  <si>
    <t>CANT</t>
  </si>
  <si>
    <t>IV.  MANO DE OBRA</t>
  </si>
  <si>
    <t>Jornal</t>
  </si>
  <si>
    <t>Prestaciones</t>
  </si>
  <si>
    <t>Redimiento</t>
  </si>
  <si>
    <t>TOTAL COSTO DIRECTO</t>
  </si>
  <si>
    <t>NOMBRE DEL PROPONENTE:</t>
  </si>
  <si>
    <t>Fecha:</t>
  </si>
  <si>
    <t>FIRMA DEL PROPONENTE:</t>
  </si>
  <si>
    <t>Licitación No.</t>
  </si>
  <si>
    <t>item 13,1</t>
  </si>
  <si>
    <t xml:space="preserve">                                                                                    ANÁLISIS DE PRECIOS UNITARIOS</t>
  </si>
  <si>
    <t xml:space="preserve">                                                                                          ANÁLISIS DE PRECIOS UNITARIOS</t>
  </si>
  <si>
    <t>MANO DE OBRA Y EQUIPOS</t>
  </si>
  <si>
    <t>MEDICIÓN DE COEFICIENTE DE ROZAMIENTO INCLUYE MOVILIZACIÓN DEL EQUIPO, PERSONAL Y ANALISIS DEL INFORME</t>
  </si>
  <si>
    <t/>
  </si>
  <si>
    <t>MEDICION DE COEFCIENTE DE FRICCIÓN</t>
  </si>
  <si>
    <t>A=22%</t>
  </si>
  <si>
    <t>HORA</t>
  </si>
  <si>
    <t>SUMINISTRO Y APLICACION DE ESTUCO Y PINTURA</t>
  </si>
  <si>
    <t>SUMINISTRO Y APLICACION DE PINTURA</t>
  </si>
  <si>
    <t>INSTALACIONES Y/O REPARACIONES ELECTRICAS</t>
  </si>
  <si>
    <t>INSTALACIONES  Y/O REPARACIONES HIDRAULICAS Y SANITARIAS</t>
  </si>
  <si>
    <t>INSTALACIONES  Y/O REPARACIONES MENORES EN EDIFICACIONES</t>
  </si>
  <si>
    <t>Bolsa de monto agotable para suministro en la instalación y/o reparación de instalaciones eléctricas, hidráulicas – sanitarias y atención de eventualidades en lado tierra</t>
  </si>
  <si>
    <t>TEJA TERMIACUSTICA  INCTALADA(historico tomado  de 20000785 h4 de 2020)</t>
  </si>
  <si>
    <t>item 10.2</t>
  </si>
  <si>
    <t>vidrio 4mm instalado ( historico 20000785 h4 de 2020)</t>
  </si>
  <si>
    <t>item 9.1</t>
  </si>
  <si>
    <t>puerta lamina y marco instalado ( historico 20000785 h4 de 2020)</t>
  </si>
  <si>
    <t>OBRERO (3)</t>
  </si>
  <si>
    <t>ASFALTO EZ STREET X 50 KG O SIMILAR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</si>
</sst>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4">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 #,##0.00\ &quot;€&quot;_-;\-* #,##0.00\ &quot;€&quot;_-;_-* &quot;-&quot;??\ &quot;€&quot;_-;_-@_-"/>
    <numFmt numFmtId="167" formatCode="_-* #,##0.00\ _€_-;\-* #,##0.00\ _€_-;_-* &quot;-&quot;??\ _€_-;_-@_-"/>
    <numFmt numFmtId="168" formatCode="&quot;$&quot;\ #,##0.00_);\(&quot;$&quot;\ #,##0.00\)"/>
    <numFmt numFmtId="169" formatCode="_(&quot;$&quot;\ * #,##0.00_);_(&quot;$&quot;\ * \(#,##0.00\);_(&quot;$&quot;\ * &quot;-&quot;??_);_(@_)"/>
    <numFmt numFmtId="170" formatCode="_(* #,##0.00_);_(* \(#,##0.00\);_(* &quot;-&quot;??_);_(@_)"/>
    <numFmt numFmtId="171" formatCode="&quot;$&quot;\ #,##0.00;[Red]&quot;$&quot;\ \-#,##0.00"/>
    <numFmt numFmtId="172" formatCode="_ &quot;$&quot;\ * #,##0_ ;_ &quot;$&quot;\ * \-#,##0_ ;_ &quot;$&quot;\ * &quot;-&quot;_ ;_ @_ "/>
    <numFmt numFmtId="173" formatCode="_ &quot;$&quot;\ * #,##0.00_ ;_ &quot;$&quot;\ * \-#,##0.00_ ;_ &quot;$&quot;\ * &quot;-&quot;??_ ;_ @_ "/>
    <numFmt numFmtId="174" formatCode="_ * #,##0.00_ ;_ * \-#,##0.00_ ;_ * &quot;-&quot;??_ ;_ @_ "/>
    <numFmt numFmtId="175" formatCode="#,##0.000"/>
    <numFmt numFmtId="176" formatCode="#,##0.0"/>
    <numFmt numFmtId="177" formatCode="&quot;$&quot;\ #,##0.00"/>
    <numFmt numFmtId="178" formatCode="_-* #,##0.00\ &quot;Pts&quot;_-;\-* #,##0.00\ &quot;Pts&quot;_-;_-* &quot;-&quot;??\ &quot;Pts&quot;_-;_-@_-"/>
    <numFmt numFmtId="179" formatCode="#,##0.0000"/>
    <numFmt numFmtId="180" formatCode="_([$$-240A]\ * #,##0.00_);_([$$-240A]\ * \(#,##0.00\);_([$$-240A]\ * &quot;-&quot;??_);_(@_)"/>
    <numFmt numFmtId="181" formatCode="_-* #,##0.00\ [$€]_-;\-* #,##0.00\ [$€]_-;_-* &quot;-&quot;??\ [$€]_-;_-@_-"/>
    <numFmt numFmtId="182" formatCode="_-[$$-240A]\ * #,##0.00_ ;_-[$$-240A]\ * \-#,##0.00\ ;_-[$$-240A]\ * &quot;-&quot;??_ ;_-@_ "/>
    <numFmt numFmtId="183" formatCode="_-[$$-240A]* #,##0.00_-;\-[$$-240A]* #,##0.00_-;_-[$$-240A]* &quot;-&quot;??_-;_-@_-"/>
    <numFmt numFmtId="184" formatCode="##0"/>
    <numFmt numFmtId="185" formatCode="0.000"/>
    <numFmt numFmtId="186" formatCode="0.0000"/>
    <numFmt numFmtId="187" formatCode="_-* #,##0\ _P_t_s_-;\-* #,##0\ _P_t_s_-;_-* &quot;-&quot;??\ _P_t_s_-;_-@_-"/>
    <numFmt numFmtId="188" formatCode="0.00%;\-0.00%;&quot;&quot;"/>
    <numFmt numFmtId="189" formatCode="&quot;$&quot;#,##0\ ;\(&quot;$&quot;#,##0\)"/>
    <numFmt numFmtId="190" formatCode="\(0%\)"/>
    <numFmt numFmtId="191" formatCode=";;"/>
    <numFmt numFmtId="192" formatCode="d\ \d\e\ mmmm\ \d\e\ yyyy"/>
    <numFmt numFmtId="193" formatCode="0%;\-0%;&quot;&quot;"/>
    <numFmt numFmtId="194" formatCode="#0&quot;.&quot;000&quot;´&quot;000&quot;.&quot;000"/>
    <numFmt numFmtId="195" formatCode="##0&quot;.&quot;000"/>
    <numFmt numFmtId="196" formatCode="##0&quot;´&quot;000&quot;.&quot;000"/>
    <numFmt numFmtId="197" formatCode="_(&quot;$&quot;\ * #,##0_);_(&quot;$&quot;\ * \(#,##0\);_(&quot;$&quot;\ * &quot;-&quot;??_);_(@_)"/>
    <numFmt numFmtId="198" formatCode="#0&quot;.&quot;"/>
    <numFmt numFmtId="199" formatCode="0.0%;\-0.0%;&quot;&quot;"/>
    <numFmt numFmtId="200" formatCode="_-&quot;$&quot;* #,##0_-;\-&quot;$&quot;* #,##0_-;_-&quot;$&quot;* &quot;-&quot;??_-;_-@_-"/>
    <numFmt numFmtId="201" formatCode="[$$-240A]\ #,##0.00"/>
    <numFmt numFmtId="202" formatCode="_ * #,##0.000_ ;_ * \-#,##0.000_ ;_ * &quot;-&quot;??_ ;_ @_ "/>
    <numFmt numFmtId="203" formatCode="0.00000"/>
    <numFmt numFmtId="204" formatCode="&quot;$&quot;\ #,##0_);\(&quot;$&quot;\ #,##0\)"/>
    <numFmt numFmtId="205" formatCode="_ [$$-240A]\ * #,##0.00_ ;_ [$$-240A]\ * \-#,##0.00_ ;_ [$$-240A]\ * &quot;-&quot;??_ ;_ @_ "/>
    <numFmt numFmtId="206" formatCode="0#.00\ \L\t"/>
    <numFmt numFmtId="207" formatCode="_-* #,##0.00\ _P_t_s_-;\-* #,##0.00\ _P_t_s_-;_-* &quot;-&quot;??\ _P_t_s_-;_-@_-"/>
    <numFmt numFmtId="208" formatCode="_(&quot;C$&quot;* #,##0.00_);_(&quot;C$&quot;* \(#,##0.00\);_(&quot;C$&quot;* &quot;-&quot;??_);_(@_)"/>
    <numFmt numFmtId="209" formatCode="&quot;$&quot;\ #,##0.000"/>
    <numFmt numFmtId="210" formatCode="_ * #,##0_ ;_ * \-#,##0_ ;_ * &quot;-&quot;??_ ;_ @_ "/>
    <numFmt numFmtId="211" formatCode="[$$-240A]\ #,##0"/>
    <numFmt numFmtId="212" formatCode="[$$-240A]\ #,##0.00;[$$-240A]\ \-#,##0.00"/>
    <numFmt numFmtId="213" formatCode="&quot;$&quot;\ #,##0"/>
  </numFmts>
  <fonts count="10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11"/>
      <color rgb="FF000000"/>
      <name val="Calibri"/>
      <family val="2"/>
    </font>
    <font>
      <sz val="10"/>
      <name val="Calibri"/>
      <family val="2"/>
      <scheme val="minor"/>
    </font>
    <font>
      <b/>
      <sz val="10"/>
      <name val="Calibri"/>
      <family val="2"/>
      <scheme val="minor"/>
    </font>
    <font>
      <b/>
      <sz val="16"/>
      <name val="Calibri"/>
      <family val="2"/>
      <scheme val="minor"/>
    </font>
    <font>
      <b/>
      <u/>
      <sz val="16"/>
      <name val="Calibri"/>
      <family val="2"/>
      <scheme val="minor"/>
    </font>
    <font>
      <u/>
      <sz val="10"/>
      <color rgb="FF0070C0"/>
      <name val="Calibri"/>
      <family val="2"/>
      <scheme val="minor"/>
    </font>
    <font>
      <u/>
      <sz val="11"/>
      <color theme="10"/>
      <name val="Calibri"/>
      <family val="2"/>
    </font>
    <font>
      <u/>
      <sz val="11"/>
      <color rgb="FF0070C0"/>
      <name val="Calibri"/>
      <family val="2"/>
    </font>
    <font>
      <sz val="10"/>
      <color theme="1"/>
      <name val="Calibri"/>
      <family val="2"/>
      <scheme val="minor"/>
    </font>
    <font>
      <b/>
      <sz val="10"/>
      <color theme="1"/>
      <name val="Calibri"/>
      <family val="2"/>
      <scheme val="minor"/>
    </font>
    <font>
      <sz val="10"/>
      <name val="Arial"/>
      <family val="2"/>
    </font>
    <font>
      <b/>
      <sz val="10"/>
      <color rgb="FF000000"/>
      <name val="Calibri"/>
      <family val="2"/>
      <scheme val="minor"/>
    </font>
    <font>
      <sz val="10"/>
      <color rgb="FF000000"/>
      <name val="Calibri"/>
      <family val="2"/>
      <scheme val="minor"/>
    </font>
    <font>
      <sz val="10"/>
      <name val="Arial"/>
      <family val="2"/>
    </font>
    <font>
      <b/>
      <sz val="11"/>
      <color theme="1" tint="0.14999847407452621"/>
      <name val="Calibri"/>
      <family val="2"/>
      <scheme val="minor"/>
    </font>
    <font>
      <b/>
      <sz val="10"/>
      <color rgb="FFFF0000"/>
      <name val="Calibri"/>
      <family val="2"/>
      <scheme val="minor"/>
    </font>
    <font>
      <sz val="10"/>
      <color rgb="FFFF0000"/>
      <name val="Calibri"/>
      <family val="2"/>
      <scheme val="minor"/>
    </font>
    <font>
      <sz val="8"/>
      <name val="Arial Narrow"/>
      <family val="2"/>
    </font>
    <font>
      <sz val="8"/>
      <name val="Arial"/>
      <family val="2"/>
    </font>
    <font>
      <sz val="11"/>
      <name val="Arial Narrow"/>
      <family val="2"/>
    </font>
    <font>
      <b/>
      <sz val="8"/>
      <name val="Arial"/>
      <family val="2"/>
      <charset val="1"/>
    </font>
    <font>
      <sz val="8"/>
      <name val="Arial"/>
      <family val="2"/>
      <charset val="1"/>
    </font>
    <font>
      <sz val="14"/>
      <name val="Arial Narrow"/>
      <family val="2"/>
    </font>
    <font>
      <sz val="10"/>
      <name val="Geneva"/>
    </font>
    <font>
      <sz val="10"/>
      <name val="Tahoma"/>
      <family val="2"/>
    </font>
    <font>
      <b/>
      <sz val="10"/>
      <name val="Tahoma"/>
      <family val="2"/>
    </font>
    <font>
      <sz val="11"/>
      <name val="Tahoma"/>
      <family val="2"/>
    </font>
    <font>
      <sz val="10"/>
      <name val="Arial"/>
      <family val="2"/>
    </font>
    <font>
      <sz val="11"/>
      <color rgb="FF006100"/>
      <name val="Calibri"/>
      <family val="2"/>
      <scheme val="minor"/>
    </font>
    <font>
      <b/>
      <sz val="11"/>
      <color theme="1"/>
      <name val="Calibri"/>
      <family val="2"/>
      <scheme val="minor"/>
    </font>
    <font>
      <b/>
      <sz val="14"/>
      <color theme="1"/>
      <name val="Calibri"/>
      <family val="2"/>
      <scheme val="minor"/>
    </font>
    <font>
      <b/>
      <sz val="16"/>
      <color rgb="FF000000"/>
      <name val="Calibri"/>
      <family val="2"/>
    </font>
    <font>
      <b/>
      <sz val="11"/>
      <color rgb="FF000000"/>
      <name val="Calibri"/>
      <family val="2"/>
    </font>
    <font>
      <b/>
      <i/>
      <sz val="11"/>
      <color theme="1" tint="0.14999847407452621"/>
      <name val="Calibri"/>
      <family val="2"/>
      <scheme val="minor"/>
    </font>
    <font>
      <b/>
      <i/>
      <sz val="16"/>
      <color rgb="FF000000"/>
      <name val="Calibri"/>
      <family val="2"/>
    </font>
    <font>
      <b/>
      <sz val="12"/>
      <name val="Arial"/>
      <family val="2"/>
    </font>
    <font>
      <sz val="12"/>
      <name val="Arial"/>
      <family val="2"/>
    </font>
    <font>
      <sz val="9"/>
      <color indexed="81"/>
      <name val="Tahoma"/>
      <family val="2"/>
    </font>
    <font>
      <b/>
      <sz val="9"/>
      <color indexed="81"/>
      <name val="Tahoma"/>
      <family val="2"/>
    </font>
    <font>
      <sz val="10"/>
      <color theme="1"/>
      <name val="Arial"/>
      <family val="2"/>
    </font>
    <font>
      <b/>
      <i/>
      <sz val="10"/>
      <color theme="1"/>
      <name val="Arial"/>
      <family val="2"/>
    </font>
    <font>
      <b/>
      <vertAlign val="superscript"/>
      <sz val="10"/>
      <name val="Arial"/>
      <family val="2"/>
    </font>
    <font>
      <b/>
      <sz val="9"/>
      <name val="Arial"/>
      <family val="2"/>
    </font>
    <font>
      <sz val="16"/>
      <name val="Arial Narrow"/>
      <family val="2"/>
    </font>
    <font>
      <sz val="18"/>
      <name val="Arial Narrow"/>
      <family val="2"/>
    </font>
    <font>
      <b/>
      <sz val="10"/>
      <color theme="1"/>
      <name val="Arial"/>
      <family val="2"/>
    </font>
    <font>
      <sz val="16"/>
      <color theme="1"/>
      <name val="Arial"/>
      <family val="2"/>
    </font>
  </fonts>
  <fills count="5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rgb="FFFFFF00"/>
        <bgColor indexed="64"/>
      </patternFill>
    </fill>
    <fill>
      <patternFill patternType="solid">
        <fgColor rgb="FFC6EFCE"/>
      </patternFill>
    </fill>
    <fill>
      <patternFill patternType="solid">
        <fgColor rgb="FFFFFFCC"/>
      </patternFill>
    </fill>
    <fill>
      <gradientFill degree="90">
        <stop position="0">
          <color theme="9" tint="0.59999389629810485"/>
        </stop>
        <stop position="1">
          <color theme="0" tint="-0.1490218817712943"/>
        </stop>
      </gradientFill>
    </fill>
    <fill>
      <patternFill patternType="solid">
        <fgColor theme="9" tint="0.39994506668294322"/>
        <bgColor indexed="64"/>
      </patternFill>
    </fill>
    <fill>
      <patternFill patternType="solid">
        <fgColor theme="0" tint="-0.14996795556505021"/>
        <bgColor indexed="64"/>
      </patternFill>
    </fill>
    <fill>
      <patternFill patternType="solid">
        <fgColor theme="0" tint="-4.9989318521683403E-2"/>
        <bgColor indexed="64"/>
      </patternFill>
    </fill>
    <fill>
      <gradientFill degree="90">
        <stop position="0">
          <color theme="9" tint="0.59999389629810485"/>
        </stop>
        <stop position="1">
          <color theme="4" tint="0.59999389629810485"/>
        </stop>
      </gradientFill>
    </fill>
    <fill>
      <patternFill patternType="solid">
        <fgColor theme="4" tint="0.59996337778862885"/>
        <bgColor indexed="64"/>
      </patternFill>
    </fill>
    <fill>
      <patternFill patternType="solid">
        <fgColor theme="9" tint="0.59996337778862885"/>
        <bgColor indexed="64"/>
      </patternFill>
    </fill>
    <fill>
      <gradientFill degree="90">
        <stop position="0">
          <color rgb="FFFFFFCC"/>
        </stop>
        <stop position="1">
          <color theme="0" tint="-0.1490218817712943"/>
        </stop>
      </gradientFill>
    </fill>
    <fill>
      <patternFill patternType="solid">
        <fgColor theme="0" tint="-0.24994659260841701"/>
        <bgColor indexed="64"/>
      </patternFill>
    </fill>
    <fill>
      <patternFill patternType="solid">
        <fgColor rgb="FFFFFFCC"/>
        <bgColor indexed="64"/>
      </patternFill>
    </fill>
    <fill>
      <patternFill patternType="solid">
        <fgColor theme="1" tint="0.499984740745262"/>
        <bgColor indexed="64"/>
      </patternFill>
    </fill>
    <fill>
      <patternFill patternType="solid">
        <fgColor theme="2" tint="-0.249977111117893"/>
        <bgColor indexed="64"/>
      </patternFill>
    </fill>
    <fill>
      <patternFill patternType="solid">
        <fgColor indexed="9"/>
        <bgColor indexed="64"/>
      </patternFill>
    </fill>
  </fills>
  <borders count="13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dotted">
        <color indexed="64"/>
      </left>
      <right style="dotted">
        <color indexed="64"/>
      </right>
      <top style="dotted">
        <color indexed="64"/>
      </top>
      <bottom style="dotted">
        <color indexed="64"/>
      </bottom>
      <diagonal/>
    </border>
    <border>
      <left/>
      <right/>
      <top style="double">
        <color auto="1"/>
      </top>
      <bottom/>
      <diagonal/>
    </border>
    <border>
      <left/>
      <right style="double">
        <color auto="1"/>
      </right>
      <top style="double">
        <color auto="1"/>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bottom style="medium">
        <color indexed="64"/>
      </bottom>
      <diagonal/>
    </border>
    <border>
      <left/>
      <right/>
      <top/>
      <bottom style="double">
        <color indexed="52"/>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style="double">
        <color indexed="64"/>
      </right>
      <top style="double">
        <color indexed="64"/>
      </top>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right style="thin">
        <color indexed="64"/>
      </right>
      <top style="medium">
        <color indexed="64"/>
      </top>
      <bottom style="medium">
        <color indexed="64"/>
      </bottom>
      <diagonal/>
    </border>
    <border>
      <left style="double">
        <color indexed="64"/>
      </left>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medium">
        <color indexed="64"/>
      </left>
      <right style="double">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double">
        <color theme="1" tint="0.499984740745262"/>
      </left>
      <right/>
      <top style="double">
        <color theme="1" tint="0.499984740745262"/>
      </top>
      <bottom style="double">
        <color theme="1" tint="0.499984740745262"/>
      </bottom>
      <diagonal/>
    </border>
    <border>
      <left/>
      <right/>
      <top style="double">
        <color theme="1" tint="0.499984740745262"/>
      </top>
      <bottom style="double">
        <color theme="1" tint="0.499984740745262"/>
      </bottom>
      <diagonal/>
    </border>
    <border>
      <left/>
      <right style="double">
        <color theme="1" tint="0.499984740745262"/>
      </right>
      <top style="double">
        <color theme="1" tint="0.499984740745262"/>
      </top>
      <bottom style="double">
        <color theme="1" tint="0.499984740745262"/>
      </bottom>
      <diagonal/>
    </border>
    <border>
      <left style="double">
        <color theme="4"/>
      </left>
      <right style="double">
        <color theme="4"/>
      </right>
      <top/>
      <bottom style="double">
        <color theme="4"/>
      </bottom>
      <diagonal/>
    </border>
    <border>
      <left style="double">
        <color theme="4"/>
      </left>
      <right style="double">
        <color theme="4"/>
      </right>
      <top style="double">
        <color theme="4"/>
      </top>
      <bottom style="double">
        <color theme="4"/>
      </bottom>
      <diagonal/>
    </border>
    <border>
      <left style="double">
        <color theme="4"/>
      </left>
      <right style="double">
        <color theme="4"/>
      </right>
      <top style="double">
        <color theme="4"/>
      </top>
      <bottom/>
      <diagonal/>
    </border>
    <border>
      <left style="double">
        <color theme="1" tint="0.24994659260841701"/>
      </left>
      <right style="double">
        <color theme="1" tint="0.24994659260841701"/>
      </right>
      <top style="double">
        <color theme="1" tint="0.24994659260841701"/>
      </top>
      <bottom style="double">
        <color theme="1" tint="0.24994659260841701"/>
      </bottom>
      <diagonal/>
    </border>
    <border>
      <left style="double">
        <color indexed="64"/>
      </left>
      <right style="double">
        <color indexed="64"/>
      </right>
      <top style="double">
        <color indexed="64"/>
      </top>
      <bottom style="double">
        <color indexed="64"/>
      </bottom>
      <diagonal/>
    </border>
    <border>
      <left style="double">
        <color theme="4"/>
      </left>
      <right/>
      <top style="double">
        <color theme="4"/>
      </top>
      <bottom/>
      <diagonal/>
    </border>
    <border>
      <left/>
      <right/>
      <top style="double">
        <color theme="4"/>
      </top>
      <bottom/>
      <diagonal/>
    </border>
    <border>
      <left/>
      <right style="double">
        <color theme="4"/>
      </right>
      <top style="double">
        <color theme="4"/>
      </top>
      <bottom/>
      <diagonal/>
    </border>
    <border>
      <left style="double">
        <color theme="4"/>
      </left>
      <right/>
      <top/>
      <bottom style="double">
        <color theme="4"/>
      </bottom>
      <diagonal/>
    </border>
    <border>
      <left/>
      <right/>
      <top/>
      <bottom style="double">
        <color theme="4"/>
      </bottom>
      <diagonal/>
    </border>
    <border>
      <left/>
      <right style="double">
        <color theme="4"/>
      </right>
      <top/>
      <bottom style="double">
        <color theme="4"/>
      </bottom>
      <diagonal/>
    </border>
    <border>
      <left style="double">
        <color theme="4"/>
      </left>
      <right/>
      <top style="double">
        <color theme="4"/>
      </top>
      <bottom style="double">
        <color theme="4"/>
      </bottom>
      <diagonal/>
    </border>
    <border>
      <left/>
      <right/>
      <top style="double">
        <color theme="4"/>
      </top>
      <bottom style="double">
        <color theme="4"/>
      </bottom>
      <diagonal/>
    </border>
    <border>
      <left/>
      <right style="double">
        <color theme="4"/>
      </right>
      <top style="double">
        <color theme="4"/>
      </top>
      <bottom style="double">
        <color theme="4"/>
      </bottom>
      <diagonal/>
    </border>
    <border>
      <left style="thick">
        <color rgb="FFB2B2B2"/>
      </left>
      <right/>
      <top style="thick">
        <color rgb="FFB2B2B2"/>
      </top>
      <bottom/>
      <diagonal/>
    </border>
    <border>
      <left/>
      <right/>
      <top style="thick">
        <color rgb="FFB2B2B2"/>
      </top>
      <bottom/>
      <diagonal/>
    </border>
    <border>
      <left/>
      <right style="thick">
        <color rgb="FFB2B2B2"/>
      </right>
      <top style="thick">
        <color rgb="FFB2B2B2"/>
      </top>
      <bottom/>
      <diagonal/>
    </border>
    <border>
      <left style="thick">
        <color rgb="FFB2B2B2"/>
      </left>
      <right/>
      <top/>
      <bottom style="thick">
        <color rgb="FFB2B2B2"/>
      </bottom>
      <diagonal/>
    </border>
    <border>
      <left/>
      <right/>
      <top/>
      <bottom style="thick">
        <color rgb="FFB2B2B2"/>
      </bottom>
      <diagonal/>
    </border>
    <border>
      <left/>
      <right style="thick">
        <color rgb="FFB2B2B2"/>
      </right>
      <top/>
      <bottom style="thick">
        <color rgb="FFB2B2B2"/>
      </bottom>
      <diagonal/>
    </border>
    <border>
      <left style="thick">
        <color rgb="FFB2B2B2"/>
      </left>
      <right style="thick">
        <color rgb="FFB2B2B2"/>
      </right>
      <top style="thick">
        <color rgb="FFB2B2B2"/>
      </top>
      <bottom style="thick">
        <color rgb="FFB2B2B2"/>
      </bottom>
      <diagonal/>
    </border>
    <border>
      <left style="thin">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top style="medium">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s>
  <cellStyleXfs count="389">
    <xf numFmtId="0" fontId="0" fillId="0" borderId="0"/>
    <xf numFmtId="0" fontId="18" fillId="2" borderId="0" applyNumberFormat="0" applyBorder="0" applyAlignment="0" applyProtection="0"/>
    <xf numFmtId="0" fontId="18" fillId="3" borderId="0" applyNumberFormat="0" applyBorder="0" applyAlignment="0" applyProtection="0"/>
    <xf numFmtId="0" fontId="18" fillId="4" borderId="0" applyNumberFormat="0" applyBorder="0" applyAlignment="0" applyProtection="0"/>
    <xf numFmtId="0" fontId="18" fillId="5" borderId="0" applyNumberFormat="0" applyBorder="0" applyAlignment="0" applyProtection="0"/>
    <xf numFmtId="0" fontId="18" fillId="6" borderId="0" applyNumberFormat="0" applyBorder="0" applyAlignment="0" applyProtection="0"/>
    <xf numFmtId="0" fontId="18" fillId="7" borderId="0" applyNumberFormat="0" applyBorder="0" applyAlignment="0" applyProtection="0"/>
    <xf numFmtId="0" fontId="18" fillId="8"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8" borderId="0" applyNumberFormat="0" applyBorder="0" applyAlignment="0" applyProtection="0"/>
    <xf numFmtId="0" fontId="18" fillId="11" borderId="0" applyNumberFormat="0" applyBorder="0" applyAlignment="0" applyProtection="0"/>
    <xf numFmtId="0" fontId="19" fillId="12"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20" fillId="4" borderId="0" applyNumberFormat="0" applyBorder="0" applyAlignment="0" applyProtection="0"/>
    <xf numFmtId="0" fontId="21" fillId="16" borderId="1" applyNumberFormat="0" applyAlignment="0" applyProtection="0"/>
    <xf numFmtId="0" fontId="22" fillId="17" borderId="2" applyNumberFormat="0" applyAlignment="0" applyProtection="0"/>
    <xf numFmtId="0" fontId="23" fillId="0" borderId="3" applyNumberFormat="0" applyFill="0" applyAlignment="0" applyProtection="0"/>
    <xf numFmtId="0" fontId="24" fillId="0" borderId="0" applyNumberFormat="0" applyFill="0" applyBorder="0" applyAlignment="0" applyProtection="0"/>
    <xf numFmtId="0" fontId="19" fillId="18" borderId="0" applyNumberFormat="0" applyBorder="0" applyAlignment="0" applyProtection="0"/>
    <xf numFmtId="0" fontId="19" fillId="19" borderId="0" applyNumberFormat="0" applyBorder="0" applyAlignment="0" applyProtection="0"/>
    <xf numFmtId="0" fontId="19" fillId="20"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21" borderId="0" applyNumberFormat="0" applyBorder="0" applyAlignment="0" applyProtection="0"/>
    <xf numFmtId="0" fontId="25" fillId="7" borderId="1" applyNumberFormat="0" applyAlignment="0" applyProtection="0"/>
    <xf numFmtId="0" fontId="35" fillId="0" borderId="0">
      <alignment vertical="top"/>
    </xf>
    <xf numFmtId="181" fontId="15" fillId="0" borderId="0" applyFont="0" applyFill="0" applyBorder="0" applyAlignment="0" applyProtection="0"/>
    <xf numFmtId="0" fontId="26" fillId="3" borderId="0" applyNumberFormat="0" applyBorder="0" applyAlignment="0" applyProtection="0"/>
    <xf numFmtId="174" fontId="14" fillId="0" borderId="0" applyFont="0" applyFill="0" applyBorder="0" applyAlignment="0" applyProtection="0"/>
    <xf numFmtId="2" fontId="16" fillId="0" borderId="4" applyFont="0" applyBorder="0"/>
    <xf numFmtId="174" fontId="15" fillId="0" borderId="0" applyFont="0" applyFill="0" applyBorder="0" applyAlignment="0" applyProtection="0"/>
    <xf numFmtId="174" fontId="15" fillId="0" borderId="0" applyFont="0" applyFill="0" applyBorder="0" applyAlignment="0" applyProtection="0"/>
    <xf numFmtId="174" fontId="15" fillId="0" borderId="0" applyFont="0" applyFill="0" applyBorder="0" applyAlignment="0" applyProtection="0"/>
    <xf numFmtId="172" fontId="15" fillId="0" borderId="0" applyFont="0" applyFill="0" applyBorder="0" applyAlignment="0" applyProtection="0"/>
    <xf numFmtId="172" fontId="15" fillId="0" borderId="0" applyFont="0" applyFill="0" applyBorder="0" applyAlignment="0" applyProtection="0"/>
    <xf numFmtId="174" fontId="15" fillId="0" borderId="0" applyFont="0" applyFill="0" applyBorder="0" applyAlignment="0" applyProtection="0"/>
    <xf numFmtId="170" fontId="15" fillId="0" borderId="0" applyFont="0" applyFill="0" applyBorder="0" applyAlignment="0" applyProtection="0"/>
    <xf numFmtId="179" fontId="15" fillId="0" borderId="0" applyFont="0" applyFill="0" applyBorder="0" applyAlignment="0" applyProtection="0"/>
    <xf numFmtId="176" fontId="15" fillId="0" borderId="0" applyFont="0" applyFill="0" applyBorder="0" applyAlignment="0" applyProtection="0"/>
    <xf numFmtId="176" fontId="15" fillId="0" borderId="0" applyFont="0" applyFill="0" applyBorder="0" applyAlignment="0" applyProtection="0"/>
    <xf numFmtId="176" fontId="15" fillId="0" borderId="0" applyFont="0" applyFill="0" applyBorder="0" applyAlignment="0" applyProtection="0"/>
    <xf numFmtId="179" fontId="15" fillId="0" borderId="0" applyFont="0" applyFill="0" applyBorder="0" applyAlignment="0" applyProtection="0"/>
    <xf numFmtId="175" fontId="15" fillId="0" borderId="0" applyFont="0" applyFill="0" applyBorder="0" applyAlignment="0" applyProtection="0"/>
    <xf numFmtId="170" fontId="18" fillId="0" borderId="0" applyFont="0" applyFill="0" applyBorder="0" applyAlignment="0" applyProtection="0"/>
    <xf numFmtId="175" fontId="15" fillId="0" borderId="0" applyFont="0" applyFill="0" applyBorder="0" applyAlignment="0" applyProtection="0"/>
    <xf numFmtId="170" fontId="15" fillId="0" borderId="0" applyFont="0" applyFill="0" applyBorder="0" applyAlignment="0" applyProtection="0"/>
    <xf numFmtId="170" fontId="36" fillId="0" borderId="0" applyFont="0" applyFill="0" applyBorder="0" applyAlignment="0" applyProtection="0"/>
    <xf numFmtId="174" fontId="15" fillId="0" borderId="0" applyFont="0" applyFill="0" applyBorder="0" applyAlignment="0" applyProtection="0"/>
    <xf numFmtId="0" fontId="15" fillId="0" borderId="0" applyFont="0" applyFill="0" applyBorder="0" applyAlignment="0" applyProtection="0"/>
    <xf numFmtId="0" fontId="36" fillId="0" borderId="0" applyFont="0" applyFill="0" applyBorder="0" applyAlignment="0" applyProtection="0"/>
    <xf numFmtId="174" fontId="15" fillId="0" borderId="0" applyFont="0" applyFill="0" applyBorder="0" applyAlignment="0" applyProtection="0"/>
    <xf numFmtId="174" fontId="15" fillId="0" borderId="0" applyFont="0" applyFill="0" applyBorder="0" applyAlignment="0" applyProtection="0"/>
    <xf numFmtId="174" fontId="15" fillId="0" borderId="0" applyFont="0" applyFill="0" applyBorder="0" applyAlignment="0" applyProtection="0"/>
    <xf numFmtId="174" fontId="15" fillId="0" borderId="0" applyFont="0" applyFill="0" applyBorder="0" applyAlignment="0" applyProtection="0"/>
    <xf numFmtId="169" fontId="18" fillId="0" borderId="0" applyFont="0" applyFill="0" applyBorder="0" applyAlignment="0" applyProtection="0"/>
    <xf numFmtId="171" fontId="15" fillId="0" borderId="0" applyFont="0" applyFill="0" applyBorder="0" applyAlignment="0" applyProtection="0"/>
    <xf numFmtId="178" fontId="15" fillId="0" borderId="0" applyFont="0" applyFill="0" applyBorder="0" applyAlignment="0" applyProtection="0"/>
    <xf numFmtId="166" fontId="15" fillId="0" borderId="0" applyFont="0" applyFill="0" applyBorder="0" applyAlignment="0" applyProtection="0"/>
    <xf numFmtId="178" fontId="15" fillId="0" borderId="0" applyFont="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171" fontId="15" fillId="0" borderId="0" applyFont="0" applyFill="0" applyBorder="0" applyAlignment="0" applyProtection="0"/>
    <xf numFmtId="173" fontId="15" fillId="0" borderId="0" applyFont="0" applyFill="0" applyBorder="0" applyAlignment="0" applyProtection="0"/>
    <xf numFmtId="173" fontId="15" fillId="0" borderId="0" applyFont="0" applyFill="0" applyBorder="0" applyAlignment="0" applyProtection="0"/>
    <xf numFmtId="0" fontId="27" fillId="22" borderId="0" applyNumberFormat="0" applyBorder="0" applyAlignment="0" applyProtection="0"/>
    <xf numFmtId="0" fontId="27" fillId="22" borderId="0" applyNumberFormat="0" applyBorder="0" applyAlignment="0" applyProtection="0"/>
    <xf numFmtId="0" fontId="15" fillId="0" borderId="0"/>
    <xf numFmtId="0" fontId="15" fillId="0" borderId="0"/>
    <xf numFmtId="0" fontId="36" fillId="0" borderId="0"/>
    <xf numFmtId="0" fontId="15" fillId="0" borderId="0"/>
    <xf numFmtId="0" fontId="15" fillId="0" borderId="0"/>
    <xf numFmtId="0" fontId="37"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8" fillId="0" borderId="0"/>
    <xf numFmtId="0" fontId="37" fillId="0" borderId="0"/>
    <xf numFmtId="0" fontId="37" fillId="0" borderId="0"/>
    <xf numFmtId="0" fontId="15" fillId="0" borderId="0"/>
    <xf numFmtId="0" fontId="15" fillId="0" borderId="0"/>
    <xf numFmtId="0" fontId="15" fillId="0" borderId="0"/>
    <xf numFmtId="0" fontId="15" fillId="23" borderId="5" applyNumberFormat="0" applyFont="0" applyAlignment="0" applyProtection="0"/>
    <xf numFmtId="9" fontId="18" fillId="0" borderId="0" applyFont="0" applyFill="0" applyBorder="0" applyAlignment="0" applyProtection="0"/>
    <xf numFmtId="9" fontId="14" fillId="0" borderId="0" applyFont="0" applyFill="0" applyBorder="0" applyAlignment="0" applyProtection="0"/>
    <xf numFmtId="9" fontId="37" fillId="0" borderId="0" applyFont="0" applyFill="0" applyBorder="0" applyAlignment="0" applyProtection="0"/>
    <xf numFmtId="9" fontId="15" fillId="0" borderId="0" applyFont="0" applyFill="0" applyBorder="0" applyAlignment="0" applyProtection="0"/>
    <xf numFmtId="9" fontId="36"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0" fontId="28" fillId="16" borderId="6" applyNumberFormat="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2" fillId="0" borderId="7" applyNumberFormat="0" applyFill="0" applyAlignment="0" applyProtection="0"/>
    <xf numFmtId="0" fontId="33" fillId="0" borderId="8" applyNumberFormat="0" applyFill="0" applyAlignment="0" applyProtection="0"/>
    <xf numFmtId="0" fontId="24" fillId="0" borderId="9" applyNumberFormat="0" applyFill="0" applyAlignment="0" applyProtection="0"/>
    <xf numFmtId="0" fontId="31" fillId="0" borderId="0" applyNumberFormat="0" applyFill="0" applyBorder="0" applyAlignment="0" applyProtection="0"/>
    <xf numFmtId="0" fontId="34" fillId="0" borderId="10" applyNumberFormat="0" applyFill="0" applyAlignment="0" applyProtection="0"/>
    <xf numFmtId="0" fontId="34" fillId="0" borderId="10" applyNumberFormat="0" applyFill="0" applyAlignment="0" applyProtection="0"/>
    <xf numFmtId="174" fontId="38" fillId="0" borderId="0" applyFont="0" applyFill="0" applyBorder="0" applyAlignment="0" applyProtection="0"/>
    <xf numFmtId="0" fontId="14" fillId="0" borderId="0"/>
    <xf numFmtId="9" fontId="38" fillId="0" borderId="0" applyFont="0" applyFill="0" applyBorder="0" applyAlignment="0" applyProtection="0"/>
    <xf numFmtId="0" fontId="14" fillId="0" borderId="0"/>
    <xf numFmtId="178" fontId="14" fillId="0" borderId="0" applyFont="0" applyFill="0" applyBorder="0" applyAlignment="0" applyProtection="0"/>
    <xf numFmtId="0" fontId="13" fillId="0" borderId="0"/>
    <xf numFmtId="0" fontId="14" fillId="0" borderId="0"/>
    <xf numFmtId="0" fontId="14" fillId="0" borderId="0"/>
    <xf numFmtId="0" fontId="12" fillId="0" borderId="0"/>
    <xf numFmtId="43" fontId="12" fillId="0" borderId="0" applyFont="0" applyFill="0" applyBorder="0" applyAlignment="0" applyProtection="0"/>
    <xf numFmtId="0" fontId="14" fillId="0" borderId="0"/>
    <xf numFmtId="0" fontId="18" fillId="2" borderId="0" applyNumberFormat="0" applyBorder="0" applyAlignment="0" applyProtection="0"/>
    <xf numFmtId="0" fontId="18" fillId="3" borderId="0" applyNumberFormat="0" applyBorder="0" applyAlignment="0" applyProtection="0"/>
    <xf numFmtId="0" fontId="18" fillId="4" borderId="0" applyNumberFormat="0" applyBorder="0" applyAlignment="0" applyProtection="0"/>
    <xf numFmtId="0" fontId="18" fillId="5" borderId="0" applyNumberFormat="0" applyBorder="0" applyAlignment="0" applyProtection="0"/>
    <xf numFmtId="0" fontId="18" fillId="6" borderId="0" applyNumberFormat="0" applyBorder="0" applyAlignment="0" applyProtection="0"/>
    <xf numFmtId="0" fontId="18" fillId="7" borderId="0" applyNumberFormat="0" applyBorder="0" applyAlignment="0" applyProtection="0"/>
    <xf numFmtId="0" fontId="18" fillId="8"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8" borderId="0" applyNumberFormat="0" applyBorder="0" applyAlignment="0" applyProtection="0"/>
    <xf numFmtId="0" fontId="18" fillId="11" borderId="0" applyNumberFormat="0" applyBorder="0" applyAlignment="0" applyProtection="0"/>
    <xf numFmtId="0" fontId="19" fillId="12"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20" fillId="4" borderId="0" applyNumberFormat="0" applyBorder="0" applyAlignment="0" applyProtection="0"/>
    <xf numFmtId="0" fontId="21" fillId="16" borderId="1" applyNumberFormat="0" applyAlignment="0" applyProtection="0"/>
    <xf numFmtId="0" fontId="14" fillId="0" borderId="0"/>
    <xf numFmtId="0" fontId="22" fillId="17" borderId="2" applyNumberFormat="0" applyAlignment="0" applyProtection="0"/>
    <xf numFmtId="0" fontId="23" fillId="0" borderId="3" applyNumberFormat="0" applyFill="0" applyAlignment="0" applyProtection="0"/>
    <xf numFmtId="184" fontId="16" fillId="0" borderId="48">
      <alignment horizontal="right"/>
    </xf>
    <xf numFmtId="184" fontId="16" fillId="0" borderId="48">
      <alignment horizontal="right"/>
    </xf>
    <xf numFmtId="2" fontId="16" fillId="0" borderId="0"/>
    <xf numFmtId="2" fontId="16" fillId="0" borderId="0"/>
    <xf numFmtId="2" fontId="16" fillId="0" borderId="0"/>
    <xf numFmtId="185" fontId="16" fillId="0" borderId="0"/>
    <xf numFmtId="185" fontId="16" fillId="0" borderId="0"/>
    <xf numFmtId="185" fontId="16" fillId="0" borderId="0"/>
    <xf numFmtId="186" fontId="17" fillId="0" borderId="0"/>
    <xf numFmtId="186" fontId="17" fillId="0" borderId="0"/>
    <xf numFmtId="186" fontId="17" fillId="0" borderId="0"/>
    <xf numFmtId="184" fontId="16" fillId="0" borderId="48">
      <alignment horizontal="right"/>
    </xf>
    <xf numFmtId="187" fontId="14" fillId="0" borderId="0">
      <protection locked="0"/>
    </xf>
    <xf numFmtId="3" fontId="41" fillId="0" borderId="0" applyFont="0" applyFill="0" applyBorder="0" applyAlignment="0" applyProtection="0"/>
    <xf numFmtId="188" fontId="14" fillId="0" borderId="0">
      <protection locked="0"/>
    </xf>
    <xf numFmtId="189" fontId="41" fillId="0" borderId="0" applyFont="0" applyFill="0" applyBorder="0" applyAlignment="0" applyProtection="0"/>
    <xf numFmtId="190" fontId="14" fillId="0" borderId="0">
      <protection locked="0"/>
    </xf>
    <xf numFmtId="0" fontId="24" fillId="0" borderId="0" applyNumberFormat="0" applyFill="0" applyBorder="0" applyAlignment="0" applyProtection="0"/>
    <xf numFmtId="0" fontId="19" fillId="18" borderId="0" applyNumberFormat="0" applyBorder="0" applyAlignment="0" applyProtection="0"/>
    <xf numFmtId="0" fontId="19" fillId="19" borderId="0" applyNumberFormat="0" applyBorder="0" applyAlignment="0" applyProtection="0"/>
    <xf numFmtId="0" fontId="19" fillId="20"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21" borderId="0" applyNumberFormat="0" applyBorder="0" applyAlignment="0" applyProtection="0"/>
    <xf numFmtId="0" fontId="25" fillId="7" borderId="1" applyNumberFormat="0" applyAlignment="0" applyProtection="0"/>
    <xf numFmtId="191" fontId="42" fillId="0" borderId="0">
      <protection locked="0"/>
    </xf>
    <xf numFmtId="191" fontId="42" fillId="0" borderId="0">
      <protection locked="0"/>
    </xf>
    <xf numFmtId="191" fontId="42" fillId="0" borderId="0">
      <protection locked="0"/>
    </xf>
    <xf numFmtId="191" fontId="42" fillId="0" borderId="0">
      <protection locked="0"/>
    </xf>
    <xf numFmtId="191" fontId="42" fillId="0" borderId="0">
      <protection locked="0"/>
    </xf>
    <xf numFmtId="191" fontId="42" fillId="0" borderId="0">
      <protection locked="0"/>
    </xf>
    <xf numFmtId="191" fontId="42" fillId="0" borderId="0">
      <protection locked="0"/>
    </xf>
    <xf numFmtId="192" fontId="14" fillId="0" borderId="0">
      <protection locked="0"/>
    </xf>
    <xf numFmtId="0" fontId="43" fillId="0" borderId="0" applyNumberFormat="0" applyFill="0" applyBorder="0" applyAlignment="0" applyProtection="0"/>
    <xf numFmtId="0" fontId="44" fillId="0" borderId="0" applyNumberFormat="0" applyFill="0" applyBorder="0" applyAlignment="0" applyProtection="0"/>
    <xf numFmtId="193" fontId="14" fillId="0" borderId="0">
      <protection locked="0"/>
    </xf>
    <xf numFmtId="193" fontId="14" fillId="0" borderId="0">
      <protection locked="0"/>
    </xf>
    <xf numFmtId="0" fontId="26" fillId="3" borderId="0" applyNumberFormat="0" applyBorder="0" applyAlignment="0" applyProtection="0"/>
    <xf numFmtId="194" fontId="16" fillId="0" borderId="0">
      <alignment horizontal="right"/>
    </xf>
    <xf numFmtId="194" fontId="16" fillId="0" borderId="0">
      <alignment horizontal="right"/>
    </xf>
    <xf numFmtId="194" fontId="16" fillId="0" borderId="0">
      <alignment horizontal="right"/>
    </xf>
    <xf numFmtId="195" fontId="16" fillId="0" borderId="0" applyFont="0" applyFill="0" applyBorder="0" applyAlignment="0">
      <alignment horizontal="center"/>
    </xf>
    <xf numFmtId="195" fontId="16" fillId="0" borderId="0" applyFont="0" applyFill="0" applyBorder="0" applyAlignment="0">
      <alignment horizontal="center"/>
    </xf>
    <xf numFmtId="2" fontId="16" fillId="0" borderId="4" applyFont="0" applyBorder="0"/>
    <xf numFmtId="170" fontId="18" fillId="0" borderId="0" applyFont="0" applyFill="0" applyBorder="0" applyAlignment="0" applyProtection="0"/>
    <xf numFmtId="174" fontId="14" fillId="0" borderId="0" applyFont="0" applyFill="0" applyBorder="0" applyAlignment="0" applyProtection="0"/>
    <xf numFmtId="170" fontId="14" fillId="0" borderId="0" applyFont="0" applyFill="0" applyBorder="0" applyAlignment="0" applyProtection="0"/>
    <xf numFmtId="170" fontId="45" fillId="0" borderId="0" applyFont="0" applyFill="0" applyBorder="0" applyAlignment="0" applyProtection="0"/>
    <xf numFmtId="170" fontId="45" fillId="0" borderId="0" applyFont="0" applyFill="0" applyBorder="0" applyAlignment="0" applyProtection="0"/>
    <xf numFmtId="170" fontId="45" fillId="0" borderId="0" applyFont="0" applyFill="0" applyBorder="0" applyAlignment="0" applyProtection="0"/>
    <xf numFmtId="196" fontId="16" fillId="0" borderId="0">
      <alignment horizontal="right"/>
    </xf>
    <xf numFmtId="196" fontId="16" fillId="0" borderId="0">
      <alignment horizontal="right"/>
    </xf>
    <xf numFmtId="196" fontId="16" fillId="0" borderId="0">
      <alignment horizontal="right"/>
    </xf>
    <xf numFmtId="197" fontId="14" fillId="0" borderId="0" applyFont="0" applyFill="0" applyBorder="0" applyAlignment="0" applyProtection="0"/>
    <xf numFmtId="197" fontId="14" fillId="0" borderId="0" applyFont="0" applyFill="0" applyBorder="0" applyAlignment="0" applyProtection="0"/>
    <xf numFmtId="165" fontId="14" fillId="0" borderId="0" applyFont="0" applyFill="0" applyBorder="0" applyAlignment="0" applyProtection="0"/>
    <xf numFmtId="169" fontId="14" fillId="0" borderId="0" applyFont="0" applyFill="0" applyBorder="0" applyAlignment="0" applyProtection="0"/>
    <xf numFmtId="197" fontId="14" fillId="0" borderId="0" applyFont="0" applyFill="0" applyBorder="0" applyAlignment="0" applyProtection="0"/>
    <xf numFmtId="197" fontId="14" fillId="0" borderId="0" applyFont="0" applyFill="0" applyBorder="0" applyAlignment="0" applyProtection="0"/>
    <xf numFmtId="197" fontId="14" fillId="0" borderId="0" applyFont="0" applyFill="0" applyBorder="0" applyAlignment="0" applyProtection="0"/>
    <xf numFmtId="197" fontId="14" fillId="0" borderId="0" applyFont="0" applyFill="0" applyBorder="0" applyAlignment="0" applyProtection="0"/>
    <xf numFmtId="197" fontId="14" fillId="0" borderId="0" applyFont="0" applyFill="0" applyBorder="0" applyAlignment="0" applyProtection="0"/>
    <xf numFmtId="197" fontId="14" fillId="0" borderId="0" applyFont="0" applyFill="0" applyBorder="0" applyAlignment="0" applyProtection="0"/>
    <xf numFmtId="165" fontId="14" fillId="0" borderId="0" applyFont="0" applyFill="0" applyBorder="0" applyAlignment="0" applyProtection="0"/>
    <xf numFmtId="169" fontId="18" fillId="0" borderId="0" applyFont="0" applyFill="0" applyBorder="0" applyAlignment="0" applyProtection="0"/>
    <xf numFmtId="189" fontId="46" fillId="0" borderId="0" applyFont="0" applyFill="0" applyBorder="0" applyAlignment="0" applyProtection="0"/>
    <xf numFmtId="0" fontId="27" fillId="22" borderId="0" applyNumberFormat="0" applyBorder="0" applyAlignment="0" applyProtection="0"/>
    <xf numFmtId="198" fontId="16" fillId="0" borderId="0" applyFont="0" applyFill="0" applyBorder="0" applyAlignment="0">
      <alignment horizontal="center"/>
    </xf>
    <xf numFmtId="198" fontId="16" fillId="0" borderId="0" applyFont="0" applyFill="0" applyBorder="0" applyAlignment="0">
      <alignment horizontal="center"/>
    </xf>
    <xf numFmtId="0" fontId="14" fillId="0" borderId="0"/>
    <xf numFmtId="0" fontId="14" fillId="0" borderId="0"/>
    <xf numFmtId="0" fontId="45" fillId="0" borderId="0"/>
    <xf numFmtId="0" fontId="11" fillId="0" borderId="0"/>
    <xf numFmtId="0" fontId="45" fillId="0" borderId="0"/>
    <xf numFmtId="0" fontId="14" fillId="0" borderId="0"/>
    <xf numFmtId="0" fontId="14" fillId="0" borderId="0"/>
    <xf numFmtId="0" fontId="14" fillId="0" borderId="0"/>
    <xf numFmtId="0" fontId="14" fillId="0" borderId="0"/>
    <xf numFmtId="0" fontId="47" fillId="0" borderId="0"/>
    <xf numFmtId="0" fontId="14" fillId="0" borderId="0"/>
    <xf numFmtId="0" fontId="14" fillId="23" borderId="5" applyNumberFormat="0" applyFont="0" applyAlignment="0" applyProtection="0"/>
    <xf numFmtId="199" fontId="14" fillId="0" borderId="0">
      <protection locked="0"/>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45" fillId="0" borderId="0" applyFont="0" applyFill="0" applyBorder="0" applyAlignment="0" applyProtection="0"/>
    <xf numFmtId="0" fontId="48" fillId="0" borderId="0">
      <alignment vertical="top"/>
    </xf>
    <xf numFmtId="0" fontId="28" fillId="16" borderId="6" applyNumberFormat="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2" fillId="0" borderId="7" applyNumberFormat="0" applyFill="0" applyAlignment="0" applyProtection="0"/>
    <xf numFmtId="0" fontId="33" fillId="0" borderId="8" applyNumberFormat="0" applyFill="0" applyAlignment="0" applyProtection="0"/>
    <xf numFmtId="0" fontId="24" fillId="0" borderId="9" applyNumberFormat="0" applyFill="0" applyAlignment="0" applyProtection="0"/>
    <xf numFmtId="0" fontId="31" fillId="0" borderId="0" applyNumberFormat="0" applyFill="0" applyBorder="0" applyAlignment="0" applyProtection="0"/>
    <xf numFmtId="193" fontId="14" fillId="0" borderId="52">
      <protection locked="0"/>
    </xf>
    <xf numFmtId="0" fontId="52" fillId="0" borderId="0"/>
    <xf numFmtId="0" fontId="53" fillId="0" borderId="0" applyNumberFormat="0" applyFill="0" applyBorder="0" applyAlignment="0" applyProtection="0">
      <alignment vertical="top"/>
      <protection locked="0"/>
    </xf>
    <xf numFmtId="0" fontId="60" fillId="0" borderId="0" applyNumberFormat="0" applyBorder="0" applyAlignment="0"/>
    <xf numFmtId="165" fontId="10" fillId="0" borderId="0" applyFont="0" applyFill="0" applyBorder="0" applyAlignment="0" applyProtection="0"/>
    <xf numFmtId="43" fontId="10" fillId="0" borderId="0" applyFont="0" applyFill="0" applyBorder="0" applyAlignment="0" applyProtection="0"/>
    <xf numFmtId="164" fontId="60" fillId="0" borderId="0" applyFont="0" applyFill="0" applyBorder="0" applyAlignment="0" applyProtection="0"/>
    <xf numFmtId="0" fontId="66" fillId="0" borderId="0" applyNumberFormat="0" applyFill="0" applyBorder="0" applyAlignment="0" applyProtection="0"/>
    <xf numFmtId="44" fontId="70" fillId="0" borderId="0" applyFont="0" applyFill="0" applyBorder="0" applyAlignment="0" applyProtection="0"/>
    <xf numFmtId="0" fontId="23" fillId="0" borderId="90" applyNumberFormat="0" applyFill="0" applyAlignment="0" applyProtection="0"/>
    <xf numFmtId="181" fontId="14" fillId="0" borderId="0" applyFont="0" applyFill="0" applyBorder="0" applyAlignment="0" applyProtection="0"/>
    <xf numFmtId="174" fontId="14" fillId="0" borderId="0" applyFont="0" applyFill="0" applyBorder="0" applyAlignment="0" applyProtection="0"/>
    <xf numFmtId="174" fontId="14" fillId="0" borderId="0" applyFont="0" applyFill="0" applyBorder="0" applyAlignment="0" applyProtection="0"/>
    <xf numFmtId="174" fontId="14" fillId="0" borderId="0" applyFont="0" applyFill="0" applyBorder="0" applyAlignment="0" applyProtection="0"/>
    <xf numFmtId="172" fontId="14" fillId="0" borderId="0" applyFont="0" applyFill="0" applyBorder="0" applyAlignment="0" applyProtection="0"/>
    <xf numFmtId="172" fontId="14" fillId="0" borderId="0" applyFont="0" applyFill="0" applyBorder="0" applyAlignment="0" applyProtection="0"/>
    <xf numFmtId="174" fontId="14" fillId="0" borderId="0" applyFont="0" applyFill="0" applyBorder="0" applyAlignment="0" applyProtection="0"/>
    <xf numFmtId="43" fontId="14" fillId="0" borderId="0" applyFont="0" applyFill="0" applyBorder="0" applyAlignment="0" applyProtection="0"/>
    <xf numFmtId="179" fontId="14" fillId="0" borderId="0" applyFont="0" applyFill="0" applyBorder="0" applyAlignment="0" applyProtection="0"/>
    <xf numFmtId="176" fontId="14" fillId="0" borderId="0" applyFont="0" applyFill="0" applyBorder="0" applyAlignment="0" applyProtection="0"/>
    <xf numFmtId="176" fontId="14" fillId="0" borderId="0" applyFont="0" applyFill="0" applyBorder="0" applyAlignment="0" applyProtection="0"/>
    <xf numFmtId="176" fontId="14" fillId="0" borderId="0" applyFont="0" applyFill="0" applyBorder="0" applyAlignment="0" applyProtection="0"/>
    <xf numFmtId="179" fontId="14" fillId="0" borderId="0" applyFont="0" applyFill="0" applyBorder="0" applyAlignment="0" applyProtection="0"/>
    <xf numFmtId="175" fontId="14" fillId="0" borderId="0" applyFont="0" applyFill="0" applyBorder="0" applyAlignment="0" applyProtection="0"/>
    <xf numFmtId="43" fontId="18" fillId="0" borderId="0" applyFont="0" applyFill="0" applyBorder="0" applyAlignment="0" applyProtection="0"/>
    <xf numFmtId="175"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74" fontId="14"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174" fontId="14" fillId="0" borderId="0" applyFont="0" applyFill="0" applyBorder="0" applyAlignment="0" applyProtection="0"/>
    <xf numFmtId="174" fontId="14" fillId="0" borderId="0" applyFont="0" applyFill="0" applyBorder="0" applyAlignment="0" applyProtection="0"/>
    <xf numFmtId="174" fontId="14" fillId="0" borderId="0" applyFont="0" applyFill="0" applyBorder="0" applyAlignment="0" applyProtection="0"/>
    <xf numFmtId="174" fontId="14" fillId="0" borderId="0" applyFont="0" applyFill="0" applyBorder="0" applyAlignment="0" applyProtection="0"/>
    <xf numFmtId="171"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66" fontId="14" fillId="0" borderId="0" applyFont="0" applyFill="0" applyBorder="0" applyAlignment="0" applyProtection="0"/>
    <xf numFmtId="171"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0" fontId="14" fillId="0" borderId="0"/>
    <xf numFmtId="0" fontId="14" fillId="0" borderId="0"/>
    <xf numFmtId="0" fontId="9"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9" fillId="0" borderId="0"/>
    <xf numFmtId="0" fontId="9" fillId="0" borderId="0"/>
    <xf numFmtId="0" fontId="14" fillId="23" borderId="5" applyNumberFormat="0" applyFont="0" applyAlignment="0" applyProtection="0"/>
    <xf numFmtId="9" fontId="9"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174" fontId="14" fillId="0" borderId="0" applyFont="0" applyFill="0" applyBorder="0" applyAlignment="0" applyProtection="0"/>
    <xf numFmtId="9" fontId="14" fillId="0" borderId="0" applyFont="0" applyFill="0" applyBorder="0" applyAlignment="0" applyProtection="0"/>
    <xf numFmtId="0" fontId="9" fillId="0" borderId="0"/>
    <xf numFmtId="0" fontId="9" fillId="0" borderId="0"/>
    <xf numFmtId="43" fontId="9" fillId="0" borderId="0" applyFont="0" applyFill="0" applyBorder="0" applyAlignment="0" applyProtection="0"/>
    <xf numFmtId="0" fontId="23" fillId="0" borderId="90" applyNumberFormat="0" applyFill="0" applyAlignment="0" applyProtection="0"/>
    <xf numFmtId="43" fontId="18" fillId="0" borderId="0" applyFont="0" applyFill="0" applyBorder="0" applyAlignment="0" applyProtection="0"/>
    <xf numFmtId="43" fontId="45" fillId="0" borderId="0" applyFont="0" applyFill="0" applyBorder="0" applyAlignment="0" applyProtection="0"/>
    <xf numFmtId="43" fontId="45" fillId="0" borderId="0" applyFont="0" applyFill="0" applyBorder="0" applyAlignment="0" applyProtection="0"/>
    <xf numFmtId="0" fontId="9" fillId="0" borderId="0"/>
    <xf numFmtId="44" fontId="70"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43" fontId="9" fillId="0" borderId="0" applyFont="0" applyFill="0" applyBorder="0" applyAlignment="0" applyProtection="0"/>
    <xf numFmtId="44" fontId="14" fillId="0" borderId="0" applyFont="0" applyFill="0" applyBorder="0" applyAlignment="0" applyProtection="0"/>
    <xf numFmtId="0" fontId="9" fillId="0" borderId="0"/>
    <xf numFmtId="44" fontId="70" fillId="0" borderId="0" applyFont="0" applyFill="0" applyBorder="0" applyAlignment="0" applyProtection="0"/>
    <xf numFmtId="44" fontId="70"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42" fontId="73" fillId="0" borderId="0" applyFont="0" applyFill="0" applyBorder="0" applyAlignment="0" applyProtection="0"/>
    <xf numFmtId="165" fontId="8" fillId="0" borderId="0" applyFont="0" applyFill="0" applyBorder="0" applyAlignment="0" applyProtection="0"/>
    <xf numFmtId="0" fontId="7" fillId="0" borderId="0"/>
    <xf numFmtId="0" fontId="7" fillId="0" borderId="0"/>
    <xf numFmtId="165" fontId="7"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2" fontId="7" fillId="0" borderId="0" applyFont="0" applyFill="0" applyBorder="0" applyAlignment="0" applyProtection="0"/>
    <xf numFmtId="9" fontId="7" fillId="0" borderId="0" applyFont="0" applyFill="0" applyBorder="0" applyAlignment="0" applyProtection="0"/>
    <xf numFmtId="0" fontId="6" fillId="0" borderId="0"/>
    <xf numFmtId="0" fontId="6" fillId="0" borderId="0"/>
    <xf numFmtId="0" fontId="6" fillId="0" borderId="0"/>
    <xf numFmtId="0" fontId="6" fillId="0" borderId="0"/>
    <xf numFmtId="0" fontId="5" fillId="0" borderId="0"/>
    <xf numFmtId="0" fontId="4" fillId="0" borderId="0"/>
    <xf numFmtId="0" fontId="4" fillId="0" borderId="0"/>
    <xf numFmtId="206" fontId="14" fillId="0" borderId="0" applyFont="0" applyFill="0" applyBorder="0" applyAlignment="0" applyProtection="0"/>
    <xf numFmtId="0" fontId="83" fillId="0" borderId="0"/>
    <xf numFmtId="0" fontId="4" fillId="0" borderId="0"/>
    <xf numFmtId="44" fontId="14" fillId="0" borderId="0" applyFont="0" applyFill="0" applyBorder="0" applyAlignment="0" applyProtection="0"/>
    <xf numFmtId="0" fontId="88" fillId="35" borderId="0" applyNumberFormat="0" applyBorder="0" applyAlignment="0" applyProtection="0"/>
    <xf numFmtId="0" fontId="87" fillId="36" borderId="108" applyNumberFormat="0" applyFont="0" applyAlignment="0" applyProtection="0"/>
    <xf numFmtId="43" fontId="3" fillId="0" borderId="0" applyFont="0" applyFill="0" applyBorder="0" applyAlignment="0" applyProtection="0"/>
    <xf numFmtId="43" fontId="3" fillId="0" borderId="0" applyFont="0" applyFill="0" applyBorder="0" applyAlignment="0" applyProtection="0"/>
    <xf numFmtId="0" fontId="14" fillId="0" borderId="0"/>
    <xf numFmtId="9" fontId="60" fillId="0" borderId="0" applyFont="0" applyFill="0" applyBorder="0" applyAlignment="0" applyProtection="0"/>
    <xf numFmtId="208" fontId="14" fillId="0" borderId="0" applyFont="0" applyFill="0" applyBorder="0" applyAlignment="0" applyProtection="0"/>
    <xf numFmtId="174" fontId="14"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0" fontId="2" fillId="0" borderId="0"/>
    <xf numFmtId="9" fontId="2" fillId="0" borderId="0" applyFont="0" applyFill="0" applyBorder="0" applyAlignment="0" applyProtection="0"/>
    <xf numFmtId="9" fontId="60" fillId="0" borderId="0" applyFont="0" applyFill="0" applyBorder="0" applyAlignment="0" applyProtection="0"/>
    <xf numFmtId="0" fontId="60" fillId="0" borderId="0" applyNumberFormat="0" applyBorder="0" applyAlignment="0"/>
    <xf numFmtId="43" fontId="1" fillId="0" borderId="0" applyFont="0" applyFill="0" applyBorder="0" applyAlignment="0" applyProtection="0"/>
    <xf numFmtId="41" fontId="60" fillId="0" borderId="0" applyFont="0" applyFill="0" applyBorder="0" applyAlignment="0" applyProtection="0"/>
    <xf numFmtId="43" fontId="60" fillId="0" borderId="0" applyFont="0" applyFill="0" applyBorder="0" applyAlignment="0" applyProtection="0"/>
  </cellStyleXfs>
  <cellXfs count="1749">
    <xf numFmtId="0" fontId="0" fillId="0" borderId="0" xfId="0"/>
    <xf numFmtId="0" fontId="39" fillId="0" borderId="0" xfId="0" applyFont="1"/>
    <xf numFmtId="0" fontId="39" fillId="0" borderId="0" xfId="0" applyFont="1" applyBorder="1"/>
    <xf numFmtId="0" fontId="39" fillId="0" borderId="0" xfId="0" applyFont="1" applyFill="1"/>
    <xf numFmtId="0" fontId="39" fillId="0" borderId="38" xfId="0" applyFont="1" applyBorder="1"/>
    <xf numFmtId="0" fontId="39" fillId="0" borderId="80" xfId="0" applyFont="1" applyBorder="1"/>
    <xf numFmtId="0" fontId="39" fillId="0" borderId="81" xfId="0" applyFont="1" applyFill="1" applyBorder="1"/>
    <xf numFmtId="0" fontId="39" fillId="0" borderId="36" xfId="0" applyFont="1" applyBorder="1"/>
    <xf numFmtId="0" fontId="39" fillId="0" borderId="37" xfId="0" applyFont="1" applyFill="1" applyBorder="1"/>
    <xf numFmtId="0" fontId="51" fillId="0" borderId="37" xfId="254" applyFont="1" applyFill="1" applyBorder="1" applyAlignment="1">
      <alignment horizontal="center" vertical="center"/>
    </xf>
    <xf numFmtId="0" fontId="51" fillId="0" borderId="37" xfId="0" applyFont="1" applyFill="1" applyBorder="1" applyAlignment="1">
      <alignment horizontal="center" vertical="center"/>
    </xf>
    <xf numFmtId="0" fontId="51" fillId="0" borderId="37" xfId="0" applyFont="1" applyFill="1" applyBorder="1" applyAlignment="1">
      <alignment vertical="center"/>
    </xf>
    <xf numFmtId="1" fontId="51" fillId="0" borderId="37" xfId="0" applyNumberFormat="1" applyFont="1" applyFill="1" applyBorder="1" applyAlignment="1">
      <alignment horizontal="center" vertical="center"/>
    </xf>
    <xf numFmtId="0" fontId="50" fillId="0" borderId="37" xfId="0" applyFont="1" applyFill="1" applyBorder="1" applyAlignment="1" applyProtection="1">
      <alignment horizontal="center"/>
      <protection locked="0"/>
    </xf>
    <xf numFmtId="0" fontId="50" fillId="0" borderId="37" xfId="0" applyFont="1" applyFill="1" applyBorder="1" applyAlignment="1">
      <alignment horizontal="center" vertical="center"/>
    </xf>
    <xf numFmtId="4" fontId="39" fillId="0" borderId="37" xfId="0" applyNumberFormat="1" applyFont="1" applyFill="1" applyBorder="1" applyAlignment="1">
      <alignment horizontal="center" vertical="center"/>
    </xf>
    <xf numFmtId="0" fontId="50" fillId="0" borderId="37" xfId="0" applyFont="1" applyFill="1" applyBorder="1" applyAlignment="1">
      <alignment horizontal="left" vertical="center"/>
    </xf>
    <xf numFmtId="0" fontId="50" fillId="0" borderId="37" xfId="0" applyFont="1" applyFill="1" applyBorder="1" applyAlignment="1">
      <alignment horizontal="center"/>
    </xf>
    <xf numFmtId="174" fontId="39" fillId="0" borderId="37" xfId="0" applyNumberFormat="1" applyFont="1" applyFill="1" applyBorder="1"/>
    <xf numFmtId="0" fontId="50" fillId="0" borderId="37" xfId="0" applyFont="1" applyFill="1" applyBorder="1" applyAlignment="1">
      <alignment horizontal="center" wrapText="1"/>
    </xf>
    <xf numFmtId="167" fontId="39" fillId="0" borderId="37" xfId="0" applyNumberFormat="1" applyFont="1" applyFill="1" applyBorder="1"/>
    <xf numFmtId="43" fontId="39" fillId="0" borderId="37" xfId="0" applyNumberFormat="1" applyFont="1" applyFill="1" applyBorder="1"/>
    <xf numFmtId="0" fontId="40" fillId="0" borderId="37" xfId="0" applyFont="1" applyFill="1" applyBorder="1" applyAlignment="1">
      <alignment horizontal="right"/>
    </xf>
    <xf numFmtId="0" fontId="56" fillId="0" borderId="0" xfId="0" applyFont="1" applyBorder="1"/>
    <xf numFmtId="0" fontId="56" fillId="0" borderId="61" xfId="0" applyFont="1" applyBorder="1" applyAlignment="1">
      <alignment horizontal="center"/>
    </xf>
    <xf numFmtId="0" fontId="58" fillId="0" borderId="53" xfId="0" applyFont="1" applyBorder="1" applyAlignment="1">
      <alignment horizontal="center"/>
    </xf>
    <xf numFmtId="0" fontId="56" fillId="0" borderId="53" xfId="0" applyFont="1" applyBorder="1" applyAlignment="1">
      <alignment vertical="center"/>
    </xf>
    <xf numFmtId="0" fontId="56" fillId="0" borderId="72" xfId="0" applyFont="1" applyBorder="1" applyAlignment="1">
      <alignment vertical="center"/>
    </xf>
    <xf numFmtId="0" fontId="56" fillId="0" borderId="58" xfId="0" applyFont="1" applyBorder="1" applyAlignment="1">
      <alignment horizontal="center"/>
    </xf>
    <xf numFmtId="0" fontId="56" fillId="0" borderId="57" xfId="0" applyFont="1" applyBorder="1" applyAlignment="1">
      <alignment horizontal="right" vertical="center"/>
    </xf>
    <xf numFmtId="0" fontId="56" fillId="0" borderId="29" xfId="0" applyFont="1" applyBorder="1" applyAlignment="1">
      <alignment horizontal="center" vertical="center"/>
    </xf>
    <xf numFmtId="0" fontId="56" fillId="0" borderId="35" xfId="0" applyFont="1" applyBorder="1" applyAlignment="1">
      <alignment horizontal="center" vertical="center"/>
    </xf>
    <xf numFmtId="0" fontId="56" fillId="0" borderId="11" xfId="0" applyFont="1" applyBorder="1" applyAlignment="1">
      <alignment horizontal="center"/>
    </xf>
    <xf numFmtId="0" fontId="56" fillId="0" borderId="0" xfId="0" applyFont="1" applyBorder="1" applyAlignment="1">
      <alignment horizontal="right" vertical="center"/>
    </xf>
    <xf numFmtId="1" fontId="56" fillId="0" borderId="18" xfId="0" applyNumberFormat="1" applyFont="1" applyBorder="1" applyAlignment="1">
      <alignment horizontal="center" vertical="center"/>
    </xf>
    <xf numFmtId="1" fontId="56" fillId="0" borderId="30" xfId="0" applyNumberFormat="1" applyFont="1" applyBorder="1" applyAlignment="1">
      <alignment horizontal="center" vertical="center"/>
    </xf>
    <xf numFmtId="0" fontId="56" fillId="0" borderId="27" xfId="0" applyFont="1" applyBorder="1"/>
    <xf numFmtId="0" fontId="56" fillId="0" borderId="31" xfId="0" applyFont="1" applyBorder="1"/>
    <xf numFmtId="0" fontId="56" fillId="0" borderId="68" xfId="0" applyFont="1" applyBorder="1"/>
    <xf numFmtId="0" fontId="56" fillId="0" borderId="58" xfId="0" applyFont="1" applyBorder="1"/>
    <xf numFmtId="0" fontId="56" fillId="0" borderId="57" xfId="0" applyFont="1" applyBorder="1"/>
    <xf numFmtId="0" fontId="56" fillId="0" borderId="56" xfId="0" applyFont="1" applyBorder="1"/>
    <xf numFmtId="0" fontId="56" fillId="0" borderId="11" xfId="0" applyFont="1" applyBorder="1"/>
    <xf numFmtId="0" fontId="56" fillId="0" borderId="12" xfId="0" applyFont="1" applyBorder="1"/>
    <xf numFmtId="0" fontId="58" fillId="24" borderId="69" xfId="0" applyFont="1" applyFill="1" applyBorder="1" applyAlignment="1">
      <alignment horizontal="center" vertical="center"/>
    </xf>
    <xf numFmtId="0" fontId="56" fillId="24" borderId="67" xfId="0" applyFont="1" applyFill="1" applyBorder="1" applyAlignment="1">
      <alignment horizontal="center" vertical="center"/>
    </xf>
    <xf numFmtId="4" fontId="56" fillId="24" borderId="67" xfId="0" applyNumberFormat="1" applyFont="1" applyFill="1" applyBorder="1" applyAlignment="1">
      <alignment horizontal="center" vertical="center"/>
    </xf>
    <xf numFmtId="0" fontId="58" fillId="24" borderId="35" xfId="0" applyFont="1" applyFill="1" applyBorder="1" applyAlignment="1">
      <alignment horizontal="center"/>
    </xf>
    <xf numFmtId="0" fontId="56" fillId="0" borderId="61" xfId="0" applyFont="1" applyBorder="1"/>
    <xf numFmtId="0" fontId="56" fillId="0" borderId="53" xfId="0" applyFont="1" applyBorder="1"/>
    <xf numFmtId="0" fontId="56" fillId="0" borderId="63" xfId="0" applyFont="1" applyBorder="1"/>
    <xf numFmtId="0" fontId="56" fillId="0" borderId="64" xfId="0" applyFont="1" applyBorder="1"/>
    <xf numFmtId="174" fontId="56" fillId="0" borderId="59" xfId="0" applyNumberFormat="1" applyFont="1" applyBorder="1"/>
    <xf numFmtId="0" fontId="56" fillId="0" borderId="20" xfId="0" applyFont="1" applyBorder="1"/>
    <xf numFmtId="174" fontId="56" fillId="0" borderId="41" xfId="34" applyFont="1" applyBorder="1"/>
    <xf numFmtId="0" fontId="58" fillId="24" borderId="29" xfId="0" applyFont="1" applyFill="1" applyBorder="1"/>
    <xf numFmtId="2" fontId="56" fillId="0" borderId="22" xfId="0" applyNumberFormat="1" applyFont="1" applyBorder="1" applyAlignment="1">
      <alignment horizontal="center"/>
    </xf>
    <xf numFmtId="0" fontId="56" fillId="0" borderId="62" xfId="0" applyFont="1" applyBorder="1"/>
    <xf numFmtId="0" fontId="56" fillId="0" borderId="14" xfId="0" applyFont="1" applyBorder="1"/>
    <xf numFmtId="0" fontId="58" fillId="24" borderId="16" xfId="0" applyFont="1" applyFill="1" applyBorder="1" applyAlignment="1">
      <alignment horizontal="center" wrapText="1"/>
    </xf>
    <xf numFmtId="0" fontId="58" fillId="24" borderId="29" xfId="0" applyFont="1" applyFill="1" applyBorder="1" applyAlignment="1">
      <alignment horizontal="center" wrapText="1"/>
    </xf>
    <xf numFmtId="0" fontId="58" fillId="24" borderId="35" xfId="0" applyFont="1" applyFill="1" applyBorder="1" applyAlignment="1">
      <alignment horizontal="center" wrapText="1"/>
    </xf>
    <xf numFmtId="0" fontId="56" fillId="0" borderId="21" xfId="0" applyFont="1" applyBorder="1" applyAlignment="1">
      <alignment horizontal="left"/>
    </xf>
    <xf numFmtId="0" fontId="56" fillId="0" borderId="22" xfId="0" applyFont="1" applyBorder="1" applyAlignment="1">
      <alignment horizontal="left"/>
    </xf>
    <xf numFmtId="167" fontId="56" fillId="0" borderId="25" xfId="0" applyNumberFormat="1" applyFont="1" applyBorder="1" applyAlignment="1">
      <alignment horizontal="center" wrapText="1"/>
    </xf>
    <xf numFmtId="174" fontId="56" fillId="0" borderId="46" xfId="34" applyFont="1" applyBorder="1" applyAlignment="1">
      <alignment horizontal="center" wrapText="1"/>
    </xf>
    <xf numFmtId="167" fontId="56" fillId="24" borderId="59" xfId="0" applyNumberFormat="1" applyFont="1" applyFill="1" applyBorder="1"/>
    <xf numFmtId="43" fontId="56" fillId="0" borderId="59" xfId="0" applyNumberFormat="1" applyFont="1" applyBorder="1"/>
    <xf numFmtId="43" fontId="56" fillId="24" borderId="59" xfId="0" applyNumberFormat="1" applyFont="1" applyFill="1" applyBorder="1"/>
    <xf numFmtId="0" fontId="54" fillId="0" borderId="0" xfId="0" applyFont="1" applyBorder="1"/>
    <xf numFmtId="0" fontId="55" fillId="0" borderId="0" xfId="0" applyFont="1" applyBorder="1"/>
    <xf numFmtId="0" fontId="54" fillId="0" borderId="79" xfId="0" applyFont="1" applyBorder="1" applyAlignment="1">
      <alignment horizontal="left" vertical="center"/>
    </xf>
    <xf numFmtId="0" fontId="55" fillId="0" borderId="79" xfId="0" applyFont="1" applyBorder="1" applyAlignment="1">
      <alignment horizontal="left" vertical="center"/>
    </xf>
    <xf numFmtId="0" fontId="56" fillId="0" borderId="18" xfId="125" applyFont="1" applyBorder="1" applyAlignment="1">
      <alignment horizontal="center" vertical="center"/>
    </xf>
    <xf numFmtId="0" fontId="56" fillId="0" borderId="22" xfId="0" applyFont="1" applyBorder="1" applyAlignment="1">
      <alignment horizontal="center"/>
    </xf>
    <xf numFmtId="0" fontId="61" fillId="25" borderId="0" xfId="256" applyFont="1" applyFill="1" applyAlignment="1">
      <alignment vertical="center"/>
    </xf>
    <xf numFmtId="0" fontId="61" fillId="25" borderId="0" xfId="256" applyFont="1" applyFill="1" applyAlignment="1">
      <alignment horizontal="center" vertical="center"/>
    </xf>
    <xf numFmtId="200" fontId="61" fillId="25" borderId="0" xfId="257" applyNumberFormat="1" applyFont="1" applyFill="1" applyAlignment="1">
      <alignment vertical="center"/>
    </xf>
    <xf numFmtId="0" fontId="62" fillId="25" borderId="0" xfId="256" applyFont="1" applyFill="1" applyAlignment="1">
      <alignment horizontal="left" vertical="center"/>
    </xf>
    <xf numFmtId="0" fontId="62" fillId="25" borderId="18" xfId="232" applyFont="1" applyFill="1" applyBorder="1" applyAlignment="1" applyProtection="1">
      <alignment horizontal="center" vertical="center" wrapText="1"/>
      <protection locked="0"/>
    </xf>
    <xf numFmtId="0" fontId="62" fillId="25" borderId="59" xfId="232" applyFont="1" applyFill="1" applyBorder="1" applyAlignment="1">
      <alignment horizontal="center" vertical="center" wrapText="1"/>
    </xf>
    <xf numFmtId="0" fontId="61" fillId="25" borderId="29" xfId="256" applyFont="1" applyFill="1" applyBorder="1" applyAlignment="1">
      <alignment vertical="center"/>
    </xf>
    <xf numFmtId="200" fontId="61" fillId="25" borderId="59" xfId="258" applyNumberFormat="1" applyFont="1" applyFill="1" applyBorder="1" applyAlignment="1">
      <alignment horizontal="center" vertical="center" wrapText="1"/>
    </xf>
    <xf numFmtId="200" fontId="61" fillId="25" borderId="59" xfId="257" applyNumberFormat="1" applyFont="1" applyFill="1" applyBorder="1" applyAlignment="1">
      <alignment horizontal="left" vertical="center" wrapText="1"/>
    </xf>
    <xf numFmtId="0" fontId="61" fillId="25" borderId="59" xfId="232" applyFont="1" applyFill="1" applyBorder="1" applyAlignment="1">
      <alignment vertical="center"/>
    </xf>
    <xf numFmtId="0" fontId="62" fillId="25" borderId="59" xfId="256" applyFont="1" applyFill="1" applyBorder="1" applyAlignment="1">
      <alignment horizontal="center" vertical="center"/>
    </xf>
    <xf numFmtId="0" fontId="62" fillId="25" borderId="59" xfId="256" applyFont="1" applyFill="1" applyBorder="1" applyAlignment="1">
      <alignment horizontal="left" vertical="center" wrapText="1"/>
    </xf>
    <xf numFmtId="0" fontId="62" fillId="25" borderId="59" xfId="232" applyFont="1" applyFill="1" applyBorder="1" applyAlignment="1" applyProtection="1">
      <alignment horizontal="center" vertical="center" wrapText="1"/>
      <protection locked="0"/>
    </xf>
    <xf numFmtId="200" fontId="61" fillId="25" borderId="59" xfId="257" applyNumberFormat="1" applyFont="1" applyFill="1" applyBorder="1" applyAlignment="1">
      <alignment vertical="center"/>
    </xf>
    <xf numFmtId="0" fontId="62" fillId="25" borderId="59" xfId="232" applyFont="1" applyFill="1" applyBorder="1" applyAlignment="1">
      <alignment horizontal="left" vertical="center" wrapText="1"/>
    </xf>
    <xf numFmtId="0" fontId="61" fillId="25" borderId="27" xfId="232" applyFont="1" applyFill="1" applyBorder="1" applyAlignment="1">
      <alignment vertical="center"/>
    </xf>
    <xf numFmtId="0" fontId="61" fillId="25" borderId="34" xfId="232" applyFont="1" applyFill="1" applyBorder="1" applyAlignment="1">
      <alignment vertical="center"/>
    </xf>
    <xf numFmtId="200" fontId="61" fillId="25" borderId="59" xfId="256" applyNumberFormat="1" applyFont="1" applyFill="1" applyBorder="1" applyAlignment="1">
      <alignment vertical="center"/>
    </xf>
    <xf numFmtId="200" fontId="61" fillId="25" borderId="42" xfId="256" applyNumberFormat="1" applyFont="1" applyFill="1" applyBorder="1" applyAlignment="1">
      <alignment horizontal="center" vertical="center"/>
    </xf>
    <xf numFmtId="200" fontId="61" fillId="25" borderId="57" xfId="257" applyNumberFormat="1" applyFont="1" applyFill="1" applyBorder="1" applyAlignment="1">
      <alignment vertical="center"/>
    </xf>
    <xf numFmtId="0" fontId="61" fillId="25" borderId="42" xfId="256" applyFont="1" applyFill="1" applyBorder="1" applyAlignment="1">
      <alignment vertical="center"/>
    </xf>
    <xf numFmtId="14" fontId="61" fillId="25" borderId="42" xfId="256" applyNumberFormat="1" applyFont="1" applyFill="1" applyBorder="1" applyAlignment="1">
      <alignment horizontal="center" vertical="center"/>
    </xf>
    <xf numFmtId="200" fontId="61" fillId="25" borderId="42" xfId="257" applyNumberFormat="1" applyFont="1" applyFill="1" applyBorder="1" applyAlignment="1">
      <alignment vertical="center"/>
    </xf>
    <xf numFmtId="0" fontId="62" fillId="25" borderId="42" xfId="256" applyFont="1" applyFill="1" applyBorder="1" applyAlignment="1">
      <alignment horizontal="left" vertical="center"/>
    </xf>
    <xf numFmtId="0" fontId="62" fillId="25" borderId="40" xfId="256" applyFont="1" applyFill="1" applyBorder="1" applyAlignment="1">
      <alignment horizontal="center" vertical="center"/>
    </xf>
    <xf numFmtId="200" fontId="61" fillId="25" borderId="83" xfId="256" applyNumberFormat="1" applyFont="1" applyFill="1" applyBorder="1" applyAlignment="1">
      <alignment vertical="center"/>
    </xf>
    <xf numFmtId="165" fontId="61" fillId="25" borderId="67" xfId="257" applyFont="1" applyFill="1" applyBorder="1" applyAlignment="1">
      <alignment vertical="center"/>
    </xf>
    <xf numFmtId="0" fontId="65" fillId="25" borderId="31" xfId="232" applyFont="1" applyFill="1" applyBorder="1" applyAlignment="1">
      <alignment horizontal="center" wrapText="1"/>
    </xf>
    <xf numFmtId="0" fontId="62" fillId="25" borderId="14" xfId="232" applyFont="1" applyFill="1" applyBorder="1" applyAlignment="1">
      <alignment horizontal="center" vertical="center" wrapText="1"/>
    </xf>
    <xf numFmtId="165" fontId="61" fillId="25" borderId="69" xfId="257" applyFont="1" applyFill="1" applyBorder="1" applyAlignment="1">
      <alignment vertical="center"/>
    </xf>
    <xf numFmtId="0" fontId="66" fillId="25" borderId="16" xfId="260" applyFill="1" applyBorder="1" applyAlignment="1">
      <alignment horizontal="center" wrapText="1"/>
    </xf>
    <xf numFmtId="0" fontId="62" fillId="25" borderId="42" xfId="232" applyFont="1" applyFill="1" applyBorder="1" applyAlignment="1">
      <alignment horizontal="center" vertical="center" wrapText="1"/>
    </xf>
    <xf numFmtId="165" fontId="61" fillId="25" borderId="57" xfId="257" applyFont="1" applyFill="1" applyBorder="1" applyAlignment="1">
      <alignment vertical="center"/>
    </xf>
    <xf numFmtId="0" fontId="67" fillId="0" borderId="85" xfId="260" applyFont="1" applyBorder="1" applyAlignment="1">
      <alignment horizontal="center" wrapText="1"/>
    </xf>
    <xf numFmtId="0" fontId="61" fillId="25" borderId="85" xfId="232" applyFont="1" applyFill="1" applyBorder="1" applyAlignment="1">
      <alignment vertical="center"/>
    </xf>
    <xf numFmtId="0" fontId="62" fillId="25" borderId="42" xfId="256" applyFont="1" applyFill="1" applyBorder="1" applyAlignment="1">
      <alignment horizontal="center" vertical="center"/>
    </xf>
    <xf numFmtId="0" fontId="62" fillId="25" borderId="40" xfId="232" applyFont="1" applyFill="1" applyBorder="1" applyAlignment="1" applyProtection="1">
      <alignment horizontal="center" vertical="center" wrapText="1"/>
      <protection locked="0"/>
    </xf>
    <xf numFmtId="165" fontId="61" fillId="25" borderId="42" xfId="257" applyFont="1" applyFill="1" applyBorder="1" applyAlignment="1">
      <alignment vertical="center"/>
    </xf>
    <xf numFmtId="165" fontId="61" fillId="25" borderId="0" xfId="256" applyNumberFormat="1" applyFont="1" applyFill="1" applyAlignment="1">
      <alignment vertical="center"/>
    </xf>
    <xf numFmtId="0" fontId="61" fillId="25" borderId="0" xfId="256" applyFont="1" applyFill="1" applyBorder="1" applyAlignment="1">
      <alignment vertical="center"/>
    </xf>
    <xf numFmtId="0" fontId="61" fillId="25" borderId="0" xfId="256" applyFont="1" applyFill="1" applyBorder="1" applyAlignment="1">
      <alignment horizontal="center" vertical="center"/>
    </xf>
    <xf numFmtId="200" fontId="61" fillId="25" borderId="0" xfId="257" applyNumberFormat="1" applyFont="1" applyFill="1" applyBorder="1" applyAlignment="1">
      <alignment vertical="center"/>
    </xf>
    <xf numFmtId="0" fontId="62" fillId="25" borderId="0" xfId="256" applyFont="1" applyFill="1" applyBorder="1" applyAlignment="1">
      <alignment horizontal="left" vertical="center"/>
    </xf>
    <xf numFmtId="0" fontId="61" fillId="25" borderId="11" xfId="256" applyFont="1" applyFill="1" applyBorder="1" applyAlignment="1">
      <alignment horizontal="center" vertical="center"/>
    </xf>
    <xf numFmtId="186" fontId="56" fillId="0" borderId="18" xfId="0" applyNumberFormat="1" applyFont="1" applyBorder="1"/>
    <xf numFmtId="202" fontId="56" fillId="0" borderId="30" xfId="34" applyNumberFormat="1" applyFont="1" applyBorder="1"/>
    <xf numFmtId="0" fontId="56" fillId="0" borderId="53" xfId="0" applyFont="1" applyBorder="1" applyAlignment="1">
      <alignment horizontal="center"/>
    </xf>
    <xf numFmtId="0" fontId="58" fillId="0" borderId="58" xfId="0" applyFont="1" applyBorder="1" applyAlignment="1">
      <alignment horizontal="center"/>
    </xf>
    <xf numFmtId="0" fontId="58" fillId="0" borderId="13" xfId="0" applyFont="1" applyBorder="1" applyAlignment="1">
      <alignment horizontal="center"/>
    </xf>
    <xf numFmtId="0" fontId="58" fillId="0" borderId="14" xfId="0" applyFont="1" applyBorder="1" applyAlignment="1">
      <alignment horizontal="center"/>
    </xf>
    <xf numFmtId="0" fontId="56" fillId="0" borderId="14" xfId="0" applyFont="1" applyBorder="1" applyAlignment="1">
      <alignment horizontal="right" vertical="center"/>
    </xf>
    <xf numFmtId="1" fontId="56" fillId="0" borderId="20" xfId="0" applyNumberFormat="1" applyFont="1" applyBorder="1" applyAlignment="1">
      <alignment horizontal="center" vertical="center"/>
    </xf>
    <xf numFmtId="1" fontId="56" fillId="0" borderId="41" xfId="0" applyNumberFormat="1" applyFont="1" applyBorder="1" applyAlignment="1">
      <alignment horizontal="center" vertical="center"/>
    </xf>
    <xf numFmtId="0" fontId="56" fillId="0" borderId="14" xfId="0" applyFont="1" applyBorder="1" applyAlignment="1">
      <alignment horizontal="center"/>
    </xf>
    <xf numFmtId="0" fontId="56" fillId="0" borderId="14" xfId="0" applyFont="1" applyBorder="1" applyAlignment="1">
      <alignment horizontal="center" vertical="center"/>
    </xf>
    <xf numFmtId="0" fontId="61" fillId="25" borderId="42" xfId="232" applyFont="1" applyFill="1" applyBorder="1" applyAlignment="1">
      <alignment vertical="center"/>
    </xf>
    <xf numFmtId="0" fontId="0" fillId="0" borderId="0" xfId="0"/>
    <xf numFmtId="174" fontId="39" fillId="0" borderId="37" xfId="34" applyFont="1" applyFill="1" applyBorder="1"/>
    <xf numFmtId="174" fontId="39" fillId="0" borderId="37" xfId="34" applyFont="1" applyFill="1" applyBorder="1" applyAlignment="1">
      <alignment horizontal="center" wrapText="1"/>
    </xf>
    <xf numFmtId="43" fontId="39" fillId="0" borderId="37" xfId="34" applyNumberFormat="1" applyFont="1" applyFill="1" applyBorder="1"/>
    <xf numFmtId="174" fontId="56" fillId="0" borderId="30" xfId="34" applyFont="1" applyBorder="1"/>
    <xf numFmtId="174" fontId="56" fillId="0" borderId="59" xfId="34" applyFont="1" applyBorder="1"/>
    <xf numFmtId="174" fontId="56" fillId="0" borderId="39" xfId="34" applyFont="1" applyBorder="1"/>
    <xf numFmtId="174" fontId="56" fillId="0" borderId="18" xfId="34" applyFont="1" applyBorder="1" applyAlignment="1">
      <alignment horizontal="center"/>
    </xf>
    <xf numFmtId="0" fontId="56" fillId="0" borderId="22" xfId="94" applyNumberFormat="1" applyFont="1" applyBorder="1" applyAlignment="1">
      <alignment horizontal="center"/>
    </xf>
    <xf numFmtId="43" fontId="56" fillId="0" borderId="30" xfId="34" applyNumberFormat="1" applyFont="1" applyBorder="1"/>
    <xf numFmtId="0" fontId="39" fillId="0" borderId="38" xfId="134" applyFont="1" applyBorder="1"/>
    <xf numFmtId="0" fontId="39" fillId="0" borderId="80" xfId="134" applyFont="1" applyBorder="1"/>
    <xf numFmtId="0" fontId="39" fillId="0" borderId="81" xfId="134" applyFont="1" applyBorder="1"/>
    <xf numFmtId="0" fontId="39" fillId="0" borderId="36" xfId="134" applyFont="1" applyBorder="1"/>
    <xf numFmtId="0" fontId="39" fillId="0" borderId="37" xfId="134" applyFont="1" applyBorder="1"/>
    <xf numFmtId="0" fontId="54" fillId="0" borderId="0" xfId="134" applyFont="1"/>
    <xf numFmtId="0" fontId="55" fillId="0" borderId="0" xfId="134" applyFont="1"/>
    <xf numFmtId="0" fontId="56" fillId="0" borderId="0" xfId="134" applyFont="1"/>
    <xf numFmtId="0" fontId="51" fillId="0" borderId="37" xfId="254" applyFont="1" applyBorder="1" applyAlignment="1">
      <alignment horizontal="center" vertical="center"/>
    </xf>
    <xf numFmtId="0" fontId="51" fillId="0" borderId="37" xfId="134" applyFont="1" applyBorder="1" applyAlignment="1">
      <alignment horizontal="center" vertical="center"/>
    </xf>
    <xf numFmtId="0" fontId="56" fillId="0" borderId="61" xfId="134" applyFont="1" applyBorder="1" applyAlignment="1">
      <alignment horizontal="center"/>
    </xf>
    <xf numFmtId="0" fontId="58" fillId="0" borderId="53" xfId="134" applyFont="1" applyBorder="1" applyAlignment="1">
      <alignment horizontal="center"/>
    </xf>
    <xf numFmtId="0" fontId="56" fillId="0" borderId="53" xfId="134" applyFont="1" applyBorder="1" applyAlignment="1">
      <alignment vertical="center"/>
    </xf>
    <xf numFmtId="0" fontId="56" fillId="0" borderId="72" xfId="134" applyFont="1" applyBorder="1" applyAlignment="1">
      <alignment vertical="center"/>
    </xf>
    <xf numFmtId="0" fontId="51" fillId="0" borderId="37" xfId="134" applyFont="1" applyBorder="1" applyAlignment="1">
      <alignment vertical="center"/>
    </xf>
    <xf numFmtId="0" fontId="56" fillId="0" borderId="58" xfId="134" applyFont="1" applyBorder="1" applyAlignment="1">
      <alignment horizontal="center"/>
    </xf>
    <xf numFmtId="0" fontId="56" fillId="0" borderId="57" xfId="134" applyFont="1" applyBorder="1" applyAlignment="1">
      <alignment horizontal="right" vertical="center"/>
    </xf>
    <xf numFmtId="0" fontId="56" fillId="0" borderId="35" xfId="134" applyFont="1" applyBorder="1" applyAlignment="1">
      <alignment horizontal="center" vertical="center"/>
    </xf>
    <xf numFmtId="0" fontId="56" fillId="0" borderId="11" xfId="134" applyFont="1" applyBorder="1" applyAlignment="1">
      <alignment horizontal="center"/>
    </xf>
    <xf numFmtId="0" fontId="56" fillId="0" borderId="0" xfId="134" applyFont="1" applyAlignment="1">
      <alignment horizontal="right" vertical="center"/>
    </xf>
    <xf numFmtId="1" fontId="56" fillId="0" borderId="18" xfId="134" applyNumberFormat="1" applyFont="1" applyBorder="1" applyAlignment="1">
      <alignment horizontal="center" vertical="center"/>
    </xf>
    <xf numFmtId="1" fontId="56" fillId="0" borderId="30" xfId="134" applyNumberFormat="1" applyFont="1" applyBorder="1" applyAlignment="1">
      <alignment horizontal="center" vertical="center"/>
    </xf>
    <xf numFmtId="1" fontId="51" fillId="0" borderId="37" xfId="134" applyNumberFormat="1" applyFont="1" applyBorder="1" applyAlignment="1">
      <alignment horizontal="center" vertical="center"/>
    </xf>
    <xf numFmtId="0" fontId="56" fillId="0" borderId="68" xfId="134" applyFont="1" applyBorder="1"/>
    <xf numFmtId="0" fontId="50" fillId="0" borderId="37" xfId="134" applyFont="1" applyBorder="1" applyAlignment="1" applyProtection="1">
      <alignment horizontal="center"/>
      <protection locked="0"/>
    </xf>
    <xf numFmtId="0" fontId="56" fillId="0" borderId="11" xfId="134" applyFont="1" applyBorder="1"/>
    <xf numFmtId="0" fontId="56" fillId="0" borderId="12" xfId="134" applyFont="1" applyBorder="1"/>
    <xf numFmtId="0" fontId="58" fillId="24" borderId="69" xfId="134" applyFont="1" applyFill="1" applyBorder="1" applyAlignment="1">
      <alignment horizontal="center" vertical="center"/>
    </xf>
    <xf numFmtId="0" fontId="50" fillId="0" borderId="37" xfId="134" applyFont="1" applyBorder="1" applyAlignment="1">
      <alignment horizontal="center" vertical="center"/>
    </xf>
    <xf numFmtId="0" fontId="56" fillId="24" borderId="67" xfId="134" applyFont="1" applyFill="1" applyBorder="1" applyAlignment="1">
      <alignment horizontal="center" vertical="center"/>
    </xf>
    <xf numFmtId="4" fontId="56" fillId="24" borderId="67" xfId="134" applyNumberFormat="1" applyFont="1" applyFill="1" applyBorder="1" applyAlignment="1">
      <alignment horizontal="center" vertical="center"/>
    </xf>
    <xf numFmtId="4" fontId="39" fillId="0" borderId="37" xfId="134" applyNumberFormat="1" applyFont="1" applyBorder="1" applyAlignment="1">
      <alignment horizontal="center" vertical="center"/>
    </xf>
    <xf numFmtId="0" fontId="50" fillId="0" borderId="37" xfId="134" applyFont="1" applyBorder="1" applyAlignment="1">
      <alignment horizontal="left" vertical="center"/>
    </xf>
    <xf numFmtId="0" fontId="58" fillId="24" borderId="29" xfId="134" applyFont="1" applyFill="1" applyBorder="1" applyAlignment="1">
      <alignment horizontal="center"/>
    </xf>
    <xf numFmtId="0" fontId="58" fillId="24" borderId="35" xfId="134" applyFont="1" applyFill="1" applyBorder="1" applyAlignment="1">
      <alignment horizontal="center"/>
    </xf>
    <xf numFmtId="0" fontId="50" fillId="0" borderId="37" xfId="134" applyFont="1" applyBorder="1" applyAlignment="1">
      <alignment horizontal="center"/>
    </xf>
    <xf numFmtId="44" fontId="56" fillId="0" borderId="18" xfId="342" applyFont="1" applyBorder="1"/>
    <xf numFmtId="0" fontId="56" fillId="0" borderId="64" xfId="134" applyFont="1" applyBorder="1"/>
    <xf numFmtId="0" fontId="56" fillId="0" borderId="63" xfId="134" applyFont="1" applyBorder="1"/>
    <xf numFmtId="174" fontId="56" fillId="0" borderId="20" xfId="34" applyFont="1" applyBorder="1"/>
    <xf numFmtId="174" fontId="56" fillId="0" borderId="59" xfId="134" applyNumberFormat="1" applyFont="1" applyBorder="1"/>
    <xf numFmtId="174" fontId="39" fillId="0" borderId="37" xfId="134" applyNumberFormat="1" applyFont="1" applyBorder="1"/>
    <xf numFmtId="186" fontId="56" fillId="0" borderId="18" xfId="134" applyNumberFormat="1" applyFont="1" applyBorder="1"/>
    <xf numFmtId="0" fontId="58" fillId="24" borderId="29" xfId="134" applyFont="1" applyFill="1" applyBorder="1"/>
    <xf numFmtId="2" fontId="56" fillId="0" borderId="18" xfId="134" applyNumberFormat="1" applyFont="1" applyBorder="1" applyAlignment="1">
      <alignment horizontal="center"/>
    </xf>
    <xf numFmtId="2" fontId="56" fillId="0" borderId="22" xfId="134" applyNumberFormat="1" applyFont="1" applyBorder="1" applyAlignment="1">
      <alignment horizontal="center"/>
    </xf>
    <xf numFmtId="0" fontId="56" fillId="0" borderId="62" xfId="134" applyFont="1" applyBorder="1"/>
    <xf numFmtId="0" fontId="56" fillId="0" borderId="14" xfId="134" applyFont="1" applyBorder="1"/>
    <xf numFmtId="0" fontId="58" fillId="24" borderId="16" xfId="134" applyFont="1" applyFill="1" applyBorder="1" applyAlignment="1">
      <alignment horizontal="center" wrapText="1"/>
    </xf>
    <xf numFmtId="0" fontId="58" fillId="24" borderId="29" xfId="134" applyFont="1" applyFill="1" applyBorder="1" applyAlignment="1">
      <alignment horizontal="center" wrapText="1"/>
    </xf>
    <xf numFmtId="0" fontId="58" fillId="24" borderId="35" xfId="134" applyFont="1" applyFill="1" applyBorder="1" applyAlignment="1">
      <alignment horizontal="center" wrapText="1"/>
    </xf>
    <xf numFmtId="0" fontId="50" fillId="0" borderId="37" xfId="134" applyFont="1" applyBorder="1" applyAlignment="1">
      <alignment horizontal="center" wrapText="1"/>
    </xf>
    <xf numFmtId="0" fontId="56" fillId="0" borderId="21" xfId="134" applyFont="1" applyBorder="1" applyAlignment="1">
      <alignment horizontal="left"/>
    </xf>
    <xf numFmtId="0" fontId="56" fillId="0" borderId="22" xfId="134" applyFont="1" applyBorder="1" applyAlignment="1">
      <alignment horizontal="left"/>
    </xf>
    <xf numFmtId="44" fontId="56" fillId="0" borderId="18" xfId="342" applyFont="1" applyBorder="1" applyAlignment="1">
      <alignment horizontal="center"/>
    </xf>
    <xf numFmtId="167" fontId="56" fillId="0" borderId="25" xfId="134" applyNumberFormat="1" applyFont="1" applyBorder="1" applyAlignment="1">
      <alignment horizontal="center" wrapText="1"/>
    </xf>
    <xf numFmtId="44" fontId="56" fillId="0" borderId="46" xfId="342" applyFont="1" applyBorder="1" applyAlignment="1">
      <alignment horizontal="center" wrapText="1"/>
    </xf>
    <xf numFmtId="167" fontId="56" fillId="24" borderId="59" xfId="134" applyNumberFormat="1" applyFont="1" applyFill="1" applyBorder="1"/>
    <xf numFmtId="167" fontId="39" fillId="0" borderId="37" xfId="134" applyNumberFormat="1" applyFont="1" applyBorder="1"/>
    <xf numFmtId="43" fontId="56" fillId="0" borderId="22" xfId="34" applyNumberFormat="1" applyFont="1" applyBorder="1"/>
    <xf numFmtId="9" fontId="56" fillId="0" borderId="23" xfId="94" applyFont="1" applyBorder="1"/>
    <xf numFmtId="9" fontId="56" fillId="0" borderId="18" xfId="94" applyFont="1" applyBorder="1" applyAlignment="1">
      <alignment horizontal="center"/>
    </xf>
    <xf numFmtId="0" fontId="56" fillId="0" borderId="61" xfId="134" applyFont="1" applyBorder="1"/>
    <xf numFmtId="0" fontId="56" fillId="0" borderId="53" xfId="134" applyFont="1" applyBorder="1"/>
    <xf numFmtId="43" fontId="56" fillId="0" borderId="31" xfId="34" applyNumberFormat="1" applyFont="1" applyBorder="1"/>
    <xf numFmtId="9" fontId="56" fillId="0" borderId="28" xfId="94" applyFont="1" applyBorder="1"/>
    <xf numFmtId="43" fontId="56" fillId="0" borderId="59" xfId="134" applyNumberFormat="1" applyFont="1" applyBorder="1"/>
    <xf numFmtId="43" fontId="39" fillId="0" borderId="37" xfId="134" applyNumberFormat="1" applyFont="1" applyBorder="1"/>
    <xf numFmtId="43" fontId="56" fillId="24" borderId="59" xfId="134" applyNumberFormat="1" applyFont="1" applyFill="1" applyBorder="1"/>
    <xf numFmtId="0" fontId="56" fillId="0" borderId="58" xfId="134" applyFont="1" applyBorder="1"/>
    <xf numFmtId="0" fontId="56" fillId="0" borderId="57" xfId="134" applyFont="1" applyBorder="1"/>
    <xf numFmtId="0" fontId="56" fillId="0" borderId="56" xfId="134" applyFont="1" applyBorder="1"/>
    <xf numFmtId="0" fontId="40" fillId="0" borderId="37" xfId="134" applyFont="1" applyBorder="1" applyAlignment="1">
      <alignment horizontal="right"/>
    </xf>
    <xf numFmtId="174" fontId="56" fillId="0" borderId="18" xfId="34" applyFont="1" applyBorder="1"/>
    <xf numFmtId="0" fontId="56" fillId="0" borderId="18" xfId="134" applyFont="1" applyBorder="1" applyAlignment="1">
      <alignment horizontal="center"/>
    </xf>
    <xf numFmtId="201" fontId="14" fillId="0" borderId="18" xfId="343" applyNumberFormat="1" applyFont="1" applyBorder="1" applyAlignment="1">
      <alignment horizontal="center" vertical="center"/>
    </xf>
    <xf numFmtId="2" fontId="56" fillId="0" borderId="48" xfId="134" applyNumberFormat="1" applyFont="1" applyBorder="1" applyAlignment="1">
      <alignment horizontal="center"/>
    </xf>
    <xf numFmtId="2" fontId="56" fillId="0" borderId="0" xfId="134" applyNumberFormat="1" applyFont="1" applyBorder="1" applyAlignment="1">
      <alignment horizontal="center"/>
    </xf>
    <xf numFmtId="44" fontId="56" fillId="0" borderId="30" xfId="344" applyFont="1" applyBorder="1"/>
    <xf numFmtId="44" fontId="56" fillId="0" borderId="30" xfId="342" applyFont="1" applyBorder="1"/>
    <xf numFmtId="0" fontId="56" fillId="0" borderId="29" xfId="134" applyFont="1" applyBorder="1" applyAlignment="1">
      <alignment horizontal="center" vertical="center"/>
    </xf>
    <xf numFmtId="0" fontId="71" fillId="25" borderId="0" xfId="0" applyFont="1" applyFill="1"/>
    <xf numFmtId="0" fontId="72" fillId="25" borderId="0" xfId="0" applyFont="1" applyFill="1" applyAlignment="1">
      <alignment horizontal="center"/>
    </xf>
    <xf numFmtId="200" fontId="72" fillId="25" borderId="0" xfId="222" applyNumberFormat="1" applyFont="1" applyFill="1"/>
    <xf numFmtId="0" fontId="72" fillId="25" borderId="0" xfId="0" applyFont="1" applyFill="1"/>
    <xf numFmtId="200" fontId="61" fillId="25" borderId="93" xfId="258" applyNumberFormat="1" applyFont="1" applyFill="1" applyBorder="1" applyAlignment="1">
      <alignment horizontal="center" vertical="center"/>
    </xf>
    <xf numFmtId="0" fontId="71" fillId="25" borderId="91" xfId="0" applyFont="1" applyFill="1" applyBorder="1" applyAlignment="1">
      <alignment horizontal="center" vertical="center"/>
    </xf>
    <xf numFmtId="200" fontId="72" fillId="25" borderId="92" xfId="222" applyNumberFormat="1" applyFont="1" applyFill="1" applyBorder="1" applyAlignment="1">
      <alignment horizontal="center" vertical="center"/>
    </xf>
    <xf numFmtId="0" fontId="72" fillId="25" borderId="92" xfId="0" applyFont="1" applyFill="1" applyBorder="1" applyAlignment="1">
      <alignment horizontal="center" vertical="center"/>
    </xf>
    <xf numFmtId="174" fontId="61" fillId="25" borderId="92" xfId="34" applyFont="1" applyFill="1" applyBorder="1" applyAlignment="1">
      <alignment horizontal="center" vertical="center"/>
    </xf>
    <xf numFmtId="0" fontId="71" fillId="25" borderId="92" xfId="0" applyFont="1" applyFill="1" applyBorder="1" applyAlignment="1">
      <alignment horizontal="left" vertical="center"/>
    </xf>
    <xf numFmtId="44" fontId="0" fillId="0" borderId="0" xfId="261" applyFont="1"/>
    <xf numFmtId="0" fontId="14" fillId="0" borderId="0" xfId="0" applyFont="1"/>
    <xf numFmtId="0" fontId="14" fillId="0" borderId="18" xfId="88" applyFont="1" applyBorder="1" applyAlignment="1">
      <alignment horizontal="center" vertical="center"/>
    </xf>
    <xf numFmtId="2" fontId="14" fillId="0" borderId="18" xfId="88" applyNumberFormat="1" applyFont="1" applyBorder="1" applyAlignment="1">
      <alignment horizontal="center" vertical="center"/>
    </xf>
    <xf numFmtId="2" fontId="56" fillId="0" borderId="18" xfId="0" applyNumberFormat="1" applyFont="1" applyBorder="1"/>
    <xf numFmtId="200" fontId="61" fillId="25" borderId="85" xfId="258" applyNumberFormat="1" applyFont="1" applyFill="1" applyBorder="1" applyAlignment="1">
      <alignment horizontal="center" vertical="center" wrapText="1"/>
    </xf>
    <xf numFmtId="0" fontId="62" fillId="25" borderId="84" xfId="232" applyFont="1" applyFill="1" applyBorder="1" applyAlignment="1">
      <alignment horizontal="center" vertical="center" wrapText="1"/>
    </xf>
    <xf numFmtId="0" fontId="62" fillId="25" borderId="69" xfId="232" applyFont="1" applyFill="1" applyBorder="1" applyAlignment="1">
      <alignment horizontal="center" vertical="center" wrapText="1"/>
    </xf>
    <xf numFmtId="0" fontId="58" fillId="24" borderId="16" xfId="0" applyFont="1" applyFill="1" applyBorder="1" applyAlignment="1">
      <alignment horizontal="center"/>
    </xf>
    <xf numFmtId="0" fontId="58" fillId="24" borderId="17" xfId="0" applyFont="1" applyFill="1" applyBorder="1" applyAlignment="1">
      <alignment horizontal="center" wrapText="1"/>
    </xf>
    <xf numFmtId="0" fontId="58" fillId="24" borderId="45" xfId="0" applyFont="1" applyFill="1" applyBorder="1" applyAlignment="1">
      <alignment horizontal="center"/>
    </xf>
    <xf numFmtId="0" fontId="58" fillId="0" borderId="0" xfId="0" applyFont="1" applyBorder="1" applyAlignment="1">
      <alignment horizontal="center"/>
    </xf>
    <xf numFmtId="0" fontId="58" fillId="0" borderId="57" xfId="0" applyFont="1" applyBorder="1" applyAlignment="1">
      <alignment horizontal="center"/>
    </xf>
    <xf numFmtId="0" fontId="56" fillId="0" borderId="18" xfId="0" applyFont="1" applyBorder="1" applyAlignment="1">
      <alignment horizontal="center"/>
    </xf>
    <xf numFmtId="2" fontId="56" fillId="0" borderId="18" xfId="0" applyNumberFormat="1" applyFont="1" applyBorder="1" applyAlignment="1">
      <alignment horizontal="center"/>
    </xf>
    <xf numFmtId="0" fontId="58" fillId="24" borderId="29" xfId="0" applyFont="1" applyFill="1" applyBorder="1" applyAlignment="1">
      <alignment horizontal="center"/>
    </xf>
    <xf numFmtId="0" fontId="56" fillId="0" borderId="18" xfId="134" applyFont="1" applyBorder="1"/>
    <xf numFmtId="0" fontId="58" fillId="24" borderId="16" xfId="134" applyFont="1" applyFill="1" applyBorder="1" applyAlignment="1">
      <alignment horizontal="center"/>
    </xf>
    <xf numFmtId="0" fontId="58" fillId="24" borderId="45" xfId="134" applyFont="1" applyFill="1" applyBorder="1" applyAlignment="1">
      <alignment horizontal="center"/>
    </xf>
    <xf numFmtId="44" fontId="56" fillId="0" borderId="18" xfId="342" applyFont="1" applyBorder="1" applyAlignment="1">
      <alignment horizontal="right"/>
    </xf>
    <xf numFmtId="0" fontId="58" fillId="24" borderId="17" xfId="134" applyFont="1" applyFill="1" applyBorder="1" applyAlignment="1">
      <alignment horizontal="center" wrapText="1"/>
    </xf>
    <xf numFmtId="0" fontId="56" fillId="0" borderId="27" xfId="134" applyFont="1" applyBorder="1"/>
    <xf numFmtId="0" fontId="56" fillId="0" borderId="31" xfId="134" applyFont="1" applyBorder="1"/>
    <xf numFmtId="0" fontId="58" fillId="0" borderId="0" xfId="134" applyFont="1" applyAlignment="1">
      <alignment horizontal="center"/>
    </xf>
    <xf numFmtId="0" fontId="58" fillId="0" borderId="57" xfId="134" applyFont="1" applyBorder="1" applyAlignment="1">
      <alignment horizontal="center"/>
    </xf>
    <xf numFmtId="0" fontId="62" fillId="27" borderId="29" xfId="232" applyFont="1" applyFill="1" applyBorder="1" applyAlignment="1" applyProtection="1">
      <alignment horizontal="center" vertical="center" wrapText="1"/>
      <protection locked="0"/>
    </xf>
    <xf numFmtId="0" fontId="61" fillId="27" borderId="29" xfId="232" applyFont="1" applyFill="1" applyBorder="1"/>
    <xf numFmtId="14" fontId="72" fillId="27" borderId="29" xfId="0" applyNumberFormat="1" applyFont="1" applyFill="1" applyBorder="1" applyAlignment="1">
      <alignment horizontal="center"/>
    </xf>
    <xf numFmtId="200" fontId="61" fillId="27" borderId="29" xfId="222" applyNumberFormat="1" applyFont="1" applyFill="1" applyBorder="1"/>
    <xf numFmtId="42" fontId="61" fillId="27" borderId="29" xfId="349" applyFont="1" applyFill="1" applyBorder="1"/>
    <xf numFmtId="0" fontId="62" fillId="27" borderId="18" xfId="232" applyFont="1" applyFill="1" applyBorder="1" applyAlignment="1" applyProtection="1">
      <alignment horizontal="center" vertical="center" wrapText="1"/>
      <protection locked="0"/>
    </xf>
    <xf numFmtId="0" fontId="61" fillId="27" borderId="18" xfId="232" applyFont="1" applyFill="1" applyBorder="1"/>
    <xf numFmtId="200" fontId="61" fillId="27" borderId="18" xfId="222" applyNumberFormat="1" applyFont="1" applyFill="1" applyBorder="1"/>
    <xf numFmtId="42" fontId="61" fillId="27" borderId="18" xfId="349" applyFont="1" applyFill="1" applyBorder="1"/>
    <xf numFmtId="0" fontId="62" fillId="27" borderId="75" xfId="232" applyFont="1" applyFill="1" applyBorder="1" applyAlignment="1" applyProtection="1">
      <alignment horizontal="center" vertical="center" wrapText="1"/>
      <protection locked="0"/>
    </xf>
    <xf numFmtId="0" fontId="61" fillId="27" borderId="75" xfId="232" applyFont="1" applyFill="1" applyBorder="1"/>
    <xf numFmtId="200" fontId="61" fillId="27" borderId="75" xfId="222" applyNumberFormat="1" applyFont="1" applyFill="1" applyBorder="1"/>
    <xf numFmtId="42" fontId="61" fillId="27" borderId="75" xfId="349" applyFont="1" applyFill="1" applyBorder="1"/>
    <xf numFmtId="42" fontId="62" fillId="27" borderId="75" xfId="349" applyFont="1" applyFill="1" applyBorder="1" applyAlignment="1">
      <alignment horizontal="center"/>
    </xf>
    <xf numFmtId="169" fontId="61" fillId="27" borderId="75" xfId="222" applyFont="1" applyFill="1" applyBorder="1" applyAlignment="1" applyProtection="1">
      <alignment horizontal="center" vertical="center" wrapText="1"/>
      <protection locked="0"/>
    </xf>
    <xf numFmtId="0" fontId="68" fillId="27" borderId="29" xfId="232" applyFont="1" applyFill="1" applyBorder="1" applyAlignment="1">
      <alignment vertical="center"/>
    </xf>
    <xf numFmtId="200" fontId="61" fillId="27" borderId="29" xfId="257" applyNumberFormat="1" applyFont="1" applyFill="1" applyBorder="1" applyAlignment="1">
      <alignment vertical="center"/>
    </xf>
    <xf numFmtId="0" fontId="62" fillId="27" borderId="20" xfId="232" applyFont="1" applyFill="1" applyBorder="1" applyAlignment="1" applyProtection="1">
      <alignment horizontal="center" vertical="center" wrapText="1"/>
      <protection locked="0"/>
    </xf>
    <xf numFmtId="0" fontId="68" fillId="27" borderId="20" xfId="232" applyFont="1" applyFill="1" applyBorder="1" applyAlignment="1">
      <alignment vertical="center"/>
    </xf>
    <xf numFmtId="0" fontId="61" fillId="27" borderId="20" xfId="232" applyFont="1" applyFill="1" applyBorder="1"/>
    <xf numFmtId="200" fontId="61" fillId="27" borderId="20" xfId="257" applyNumberFormat="1" applyFont="1" applyFill="1" applyBorder="1" applyAlignment="1">
      <alignment vertical="center"/>
    </xf>
    <xf numFmtId="42" fontId="61" fillId="27" borderId="20" xfId="349" applyFont="1" applyFill="1" applyBorder="1"/>
    <xf numFmtId="0" fontId="62" fillId="27" borderId="25" xfId="232" applyFont="1" applyFill="1" applyBorder="1" applyAlignment="1" applyProtection="1">
      <alignment horizontal="center" vertical="center" wrapText="1"/>
      <protection locked="0"/>
    </xf>
    <xf numFmtId="0" fontId="68" fillId="27" borderId="25" xfId="232" applyFont="1" applyFill="1" applyBorder="1" applyAlignment="1">
      <alignment vertical="center"/>
    </xf>
    <xf numFmtId="0" fontId="61" fillId="27" borderId="25" xfId="232" applyFont="1" applyFill="1" applyBorder="1"/>
    <xf numFmtId="200" fontId="61" fillId="27" borderId="25" xfId="257" applyNumberFormat="1" applyFont="1" applyFill="1" applyBorder="1" applyAlignment="1">
      <alignment vertical="center"/>
    </xf>
    <xf numFmtId="42" fontId="61" fillId="27" borderId="25" xfId="349" applyFont="1" applyFill="1" applyBorder="1"/>
    <xf numFmtId="164" fontId="74" fillId="27" borderId="20" xfId="259" applyFont="1" applyFill="1" applyBorder="1"/>
    <xf numFmtId="0" fontId="61" fillId="27" borderId="25" xfId="232" applyFont="1" applyFill="1" applyBorder="1" applyAlignment="1">
      <alignment vertical="center"/>
    </xf>
    <xf numFmtId="0" fontId="61" fillId="27" borderId="20" xfId="232" applyFont="1" applyFill="1" applyBorder="1" applyAlignment="1">
      <alignment vertical="center"/>
    </xf>
    <xf numFmtId="0" fontId="62" fillId="27" borderId="25" xfId="232" applyFont="1" applyFill="1" applyBorder="1" applyAlignment="1">
      <alignment horizontal="center" vertical="center" wrapText="1"/>
    </xf>
    <xf numFmtId="0" fontId="62" fillId="27" borderId="20" xfId="232" applyFont="1" applyFill="1" applyBorder="1" applyAlignment="1">
      <alignment horizontal="center" vertical="center" wrapText="1"/>
    </xf>
    <xf numFmtId="0" fontId="62" fillId="27" borderId="75" xfId="232" applyFont="1" applyFill="1" applyBorder="1" applyAlignment="1">
      <alignment horizontal="center" vertical="center" wrapText="1"/>
    </xf>
    <xf numFmtId="0" fontId="61" fillId="27" borderId="75" xfId="232" applyFont="1" applyFill="1" applyBorder="1" applyAlignment="1">
      <alignment vertical="center"/>
    </xf>
    <xf numFmtId="200" fontId="61" fillId="27" borderId="75" xfId="257" applyNumberFormat="1" applyFont="1" applyFill="1" applyBorder="1" applyAlignment="1">
      <alignment vertical="center"/>
    </xf>
    <xf numFmtId="0" fontId="62" fillId="27" borderId="29" xfId="232" applyFont="1" applyFill="1" applyBorder="1" applyAlignment="1">
      <alignment horizontal="center" vertical="center" wrapText="1"/>
    </xf>
    <xf numFmtId="0" fontId="61" fillId="27" borderId="29" xfId="232" applyFont="1" applyFill="1" applyBorder="1" applyAlignment="1">
      <alignment vertical="center"/>
    </xf>
    <xf numFmtId="0" fontId="62" fillId="27" borderId="18" xfId="232" applyFont="1" applyFill="1" applyBorder="1" applyAlignment="1">
      <alignment horizontal="center" vertical="center" wrapText="1"/>
    </xf>
    <xf numFmtId="0" fontId="61" fillId="27" borderId="18" xfId="232" applyFont="1" applyFill="1" applyBorder="1" applyAlignment="1">
      <alignment vertical="center"/>
    </xf>
    <xf numFmtId="200" fontId="61" fillId="27" borderId="18" xfId="257" applyNumberFormat="1" applyFont="1" applyFill="1" applyBorder="1" applyAlignment="1">
      <alignment vertical="center"/>
    </xf>
    <xf numFmtId="14" fontId="61" fillId="27" borderId="18" xfId="0" applyNumberFormat="1" applyFont="1" applyFill="1" applyBorder="1" applyAlignment="1">
      <alignment horizontal="center" vertical="center"/>
    </xf>
    <xf numFmtId="200" fontId="61" fillId="27" borderId="18" xfId="205" applyNumberFormat="1" applyFont="1" applyFill="1" applyBorder="1" applyAlignment="1">
      <alignment vertical="center"/>
    </xf>
    <xf numFmtId="200" fontId="61" fillId="27" borderId="75" xfId="205" applyNumberFormat="1" applyFont="1" applyFill="1" applyBorder="1" applyAlignment="1">
      <alignment vertical="center"/>
    </xf>
    <xf numFmtId="0" fontId="61" fillId="27" borderId="18" xfId="232" applyFont="1" applyFill="1" applyBorder="1" applyAlignment="1">
      <alignment horizontal="left" vertical="justify" wrapText="1"/>
    </xf>
    <xf numFmtId="200" fontId="61" fillId="27" borderId="18" xfId="350" applyNumberFormat="1" applyFont="1" applyFill="1" applyBorder="1" applyAlignment="1">
      <alignment vertical="center"/>
    </xf>
    <xf numFmtId="200" fontId="61" fillId="27" borderId="18" xfId="276" applyNumberFormat="1" applyFont="1" applyFill="1" applyBorder="1" applyAlignment="1">
      <alignment vertical="center"/>
    </xf>
    <xf numFmtId="200" fontId="61" fillId="27" borderId="71" xfId="257" applyNumberFormat="1" applyFont="1" applyFill="1" applyBorder="1" applyAlignment="1">
      <alignment vertical="center"/>
    </xf>
    <xf numFmtId="200" fontId="61" fillId="27" borderId="21" xfId="257" applyNumberFormat="1" applyFont="1" applyFill="1" applyBorder="1" applyAlignment="1">
      <alignment vertical="center"/>
    </xf>
    <xf numFmtId="200" fontId="61" fillId="27" borderId="34" xfId="257" applyNumberFormat="1" applyFont="1" applyFill="1" applyBorder="1" applyAlignment="1">
      <alignment vertical="center"/>
    </xf>
    <xf numFmtId="0" fontId="61" fillId="27" borderId="45" xfId="232" applyFont="1" applyFill="1" applyBorder="1" applyAlignment="1">
      <alignment vertical="center"/>
    </xf>
    <xf numFmtId="200" fontId="61" fillId="27" borderId="69" xfId="205" applyNumberFormat="1" applyFont="1" applyFill="1" applyBorder="1" applyAlignment="1">
      <alignment vertical="center"/>
    </xf>
    <xf numFmtId="14" fontId="61" fillId="27" borderId="20" xfId="0" applyNumberFormat="1" applyFont="1" applyFill="1" applyBorder="1" applyAlignment="1">
      <alignment horizontal="center" vertical="center"/>
    </xf>
    <xf numFmtId="0" fontId="61" fillId="27" borderId="60" xfId="232" applyFont="1" applyFill="1" applyBorder="1" applyAlignment="1">
      <alignment vertical="center"/>
    </xf>
    <xf numFmtId="200" fontId="61" fillId="27" borderId="27" xfId="257" applyNumberFormat="1" applyFont="1" applyFill="1" applyBorder="1" applyAlignment="1">
      <alignment vertical="center"/>
    </xf>
    <xf numFmtId="200" fontId="61" fillId="27" borderId="67" xfId="205" applyNumberFormat="1" applyFont="1" applyFill="1" applyBorder="1" applyAlignment="1">
      <alignment vertical="center"/>
    </xf>
    <xf numFmtId="165" fontId="61" fillId="27" borderId="34" xfId="257" applyFont="1" applyFill="1" applyBorder="1" applyAlignment="1">
      <alignment horizontal="left" vertical="center"/>
    </xf>
    <xf numFmtId="165" fontId="76" fillId="27" borderId="71" xfId="257" applyFont="1" applyFill="1" applyBorder="1" applyAlignment="1">
      <alignment vertical="center"/>
    </xf>
    <xf numFmtId="165" fontId="61" fillId="27" borderId="21" xfId="257" applyFont="1" applyFill="1" applyBorder="1" applyAlignment="1">
      <alignment vertical="center"/>
    </xf>
    <xf numFmtId="200" fontId="61" fillId="27" borderId="84" xfId="205" applyNumberFormat="1" applyFont="1" applyFill="1" applyBorder="1" applyAlignment="1">
      <alignment vertical="center"/>
    </xf>
    <xf numFmtId="165" fontId="61" fillId="27" borderId="34" xfId="257" applyFont="1" applyFill="1" applyBorder="1" applyAlignment="1">
      <alignment vertical="center"/>
    </xf>
    <xf numFmtId="165" fontId="61" fillId="27" borderId="71" xfId="257" applyFont="1" applyFill="1" applyBorder="1" applyAlignment="1">
      <alignment vertical="center"/>
    </xf>
    <xf numFmtId="0" fontId="61" fillId="25" borderId="69" xfId="232" applyFont="1" applyFill="1" applyBorder="1" applyAlignment="1">
      <alignment vertical="center"/>
    </xf>
    <xf numFmtId="165" fontId="61" fillId="25" borderId="34" xfId="257" applyFont="1" applyFill="1" applyBorder="1" applyAlignment="1">
      <alignment vertical="center"/>
    </xf>
    <xf numFmtId="0" fontId="61" fillId="25" borderId="84" xfId="232" applyFont="1" applyFill="1" applyBorder="1" applyAlignment="1">
      <alignment vertical="center"/>
    </xf>
    <xf numFmtId="165" fontId="61" fillId="25" borderId="21" xfId="257" applyFont="1" applyFill="1" applyBorder="1" applyAlignment="1">
      <alignment vertical="center"/>
    </xf>
    <xf numFmtId="0" fontId="62" fillId="25" borderId="88" xfId="232" applyFont="1" applyFill="1" applyBorder="1" applyAlignment="1">
      <alignment horizontal="center" vertical="center" wrapText="1"/>
    </xf>
    <xf numFmtId="0" fontId="61" fillId="25" borderId="88" xfId="232" applyFont="1" applyFill="1" applyBorder="1" applyAlignment="1">
      <alignment vertical="center"/>
    </xf>
    <xf numFmtId="165" fontId="61" fillId="25" borderId="61" xfId="257" applyFont="1" applyFill="1" applyBorder="1" applyAlignment="1">
      <alignment vertical="center"/>
    </xf>
    <xf numFmtId="165" fontId="61" fillId="27" borderId="18" xfId="257" applyFont="1" applyFill="1" applyBorder="1" applyAlignment="1">
      <alignment vertical="center"/>
    </xf>
    <xf numFmtId="0" fontId="71" fillId="25" borderId="0" xfId="0" applyFont="1" applyFill="1" applyBorder="1" applyAlignment="1">
      <alignment horizontal="center" vertical="center"/>
    </xf>
    <xf numFmtId="0" fontId="71" fillId="25" borderId="0" xfId="0" applyFont="1" applyFill="1" applyBorder="1" applyAlignment="1">
      <alignment horizontal="left" vertical="center"/>
    </xf>
    <xf numFmtId="200" fontId="72" fillId="25" borderId="0" xfId="222" applyNumberFormat="1" applyFont="1" applyFill="1" applyBorder="1" applyAlignment="1">
      <alignment horizontal="center" vertical="center"/>
    </xf>
    <xf numFmtId="0" fontId="72" fillId="25" borderId="0" xfId="0" applyFont="1" applyFill="1" applyBorder="1" applyAlignment="1">
      <alignment horizontal="center" vertical="center"/>
    </xf>
    <xf numFmtId="174" fontId="61" fillId="25" borderId="0" xfId="34" applyFont="1" applyFill="1" applyBorder="1" applyAlignment="1">
      <alignment horizontal="center" vertical="center"/>
    </xf>
    <xf numFmtId="200" fontId="61" fillId="25" borderId="12" xfId="258" applyNumberFormat="1" applyFont="1" applyFill="1" applyBorder="1" applyAlignment="1">
      <alignment horizontal="center" vertical="center"/>
    </xf>
    <xf numFmtId="200" fontId="61" fillId="27" borderId="69" xfId="257" applyNumberFormat="1" applyFont="1" applyFill="1" applyBorder="1" applyAlignment="1">
      <alignment horizontal="left" vertical="center" wrapText="1"/>
    </xf>
    <xf numFmtId="200" fontId="61" fillId="27" borderId="84" xfId="257" applyNumberFormat="1" applyFont="1" applyFill="1" applyBorder="1" applyAlignment="1">
      <alignment horizontal="left" vertical="center" wrapText="1"/>
    </xf>
    <xf numFmtId="200" fontId="61" fillId="27" borderId="86" xfId="257" applyNumberFormat="1" applyFont="1" applyFill="1" applyBorder="1" applyAlignment="1">
      <alignment horizontal="left" vertical="center" wrapText="1"/>
    </xf>
    <xf numFmtId="200" fontId="61" fillId="27" borderId="71" xfId="257" applyNumberFormat="1" applyFont="1" applyFill="1" applyBorder="1" applyAlignment="1">
      <alignment horizontal="left" vertical="center" wrapText="1"/>
    </xf>
    <xf numFmtId="200" fontId="61" fillId="27" borderId="61" xfId="257" applyNumberFormat="1" applyFont="1" applyFill="1" applyBorder="1" applyAlignment="1">
      <alignment horizontal="left" vertical="center" wrapText="1"/>
    </xf>
    <xf numFmtId="0" fontId="62" fillId="27" borderId="67" xfId="232" applyFont="1" applyFill="1" applyBorder="1" applyAlignment="1">
      <alignment horizontal="center" vertical="center" wrapText="1"/>
    </xf>
    <xf numFmtId="0" fontId="61" fillId="27" borderId="67" xfId="232" applyFont="1" applyFill="1" applyBorder="1" applyAlignment="1">
      <alignment vertical="center"/>
    </xf>
    <xf numFmtId="200" fontId="61" fillId="27" borderId="67" xfId="257" applyNumberFormat="1" applyFont="1" applyFill="1" applyBorder="1" applyAlignment="1">
      <alignment horizontal="left" vertical="center" wrapText="1"/>
    </xf>
    <xf numFmtId="0" fontId="62" fillId="27" borderId="88" xfId="232" applyFont="1" applyFill="1" applyBorder="1" applyAlignment="1">
      <alignment horizontal="center" vertical="center" wrapText="1"/>
    </xf>
    <xf numFmtId="0" fontId="61" fillId="27" borderId="88" xfId="232" applyFont="1" applyFill="1" applyBorder="1" applyAlignment="1">
      <alignment vertical="center"/>
    </xf>
    <xf numFmtId="200" fontId="61" fillId="27" borderId="88" xfId="257" applyNumberFormat="1" applyFont="1" applyFill="1" applyBorder="1" applyAlignment="1">
      <alignment horizontal="left" vertical="center" wrapText="1"/>
    </xf>
    <xf numFmtId="0" fontId="62" fillId="27" borderId="69" xfId="232" applyFont="1" applyFill="1" applyBorder="1" applyAlignment="1">
      <alignment horizontal="center" vertical="center" wrapText="1"/>
    </xf>
    <xf numFmtId="0" fontId="62" fillId="27" borderId="84" xfId="232" applyFont="1" applyFill="1" applyBorder="1" applyAlignment="1">
      <alignment horizontal="center" vertical="center" wrapText="1"/>
    </xf>
    <xf numFmtId="200" fontId="61" fillId="27" borderId="86" xfId="257" applyNumberFormat="1" applyFont="1" applyFill="1" applyBorder="1" applyAlignment="1">
      <alignment vertical="center"/>
    </xf>
    <xf numFmtId="200" fontId="61" fillId="27" borderId="84" xfId="257" applyNumberFormat="1" applyFont="1" applyFill="1" applyBorder="1" applyAlignment="1">
      <alignment vertical="center"/>
    </xf>
    <xf numFmtId="200" fontId="61" fillId="27" borderId="67" xfId="257" applyNumberFormat="1" applyFont="1" applyFill="1" applyBorder="1" applyAlignment="1">
      <alignment vertical="center"/>
    </xf>
    <xf numFmtId="200" fontId="61" fillId="27" borderId="88" xfId="257" applyNumberFormat="1" applyFont="1" applyFill="1" applyBorder="1" applyAlignment="1">
      <alignment vertical="center"/>
    </xf>
    <xf numFmtId="0" fontId="62" fillId="27" borderId="86" xfId="232" applyFont="1" applyFill="1" applyBorder="1" applyAlignment="1">
      <alignment horizontal="center" vertical="center" wrapText="1"/>
    </xf>
    <xf numFmtId="200" fontId="61" fillId="27" borderId="29" xfId="257" applyNumberFormat="1" applyFont="1" applyFill="1" applyBorder="1" applyAlignment="1">
      <alignment horizontal="left" vertical="center" wrapText="1"/>
    </xf>
    <xf numFmtId="200" fontId="61" fillId="27" borderId="18" xfId="257" applyNumberFormat="1" applyFont="1" applyFill="1" applyBorder="1" applyAlignment="1">
      <alignment horizontal="left" vertical="center" wrapText="1"/>
    </xf>
    <xf numFmtId="0" fontId="61" fillId="27" borderId="84" xfId="232" applyFont="1" applyFill="1" applyBorder="1" applyAlignment="1">
      <alignment vertical="center"/>
    </xf>
    <xf numFmtId="200" fontId="61" fillId="27" borderId="69" xfId="257" applyNumberFormat="1" applyFont="1" applyFill="1" applyBorder="1" applyAlignment="1">
      <alignment vertical="center"/>
    </xf>
    <xf numFmtId="200" fontId="61" fillId="25" borderId="84" xfId="257" applyNumberFormat="1" applyFont="1" applyFill="1" applyBorder="1" applyAlignment="1">
      <alignment vertical="center"/>
    </xf>
    <xf numFmtId="0" fontId="62" fillId="27" borderId="11" xfId="232" applyFont="1" applyFill="1" applyBorder="1" applyAlignment="1" applyProtection="1">
      <alignment horizontal="center" vertical="center" wrapText="1"/>
      <protection locked="0"/>
    </xf>
    <xf numFmtId="0" fontId="62" fillId="27" borderId="0" xfId="232" applyFont="1" applyFill="1" applyBorder="1" applyAlignment="1" applyProtection="1">
      <alignment vertical="center"/>
      <protection locked="0"/>
    </xf>
    <xf numFmtId="0" fontId="62" fillId="27" borderId="0" xfId="232" applyFont="1" applyFill="1" applyBorder="1" applyAlignment="1" applyProtection="1">
      <alignment horizontal="center" vertical="center"/>
      <protection locked="0"/>
    </xf>
    <xf numFmtId="0" fontId="62" fillId="27" borderId="0" xfId="232" applyFont="1" applyFill="1" applyBorder="1" applyAlignment="1" applyProtection="1">
      <alignment horizontal="center" vertical="center" wrapText="1"/>
      <protection locked="0"/>
    </xf>
    <xf numFmtId="0" fontId="61" fillId="27" borderId="0" xfId="232" applyFont="1" applyFill="1" applyBorder="1" applyAlignment="1">
      <alignment vertical="center"/>
    </xf>
    <xf numFmtId="165" fontId="61" fillId="27" borderId="0" xfId="257" applyFont="1" applyFill="1" applyBorder="1" applyAlignment="1">
      <alignment horizontal="right" vertical="center"/>
    </xf>
    <xf numFmtId="200" fontId="61" fillId="27" borderId="0" xfId="205" applyNumberFormat="1" applyFont="1" applyFill="1" applyBorder="1" applyAlignment="1">
      <alignment horizontal="center" vertical="center" wrapText="1"/>
    </xf>
    <xf numFmtId="0" fontId="62" fillId="0" borderId="11" xfId="232" applyFont="1" applyFill="1" applyBorder="1" applyAlignment="1" applyProtection="1">
      <alignment horizontal="center" vertical="center" wrapText="1"/>
      <protection locked="0"/>
    </xf>
    <xf numFmtId="0" fontId="62" fillId="25" borderId="29" xfId="232" applyFont="1" applyFill="1" applyBorder="1" applyAlignment="1" applyProtection="1">
      <alignment horizontal="center" vertical="center" wrapText="1"/>
      <protection locked="0"/>
    </xf>
    <xf numFmtId="0" fontId="61" fillId="25" borderId="29" xfId="232" applyFont="1" applyFill="1" applyBorder="1"/>
    <xf numFmtId="0" fontId="66" fillId="25" borderId="20" xfId="260" applyFill="1" applyBorder="1"/>
    <xf numFmtId="44" fontId="68" fillId="25" borderId="29" xfId="346" applyFont="1" applyFill="1" applyBorder="1" applyAlignment="1">
      <alignment horizontal="right" vertical="center"/>
    </xf>
    <xf numFmtId="200" fontId="62" fillId="25" borderId="35" xfId="346" applyNumberFormat="1" applyFont="1" applyFill="1" applyBorder="1" applyAlignment="1">
      <alignment vertical="center"/>
    </xf>
    <xf numFmtId="0" fontId="61" fillId="0" borderId="0" xfId="256" applyFont="1" applyFill="1" applyAlignment="1">
      <alignment vertical="center"/>
    </xf>
    <xf numFmtId="0" fontId="61" fillId="25" borderId="18" xfId="232" applyFont="1" applyFill="1" applyBorder="1"/>
    <xf numFmtId="44" fontId="68" fillId="25" borderId="18" xfId="346" applyFont="1" applyFill="1" applyBorder="1" applyAlignment="1">
      <alignment horizontal="right" vertical="center"/>
    </xf>
    <xf numFmtId="169" fontId="62" fillId="25" borderId="30" xfId="222" applyFont="1" applyFill="1" applyBorder="1" applyAlignment="1">
      <alignment vertical="center"/>
    </xf>
    <xf numFmtId="0" fontId="62" fillId="25" borderId="75" xfId="232" applyFont="1" applyFill="1" applyBorder="1" applyAlignment="1" applyProtection="1">
      <alignment horizontal="center" vertical="center" wrapText="1"/>
      <protection locked="0"/>
    </xf>
    <xf numFmtId="0" fontId="61" fillId="25" borderId="75" xfId="232" applyFont="1" applyFill="1" applyBorder="1"/>
    <xf numFmtId="0" fontId="61" fillId="25" borderId="94" xfId="232" applyFont="1" applyFill="1" applyBorder="1"/>
    <xf numFmtId="44" fontId="68" fillId="25" borderId="75" xfId="346" applyFont="1" applyFill="1" applyBorder="1" applyAlignment="1">
      <alignment horizontal="right" vertical="center"/>
    </xf>
    <xf numFmtId="169" fontId="62" fillId="25" borderId="74" xfId="222" applyFont="1" applyFill="1" applyBorder="1" applyAlignment="1">
      <alignment vertical="center"/>
    </xf>
    <xf numFmtId="0" fontId="66" fillId="25" borderId="18" xfId="260" applyFill="1" applyBorder="1"/>
    <xf numFmtId="200" fontId="62" fillId="25" borderId="18" xfId="346" applyNumberFormat="1" applyFont="1" applyFill="1" applyBorder="1" applyAlignment="1">
      <alignment vertical="center"/>
    </xf>
    <xf numFmtId="169" fontId="62" fillId="25" borderId="18" xfId="222" applyFont="1" applyFill="1" applyBorder="1" applyAlignment="1">
      <alignment vertical="center"/>
    </xf>
    <xf numFmtId="0" fontId="62" fillId="25" borderId="18" xfId="232" applyFont="1" applyFill="1" applyBorder="1" applyAlignment="1">
      <alignment vertical="center" wrapText="1"/>
    </xf>
    <xf numFmtId="0" fontId="72" fillId="25" borderId="18" xfId="0" applyFont="1" applyFill="1" applyBorder="1" applyAlignment="1">
      <alignment horizontal="center"/>
    </xf>
    <xf numFmtId="200" fontId="72" fillId="25" borderId="18" xfId="222" applyNumberFormat="1" applyFont="1" applyFill="1" applyBorder="1"/>
    <xf numFmtId="0" fontId="72" fillId="25" borderId="18" xfId="0" applyFont="1" applyFill="1" applyBorder="1"/>
    <xf numFmtId="200" fontId="71" fillId="25" borderId="18" xfId="222" applyNumberFormat="1" applyFont="1" applyFill="1" applyBorder="1"/>
    <xf numFmtId="0" fontId="62" fillId="0" borderId="0" xfId="232" applyFont="1" applyFill="1" applyBorder="1" applyAlignment="1" applyProtection="1">
      <alignment vertical="center"/>
      <protection locked="0"/>
    </xf>
    <xf numFmtId="0" fontId="62" fillId="0" borderId="0" xfId="232" applyFont="1" applyFill="1" applyBorder="1" applyAlignment="1" applyProtection="1">
      <alignment horizontal="center" vertical="center"/>
      <protection locked="0"/>
    </xf>
    <xf numFmtId="0" fontId="62" fillId="0" borderId="0" xfId="232" applyFont="1" applyFill="1" applyBorder="1" applyAlignment="1" applyProtection="1">
      <alignment horizontal="center" vertical="center" wrapText="1"/>
      <protection locked="0"/>
    </xf>
    <xf numFmtId="0" fontId="61" fillId="0" borderId="0" xfId="232" applyFont="1" applyFill="1" applyBorder="1" applyAlignment="1">
      <alignment vertical="center"/>
    </xf>
    <xf numFmtId="14" fontId="61" fillId="0" borderId="0" xfId="232" applyNumberFormat="1" applyFont="1" applyFill="1" applyBorder="1" applyAlignment="1" applyProtection="1">
      <alignment horizontal="center" vertical="center" wrapText="1"/>
      <protection locked="0"/>
    </xf>
    <xf numFmtId="165" fontId="61" fillId="0" borderId="0" xfId="257" applyFont="1" applyFill="1" applyBorder="1" applyAlignment="1">
      <alignment horizontal="right" vertical="center"/>
    </xf>
    <xf numFmtId="200" fontId="61" fillId="0" borderId="0" xfId="205" applyNumberFormat="1" applyFont="1" applyFill="1" applyBorder="1" applyAlignment="1">
      <alignment vertical="center"/>
    </xf>
    <xf numFmtId="200" fontId="61" fillId="0" borderId="0" xfId="205" applyNumberFormat="1" applyFont="1" applyFill="1" applyBorder="1" applyAlignment="1">
      <alignment horizontal="center" vertical="center" wrapText="1"/>
    </xf>
    <xf numFmtId="0" fontId="62" fillId="27" borderId="33" xfId="232" applyFont="1" applyFill="1" applyBorder="1" applyAlignment="1">
      <alignment horizontal="center" vertical="center" wrapText="1"/>
    </xf>
    <xf numFmtId="0" fontId="62" fillId="27" borderId="47" xfId="232" applyFont="1" applyFill="1" applyBorder="1" applyAlignment="1">
      <alignment horizontal="center" vertical="center" wrapText="1"/>
    </xf>
    <xf numFmtId="200" fontId="61" fillId="27" borderId="20" xfId="257" applyNumberFormat="1" applyFont="1" applyFill="1" applyBorder="1" applyAlignment="1">
      <alignment horizontal="left" vertical="center" wrapText="1"/>
    </xf>
    <xf numFmtId="0" fontId="61" fillId="27" borderId="0" xfId="0" applyFont="1" applyFill="1" applyAlignment="1">
      <alignment vertical="center"/>
    </xf>
    <xf numFmtId="0" fontId="62" fillId="27" borderId="59" xfId="232" applyFont="1" applyFill="1" applyBorder="1" applyAlignment="1">
      <alignment horizontal="center" vertical="center" wrapText="1"/>
    </xf>
    <xf numFmtId="201" fontId="14" fillId="27" borderId="57" xfId="0" applyNumberFormat="1" applyFont="1" applyFill="1" applyBorder="1" applyAlignment="1">
      <alignment vertical="center"/>
    </xf>
    <xf numFmtId="177" fontId="14" fillId="27" borderId="57" xfId="0" applyNumberFormat="1" applyFont="1" applyFill="1" applyBorder="1" applyAlignment="1">
      <alignment vertical="center"/>
    </xf>
    <xf numFmtId="0" fontId="61" fillId="27" borderId="57" xfId="232" applyFont="1" applyFill="1" applyBorder="1" applyAlignment="1">
      <alignment vertical="center"/>
    </xf>
    <xf numFmtId="177" fontId="61" fillId="27" borderId="57" xfId="232" applyNumberFormat="1" applyFont="1" applyFill="1" applyBorder="1" applyAlignment="1">
      <alignment horizontal="center" vertical="center"/>
    </xf>
    <xf numFmtId="0" fontId="61" fillId="27" borderId="0" xfId="232" applyFont="1" applyFill="1" applyAlignment="1">
      <alignment vertical="center"/>
    </xf>
    <xf numFmtId="201" fontId="14" fillId="27" borderId="0" xfId="0" applyNumberFormat="1" applyFont="1" applyFill="1" applyAlignment="1">
      <alignment vertical="center"/>
    </xf>
    <xf numFmtId="177" fontId="61" fillId="27" borderId="0" xfId="232" applyNumberFormat="1" applyFont="1" applyFill="1" applyAlignment="1">
      <alignment horizontal="center" vertical="center"/>
    </xf>
    <xf numFmtId="0" fontId="62" fillId="27" borderId="18" xfId="232" applyFont="1" applyFill="1" applyBorder="1" applyAlignment="1" applyProtection="1">
      <alignment horizontal="center" vertical="center"/>
      <protection locked="0"/>
    </xf>
    <xf numFmtId="0" fontId="62" fillId="27" borderId="18" xfId="232" applyFont="1" applyFill="1" applyBorder="1" applyAlignment="1" applyProtection="1">
      <alignment vertical="center"/>
      <protection locked="0"/>
    </xf>
    <xf numFmtId="165" fontId="61" fillId="27" borderId="18" xfId="257" applyFont="1" applyFill="1" applyBorder="1" applyAlignment="1">
      <alignment horizontal="right" vertical="center"/>
    </xf>
    <xf numFmtId="200" fontId="62" fillId="27" borderId="84" xfId="205" applyNumberFormat="1" applyFont="1" applyFill="1" applyBorder="1" applyAlignment="1">
      <alignment vertical="center"/>
    </xf>
    <xf numFmtId="200" fontId="61" fillId="27" borderId="18" xfId="232" applyNumberFormat="1" applyFont="1" applyFill="1" applyBorder="1" applyAlignment="1">
      <alignment vertical="center"/>
    </xf>
    <xf numFmtId="200" fontId="62" fillId="27" borderId="18" xfId="232" applyNumberFormat="1" applyFont="1" applyFill="1" applyBorder="1" applyAlignment="1">
      <alignment vertical="center"/>
    </xf>
    <xf numFmtId="165" fontId="68" fillId="27" borderId="18" xfId="257" applyFont="1" applyFill="1" applyBorder="1" applyAlignment="1">
      <alignment horizontal="right" vertical="center"/>
    </xf>
    <xf numFmtId="0" fontId="62" fillId="27" borderId="86" xfId="0" applyFont="1" applyFill="1" applyBorder="1" applyAlignment="1">
      <alignment horizontal="left" vertical="center" wrapText="1"/>
    </xf>
    <xf numFmtId="0" fontId="62" fillId="27" borderId="86" xfId="0" applyFont="1" applyFill="1" applyBorder="1" applyAlignment="1">
      <alignment horizontal="center" vertical="center"/>
    </xf>
    <xf numFmtId="200" fontId="61" fillId="27" borderId="84" xfId="257" applyNumberFormat="1" applyFont="1" applyFill="1" applyBorder="1" applyAlignment="1">
      <alignment horizontal="center" vertical="center"/>
    </xf>
    <xf numFmtId="200" fontId="61" fillId="27" borderId="0" xfId="232" applyNumberFormat="1" applyFont="1" applyFill="1" applyBorder="1" applyAlignment="1">
      <alignment vertical="center"/>
    </xf>
    <xf numFmtId="200" fontId="62" fillId="27" borderId="0" xfId="232" applyNumberFormat="1" applyFont="1" applyFill="1" applyBorder="1" applyAlignment="1">
      <alignment vertical="center"/>
    </xf>
    <xf numFmtId="0" fontId="62" fillId="27" borderId="32" xfId="232" applyFont="1" applyFill="1" applyBorder="1" applyAlignment="1">
      <alignment horizontal="center" vertical="center" wrapText="1"/>
    </xf>
    <xf numFmtId="200" fontId="61" fillId="27" borderId="45" xfId="257" applyNumberFormat="1" applyFont="1" applyFill="1" applyBorder="1" applyAlignment="1">
      <alignment horizontal="left" vertical="center" wrapText="1"/>
    </xf>
    <xf numFmtId="200" fontId="61" fillId="27" borderId="69" xfId="0" applyNumberFormat="1" applyFont="1" applyFill="1" applyBorder="1" applyAlignment="1">
      <alignment vertical="center"/>
    </xf>
    <xf numFmtId="200" fontId="61" fillId="27" borderId="19" xfId="257" applyNumberFormat="1" applyFont="1" applyFill="1" applyBorder="1" applyAlignment="1">
      <alignment horizontal="left" vertical="center" wrapText="1"/>
    </xf>
    <xf numFmtId="200" fontId="61" fillId="27" borderId="60" xfId="257" applyNumberFormat="1" applyFont="1" applyFill="1" applyBorder="1" applyAlignment="1">
      <alignment horizontal="left" vertical="center" wrapText="1"/>
    </xf>
    <xf numFmtId="0" fontId="62" fillId="27" borderId="87" xfId="232" applyFont="1" applyFill="1" applyBorder="1" applyAlignment="1">
      <alignment horizontal="center" vertical="center" wrapText="1"/>
    </xf>
    <xf numFmtId="200" fontId="61" fillId="27" borderId="75" xfId="257" applyNumberFormat="1" applyFont="1" applyFill="1" applyBorder="1" applyAlignment="1">
      <alignment horizontal="left" vertical="center" wrapText="1"/>
    </xf>
    <xf numFmtId="44" fontId="56" fillId="0" borderId="18" xfId="346" applyFont="1" applyBorder="1"/>
    <xf numFmtId="44" fontId="56" fillId="0" borderId="30" xfId="346" applyFont="1" applyBorder="1"/>
    <xf numFmtId="44" fontId="56" fillId="0" borderId="20" xfId="346" applyFont="1" applyBorder="1"/>
    <xf numFmtId="44" fontId="56" fillId="0" borderId="41" xfId="346" applyFont="1" applyBorder="1"/>
    <xf numFmtId="44" fontId="56" fillId="0" borderId="18" xfId="346" applyFont="1" applyBorder="1" applyAlignment="1">
      <alignment horizontal="center"/>
    </xf>
    <xf numFmtId="44" fontId="56" fillId="0" borderId="46" xfId="346" applyFont="1" applyBorder="1" applyAlignment="1">
      <alignment horizontal="center" wrapText="1"/>
    </xf>
    <xf numFmtId="0" fontId="39" fillId="0" borderId="95" xfId="0" applyFont="1" applyBorder="1"/>
    <xf numFmtId="0" fontId="39" fillId="0" borderId="96" xfId="0" applyFont="1" applyBorder="1"/>
    <xf numFmtId="0" fontId="39" fillId="0" borderId="97" xfId="0" applyFont="1" applyFill="1" applyBorder="1"/>
    <xf numFmtId="0" fontId="39" fillId="0" borderId="95" xfId="134" applyFont="1" applyBorder="1"/>
    <xf numFmtId="0" fontId="39" fillId="0" borderId="96" xfId="134" applyFont="1" applyBorder="1"/>
    <xf numFmtId="0" fontId="39" fillId="0" borderId="97" xfId="134" applyFont="1" applyBorder="1"/>
    <xf numFmtId="0" fontId="56" fillId="0" borderId="18" xfId="125" applyFont="1" applyBorder="1" applyAlignment="1">
      <alignment horizontal="left" vertical="center" wrapText="1"/>
    </xf>
    <xf numFmtId="4" fontId="56" fillId="0" borderId="18" xfId="268" applyNumberFormat="1" applyFont="1" applyBorder="1" applyAlignment="1">
      <alignment horizontal="center" vertical="center" wrapText="1"/>
    </xf>
    <xf numFmtId="0" fontId="49" fillId="24" borderId="42" xfId="134" applyFont="1" applyFill="1" applyBorder="1" applyAlignment="1">
      <alignment vertical="center" wrapText="1"/>
    </xf>
    <xf numFmtId="0" fontId="14" fillId="0" borderId="18" xfId="134" applyBorder="1" applyAlignment="1">
      <alignment horizontal="left" vertical="center" wrapText="1"/>
    </xf>
    <xf numFmtId="0" fontId="14" fillId="0" borderId="18" xfId="134" applyBorder="1" applyAlignment="1">
      <alignment horizontal="center" vertical="center"/>
    </xf>
    <xf numFmtId="0" fontId="14" fillId="0" borderId="18" xfId="125" applyBorder="1" applyAlignment="1">
      <alignment horizontal="center" vertical="center"/>
    </xf>
    <xf numFmtId="0" fontId="14" fillId="0" borderId="25" xfId="134" applyBorder="1" applyAlignment="1">
      <alignment horizontal="center" vertical="center"/>
    </xf>
    <xf numFmtId="4" fontId="14" fillId="0" borderId="25" xfId="267" applyNumberFormat="1" applyFont="1" applyBorder="1" applyAlignment="1">
      <alignment horizontal="right" vertical="center" wrapText="1"/>
    </xf>
    <xf numFmtId="0" fontId="58" fillId="24" borderId="45" xfId="0" applyFont="1" applyFill="1" applyBorder="1" applyAlignment="1">
      <alignment horizontal="center"/>
    </xf>
    <xf numFmtId="0" fontId="58" fillId="24" borderId="16" xfId="0" applyFont="1" applyFill="1" applyBorder="1" applyAlignment="1">
      <alignment horizontal="center"/>
    </xf>
    <xf numFmtId="0" fontId="58" fillId="0" borderId="57" xfId="0" applyFont="1" applyBorder="1" applyAlignment="1">
      <alignment horizontal="center"/>
    </xf>
    <xf numFmtId="0" fontId="58" fillId="24" borderId="17" xfId="0" applyFont="1" applyFill="1" applyBorder="1" applyAlignment="1">
      <alignment horizontal="center" wrapText="1"/>
    </xf>
    <xf numFmtId="0" fontId="39" fillId="0" borderId="81" xfId="0" applyFont="1" applyBorder="1"/>
    <xf numFmtId="0" fontId="39" fillId="0" borderId="37" xfId="0" applyFont="1" applyBorder="1"/>
    <xf numFmtId="0" fontId="54" fillId="0" borderId="0" xfId="0" applyFont="1"/>
    <xf numFmtId="0" fontId="55" fillId="0" borderId="0" xfId="0" applyFont="1"/>
    <xf numFmtId="0" fontId="56" fillId="0" borderId="0" xfId="0" applyFont="1"/>
    <xf numFmtId="0" fontId="51" fillId="0" borderId="37" xfId="0" applyFont="1" applyBorder="1" applyAlignment="1">
      <alignment horizontal="center" vertical="center"/>
    </xf>
    <xf numFmtId="0" fontId="51" fillId="0" borderId="37" xfId="0" applyFont="1" applyBorder="1" applyAlignment="1">
      <alignment vertical="center"/>
    </xf>
    <xf numFmtId="0" fontId="58" fillId="0" borderId="0" xfId="0" applyFont="1" applyAlignment="1">
      <alignment horizontal="center"/>
    </xf>
    <xf numFmtId="0" fontId="56" fillId="0" borderId="0" xfId="0" applyFont="1" applyAlignment="1">
      <alignment horizontal="right" vertical="center"/>
    </xf>
    <xf numFmtId="1" fontId="51" fillId="0" borderId="37" xfId="0" applyNumberFormat="1" applyFont="1" applyBorder="1" applyAlignment="1">
      <alignment horizontal="center" vertical="center"/>
    </xf>
    <xf numFmtId="1" fontId="56" fillId="0" borderId="12" xfId="0" applyNumberFormat="1" applyFont="1" applyBorder="1" applyAlignment="1">
      <alignment horizontal="center" vertical="center"/>
    </xf>
    <xf numFmtId="0" fontId="56" fillId="0" borderId="71" xfId="0" applyFont="1" applyBorder="1" applyAlignment="1">
      <alignment horizontal="left"/>
    </xf>
    <xf numFmtId="0" fontId="56" fillId="0" borderId="54" xfId="0" applyFont="1" applyBorder="1" applyAlignment="1">
      <alignment horizontal="center"/>
    </xf>
    <xf numFmtId="0" fontId="56" fillId="0" borderId="70" xfId="0" applyFont="1" applyBorder="1" applyAlignment="1">
      <alignment horizontal="center"/>
    </xf>
    <xf numFmtId="0" fontId="51" fillId="0" borderId="37" xfId="0" applyFont="1" applyBorder="1" applyAlignment="1">
      <alignment horizontal="center"/>
    </xf>
    <xf numFmtId="0" fontId="50" fillId="0" borderId="37" xfId="0" applyFont="1" applyBorder="1" applyAlignment="1" applyProtection="1">
      <alignment horizontal="center"/>
      <protection locked="0"/>
    </xf>
    <xf numFmtId="0" fontId="50" fillId="0" borderId="37" xfId="0" applyFont="1" applyBorder="1" applyAlignment="1">
      <alignment horizontal="center" vertical="center"/>
    </xf>
    <xf numFmtId="4" fontId="39" fillId="0" borderId="37" xfId="0" applyNumberFormat="1" applyFont="1" applyBorder="1" applyAlignment="1">
      <alignment horizontal="center" vertical="center"/>
    </xf>
    <xf numFmtId="0" fontId="50" fillId="0" borderId="37" xfId="0" applyFont="1" applyBorder="1" applyAlignment="1">
      <alignment horizontal="left" vertical="center"/>
    </xf>
    <xf numFmtId="0" fontId="50" fillId="0" borderId="37" xfId="0" applyFont="1" applyBorder="1" applyAlignment="1">
      <alignment horizontal="center"/>
    </xf>
    <xf numFmtId="174" fontId="39" fillId="0" borderId="37" xfId="34" applyFont="1" applyBorder="1"/>
    <xf numFmtId="177" fontId="14" fillId="0" borderId="19" xfId="362" applyNumberFormat="1" applyFont="1" applyBorder="1" applyAlignment="1">
      <alignment horizontal="justify" vertical="center" wrapText="1"/>
    </xf>
    <xf numFmtId="174" fontId="39" fillId="0" borderId="37" xfId="0" applyNumberFormat="1" applyFont="1" applyBorder="1"/>
    <xf numFmtId="2" fontId="14" fillId="0" borderId="18" xfId="362" applyNumberFormat="1" applyFont="1" applyBorder="1" applyAlignment="1">
      <alignment horizontal="center" vertical="center"/>
    </xf>
    <xf numFmtId="203" fontId="56" fillId="0" borderId="18" xfId="0" applyNumberFormat="1" applyFont="1" applyBorder="1"/>
    <xf numFmtId="0" fontId="50" fillId="0" borderId="37" xfId="0" applyFont="1" applyBorder="1" applyAlignment="1">
      <alignment horizontal="center" wrapText="1"/>
    </xf>
    <xf numFmtId="174" fontId="39" fillId="0" borderId="37" xfId="34" applyFont="1" applyBorder="1" applyAlignment="1">
      <alignment horizontal="center" wrapText="1"/>
    </xf>
    <xf numFmtId="167" fontId="58" fillId="24" borderId="59" xfId="0" applyNumberFormat="1" applyFont="1" applyFill="1" applyBorder="1"/>
    <xf numFmtId="167" fontId="39" fillId="0" borderId="37" xfId="0" applyNumberFormat="1" applyFont="1" applyBorder="1"/>
    <xf numFmtId="43" fontId="39" fillId="0" borderId="37" xfId="34" applyNumberFormat="1" applyFont="1" applyBorder="1"/>
    <xf numFmtId="43" fontId="39" fillId="0" borderId="37" xfId="0" applyNumberFormat="1" applyFont="1" applyBorder="1"/>
    <xf numFmtId="43" fontId="58" fillId="24" borderId="59" xfId="0" applyNumberFormat="1" applyFont="1" applyFill="1" applyBorder="1"/>
    <xf numFmtId="0" fontId="56" fillId="0" borderId="0" xfId="0" applyFont="1" applyAlignment="1">
      <alignment horizontal="left"/>
    </xf>
    <xf numFmtId="0" fontId="56" fillId="0" borderId="11" xfId="0" applyFont="1" applyBorder="1" applyAlignment="1">
      <alignment horizontal="left"/>
    </xf>
    <xf numFmtId="0" fontId="40" fillId="0" borderId="37" xfId="0" applyFont="1" applyBorder="1" applyAlignment="1">
      <alignment horizontal="right"/>
    </xf>
    <xf numFmtId="0" fontId="39" fillId="0" borderId="97" xfId="0" applyFont="1" applyBorder="1"/>
    <xf numFmtId="2" fontId="56" fillId="0" borderId="18" xfId="0" applyNumberFormat="1" applyFont="1" applyBorder="1" applyAlignment="1">
      <alignment horizontal="right"/>
    </xf>
    <xf numFmtId="4" fontId="14" fillId="0" borderId="29" xfId="268" applyNumberFormat="1" applyFont="1" applyBorder="1" applyAlignment="1">
      <alignment horizontal="center" vertical="center" wrapText="1"/>
    </xf>
    <xf numFmtId="4" fontId="14" fillId="0" borderId="18" xfId="268" applyNumberFormat="1" applyFont="1" applyBorder="1" applyAlignment="1">
      <alignment horizontal="center" vertical="center" wrapText="1"/>
    </xf>
    <xf numFmtId="204" fontId="14" fillId="0" borderId="25" xfId="288" applyNumberFormat="1" applyFont="1" applyBorder="1" applyAlignment="1">
      <alignment horizontal="right" vertical="center" wrapText="1"/>
    </xf>
    <xf numFmtId="2" fontId="56" fillId="0" borderId="18" xfId="0" applyNumberFormat="1" applyFont="1" applyFill="1" applyBorder="1" applyAlignment="1">
      <alignment horizontal="center"/>
    </xf>
    <xf numFmtId="0" fontId="58" fillId="24" borderId="17" xfId="134" applyFont="1" applyFill="1" applyBorder="1" applyAlignment="1">
      <alignment horizontal="center" wrapText="1"/>
    </xf>
    <xf numFmtId="0" fontId="56" fillId="0" borderId="27" xfId="134" applyFont="1" applyBorder="1"/>
    <xf numFmtId="0" fontId="56" fillId="0" borderId="31" xfId="134" applyFont="1" applyBorder="1"/>
    <xf numFmtId="0" fontId="58" fillId="24" borderId="16" xfId="134" applyFont="1" applyFill="1" applyBorder="1" applyAlignment="1">
      <alignment horizontal="center"/>
    </xf>
    <xf numFmtId="0" fontId="58" fillId="0" borderId="57" xfId="134" applyFont="1" applyBorder="1" applyAlignment="1">
      <alignment horizontal="center"/>
    </xf>
    <xf numFmtId="0" fontId="58" fillId="0" borderId="0" xfId="134" applyFont="1" applyAlignment="1">
      <alignment horizontal="center"/>
    </xf>
    <xf numFmtId="0" fontId="58" fillId="24" borderId="16" xfId="0" applyFont="1" applyFill="1" applyBorder="1" applyAlignment="1">
      <alignment horizontal="center"/>
    </xf>
    <xf numFmtId="0" fontId="58" fillId="24" borderId="17" xfId="0" applyFont="1" applyFill="1" applyBorder="1" applyAlignment="1">
      <alignment horizontal="center" wrapText="1"/>
    </xf>
    <xf numFmtId="0" fontId="58" fillId="24" borderId="45" xfId="0" applyFont="1" applyFill="1" applyBorder="1" applyAlignment="1">
      <alignment horizontal="center"/>
    </xf>
    <xf numFmtId="0" fontId="58" fillId="0" borderId="0" xfId="0" applyFont="1" applyBorder="1" applyAlignment="1">
      <alignment horizontal="center"/>
    </xf>
    <xf numFmtId="0" fontId="58" fillId="0" borderId="57" xfId="0" applyFont="1" applyBorder="1" applyAlignment="1">
      <alignment horizontal="center"/>
    </xf>
    <xf numFmtId="0" fontId="58" fillId="24" borderId="45" xfId="134" applyFont="1" applyFill="1" applyBorder="1" applyAlignment="1">
      <alignment horizontal="center"/>
    </xf>
    <xf numFmtId="0" fontId="56" fillId="0" borderId="18" xfId="134" applyFont="1" applyBorder="1"/>
    <xf numFmtId="0" fontId="56" fillId="0" borderId="27" xfId="0" applyFont="1" applyBorder="1"/>
    <xf numFmtId="0" fontId="56" fillId="0" borderId="31" xfId="0" applyFont="1" applyBorder="1"/>
    <xf numFmtId="4" fontId="56" fillId="0" borderId="18" xfId="268" applyNumberFormat="1" applyFont="1" applyFill="1" applyBorder="1" applyAlignment="1">
      <alignment horizontal="center" vertical="center" wrapText="1"/>
    </xf>
    <xf numFmtId="1" fontId="56" fillId="0" borderId="18" xfId="0" applyNumberFormat="1" applyFont="1" applyBorder="1"/>
    <xf numFmtId="44" fontId="56" fillId="0" borderId="62" xfId="261" applyFont="1" applyBorder="1"/>
    <xf numFmtId="0" fontId="56" fillId="0" borderId="75" xfId="134" applyFont="1" applyBorder="1"/>
    <xf numFmtId="0" fontId="56" fillId="0" borderId="0" xfId="134" applyFont="1" applyBorder="1"/>
    <xf numFmtId="0" fontId="56" fillId="0" borderId="48" xfId="134" applyFont="1" applyBorder="1"/>
    <xf numFmtId="44" fontId="56" fillId="0" borderId="30" xfId="342" applyFont="1" applyBorder="1" applyAlignment="1">
      <alignment horizontal="right"/>
    </xf>
    <xf numFmtId="0" fontId="14" fillId="0" borderId="0" xfId="0" applyFont="1" applyBorder="1" applyAlignment="1">
      <alignment horizontal="center"/>
    </xf>
    <xf numFmtId="174" fontId="56" fillId="0" borderId="30" xfId="34" applyFont="1" applyBorder="1" applyAlignment="1">
      <alignment horizontal="right"/>
    </xf>
    <xf numFmtId="174" fontId="14" fillId="0" borderId="30" xfId="343" applyNumberFormat="1" applyFont="1" applyBorder="1" applyAlignment="1">
      <alignment horizontal="right" vertical="center"/>
    </xf>
    <xf numFmtId="201" fontId="14" fillId="0" borderId="41" xfId="343" applyNumberFormat="1" applyFont="1" applyBorder="1" applyAlignment="1">
      <alignment horizontal="center" vertical="center"/>
    </xf>
    <xf numFmtId="201" fontId="14" fillId="0" borderId="39" xfId="343" applyNumberFormat="1" applyFont="1" applyBorder="1" applyAlignment="1">
      <alignment horizontal="center" vertical="center"/>
    </xf>
    <xf numFmtId="0" fontId="56" fillId="0" borderId="20" xfId="134" applyFont="1" applyBorder="1" applyAlignment="1">
      <alignment horizontal="center"/>
    </xf>
    <xf numFmtId="0" fontId="56" fillId="0" borderId="20" xfId="134" applyFont="1" applyBorder="1"/>
    <xf numFmtId="4" fontId="14" fillId="0" borderId="29" xfId="267" applyNumberFormat="1" applyFont="1" applyBorder="1" applyAlignment="1">
      <alignment horizontal="center" vertical="center" wrapText="1"/>
    </xf>
    <xf numFmtId="0" fontId="53" fillId="0" borderId="0" xfId="255" applyAlignment="1" applyProtection="1"/>
    <xf numFmtId="0" fontId="56" fillId="0" borderId="53" xfId="0" applyFont="1" applyFill="1" applyBorder="1" applyAlignment="1">
      <alignment horizontal="center"/>
    </xf>
    <xf numFmtId="0" fontId="56" fillId="0" borderId="20" xfId="0" applyFont="1" applyFill="1" applyBorder="1"/>
    <xf numFmtId="44" fontId="56" fillId="0" borderId="41" xfId="346" applyFont="1" applyFill="1" applyBorder="1"/>
    <xf numFmtId="0" fontId="58" fillId="0" borderId="20" xfId="125" applyFont="1" applyBorder="1" applyAlignment="1">
      <alignment horizontal="center" vertical="center" wrapText="1"/>
    </xf>
    <xf numFmtId="0" fontId="58" fillId="24" borderId="40" xfId="134" applyFont="1" applyFill="1" applyBorder="1" applyAlignment="1">
      <alignment vertical="center"/>
    </xf>
    <xf numFmtId="0" fontId="58" fillId="24" borderId="42" xfId="134" applyFont="1" applyFill="1" applyBorder="1" applyAlignment="1">
      <alignment vertical="center"/>
    </xf>
    <xf numFmtId="0" fontId="58" fillId="24" borderId="43" xfId="134" applyFont="1" applyFill="1" applyBorder="1" applyAlignment="1">
      <alignment vertical="center"/>
    </xf>
    <xf numFmtId="0" fontId="56" fillId="0" borderId="51" xfId="134" applyFont="1" applyBorder="1" applyAlignment="1">
      <alignment horizontal="center" vertical="center"/>
    </xf>
    <xf numFmtId="0" fontId="56" fillId="0" borderId="18" xfId="134" applyFont="1" applyBorder="1" applyAlignment="1">
      <alignment horizontal="center" vertical="center"/>
    </xf>
    <xf numFmtId="4" fontId="56" fillId="0" borderId="18" xfId="268" applyNumberFormat="1" applyFont="1" applyBorder="1" applyAlignment="1">
      <alignment vertical="center" wrapText="1"/>
    </xf>
    <xf numFmtId="168" fontId="56" fillId="0" borderId="18" xfId="288" applyNumberFormat="1" applyFont="1" applyBorder="1" applyAlignment="1">
      <alignment horizontal="right" vertical="center" wrapText="1"/>
    </xf>
    <xf numFmtId="168" fontId="56" fillId="0" borderId="46" xfId="288" applyNumberFormat="1" applyFont="1" applyBorder="1" applyAlignment="1">
      <alignment horizontal="right" vertical="center" wrapText="1"/>
    </xf>
    <xf numFmtId="0" fontId="56" fillId="0" borderId="13" xfId="134" applyFont="1" applyBorder="1" applyAlignment="1">
      <alignment horizontal="left" vertical="center"/>
    </xf>
    <xf numFmtId="0" fontId="56" fillId="0" borderId="14" xfId="134" applyFont="1" applyBorder="1" applyAlignment="1">
      <alignment horizontal="center" vertical="center"/>
    </xf>
    <xf numFmtId="0" fontId="56" fillId="0" borderId="14" xfId="134" applyFont="1" applyBorder="1" applyAlignment="1">
      <alignment horizontal="left" vertical="center" wrapText="1"/>
    </xf>
    <xf numFmtId="168" fontId="56" fillId="0" borderId="24" xfId="288" applyNumberFormat="1" applyFont="1" applyBorder="1" applyAlignment="1">
      <alignment horizontal="right" vertical="center" wrapText="1"/>
    </xf>
    <xf numFmtId="177" fontId="58" fillId="0" borderId="39" xfId="268" applyNumberFormat="1" applyFont="1" applyBorder="1" applyAlignment="1">
      <alignment horizontal="right" vertical="center"/>
    </xf>
    <xf numFmtId="168" fontId="56" fillId="0" borderId="30" xfId="288" applyNumberFormat="1" applyFont="1" applyBorder="1" applyAlignment="1">
      <alignment horizontal="right" vertical="center" wrapText="1"/>
    </xf>
    <xf numFmtId="0" fontId="56" fillId="0" borderId="50" xfId="134" applyFont="1" applyBorder="1" applyAlignment="1">
      <alignment horizontal="left" vertical="center"/>
    </xf>
    <xf numFmtId="168" fontId="56" fillId="0" borderId="44" xfId="288" applyNumberFormat="1" applyFont="1" applyBorder="1" applyAlignment="1">
      <alignment horizontal="right" vertical="center" wrapText="1"/>
    </xf>
    <xf numFmtId="177" fontId="58" fillId="0" borderId="49" xfId="268" applyNumberFormat="1" applyFont="1" applyBorder="1" applyAlignment="1">
      <alignment horizontal="right" vertical="center"/>
    </xf>
    <xf numFmtId="2" fontId="56" fillId="0" borderId="14" xfId="134" applyNumberFormat="1" applyFont="1" applyBorder="1" applyAlignment="1">
      <alignment horizontal="center" vertical="center"/>
    </xf>
    <xf numFmtId="0" fontId="56" fillId="0" borderId="14" xfId="134" applyFont="1" applyBorder="1" applyAlignment="1">
      <alignment horizontal="left" vertical="center"/>
    </xf>
    <xf numFmtId="0" fontId="40" fillId="0" borderId="0" xfId="127" applyFont="1"/>
    <xf numFmtId="0" fontId="40" fillId="0" borderId="36" xfId="127" applyFont="1" applyBorder="1"/>
    <xf numFmtId="183" fontId="58" fillId="24" borderId="43" xfId="134" applyNumberFormat="1" applyFont="1" applyFill="1" applyBorder="1" applyAlignment="1">
      <alignment vertical="center"/>
    </xf>
    <xf numFmtId="0" fontId="40" fillId="0" borderId="37" xfId="127" applyFont="1" applyBorder="1"/>
    <xf numFmtId="0" fontId="77" fillId="0" borderId="0" xfId="127" applyFont="1"/>
    <xf numFmtId="49" fontId="58" fillId="0" borderId="0" xfId="130" applyNumberFormat="1" applyFont="1" applyAlignment="1">
      <alignment horizontal="right" vertical="center"/>
    </xf>
    <xf numFmtId="182" fontId="58" fillId="0" borderId="0" xfId="130" applyNumberFormat="1" applyFont="1" applyAlignment="1">
      <alignment vertical="center"/>
    </xf>
    <xf numFmtId="0" fontId="56" fillId="0" borderId="0" xfId="127" applyFont="1"/>
    <xf numFmtId="0" fontId="56" fillId="0" borderId="0" xfId="125" applyFont="1" applyAlignment="1">
      <alignment horizontal="center" vertical="center"/>
    </xf>
    <xf numFmtId="180" fontId="56" fillId="0" borderId="18" xfId="128" applyNumberFormat="1" applyFont="1" applyBorder="1" applyAlignment="1">
      <alignment vertical="center"/>
    </xf>
    <xf numFmtId="180" fontId="58" fillId="0" borderId="18" xfId="128" applyNumberFormat="1" applyFont="1" applyBorder="1" applyAlignment="1">
      <alignment vertical="center"/>
    </xf>
    <xf numFmtId="0" fontId="58" fillId="0" borderId="0" xfId="127" applyFont="1" applyAlignment="1">
      <alignment horizontal="center" vertical="center"/>
    </xf>
    <xf numFmtId="180" fontId="58" fillId="0" borderId="0" xfId="128" applyNumberFormat="1" applyFont="1" applyBorder="1" applyAlignment="1">
      <alignment vertical="center"/>
    </xf>
    <xf numFmtId="0" fontId="56" fillId="0" borderId="0" xfId="127" applyFont="1" applyAlignment="1">
      <alignment horizontal="center"/>
    </xf>
    <xf numFmtId="0" fontId="58" fillId="0" borderId="27" xfId="127" applyFont="1" applyBorder="1" applyAlignment="1">
      <alignment horizontal="left" vertical="center"/>
    </xf>
    <xf numFmtId="9" fontId="56" fillId="0" borderId="31" xfId="128" applyNumberFormat="1" applyFont="1" applyBorder="1" applyAlignment="1">
      <alignment horizontal="center" vertical="center"/>
    </xf>
    <xf numFmtId="180" fontId="58" fillId="0" borderId="31" xfId="128" applyNumberFormat="1" applyFont="1" applyBorder="1" applyAlignment="1">
      <alignment vertical="center"/>
    </xf>
    <xf numFmtId="0" fontId="56" fillId="0" borderId="28" xfId="127" applyFont="1" applyBorder="1" applyAlignment="1">
      <alignment vertical="center"/>
    </xf>
    <xf numFmtId="205" fontId="40" fillId="0" borderId="37" xfId="127" applyNumberFormat="1" applyFont="1" applyBorder="1"/>
    <xf numFmtId="2" fontId="56" fillId="0" borderId="0" xfId="127" applyNumberFormat="1" applyFont="1"/>
    <xf numFmtId="180" fontId="56" fillId="0" borderId="0" xfId="128" applyNumberFormat="1" applyFont="1"/>
    <xf numFmtId="39" fontId="58" fillId="0" borderId="0" xfId="128" applyNumberFormat="1" applyFont="1" applyAlignment="1">
      <alignment vertical="center"/>
    </xf>
    <xf numFmtId="0" fontId="58" fillId="0" borderId="34" xfId="227" applyFont="1" applyBorder="1" applyAlignment="1">
      <alignment vertical="center"/>
    </xf>
    <xf numFmtId="0" fontId="39" fillId="0" borderId="0" xfId="127" applyFont="1"/>
    <xf numFmtId="0" fontId="40" fillId="0" borderId="103" xfId="127" applyFont="1" applyBorder="1"/>
    <xf numFmtId="0" fontId="40" fillId="0" borderId="0" xfId="364" applyFont="1"/>
    <xf numFmtId="0" fontId="40" fillId="0" borderId="0" xfId="364" applyFont="1" applyAlignment="1">
      <alignment horizontal="center"/>
    </xf>
    <xf numFmtId="0" fontId="79" fillId="0" borderId="0" xfId="364" applyFont="1"/>
    <xf numFmtId="0" fontId="40" fillId="0" borderId="38" xfId="364" applyFont="1" applyBorder="1"/>
    <xf numFmtId="0" fontId="40" fillId="0" borderId="80" xfId="364" applyFont="1" applyBorder="1"/>
    <xf numFmtId="0" fontId="40" fillId="0" borderId="80" xfId="364" applyFont="1" applyBorder="1" applyAlignment="1">
      <alignment horizontal="center"/>
    </xf>
    <xf numFmtId="0" fontId="40" fillId="0" borderId="98" xfId="364" applyFont="1" applyBorder="1"/>
    <xf numFmtId="0" fontId="40" fillId="0" borderId="36" xfId="364" applyFont="1" applyBorder="1"/>
    <xf numFmtId="0" fontId="40" fillId="0" borderId="37" xfId="364" applyFont="1" applyBorder="1"/>
    <xf numFmtId="0" fontId="80" fillId="0" borderId="100" xfId="134" applyFont="1" applyBorder="1" applyAlignment="1">
      <alignment horizontal="left" vertical="center"/>
    </xf>
    <xf numFmtId="0" fontId="81" fillId="0" borderId="100" xfId="134" applyFont="1" applyBorder="1" applyAlignment="1">
      <alignment horizontal="left" vertical="center"/>
    </xf>
    <xf numFmtId="0" fontId="40" fillId="25" borderId="0" xfId="364" applyFont="1" applyFill="1"/>
    <xf numFmtId="0" fontId="40" fillId="25" borderId="101" xfId="364" applyFont="1" applyFill="1" applyBorder="1"/>
    <xf numFmtId="0" fontId="40" fillId="25" borderId="37" xfId="364" applyFont="1" applyFill="1" applyBorder="1"/>
    <xf numFmtId="0" fontId="79" fillId="25" borderId="0" xfId="364" applyFont="1" applyFill="1"/>
    <xf numFmtId="0" fontId="40" fillId="0" borderId="101" xfId="364" applyFont="1" applyBorder="1"/>
    <xf numFmtId="0" fontId="14" fillId="0" borderId="25" xfId="134" applyBorder="1" applyAlignment="1">
      <alignment horizontal="left" vertical="center" wrapText="1"/>
    </xf>
    <xf numFmtId="4" fontId="14" fillId="0" borderId="25" xfId="268" applyNumberFormat="1" applyFont="1" applyFill="1" applyBorder="1" applyAlignment="1">
      <alignment horizontal="center" vertical="center" wrapText="1"/>
    </xf>
    <xf numFmtId="168" fontId="56" fillId="0" borderId="65" xfId="288" applyNumberFormat="1" applyFont="1" applyBorder="1" applyAlignment="1">
      <alignment horizontal="right" vertical="center" wrapText="1"/>
    </xf>
    <xf numFmtId="0" fontId="56" fillId="0" borderId="14" xfId="364" applyFont="1" applyBorder="1"/>
    <xf numFmtId="0" fontId="56" fillId="0" borderId="14" xfId="364" applyFont="1" applyBorder="1" applyAlignment="1">
      <alignment horizontal="center"/>
    </xf>
    <xf numFmtId="0" fontId="14" fillId="0" borderId="18" xfId="134" applyBorder="1" applyAlignment="1" applyProtection="1">
      <alignment horizontal="justify" vertical="center" wrapText="1"/>
      <protection locked="0"/>
    </xf>
    <xf numFmtId="0" fontId="14" fillId="0" borderId="29" xfId="134" applyBorder="1" applyAlignment="1" applyProtection="1">
      <alignment horizontal="justify" vertical="center" wrapText="1"/>
      <protection locked="0"/>
    </xf>
    <xf numFmtId="4" fontId="56" fillId="0" borderId="20" xfId="268" applyNumberFormat="1" applyFont="1" applyBorder="1" applyAlignment="1">
      <alignment vertical="center" wrapText="1"/>
    </xf>
    <xf numFmtId="0" fontId="58" fillId="0" borderId="71" xfId="127" applyFont="1" applyBorder="1" applyAlignment="1">
      <alignment horizontal="center" vertical="center"/>
    </xf>
    <xf numFmtId="0" fontId="58" fillId="0" borderId="54" xfId="127" applyFont="1" applyBorder="1" applyAlignment="1">
      <alignment horizontal="center" vertical="center"/>
    </xf>
    <xf numFmtId="0" fontId="58" fillId="0" borderId="65" xfId="127" applyFont="1" applyBorder="1" applyAlignment="1">
      <alignment horizontal="center" vertical="center"/>
    </xf>
    <xf numFmtId="180" fontId="58" fillId="0" borderId="46" xfId="128" applyNumberFormat="1" applyFont="1" applyBorder="1" applyAlignment="1">
      <alignment vertical="center"/>
    </xf>
    <xf numFmtId="0" fontId="40" fillId="0" borderId="106" xfId="364" applyFont="1" applyBorder="1"/>
    <xf numFmtId="182" fontId="58" fillId="0" borderId="46" xfId="365" applyNumberFormat="1" applyFont="1" applyFill="1" applyBorder="1" applyAlignment="1">
      <alignment horizontal="center" vertical="center"/>
    </xf>
    <xf numFmtId="0" fontId="40" fillId="0" borderId="101" xfId="127" applyFont="1" applyBorder="1"/>
    <xf numFmtId="182" fontId="58" fillId="0" borderId="18" xfId="365" applyNumberFormat="1" applyFont="1" applyFill="1" applyBorder="1" applyAlignment="1">
      <alignment horizontal="center" vertical="center"/>
    </xf>
    <xf numFmtId="9" fontId="56" fillId="0" borderId="30" xfId="94" applyFont="1" applyFill="1" applyBorder="1" applyAlignment="1">
      <alignment horizontal="center" vertical="center"/>
    </xf>
    <xf numFmtId="205" fontId="40" fillId="0" borderId="106" xfId="127" applyNumberFormat="1" applyFont="1" applyBorder="1"/>
    <xf numFmtId="0" fontId="40" fillId="0" borderId="57" xfId="364" applyFont="1" applyBorder="1"/>
    <xf numFmtId="0" fontId="79" fillId="0" borderId="0" xfId="364" applyFont="1" applyAlignment="1">
      <alignment horizontal="center"/>
    </xf>
    <xf numFmtId="0" fontId="40" fillId="0" borderId="105" xfId="364" applyFont="1" applyBorder="1"/>
    <xf numFmtId="0" fontId="40" fillId="0" borderId="104" xfId="364" applyFont="1" applyBorder="1"/>
    <xf numFmtId="168" fontId="56" fillId="0" borderId="107" xfId="288" applyNumberFormat="1" applyFont="1" applyBorder="1" applyAlignment="1">
      <alignment horizontal="right" vertical="center" wrapText="1"/>
    </xf>
    <xf numFmtId="0" fontId="56" fillId="0" borderId="0" xfId="134" applyFont="1" applyBorder="1" applyAlignment="1">
      <alignment horizontal="center" vertical="center"/>
    </xf>
    <xf numFmtId="0" fontId="56" fillId="0" borderId="0" xfId="134" applyFont="1" applyBorder="1" applyAlignment="1">
      <alignment horizontal="left" vertical="center" wrapText="1"/>
    </xf>
    <xf numFmtId="44" fontId="56" fillId="0" borderId="0" xfId="261" applyFont="1" applyBorder="1"/>
    <xf numFmtId="44" fontId="56" fillId="0" borderId="18" xfId="261" applyFont="1" applyBorder="1"/>
    <xf numFmtId="0" fontId="58" fillId="24" borderId="16" xfId="0" applyFont="1" applyFill="1" applyBorder="1" applyAlignment="1">
      <alignment horizontal="center"/>
    </xf>
    <xf numFmtId="0" fontId="58" fillId="24" borderId="17" xfId="0" applyFont="1" applyFill="1" applyBorder="1" applyAlignment="1">
      <alignment horizontal="center" wrapText="1"/>
    </xf>
    <xf numFmtId="0" fontId="58" fillId="24" borderId="45" xfId="0" applyFont="1" applyFill="1" applyBorder="1" applyAlignment="1">
      <alignment horizontal="center"/>
    </xf>
    <xf numFmtId="0" fontId="58" fillId="0" borderId="57" xfId="0" applyFont="1" applyBorder="1" applyAlignment="1">
      <alignment horizontal="center"/>
    </xf>
    <xf numFmtId="0" fontId="58" fillId="0" borderId="0" xfId="0" applyFont="1" applyAlignment="1">
      <alignment horizontal="center"/>
    </xf>
    <xf numFmtId="0" fontId="56" fillId="0" borderId="27" xfId="0" applyFont="1" applyBorder="1"/>
    <xf numFmtId="0" fontId="56" fillId="0" borderId="31" xfId="0" applyFont="1" applyBorder="1"/>
    <xf numFmtId="0" fontId="82" fillId="0" borderId="0" xfId="127" applyFont="1"/>
    <xf numFmtId="0" fontId="58" fillId="24" borderId="17" xfId="134" applyFont="1" applyFill="1" applyBorder="1" applyAlignment="1">
      <alignment horizontal="center" wrapText="1"/>
    </xf>
    <xf numFmtId="0" fontId="56" fillId="0" borderId="27" xfId="134" applyFont="1" applyBorder="1"/>
    <xf numFmtId="0" fontId="56" fillId="0" borderId="31" xfId="134" applyFont="1" applyBorder="1"/>
    <xf numFmtId="0" fontId="58" fillId="24" borderId="16" xfId="134" applyFont="1" applyFill="1" applyBorder="1" applyAlignment="1">
      <alignment horizontal="center"/>
    </xf>
    <xf numFmtId="0" fontId="56" fillId="0" borderId="18" xfId="134" applyFont="1" applyBorder="1"/>
    <xf numFmtId="0" fontId="58" fillId="24" borderId="45" xfId="134" applyFont="1" applyFill="1" applyBorder="1" applyAlignment="1">
      <alignment horizontal="center"/>
    </xf>
    <xf numFmtId="44" fontId="56" fillId="0" borderId="18" xfId="342" applyFont="1" applyBorder="1" applyAlignment="1">
      <alignment horizontal="right"/>
    </xf>
    <xf numFmtId="174" fontId="56" fillId="0" borderId="18" xfId="34" applyFont="1" applyBorder="1" applyAlignment="1">
      <alignment horizontal="right"/>
    </xf>
    <xf numFmtId="0" fontId="58" fillId="0" borderId="57" xfId="134" applyFont="1" applyBorder="1" applyAlignment="1">
      <alignment horizontal="center"/>
    </xf>
    <xf numFmtId="0" fontId="58" fillId="0" borderId="0" xfId="134" applyFont="1" applyAlignment="1">
      <alignment horizontal="center"/>
    </xf>
    <xf numFmtId="0" fontId="56" fillId="0" borderId="61" xfId="134" applyFont="1" applyBorder="1"/>
    <xf numFmtId="0" fontId="56" fillId="0" borderId="53" xfId="134" applyFont="1" applyBorder="1"/>
    <xf numFmtId="0" fontId="56" fillId="0" borderId="21" xfId="134" applyFont="1" applyBorder="1" applyAlignment="1">
      <alignment horizontal="left"/>
    </xf>
    <xf numFmtId="0" fontId="56" fillId="0" borderId="22" xfId="134" applyFont="1" applyBorder="1" applyAlignment="1">
      <alignment horizontal="left"/>
    </xf>
    <xf numFmtId="4" fontId="14" fillId="0" borderId="18" xfId="268" applyNumberFormat="1" applyFont="1" applyBorder="1" applyAlignment="1">
      <alignment horizontal="right" vertical="center" wrapText="1"/>
    </xf>
    <xf numFmtId="0" fontId="39" fillId="0" borderId="98" xfId="0" applyFont="1" applyBorder="1"/>
    <xf numFmtId="0" fontId="51" fillId="0" borderId="37" xfId="366" applyFont="1" applyBorder="1" applyAlignment="1">
      <alignment horizontal="center" vertical="center"/>
    </xf>
    <xf numFmtId="202" fontId="56" fillId="0" borderId="18" xfId="34" applyNumberFormat="1" applyFont="1" applyBorder="1"/>
    <xf numFmtId="0" fontId="56" fillId="0" borderId="18" xfId="0" applyFont="1" applyBorder="1"/>
    <xf numFmtId="174" fontId="56" fillId="0" borderId="82" xfId="34" applyFont="1" applyBorder="1"/>
    <xf numFmtId="0" fontId="39" fillId="0" borderId="103" xfId="0" applyFont="1" applyBorder="1"/>
    <xf numFmtId="0" fontId="39" fillId="0" borderId="105" xfId="0" applyFont="1" applyBorder="1"/>
    <xf numFmtId="0" fontId="39" fillId="0" borderId="104" xfId="0" applyFont="1" applyBorder="1"/>
    <xf numFmtId="1" fontId="56" fillId="0" borderId="75" xfId="0" applyNumberFormat="1" applyFont="1" applyBorder="1" applyAlignment="1">
      <alignment horizontal="center" vertical="center"/>
    </xf>
    <xf numFmtId="1" fontId="56" fillId="0" borderId="74" xfId="0" applyNumberFormat="1" applyFont="1" applyBorder="1" applyAlignment="1">
      <alignment horizontal="center" vertical="center"/>
    </xf>
    <xf numFmtId="44" fontId="58" fillId="24" borderId="35" xfId="346" applyFont="1" applyFill="1" applyBorder="1" applyAlignment="1">
      <alignment horizontal="center"/>
    </xf>
    <xf numFmtId="0" fontId="56" fillId="0" borderId="14" xfId="0" applyFont="1" applyBorder="1" applyAlignment="1">
      <alignment horizontal="center" wrapText="1"/>
    </xf>
    <xf numFmtId="44" fontId="56" fillId="0" borderId="39" xfId="346" applyFont="1" applyBorder="1"/>
    <xf numFmtId="0" fontId="14" fillId="0" borderId="25" xfId="0" applyFont="1" applyBorder="1" applyAlignment="1" applyProtection="1">
      <alignment horizontal="justify" vertical="center" wrapText="1"/>
      <protection locked="0"/>
    </xf>
    <xf numFmtId="4" fontId="14" fillId="0" borderId="25" xfId="268" applyNumberFormat="1" applyFont="1" applyBorder="1" applyAlignment="1">
      <alignment horizontal="center" vertical="center" wrapText="1"/>
    </xf>
    <xf numFmtId="0" fontId="39" fillId="0" borderId="98" xfId="134" applyFont="1" applyBorder="1"/>
    <xf numFmtId="0" fontId="14" fillId="0" borderId="0" xfId="134"/>
    <xf numFmtId="2" fontId="56" fillId="0" borderId="18" xfId="134" applyNumberFormat="1" applyFont="1" applyBorder="1"/>
    <xf numFmtId="44" fontId="14" fillId="0" borderId="18" xfId="342" applyFont="1" applyBorder="1" applyAlignment="1">
      <alignment horizontal="right" vertical="center"/>
    </xf>
    <xf numFmtId="174" fontId="14" fillId="0" borderId="18" xfId="367" applyNumberFormat="1" applyFont="1" applyBorder="1" applyAlignment="1">
      <alignment horizontal="right" vertical="center"/>
    </xf>
    <xf numFmtId="201" fontId="14" fillId="0" borderId="18" xfId="367" applyNumberFormat="1" applyFont="1" applyBorder="1" applyAlignment="1">
      <alignment horizontal="center" vertical="center"/>
    </xf>
    <xf numFmtId="44" fontId="56" fillId="0" borderId="30" xfId="368" applyFont="1" applyBorder="1"/>
    <xf numFmtId="2" fontId="56" fillId="0" borderId="0" xfId="134" applyNumberFormat="1" applyFont="1" applyAlignment="1">
      <alignment horizontal="center"/>
    </xf>
    <xf numFmtId="0" fontId="39" fillId="0" borderId="103" xfId="134" applyFont="1" applyBorder="1"/>
    <xf numFmtId="0" fontId="39" fillId="0" borderId="105" xfId="134" applyFont="1" applyBorder="1"/>
    <xf numFmtId="0" fontId="39" fillId="0" borderId="104" xfId="134" applyFont="1" applyBorder="1"/>
    <xf numFmtId="42" fontId="56" fillId="0" borderId="18" xfId="349" applyFont="1" applyBorder="1" applyAlignment="1">
      <alignment horizontal="center" vertical="center" wrapText="1"/>
    </xf>
    <xf numFmtId="42" fontId="56" fillId="0" borderId="30" xfId="349" applyFont="1" applyBorder="1" applyAlignment="1">
      <alignment horizontal="center" vertical="center" wrapText="1"/>
    </xf>
    <xf numFmtId="0" fontId="56" fillId="0" borderId="25" xfId="134" applyFont="1" applyBorder="1" applyAlignment="1">
      <alignment horizontal="center" vertical="center"/>
    </xf>
    <xf numFmtId="0" fontId="56" fillId="0" borderId="66" xfId="134" applyFont="1" applyBorder="1" applyAlignment="1">
      <alignment horizontal="center" vertical="center"/>
    </xf>
    <xf numFmtId="185" fontId="56" fillId="0" borderId="22" xfId="134" applyNumberFormat="1" applyFont="1" applyBorder="1" applyAlignment="1">
      <alignment horizontal="center"/>
    </xf>
    <xf numFmtId="0" fontId="84" fillId="0" borderId="0" xfId="0" applyFont="1" applyAlignment="1">
      <alignment vertical="center"/>
    </xf>
    <xf numFmtId="0" fontId="85" fillId="0" borderId="0" xfId="0" applyFont="1" applyAlignment="1">
      <alignment horizontal="center" vertical="center"/>
    </xf>
    <xf numFmtId="0" fontId="85" fillId="28" borderId="18" xfId="0" applyFont="1" applyFill="1" applyBorder="1" applyAlignment="1">
      <alignment vertical="center"/>
    </xf>
    <xf numFmtId="174" fontId="85" fillId="28" borderId="18" xfId="34" applyFont="1" applyFill="1" applyBorder="1" applyAlignment="1">
      <alignment horizontal="center" vertical="center"/>
    </xf>
    <xf numFmtId="0" fontId="84" fillId="29" borderId="18" xfId="0" applyFont="1" applyFill="1" applyBorder="1" applyAlignment="1">
      <alignment vertical="center"/>
    </xf>
    <xf numFmtId="174" fontId="84" fillId="0" borderId="18" xfId="34" applyFont="1" applyBorder="1" applyAlignment="1">
      <alignment horizontal="center" vertical="center"/>
    </xf>
    <xf numFmtId="174" fontId="84" fillId="0" borderId="0" xfId="34" applyFont="1" applyAlignment="1">
      <alignment horizontal="center" vertical="center"/>
    </xf>
    <xf numFmtId="174" fontId="84" fillId="0" borderId="75" xfId="34" applyFont="1" applyBorder="1" applyAlignment="1">
      <alignment horizontal="center" vertical="center"/>
    </xf>
    <xf numFmtId="0" fontId="85" fillId="30" borderId="18" xfId="0" applyFont="1" applyFill="1" applyBorder="1" applyAlignment="1">
      <alignment vertical="center"/>
    </xf>
    <xf numFmtId="174" fontId="85" fillId="30" borderId="18" xfId="34" applyFont="1" applyFill="1" applyBorder="1" applyAlignment="1">
      <alignment horizontal="center" vertical="center"/>
    </xf>
    <xf numFmtId="174" fontId="84" fillId="0" borderId="25" xfId="34" applyFont="1" applyBorder="1" applyAlignment="1">
      <alignment horizontal="center" vertical="center"/>
    </xf>
    <xf numFmtId="0" fontId="85" fillId="31" borderId="18" xfId="0" applyFont="1" applyFill="1" applyBorder="1" applyAlignment="1">
      <alignment vertical="center"/>
    </xf>
    <xf numFmtId="174" fontId="85" fillId="31" borderId="18" xfId="34" applyFont="1" applyFill="1" applyBorder="1" applyAlignment="1">
      <alignment horizontal="center" vertical="center"/>
    </xf>
    <xf numFmtId="0" fontId="85" fillId="32" borderId="18" xfId="0" applyFont="1" applyFill="1" applyBorder="1" applyAlignment="1">
      <alignment vertical="center"/>
    </xf>
    <xf numFmtId="174" fontId="85" fillId="32" borderId="18" xfId="34" applyFont="1" applyFill="1" applyBorder="1" applyAlignment="1">
      <alignment horizontal="center" vertical="center"/>
    </xf>
    <xf numFmtId="0" fontId="85" fillId="33" borderId="18" xfId="0" applyFont="1" applyFill="1" applyBorder="1" applyAlignment="1">
      <alignment vertical="center"/>
    </xf>
    <xf numFmtId="174" fontId="85" fillId="33" borderId="18" xfId="34" applyFont="1" applyFill="1" applyBorder="1" applyAlignment="1">
      <alignment horizontal="center" vertical="center"/>
    </xf>
    <xf numFmtId="43" fontId="84" fillId="0" borderId="0" xfId="0" applyNumberFormat="1" applyFont="1" applyAlignment="1">
      <alignment vertical="center"/>
    </xf>
    <xf numFmtId="43" fontId="79" fillId="0" borderId="0" xfId="364" applyNumberFormat="1" applyFont="1"/>
    <xf numFmtId="174" fontId="85" fillId="0" borderId="63" xfId="34" applyFont="1" applyFill="1" applyBorder="1" applyAlignment="1">
      <alignment horizontal="center" vertical="center"/>
    </xf>
    <xf numFmtId="2" fontId="86" fillId="0" borderId="18" xfId="364" applyNumberFormat="1" applyFont="1" applyBorder="1"/>
    <xf numFmtId="0" fontId="85" fillId="0" borderId="0" xfId="0" applyFont="1" applyFill="1" applyBorder="1" applyAlignment="1">
      <alignment vertical="center"/>
    </xf>
    <xf numFmtId="174" fontId="85" fillId="0" borderId="0" xfId="34" applyFont="1" applyFill="1" applyBorder="1" applyAlignment="1">
      <alignment horizontal="center" vertical="center"/>
    </xf>
    <xf numFmtId="0" fontId="84" fillId="0" borderId="0" xfId="0" applyFont="1" applyFill="1" applyBorder="1" applyAlignment="1">
      <alignment vertical="center"/>
    </xf>
    <xf numFmtId="174" fontId="84" fillId="0" borderId="0" xfId="34" applyFont="1" applyFill="1" applyBorder="1" applyAlignment="1">
      <alignment horizontal="center" vertical="center"/>
    </xf>
    <xf numFmtId="10" fontId="62" fillId="25" borderId="0" xfId="256" applyNumberFormat="1" applyFont="1" applyFill="1" applyAlignment="1">
      <alignment vertical="center"/>
    </xf>
    <xf numFmtId="0" fontId="62" fillId="25" borderId="0" xfId="256" applyFont="1" applyFill="1" applyAlignment="1">
      <alignment vertical="center"/>
    </xf>
    <xf numFmtId="0" fontId="53" fillId="27" borderId="29" xfId="255" applyFill="1" applyBorder="1" applyAlignment="1" applyProtection="1"/>
    <xf numFmtId="43" fontId="56" fillId="34" borderId="59" xfId="134" applyNumberFormat="1" applyFont="1" applyFill="1" applyBorder="1"/>
    <xf numFmtId="168" fontId="56" fillId="25" borderId="46" xfId="288" applyNumberFormat="1" applyFont="1" applyFill="1" applyBorder="1" applyAlignment="1">
      <alignment horizontal="right" vertical="center" wrapText="1"/>
    </xf>
    <xf numFmtId="0" fontId="56" fillId="25" borderId="18" xfId="134" applyFont="1" applyFill="1" applyBorder="1" applyAlignment="1">
      <alignment horizontal="center" vertical="center"/>
    </xf>
    <xf numFmtId="0" fontId="56" fillId="25" borderId="18" xfId="125" applyFont="1" applyFill="1" applyBorder="1" applyAlignment="1">
      <alignment horizontal="left" vertical="center" wrapText="1"/>
    </xf>
    <xf numFmtId="0" fontId="34" fillId="39" borderId="115" xfId="122" applyFill="1" applyBorder="1" applyAlignment="1" applyProtection="1">
      <alignment vertical="center"/>
    </xf>
    <xf numFmtId="0" fontId="34" fillId="39" borderId="115" xfId="122" applyFill="1" applyBorder="1" applyAlignment="1" applyProtection="1">
      <alignment horizontal="center" vertical="center"/>
    </xf>
    <xf numFmtId="0" fontId="34" fillId="39" borderId="115" xfId="122" applyFill="1" applyBorder="1" applyAlignment="1" applyProtection="1">
      <alignment horizontal="center" vertical="center" wrapText="1"/>
    </xf>
    <xf numFmtId="3" fontId="34" fillId="39" borderId="115" xfId="122" applyNumberFormat="1" applyFill="1" applyBorder="1" applyAlignment="1" applyProtection="1">
      <alignment horizontal="center" vertical="center"/>
    </xf>
    <xf numFmtId="0" fontId="34" fillId="39" borderId="115" xfId="122" applyFill="1" applyBorder="1" applyAlignment="1" applyProtection="1"/>
    <xf numFmtId="0" fontId="34" fillId="39" borderId="115" xfId="122" applyFill="1" applyBorder="1" applyAlignment="1" applyProtection="1">
      <alignment horizontal="left" vertical="center" wrapText="1"/>
    </xf>
    <xf numFmtId="164" fontId="89" fillId="39" borderId="115" xfId="259" applyFont="1" applyFill="1" applyBorder="1" applyProtection="1"/>
    <xf numFmtId="0" fontId="74" fillId="40" borderId="116" xfId="369" applyFont="1" applyFill="1" applyBorder="1" applyProtection="1"/>
    <xf numFmtId="0" fontId="74" fillId="40" borderId="116" xfId="369" applyFont="1" applyFill="1" applyBorder="1" applyAlignment="1" applyProtection="1">
      <alignment horizontal="left" wrapText="1"/>
    </xf>
    <xf numFmtId="3" fontId="74" fillId="40" borderId="116" xfId="369" applyNumberFormat="1" applyFont="1" applyFill="1" applyBorder="1" applyProtection="1"/>
    <xf numFmtId="3" fontId="93" fillId="40" borderId="116" xfId="369" applyNumberFormat="1" applyFont="1" applyFill="1" applyBorder="1" applyAlignment="1" applyProtection="1">
      <alignment horizontal="center"/>
    </xf>
    <xf numFmtId="0" fontId="74" fillId="40" borderId="116" xfId="369" applyFont="1" applyFill="1" applyBorder="1" applyAlignment="1" applyProtection="1">
      <alignment horizontal="center" vertical="center"/>
    </xf>
    <xf numFmtId="0" fontId="74" fillId="40" borderId="116" xfId="369" applyFont="1" applyFill="1" applyBorder="1" applyAlignment="1" applyProtection="1">
      <alignment horizontal="left" vertical="center" wrapText="1"/>
    </xf>
    <xf numFmtId="164" fontId="74" fillId="40" borderId="116" xfId="259" applyFont="1" applyFill="1" applyBorder="1" applyProtection="1"/>
    <xf numFmtId="0" fontId="0" fillId="40" borderId="18" xfId="370" quotePrefix="1" applyFont="1" applyFill="1" applyBorder="1" applyAlignment="1" applyProtection="1">
      <alignment horizontal="center" vertical="center"/>
    </xf>
    <xf numFmtId="0" fontId="0" fillId="0" borderId="0" xfId="0" applyAlignment="1">
      <alignment horizontal="left" wrapText="1"/>
    </xf>
    <xf numFmtId="3" fontId="0" fillId="0" borderId="0" xfId="0" applyNumberFormat="1"/>
    <xf numFmtId="0" fontId="34" fillId="43" borderId="113" xfId="122" applyFill="1" applyBorder="1" applyAlignment="1" applyProtection="1">
      <alignment horizontal="center" vertical="center"/>
    </xf>
    <xf numFmtId="0" fontId="34" fillId="43" borderId="113" xfId="122" applyFill="1" applyBorder="1" applyAlignment="1" applyProtection="1">
      <alignment horizontal="center" vertical="center" wrapText="1"/>
    </xf>
    <xf numFmtId="3" fontId="34" fillId="43" borderId="113" xfId="122" applyNumberFormat="1" applyFill="1" applyBorder="1" applyAlignment="1" applyProtection="1">
      <alignment horizontal="center" vertical="center"/>
    </xf>
    <xf numFmtId="0" fontId="34" fillId="43" borderId="113" xfId="122" applyFill="1" applyBorder="1" applyProtection="1"/>
    <xf numFmtId="0" fontId="34" fillId="43" borderId="113" xfId="122" applyFill="1" applyBorder="1" applyAlignment="1" applyProtection="1">
      <alignment horizontal="left" vertical="center" wrapText="1"/>
    </xf>
    <xf numFmtId="3" fontId="34" fillId="43" borderId="113" xfId="122" applyNumberFormat="1" applyFill="1" applyBorder="1" applyProtection="1"/>
    <xf numFmtId="164" fontId="89" fillId="43" borderId="113" xfId="259" applyFont="1" applyFill="1" applyBorder="1" applyProtection="1"/>
    <xf numFmtId="0" fontId="0" fillId="29" borderId="132" xfId="370" applyFont="1" applyFill="1" applyBorder="1" applyAlignment="1" applyProtection="1">
      <alignment horizontal="center" vertical="center"/>
    </xf>
    <xf numFmtId="0" fontId="92" fillId="29" borderId="132" xfId="370" applyFont="1" applyFill="1" applyBorder="1" applyAlignment="1" applyProtection="1">
      <alignment horizontal="center" vertical="center" wrapText="1"/>
    </xf>
    <xf numFmtId="0" fontId="92" fillId="29" borderId="132" xfId="370" applyFont="1" applyFill="1" applyBorder="1" applyAlignment="1" applyProtection="1">
      <alignment wrapText="1"/>
    </xf>
    <xf numFmtId="177" fontId="92" fillId="29" borderId="132" xfId="370" applyNumberFormat="1" applyFont="1" applyFill="1" applyBorder="1" applyAlignment="1" applyProtection="1">
      <alignment horizontal="center"/>
    </xf>
    <xf numFmtId="0" fontId="0" fillId="46" borderId="132" xfId="370" applyFont="1" applyFill="1" applyBorder="1" applyProtection="1"/>
    <xf numFmtId="0" fontId="0" fillId="46" borderId="132" xfId="370" applyFont="1" applyFill="1" applyBorder="1" applyAlignment="1" applyProtection="1">
      <alignment horizontal="center" vertical="center" wrapText="1"/>
    </xf>
    <xf numFmtId="0" fontId="0" fillId="46" borderId="132" xfId="370" applyFont="1" applyFill="1" applyBorder="1" applyAlignment="1" applyProtection="1">
      <alignment wrapText="1"/>
    </xf>
    <xf numFmtId="3" fontId="92" fillId="46" borderId="132" xfId="370" applyNumberFormat="1" applyFont="1" applyFill="1" applyBorder="1" applyProtection="1"/>
    <xf numFmtId="0" fontId="92" fillId="46" borderId="132" xfId="370" applyFont="1" applyFill="1" applyBorder="1" applyProtection="1"/>
    <xf numFmtId="0" fontId="92" fillId="46" borderId="132" xfId="370" applyFont="1" applyFill="1" applyBorder="1" applyAlignment="1" applyProtection="1">
      <alignment horizontal="center" vertical="center" wrapText="1"/>
    </xf>
    <xf numFmtId="0" fontId="92" fillId="46" borderId="132" xfId="370" applyFont="1" applyFill="1" applyBorder="1" applyAlignment="1" applyProtection="1">
      <alignment wrapText="1"/>
    </xf>
    <xf numFmtId="44" fontId="92" fillId="46" borderId="132" xfId="261" applyFont="1" applyFill="1" applyBorder="1" applyProtection="1">
      <protection locked="0"/>
    </xf>
    <xf numFmtId="44" fontId="92" fillId="46" borderId="132" xfId="261" applyFont="1" applyFill="1" applyBorder="1" applyAlignment="1" applyProtection="1">
      <alignment horizontal="center" vertical="center"/>
      <protection locked="0"/>
    </xf>
    <xf numFmtId="0" fontId="95" fillId="24" borderId="42" xfId="134" applyFont="1" applyFill="1" applyBorder="1" applyAlignment="1">
      <alignment vertical="center"/>
    </xf>
    <xf numFmtId="177" fontId="58" fillId="0" borderId="49" xfId="268" applyNumberFormat="1" applyFont="1" applyFill="1" applyBorder="1" applyAlignment="1">
      <alignment horizontal="right" vertical="center"/>
    </xf>
    <xf numFmtId="0" fontId="56" fillId="25" borderId="18" xfId="125" applyFont="1" applyFill="1" applyBorder="1" applyAlignment="1">
      <alignment horizontal="center" vertical="center"/>
    </xf>
    <xf numFmtId="0" fontId="14" fillId="25" borderId="18" xfId="134" applyFill="1" applyBorder="1" applyAlignment="1" applyProtection="1">
      <alignment horizontal="justify" vertical="center" wrapText="1"/>
      <protection locked="0"/>
    </xf>
    <xf numFmtId="0" fontId="14" fillId="25" borderId="18" xfId="134" applyFill="1" applyBorder="1" applyAlignment="1">
      <alignment horizontal="center" vertical="center"/>
    </xf>
    <xf numFmtId="0" fontId="99" fillId="0" borderId="0" xfId="134" applyFont="1" applyAlignment="1">
      <alignment vertical="center" wrapText="1"/>
    </xf>
    <xf numFmtId="0" fontId="99" fillId="0" borderId="58" xfId="134" applyFont="1" applyBorder="1" applyAlignment="1">
      <alignment vertical="center" wrapText="1"/>
    </xf>
    <xf numFmtId="0" fontId="49" fillId="0" borderId="57" xfId="134" applyFont="1" applyBorder="1" applyAlignment="1">
      <alignment vertical="center" wrapText="1"/>
    </xf>
    <xf numFmtId="0" fontId="49" fillId="0" borderId="56" xfId="134" applyFont="1" applyBorder="1" applyAlignment="1">
      <alignment vertical="center" wrapText="1"/>
    </xf>
    <xf numFmtId="0" fontId="49" fillId="0" borderId="13" xfId="134" applyFont="1" applyBorder="1" applyAlignment="1">
      <alignment vertical="center" wrapText="1"/>
    </xf>
    <xf numFmtId="0" fontId="99" fillId="0" borderId="0" xfId="134" applyFont="1" applyAlignment="1">
      <alignment horizontal="center" vertical="center" wrapText="1"/>
    </xf>
    <xf numFmtId="0" fontId="49" fillId="0" borderId="29" xfId="134" applyFont="1" applyBorder="1" applyAlignment="1">
      <alignment horizontal="center" vertical="center" wrapText="1"/>
    </xf>
    <xf numFmtId="0" fontId="49" fillId="0" borderId="35" xfId="134" applyFont="1" applyBorder="1" applyAlignment="1">
      <alignment horizontal="center" vertical="center" wrapText="1"/>
    </xf>
    <xf numFmtId="0" fontId="99" fillId="0" borderId="18" xfId="134" applyFont="1" applyBorder="1" applyAlignment="1">
      <alignment horizontal="center" vertical="center" wrapText="1"/>
    </xf>
    <xf numFmtId="43" fontId="99" fillId="0" borderId="30" xfId="371" applyFont="1" applyBorder="1" applyAlignment="1">
      <alignment horizontal="center" vertical="center" wrapText="1"/>
    </xf>
    <xf numFmtId="207" fontId="99" fillId="0" borderId="18" xfId="372" applyNumberFormat="1" applyFont="1" applyBorder="1" applyAlignment="1">
      <alignment horizontal="center" vertical="center" wrapText="1"/>
    </xf>
    <xf numFmtId="207" fontId="99" fillId="0" borderId="0" xfId="134" applyNumberFormat="1" applyFont="1" applyAlignment="1">
      <alignment vertical="center" wrapText="1"/>
    </xf>
    <xf numFmtId="0" fontId="99" fillId="0" borderId="20" xfId="134" applyFont="1" applyBorder="1" applyAlignment="1">
      <alignment horizontal="center" vertical="center" wrapText="1"/>
    </xf>
    <xf numFmtId="207" fontId="99" fillId="0" borderId="20" xfId="372" applyNumberFormat="1" applyFont="1" applyBorder="1" applyAlignment="1">
      <alignment horizontal="center" vertical="center" wrapText="1"/>
    </xf>
    <xf numFmtId="207" fontId="99" fillId="0" borderId="41" xfId="372" applyNumberFormat="1" applyFont="1" applyBorder="1" applyAlignment="1">
      <alignment horizontal="center" vertical="center" wrapText="1"/>
    </xf>
    <xf numFmtId="0" fontId="99" fillId="0" borderId="57" xfId="134" applyFont="1" applyBorder="1" applyAlignment="1">
      <alignment horizontal="center" vertical="center" wrapText="1"/>
    </xf>
    <xf numFmtId="0" fontId="99" fillId="0" borderId="56" xfId="134" applyFont="1" applyBorder="1" applyAlignment="1">
      <alignment horizontal="center" vertical="center" wrapText="1"/>
    </xf>
    <xf numFmtId="0" fontId="49" fillId="0" borderId="85" xfId="134" applyFont="1" applyBorder="1" applyAlignment="1">
      <alignment horizontal="center" vertical="center" wrapText="1"/>
    </xf>
    <xf numFmtId="177" fontId="49" fillId="0" borderId="59" xfId="134" applyNumberFormat="1" applyFont="1" applyBorder="1" applyAlignment="1">
      <alignment horizontal="center" vertical="center" wrapText="1"/>
    </xf>
    <xf numFmtId="2" fontId="99" fillId="0" borderId="18" xfId="134" applyNumberFormat="1" applyFont="1" applyBorder="1" applyAlignment="1">
      <alignment horizontal="center" vertical="center" wrapText="1"/>
    </xf>
    <xf numFmtId="177" fontId="99" fillId="0" borderId="18" xfId="372" applyNumberFormat="1" applyFont="1" applyBorder="1" applyAlignment="1">
      <alignment horizontal="center" vertical="center" wrapText="1"/>
    </xf>
    <xf numFmtId="177" fontId="99" fillId="0" borderId="30" xfId="372" applyNumberFormat="1" applyFont="1" applyBorder="1" applyAlignment="1">
      <alignment horizontal="center" vertical="center" wrapText="1"/>
    </xf>
    <xf numFmtId="0" fontId="99" fillId="0" borderId="75" xfId="134" applyFont="1" applyBorder="1" applyAlignment="1">
      <alignment horizontal="center" vertical="center" wrapText="1"/>
    </xf>
    <xf numFmtId="2" fontId="14" fillId="25" borderId="75" xfId="134" applyNumberFormat="1" applyFill="1" applyBorder="1" applyAlignment="1">
      <alignment horizontal="center" vertical="center" wrapText="1"/>
    </xf>
    <xf numFmtId="177" fontId="99" fillId="0" borderId="75" xfId="372" applyNumberFormat="1" applyFont="1" applyBorder="1" applyAlignment="1">
      <alignment horizontal="center" vertical="center" wrapText="1"/>
    </xf>
    <xf numFmtId="0" fontId="49" fillId="0" borderId="59" xfId="134" applyFont="1" applyBorder="1" applyAlignment="1">
      <alignment horizontal="center" vertical="center" wrapText="1"/>
    </xf>
    <xf numFmtId="177" fontId="49" fillId="0" borderId="82" xfId="134" applyNumberFormat="1" applyFont="1" applyBorder="1" applyAlignment="1">
      <alignment horizontal="center" vertical="center" wrapText="1"/>
    </xf>
    <xf numFmtId="174" fontId="49" fillId="0" borderId="0" xfId="134" applyNumberFormat="1" applyFont="1" applyAlignment="1">
      <alignment horizontal="center" vertical="center" wrapText="1"/>
    </xf>
    <xf numFmtId="0" fontId="49" fillId="0" borderId="32" xfId="134" applyFont="1" applyBorder="1" applyAlignment="1">
      <alignment horizontal="center" vertical="center" wrapText="1"/>
    </xf>
    <xf numFmtId="0" fontId="49" fillId="0" borderId="45" xfId="134" applyFont="1" applyBorder="1" applyAlignment="1">
      <alignment horizontal="center" vertical="center" wrapText="1"/>
    </xf>
    <xf numFmtId="0" fontId="99" fillId="0" borderId="33" xfId="134" applyFont="1" applyBorder="1" applyAlignment="1">
      <alignment horizontal="center" vertical="center" wrapText="1"/>
    </xf>
    <xf numFmtId="207" fontId="99" fillId="0" borderId="19" xfId="372" applyNumberFormat="1" applyFont="1" applyBorder="1" applyAlignment="1">
      <alignment horizontal="center" vertical="center" wrapText="1"/>
    </xf>
    <xf numFmtId="0" fontId="99" fillId="0" borderId="47" xfId="134" applyFont="1" applyBorder="1" applyAlignment="1">
      <alignment horizontal="center" vertical="center" wrapText="1"/>
    </xf>
    <xf numFmtId="207" fontId="99" fillId="0" borderId="60" xfId="372" applyNumberFormat="1" applyFont="1" applyBorder="1" applyAlignment="1">
      <alignment horizontal="center" vertical="center" wrapText="1"/>
    </xf>
    <xf numFmtId="174" fontId="49" fillId="0" borderId="82" xfId="134" applyNumberFormat="1" applyFont="1" applyBorder="1" applyAlignment="1">
      <alignment horizontal="center" vertical="center" wrapText="1"/>
    </xf>
    <xf numFmtId="0" fontId="49" fillId="0" borderId="91" xfId="134" applyFont="1" applyBorder="1" applyAlignment="1">
      <alignment horizontal="center" vertical="center" wrapText="1"/>
    </xf>
    <xf numFmtId="0" fontId="49" fillId="0" borderId="92" xfId="134" applyFont="1" applyBorder="1" applyAlignment="1">
      <alignment horizontal="center" vertical="center" wrapText="1"/>
    </xf>
    <xf numFmtId="0" fontId="49" fillId="0" borderId="93" xfId="134" applyFont="1" applyBorder="1" applyAlignment="1">
      <alignment horizontal="center" vertical="center" wrapText="1"/>
    </xf>
    <xf numFmtId="0" fontId="14" fillId="0" borderId="51" xfId="134" applyBorder="1" applyAlignment="1">
      <alignment horizontal="left" vertical="center" wrapText="1"/>
    </xf>
    <xf numFmtId="0" fontId="99" fillId="25" borderId="25" xfId="134" applyFont="1" applyFill="1" applyBorder="1" applyAlignment="1">
      <alignment horizontal="center" vertical="center" wrapText="1"/>
    </xf>
    <xf numFmtId="207" fontId="99" fillId="0" borderId="25" xfId="372" applyNumberFormat="1" applyFont="1" applyBorder="1" applyAlignment="1">
      <alignment horizontal="center" vertical="center" wrapText="1"/>
    </xf>
    <xf numFmtId="0" fontId="99" fillId="0" borderId="25" xfId="134" applyFont="1" applyBorder="1" applyAlignment="1">
      <alignment horizontal="center" vertical="center" wrapText="1"/>
    </xf>
    <xf numFmtId="177" fontId="99" fillId="0" borderId="46" xfId="372" applyNumberFormat="1" applyFont="1" applyBorder="1" applyAlignment="1">
      <alignment horizontal="center" vertical="center" wrapText="1"/>
    </xf>
    <xf numFmtId="0" fontId="14" fillId="0" borderId="33" xfId="134" applyBorder="1" applyAlignment="1">
      <alignment horizontal="left" vertical="center" wrapText="1"/>
    </xf>
    <xf numFmtId="0" fontId="14" fillId="0" borderId="18" xfId="134" applyBorder="1" applyAlignment="1">
      <alignment horizontal="center" vertical="center" wrapText="1"/>
    </xf>
    <xf numFmtId="0" fontId="99" fillId="25" borderId="18" xfId="134" applyFont="1" applyFill="1" applyBorder="1" applyAlignment="1">
      <alignment horizontal="center" vertical="center" wrapText="1"/>
    </xf>
    <xf numFmtId="207" fontId="99" fillId="0" borderId="30" xfId="372" applyNumberFormat="1" applyFont="1" applyBorder="1" applyAlignment="1">
      <alignment horizontal="center" vertical="center" wrapText="1"/>
    </xf>
    <xf numFmtId="0" fontId="99" fillId="0" borderId="41" xfId="134" applyFont="1" applyBorder="1" applyAlignment="1">
      <alignment horizontal="center" vertical="center" wrapText="1"/>
    </xf>
    <xf numFmtId="0" fontId="14" fillId="25" borderId="18" xfId="134" applyFill="1" applyBorder="1" applyAlignment="1">
      <alignment horizontal="right" vertical="center"/>
    </xf>
    <xf numFmtId="201" fontId="49" fillId="25" borderId="18" xfId="134" applyNumberFormat="1" applyFont="1" applyFill="1" applyBorder="1" applyAlignment="1">
      <alignment horizontal="center" vertical="center"/>
    </xf>
    <xf numFmtId="9" fontId="49" fillId="25" borderId="18" xfId="374" applyFont="1" applyFill="1" applyBorder="1" applyAlignment="1">
      <alignment horizontal="center" vertical="center"/>
    </xf>
    <xf numFmtId="201" fontId="14" fillId="25" borderId="18" xfId="134" applyNumberFormat="1" applyFill="1" applyBorder="1" applyAlignment="1">
      <alignment vertical="center"/>
    </xf>
    <xf numFmtId="4" fontId="99" fillId="0" borderId="0" xfId="134" applyNumberFormat="1" applyFont="1" applyAlignment="1">
      <alignment vertical="center" wrapText="1"/>
    </xf>
    <xf numFmtId="209" fontId="49" fillId="48" borderId="18" xfId="375" applyNumberFormat="1" applyFont="1" applyFill="1" applyBorder="1" applyAlignment="1">
      <alignment horizontal="center" vertical="center"/>
    </xf>
    <xf numFmtId="0" fontId="14" fillId="49" borderId="13" xfId="127" applyFill="1" applyBorder="1" applyAlignment="1">
      <alignment vertical="center"/>
    </xf>
    <xf numFmtId="0" fontId="14" fillId="49" borderId="14" xfId="127" applyFill="1" applyBorder="1" applyAlignment="1">
      <alignment vertical="center"/>
    </xf>
    <xf numFmtId="210" fontId="14" fillId="49" borderId="14" xfId="376" applyNumberFormat="1" applyFont="1" applyFill="1" applyBorder="1" applyAlignment="1">
      <alignment vertical="center"/>
    </xf>
    <xf numFmtId="4" fontId="14" fillId="49" borderId="14" xfId="127" applyNumberFormat="1" applyFill="1" applyBorder="1" applyAlignment="1">
      <alignment vertical="center"/>
    </xf>
    <xf numFmtId="210" fontId="14" fillId="49" borderId="15" xfId="376" applyNumberFormat="1" applyFont="1" applyFill="1" applyBorder="1" applyAlignment="1">
      <alignment vertical="center"/>
    </xf>
    <xf numFmtId="43" fontId="99" fillId="0" borderId="30" xfId="372" applyFont="1" applyBorder="1" applyAlignment="1">
      <alignment horizontal="center" vertical="center" wrapText="1"/>
    </xf>
    <xf numFmtId="43" fontId="99" fillId="0" borderId="0" xfId="134" applyNumberFormat="1" applyFont="1" applyAlignment="1">
      <alignment vertical="center" wrapText="1"/>
    </xf>
    <xf numFmtId="44" fontId="14" fillId="0" borderId="25" xfId="261" applyFont="1" applyBorder="1" applyAlignment="1">
      <alignment horizontal="center" vertical="center" wrapText="1"/>
    </xf>
    <xf numFmtId="44" fontId="14" fillId="0" borderId="18" xfId="261" applyFont="1" applyBorder="1" applyAlignment="1">
      <alignment horizontal="center" vertical="center" wrapText="1"/>
    </xf>
    <xf numFmtId="201" fontId="99" fillId="0" borderId="30" xfId="371" applyNumberFormat="1" applyFont="1" applyBorder="1" applyAlignment="1">
      <alignment horizontal="center" vertical="center" wrapText="1"/>
    </xf>
    <xf numFmtId="0" fontId="103" fillId="0" borderId="0" xfId="127" applyFont="1"/>
    <xf numFmtId="0" fontId="104" fillId="0" borderId="0" xfId="127" applyFont="1"/>
    <xf numFmtId="44" fontId="99" fillId="0" borderId="0" xfId="261" applyFont="1" applyAlignment="1">
      <alignment vertical="center" wrapText="1"/>
    </xf>
    <xf numFmtId="44" fontId="99" fillId="0" borderId="0" xfId="134" applyNumberFormat="1" applyFont="1" applyAlignment="1">
      <alignment vertical="center" wrapText="1"/>
    </xf>
    <xf numFmtId="44" fontId="103" fillId="0" borderId="0" xfId="261" applyFont="1"/>
    <xf numFmtId="44" fontId="79" fillId="0" borderId="0" xfId="364" applyNumberFormat="1" applyFont="1"/>
    <xf numFmtId="44" fontId="82" fillId="0" borderId="0" xfId="127" applyNumberFormat="1" applyFont="1"/>
    <xf numFmtId="0" fontId="103" fillId="0" borderId="0" xfId="364" applyFont="1"/>
    <xf numFmtId="0" fontId="104" fillId="0" borderId="0" xfId="364" applyFont="1"/>
    <xf numFmtId="44" fontId="40" fillId="0" borderId="0" xfId="261" applyFont="1"/>
    <xf numFmtId="174" fontId="99" fillId="0" borderId="0" xfId="34" applyFont="1" applyAlignment="1">
      <alignment vertical="center" wrapText="1"/>
    </xf>
    <xf numFmtId="2" fontId="99" fillId="0" borderId="0" xfId="261" applyNumberFormat="1" applyFont="1" applyAlignment="1">
      <alignment vertical="center" wrapText="1"/>
    </xf>
    <xf numFmtId="0" fontId="99" fillId="0" borderId="57" xfId="134" applyFont="1" applyBorder="1" applyAlignment="1">
      <alignment vertical="center" wrapText="1"/>
    </xf>
    <xf numFmtId="0" fontId="99" fillId="0" borderId="56" xfId="134" applyFont="1" applyBorder="1" applyAlignment="1">
      <alignment vertical="center" wrapText="1"/>
    </xf>
    <xf numFmtId="0" fontId="105" fillId="0" borderId="0" xfId="134" applyFont="1" applyBorder="1" applyAlignment="1">
      <alignment vertical="center" wrapText="1"/>
    </xf>
    <xf numFmtId="0" fontId="99" fillId="0" borderId="11" xfId="134" applyFont="1" applyBorder="1" applyAlignment="1">
      <alignment vertical="center" wrapText="1"/>
    </xf>
    <xf numFmtId="44" fontId="99" fillId="0" borderId="0" xfId="261" applyFont="1" applyBorder="1" applyAlignment="1">
      <alignment vertical="center" wrapText="1"/>
    </xf>
    <xf numFmtId="0" fontId="99" fillId="0" borderId="0" xfId="134" applyFont="1" applyBorder="1" applyAlignment="1">
      <alignment vertical="center" wrapText="1"/>
    </xf>
    <xf numFmtId="10" fontId="105" fillId="0" borderId="12" xfId="134" applyNumberFormat="1" applyFont="1" applyBorder="1" applyAlignment="1">
      <alignment vertical="center" wrapText="1"/>
    </xf>
    <xf numFmtId="0" fontId="99" fillId="0" borderId="12" xfId="134" applyFont="1" applyBorder="1" applyAlignment="1">
      <alignment vertical="center" wrapText="1"/>
    </xf>
    <xf numFmtId="9" fontId="99" fillId="0" borderId="0" xfId="134" applyNumberFormat="1" applyFont="1" applyBorder="1" applyAlignment="1">
      <alignment horizontal="center" vertical="center" wrapText="1"/>
    </xf>
    <xf numFmtId="44" fontId="99" fillId="0" borderId="12" xfId="261" applyFont="1" applyBorder="1" applyAlignment="1">
      <alignment vertical="center" wrapText="1"/>
    </xf>
    <xf numFmtId="0" fontId="99" fillId="0" borderId="13" xfId="134" applyFont="1" applyBorder="1" applyAlignment="1">
      <alignment vertical="center" wrapText="1"/>
    </xf>
    <xf numFmtId="0" fontId="99" fillId="0" borderId="14" xfId="134" applyFont="1" applyBorder="1" applyAlignment="1">
      <alignment vertical="center" wrapText="1"/>
    </xf>
    <xf numFmtId="0" fontId="99" fillId="0" borderId="15" xfId="134" applyFont="1" applyBorder="1" applyAlignment="1">
      <alignment vertical="center" wrapText="1"/>
    </xf>
    <xf numFmtId="4" fontId="56" fillId="25" borderId="18" xfId="268" applyNumberFormat="1" applyFont="1" applyFill="1" applyBorder="1" applyAlignment="1">
      <alignment horizontal="center" vertical="center" wrapText="1"/>
    </xf>
    <xf numFmtId="44" fontId="56" fillId="25" borderId="0" xfId="261" applyFont="1" applyFill="1" applyBorder="1"/>
    <xf numFmtId="168" fontId="56" fillId="25" borderId="107" xfId="288" applyNumberFormat="1" applyFont="1" applyFill="1" applyBorder="1" applyAlignment="1">
      <alignment horizontal="right" vertical="center" wrapText="1"/>
    </xf>
    <xf numFmtId="44" fontId="56" fillId="25" borderId="18" xfId="261" applyFont="1" applyFill="1" applyBorder="1"/>
    <xf numFmtId="168" fontId="56" fillId="25" borderId="30" xfId="288" applyNumberFormat="1" applyFont="1" applyFill="1" applyBorder="1" applyAlignment="1">
      <alignment horizontal="right" vertical="center" wrapText="1"/>
    </xf>
    <xf numFmtId="0" fontId="14" fillId="25" borderId="29" xfId="134" applyFill="1" applyBorder="1" applyAlignment="1">
      <alignment horizontal="center" vertical="center"/>
    </xf>
    <xf numFmtId="0" fontId="14" fillId="25" borderId="25" xfId="134" applyFill="1" applyBorder="1" applyAlignment="1" applyProtection="1">
      <alignment horizontal="justify" vertical="center" wrapText="1"/>
      <protection locked="0"/>
    </xf>
    <xf numFmtId="0" fontId="14" fillId="25" borderId="25" xfId="134" applyFill="1" applyBorder="1" applyAlignment="1">
      <alignment horizontal="center" vertical="center"/>
    </xf>
    <xf numFmtId="4" fontId="14" fillId="25" borderId="25" xfId="267" applyNumberFormat="1" applyFont="1" applyFill="1" applyBorder="1" applyAlignment="1">
      <alignment horizontal="center" vertical="center" wrapText="1"/>
    </xf>
    <xf numFmtId="168" fontId="56" fillId="25" borderId="18" xfId="288" applyNumberFormat="1" applyFont="1" applyFill="1" applyBorder="1" applyAlignment="1">
      <alignment horizontal="right" vertical="center" wrapText="1"/>
    </xf>
    <xf numFmtId="4" fontId="14" fillId="25" borderId="18" xfId="267" applyNumberFormat="1" applyFont="1" applyFill="1" applyBorder="1" applyAlignment="1">
      <alignment horizontal="center" vertical="center" wrapText="1"/>
    </xf>
    <xf numFmtId="0" fontId="96" fillId="25" borderId="25" xfId="134" applyFont="1" applyFill="1" applyBorder="1" applyAlignment="1" applyProtection="1">
      <alignment horizontal="justify" vertical="center" wrapText="1"/>
      <protection locked="0"/>
    </xf>
    <xf numFmtId="0" fontId="14" fillId="0" borderId="58" xfId="373" applyBorder="1" applyAlignment="1">
      <alignment vertical="center"/>
    </xf>
    <xf numFmtId="0" fontId="14" fillId="0" borderId="57" xfId="373" applyBorder="1" applyAlignment="1">
      <alignment vertical="center"/>
    </xf>
    <xf numFmtId="210" fontId="14" fillId="0" borderId="57" xfId="376" applyNumberFormat="1" applyFont="1" applyBorder="1" applyAlignment="1">
      <alignment vertical="center"/>
    </xf>
    <xf numFmtId="4" fontId="14" fillId="0" borderId="57" xfId="373" applyNumberFormat="1" applyBorder="1" applyAlignment="1">
      <alignment vertical="center"/>
    </xf>
    <xf numFmtId="0" fontId="14" fillId="0" borderId="56" xfId="373" applyBorder="1" applyAlignment="1">
      <alignment vertical="center"/>
    </xf>
    <xf numFmtId="0" fontId="14" fillId="0" borderId="0" xfId="373" applyAlignment="1">
      <alignment vertical="center"/>
    </xf>
    <xf numFmtId="0" fontId="14" fillId="0" borderId="11" xfId="373" applyBorder="1" applyAlignment="1">
      <alignment vertical="center"/>
    </xf>
    <xf numFmtId="0" fontId="14" fillId="0" borderId="12" xfId="373" applyBorder="1" applyAlignment="1">
      <alignment vertical="center"/>
    </xf>
    <xf numFmtId="186" fontId="14" fillId="0" borderId="0" xfId="384" applyNumberFormat="1" applyFont="1" applyAlignment="1">
      <alignment horizontal="center" vertical="center" wrapText="1"/>
    </xf>
    <xf numFmtId="0" fontId="49" fillId="0" borderId="40" xfId="134" applyFont="1" applyBorder="1" applyAlignment="1">
      <alignment horizontal="center" vertical="center"/>
    </xf>
    <xf numFmtId="0" fontId="49" fillId="0" borderId="42" xfId="134" applyFont="1" applyBorder="1" applyAlignment="1">
      <alignment horizontal="center" vertical="center"/>
    </xf>
    <xf numFmtId="0" fontId="49" fillId="0" borderId="42" xfId="134" applyFont="1" applyBorder="1" applyAlignment="1">
      <alignment horizontal="right" vertical="center" wrapText="1"/>
    </xf>
    <xf numFmtId="201" fontId="49" fillId="0" borderId="43" xfId="134" applyNumberFormat="1" applyFont="1" applyBorder="1" applyAlignment="1">
      <alignment horizontal="center" vertical="center"/>
    </xf>
    <xf numFmtId="0" fontId="49" fillId="0" borderId="0" xfId="134" applyFont="1" applyAlignment="1">
      <alignment vertical="center"/>
    </xf>
    <xf numFmtId="0" fontId="14" fillId="0" borderId="0" xfId="134" applyAlignment="1">
      <alignment vertical="center"/>
    </xf>
    <xf numFmtId="201" fontId="14" fillId="0" borderId="0" xfId="134" applyNumberFormat="1" applyAlignment="1">
      <alignment vertical="center"/>
    </xf>
    <xf numFmtId="211" fontId="14" fillId="0" borderId="0" xfId="134" applyNumberFormat="1" applyAlignment="1">
      <alignment vertical="center"/>
    </xf>
    <xf numFmtId="0" fontId="14" fillId="0" borderId="11" xfId="373" applyBorder="1" applyAlignment="1">
      <alignment horizontal="center" vertical="center"/>
    </xf>
    <xf numFmtId="201" fontId="14" fillId="0" borderId="18" xfId="134" applyNumberFormat="1" applyBorder="1" applyAlignment="1">
      <alignment horizontal="center" vertical="center"/>
    </xf>
    <xf numFmtId="211" fontId="14" fillId="0" borderId="18" xfId="134" applyNumberFormat="1" applyBorder="1" applyAlignment="1">
      <alignment horizontal="center" vertical="center"/>
    </xf>
    <xf numFmtId="0" fontId="14" fillId="0" borderId="12" xfId="373" applyBorder="1" applyAlignment="1">
      <alignment horizontal="center" vertical="center"/>
    </xf>
    <xf numFmtId="0" fontId="14" fillId="0" borderId="0" xfId="373" applyAlignment="1">
      <alignment horizontal="center" vertical="center"/>
    </xf>
    <xf numFmtId="211" fontId="14" fillId="0" borderId="18" xfId="385" applyNumberFormat="1" applyFont="1" applyBorder="1" applyAlignment="1">
      <alignment horizontal="center" vertical="center"/>
    </xf>
    <xf numFmtId="2" fontId="14" fillId="0" borderId="18" xfId="385" applyNumberFormat="1" applyFont="1" applyBorder="1" applyAlignment="1">
      <alignment horizontal="center" vertical="center"/>
    </xf>
    <xf numFmtId="201" fontId="14" fillId="0" borderId="18" xfId="385" applyNumberFormat="1" applyFont="1" applyBorder="1" applyAlignment="1">
      <alignment horizontal="center" vertical="center"/>
    </xf>
    <xf numFmtId="211" fontId="14" fillId="0" borderId="18" xfId="134" applyNumberFormat="1" applyBorder="1" applyAlignment="1">
      <alignment vertical="center"/>
    </xf>
    <xf numFmtId="0" fontId="14" fillId="0" borderId="0" xfId="385" applyFont="1" applyAlignment="1">
      <alignment vertical="center"/>
    </xf>
    <xf numFmtId="0" fontId="14" fillId="0" borderId="18" xfId="385" applyFont="1" applyBorder="1" applyAlignment="1">
      <alignment horizontal="center" vertical="center"/>
    </xf>
    <xf numFmtId="212" fontId="14" fillId="0" borderId="18" xfId="259" applyNumberFormat="1" applyFont="1" applyBorder="1" applyAlignment="1">
      <alignment vertical="center"/>
    </xf>
    <xf numFmtId="201" fontId="14" fillId="0" borderId="18" xfId="385" applyNumberFormat="1" applyFont="1" applyBorder="1" applyAlignment="1">
      <alignment vertical="center"/>
    </xf>
    <xf numFmtId="0" fontId="14" fillId="0" borderId="0" xfId="134" applyAlignment="1">
      <alignment horizontal="center" vertical="center"/>
    </xf>
    <xf numFmtId="0" fontId="14" fillId="0" borderId="0" xfId="385" applyFont="1" applyAlignment="1">
      <alignment horizontal="center" vertical="center"/>
    </xf>
    <xf numFmtId="10" fontId="14" fillId="0" borderId="0" xfId="373" applyNumberFormat="1" applyAlignment="1">
      <alignment vertical="center"/>
    </xf>
    <xf numFmtId="211" fontId="14" fillId="0" borderId="25" xfId="134" applyNumberFormat="1" applyBorder="1" applyAlignment="1">
      <alignment vertical="center"/>
    </xf>
    <xf numFmtId="9" fontId="14" fillId="0" borderId="18" xfId="385" applyNumberFormat="1" applyFont="1" applyBorder="1" applyAlignment="1">
      <alignment horizontal="center" vertical="center"/>
    </xf>
    <xf numFmtId="201" fontId="14" fillId="0" borderId="18" xfId="385" applyNumberFormat="1" applyFont="1" applyBorder="1" applyAlignment="1">
      <alignment horizontal="left" vertical="center"/>
    </xf>
    <xf numFmtId="43" fontId="14" fillId="0" borderId="18" xfId="386" applyFont="1" applyBorder="1" applyAlignment="1">
      <alignment vertical="center"/>
    </xf>
    <xf numFmtId="0" fontId="14" fillId="0" borderId="0" xfId="134" applyAlignment="1">
      <alignment horizontal="right" vertical="center"/>
    </xf>
    <xf numFmtId="201" fontId="14" fillId="0" borderId="0" xfId="134" applyNumberFormat="1" applyAlignment="1">
      <alignment horizontal="right" vertical="center"/>
    </xf>
    <xf numFmtId="211" fontId="14" fillId="0" borderId="75" xfId="134" applyNumberFormat="1" applyBorder="1" applyAlignment="1">
      <alignment vertical="center"/>
    </xf>
    <xf numFmtId="0" fontId="14" fillId="0" borderId="18" xfId="134" applyBorder="1" applyAlignment="1">
      <alignment horizontal="right" vertical="center"/>
    </xf>
    <xf numFmtId="0" fontId="49" fillId="0" borderId="18" xfId="373" applyFont="1" applyBorder="1" applyAlignment="1">
      <alignment vertical="center"/>
    </xf>
    <xf numFmtId="0" fontId="49" fillId="0" borderId="18" xfId="134" applyFont="1" applyBorder="1" applyAlignment="1">
      <alignment horizontal="right" vertical="center"/>
    </xf>
    <xf numFmtId="201" fontId="49" fillId="0" borderId="18" xfId="134" applyNumberFormat="1" applyFont="1" applyBorder="1" applyAlignment="1">
      <alignment horizontal="center" vertical="center"/>
    </xf>
    <xf numFmtId="9" fontId="49" fillId="0" borderId="18" xfId="384" applyFont="1" applyBorder="1" applyAlignment="1">
      <alignment horizontal="center" vertical="center"/>
    </xf>
    <xf numFmtId="201" fontId="14" fillId="0" borderId="18" xfId="134" applyNumberFormat="1" applyBorder="1" applyAlignment="1">
      <alignment vertical="center"/>
    </xf>
    <xf numFmtId="177" fontId="49" fillId="0" borderId="18" xfId="375" applyNumberFormat="1" applyFont="1" applyBorder="1" applyAlignment="1">
      <alignment horizontal="center" vertical="center"/>
    </xf>
    <xf numFmtId="213" fontId="14" fillId="0" borderId="0" xfId="387" applyNumberFormat="1" applyFont="1" applyAlignment="1">
      <alignment horizontal="center" vertical="center" wrapText="1"/>
    </xf>
    <xf numFmtId="0" fontId="14" fillId="0" borderId="18" xfId="373" applyBorder="1" applyAlignment="1">
      <alignment vertical="center"/>
    </xf>
    <xf numFmtId="177" fontId="105" fillId="48" borderId="18" xfId="134" applyNumberFormat="1" applyFont="1" applyFill="1" applyBorder="1" applyAlignment="1">
      <alignment horizontal="center" vertical="center"/>
    </xf>
    <xf numFmtId="0" fontId="14" fillId="0" borderId="15" xfId="373" applyBorder="1" applyAlignment="1">
      <alignment vertical="center"/>
    </xf>
    <xf numFmtId="213" fontId="14" fillId="0" borderId="0" xfId="373" applyNumberFormat="1" applyAlignment="1">
      <alignment vertical="center"/>
    </xf>
    <xf numFmtId="0" fontId="49" fillId="0" borderId="0" xfId="134" applyFont="1" applyAlignment="1">
      <alignment horizontal="center" vertical="center" wrapText="1"/>
    </xf>
    <xf numFmtId="210" fontId="14" fillId="0" borderId="0" xfId="376" applyNumberFormat="1" applyFont="1" applyAlignment="1">
      <alignment vertical="center"/>
    </xf>
    <xf numFmtId="0" fontId="14" fillId="0" borderId="0" xfId="373" applyAlignment="1">
      <alignment horizontal="right" vertical="center"/>
    </xf>
    <xf numFmtId="4" fontId="14" fillId="0" borderId="54" xfId="373" applyNumberFormat="1" applyBorder="1" applyAlignment="1">
      <alignment vertical="center"/>
    </xf>
    <xf numFmtId="211" fontId="14" fillId="0" borderId="54" xfId="373" applyNumberFormat="1" applyBorder="1" applyAlignment="1">
      <alignment vertical="center"/>
    </xf>
    <xf numFmtId="4" fontId="14" fillId="0" borderId="0" xfId="373" applyNumberFormat="1" applyAlignment="1">
      <alignment vertical="center"/>
    </xf>
    <xf numFmtId="0" fontId="14" fillId="0" borderId="54" xfId="373" applyBorder="1" applyAlignment="1">
      <alignment vertical="center"/>
    </xf>
    <xf numFmtId="0" fontId="14" fillId="0" borderId="13" xfId="373" applyBorder="1" applyAlignment="1">
      <alignment vertical="center"/>
    </xf>
    <xf numFmtId="0" fontId="14" fillId="0" borderId="14" xfId="373" applyBorder="1" applyAlignment="1">
      <alignment vertical="center"/>
    </xf>
    <xf numFmtId="210" fontId="14" fillId="0" borderId="14" xfId="376" applyNumberFormat="1" applyFont="1" applyBorder="1" applyAlignment="1">
      <alignment vertical="center"/>
    </xf>
    <xf numFmtId="4" fontId="14" fillId="0" borderId="14" xfId="373" applyNumberFormat="1" applyBorder="1" applyAlignment="1">
      <alignment vertical="center"/>
    </xf>
    <xf numFmtId="0" fontId="39" fillId="0" borderId="38" xfId="256" applyFont="1" applyBorder="1"/>
    <xf numFmtId="0" fontId="39" fillId="0" borderId="80" xfId="256" applyFont="1" applyBorder="1"/>
    <xf numFmtId="0" fontId="39" fillId="0" borderId="98" xfId="256" applyFont="1" applyBorder="1"/>
    <xf numFmtId="0" fontId="39" fillId="0" borderId="36" xfId="256" applyFont="1" applyBorder="1"/>
    <xf numFmtId="0" fontId="39" fillId="0" borderId="0" xfId="256" applyFont="1" applyBorder="1"/>
    <xf numFmtId="0" fontId="39" fillId="0" borderId="37" xfId="256" applyFont="1" applyBorder="1"/>
    <xf numFmtId="0" fontId="54" fillId="0" borderId="79" xfId="256" applyFont="1" applyBorder="1" applyAlignment="1">
      <alignment horizontal="left" vertical="center"/>
    </xf>
    <xf numFmtId="0" fontId="55" fillId="0" borderId="79" xfId="256" applyFont="1" applyBorder="1" applyAlignment="1">
      <alignment horizontal="left" vertical="center"/>
    </xf>
    <xf numFmtId="0" fontId="54" fillId="0" borderId="0" xfId="256" applyFont="1" applyBorder="1"/>
    <xf numFmtId="0" fontId="55" fillId="0" borderId="0" xfId="256" applyFont="1" applyBorder="1"/>
    <xf numFmtId="0" fontId="56" fillId="0" borderId="0" xfId="256" applyFont="1" applyBorder="1"/>
    <xf numFmtId="0" fontId="51" fillId="0" borderId="37" xfId="256" applyFont="1" applyBorder="1" applyAlignment="1">
      <alignment horizontal="center" vertical="center"/>
    </xf>
    <xf numFmtId="0" fontId="56" fillId="0" borderId="61" xfId="256" applyFont="1" applyBorder="1" applyAlignment="1">
      <alignment horizontal="center"/>
    </xf>
    <xf numFmtId="0" fontId="58" fillId="0" borderId="53" xfId="256" applyFont="1" applyBorder="1" applyAlignment="1">
      <alignment horizontal="center"/>
    </xf>
    <xf numFmtId="0" fontId="56" fillId="0" borderId="53" xfId="256" applyFont="1" applyBorder="1" applyAlignment="1">
      <alignment vertical="center"/>
    </xf>
    <xf numFmtId="0" fontId="56" fillId="0" borderId="72" xfId="256" applyFont="1" applyBorder="1" applyAlignment="1">
      <alignment vertical="center"/>
    </xf>
    <xf numFmtId="0" fontId="51" fillId="0" borderId="37" xfId="256" applyFont="1" applyBorder="1" applyAlignment="1">
      <alignment vertical="center"/>
    </xf>
    <xf numFmtId="0" fontId="56" fillId="0" borderId="58" xfId="256" applyFont="1" applyBorder="1" applyAlignment="1">
      <alignment horizontal="center"/>
    </xf>
    <xf numFmtId="0" fontId="58" fillId="0" borderId="57" xfId="256" applyFont="1" applyBorder="1" applyAlignment="1">
      <alignment horizontal="center"/>
    </xf>
    <xf numFmtId="0" fontId="56" fillId="0" borderId="57" xfId="256" applyFont="1" applyBorder="1" applyAlignment="1">
      <alignment horizontal="right" vertical="center"/>
    </xf>
    <xf numFmtId="0" fontId="56" fillId="0" borderId="29" xfId="256" applyFont="1" applyBorder="1" applyAlignment="1">
      <alignment horizontal="center" vertical="center"/>
    </xf>
    <xf numFmtId="0" fontId="56" fillId="0" borderId="35" xfId="256" applyFont="1" applyBorder="1" applyAlignment="1">
      <alignment horizontal="center" vertical="center"/>
    </xf>
    <xf numFmtId="0" fontId="56" fillId="0" borderId="11" xfId="256" applyFont="1" applyBorder="1" applyAlignment="1">
      <alignment horizontal="center"/>
    </xf>
    <xf numFmtId="0" fontId="58" fillId="0" borderId="0" xfId="256" applyFont="1" applyBorder="1" applyAlignment="1">
      <alignment horizontal="center"/>
    </xf>
    <xf numFmtId="0" fontId="56" fillId="0" borderId="0" xfId="256" applyFont="1" applyBorder="1" applyAlignment="1">
      <alignment horizontal="right" vertical="center"/>
    </xf>
    <xf numFmtId="1" fontId="56" fillId="0" borderId="18" xfId="256" applyNumberFormat="1" applyFont="1" applyBorder="1" applyAlignment="1">
      <alignment horizontal="center" vertical="center"/>
    </xf>
    <xf numFmtId="1" fontId="56" fillId="0" borderId="30" xfId="256" applyNumberFormat="1" applyFont="1" applyBorder="1" applyAlignment="1">
      <alignment horizontal="center" vertical="center"/>
    </xf>
    <xf numFmtId="1" fontId="51" fillId="0" borderId="37" xfId="256" applyNumberFormat="1" applyFont="1" applyBorder="1" applyAlignment="1">
      <alignment horizontal="center" vertical="center"/>
    </xf>
    <xf numFmtId="0" fontId="56" fillId="0" borderId="27" xfId="256" applyFont="1" applyBorder="1"/>
    <xf numFmtId="0" fontId="56" fillId="0" borderId="31" xfId="256" applyFont="1" applyBorder="1"/>
    <xf numFmtId="0" fontId="56" fillId="0" borderId="68" xfId="256" applyFont="1" applyBorder="1"/>
    <xf numFmtId="0" fontId="56" fillId="0" borderId="58" xfId="256" applyFont="1" applyBorder="1"/>
    <xf numFmtId="0" fontId="56" fillId="0" borderId="57" xfId="256" applyFont="1" applyBorder="1"/>
    <xf numFmtId="0" fontId="56" fillId="0" borderId="56" xfId="256" applyFont="1" applyBorder="1"/>
    <xf numFmtId="0" fontId="50" fillId="0" borderId="37" xfId="256" applyFont="1" applyBorder="1" applyAlignment="1" applyProtection="1">
      <alignment horizontal="center"/>
      <protection locked="0"/>
    </xf>
    <xf numFmtId="0" fontId="56" fillId="0" borderId="11" xfId="256" applyFont="1" applyBorder="1"/>
    <xf numFmtId="0" fontId="56" fillId="0" borderId="12" xfId="256" applyFont="1" applyBorder="1"/>
    <xf numFmtId="0" fontId="58" fillId="24" borderId="69" xfId="256" applyFont="1" applyFill="1" applyBorder="1" applyAlignment="1">
      <alignment horizontal="center" vertical="center"/>
    </xf>
    <xf numFmtId="0" fontId="50" fillId="0" borderId="37" xfId="256" applyFont="1" applyBorder="1" applyAlignment="1">
      <alignment horizontal="center" vertical="center"/>
    </xf>
    <xf numFmtId="0" fontId="56" fillId="24" borderId="67" xfId="256" applyFont="1" applyFill="1" applyBorder="1" applyAlignment="1">
      <alignment horizontal="center" vertical="center"/>
    </xf>
    <xf numFmtId="4" fontId="56" fillId="24" borderId="67" xfId="256" applyNumberFormat="1" applyFont="1" applyFill="1" applyBorder="1" applyAlignment="1">
      <alignment horizontal="center" vertical="center"/>
    </xf>
    <xf numFmtId="4" fontId="39" fillId="0" borderId="37" xfId="256" applyNumberFormat="1" applyFont="1" applyBorder="1" applyAlignment="1">
      <alignment horizontal="center" vertical="center"/>
    </xf>
    <xf numFmtId="0" fontId="50" fillId="0" borderId="37" xfId="256" applyFont="1" applyBorder="1" applyAlignment="1">
      <alignment horizontal="left" vertical="center"/>
    </xf>
    <xf numFmtId="0" fontId="58" fillId="24" borderId="94" xfId="256" applyFont="1" applyFill="1" applyBorder="1" applyAlignment="1">
      <alignment horizontal="center"/>
    </xf>
    <xf numFmtId="0" fontId="58" fillId="24" borderId="107" xfId="256" applyFont="1" applyFill="1" applyBorder="1" applyAlignment="1">
      <alignment horizontal="center"/>
    </xf>
    <xf numFmtId="0" fontId="50" fillId="0" borderId="37" xfId="256" applyFont="1" applyBorder="1" applyAlignment="1">
      <alignment horizontal="center"/>
    </xf>
    <xf numFmtId="0" fontId="14" fillId="0" borderId="34" xfId="385" applyFont="1" applyBorder="1" applyAlignment="1">
      <alignment vertical="center" wrapText="1"/>
    </xf>
    <xf numFmtId="0" fontId="56" fillId="0" borderId="16" xfId="256" applyFont="1" applyBorder="1" applyAlignment="1"/>
    <xf numFmtId="0" fontId="56" fillId="0" borderId="17" xfId="256" applyFont="1" applyBorder="1" applyAlignment="1"/>
    <xf numFmtId="211" fontId="14" fillId="0" borderId="29" xfId="385" applyNumberFormat="1" applyFont="1" applyBorder="1" applyAlignment="1">
      <alignment horizontal="center" vertical="center"/>
    </xf>
    <xf numFmtId="2" fontId="14" fillId="0" borderId="29" xfId="385" applyNumberFormat="1" applyFont="1" applyBorder="1" applyAlignment="1">
      <alignment horizontal="center" vertical="center"/>
    </xf>
    <xf numFmtId="201" fontId="14" fillId="0" borderId="35" xfId="385" applyNumberFormat="1" applyFont="1" applyBorder="1" applyAlignment="1">
      <alignment horizontal="center" vertical="center"/>
    </xf>
    <xf numFmtId="43" fontId="39" fillId="0" borderId="37" xfId="388" applyFont="1" applyFill="1" applyBorder="1"/>
    <xf numFmtId="0" fontId="14" fillId="0" borderId="21" xfId="385" applyFont="1" applyBorder="1" applyAlignment="1">
      <alignment vertical="center" wrapText="1"/>
    </xf>
    <xf numFmtId="0" fontId="14" fillId="25" borderId="22" xfId="385" applyFont="1" applyFill="1" applyBorder="1" applyAlignment="1">
      <alignment vertical="center" wrapText="1"/>
    </xf>
    <xf numFmtId="0" fontId="14" fillId="25" borderId="23" xfId="385" applyFont="1" applyFill="1" applyBorder="1" applyAlignment="1">
      <alignment vertical="center" wrapText="1"/>
    </xf>
    <xf numFmtId="0" fontId="56" fillId="0" borderId="64" xfId="256" applyFont="1" applyBorder="1"/>
    <xf numFmtId="0" fontId="56" fillId="0" borderId="63" xfId="256" applyFont="1" applyBorder="1"/>
    <xf numFmtId="0" fontId="56" fillId="0" borderId="22" xfId="256" applyFont="1" applyBorder="1" applyAlignment="1"/>
    <xf numFmtId="0" fontId="56" fillId="0" borderId="23" xfId="256" applyFont="1" applyBorder="1" applyAlignment="1"/>
    <xf numFmtId="0" fontId="56" fillId="0" borderId="64" xfId="256" applyFont="1" applyBorder="1" applyAlignment="1"/>
    <xf numFmtId="0" fontId="56" fillId="0" borderId="63" xfId="256" applyFont="1" applyBorder="1" applyAlignment="1"/>
    <xf numFmtId="186" fontId="14" fillId="0" borderId="18" xfId="385" applyNumberFormat="1" applyFont="1" applyBorder="1" applyAlignment="1">
      <alignment horizontal="center" vertical="center"/>
    </xf>
    <xf numFmtId="0" fontId="56" fillId="0" borderId="27" xfId="256" applyFont="1" applyBorder="1" applyAlignment="1"/>
    <xf numFmtId="0" fontId="56" fillId="0" borderId="31" xfId="256" applyFont="1" applyBorder="1" applyAlignment="1"/>
    <xf numFmtId="0" fontId="56" fillId="0" borderId="28" xfId="256" applyFont="1" applyBorder="1" applyAlignment="1"/>
    <xf numFmtId="43" fontId="56" fillId="0" borderId="20" xfId="388" applyFont="1" applyBorder="1"/>
    <xf numFmtId="43" fontId="56" fillId="0" borderId="41" xfId="388" applyFont="1" applyBorder="1"/>
    <xf numFmtId="174" fontId="56" fillId="0" borderId="59" xfId="256" applyNumberFormat="1" applyFont="1" applyBorder="1"/>
    <xf numFmtId="174" fontId="39" fillId="0" borderId="37" xfId="256" applyNumberFormat="1" applyFont="1" applyBorder="1"/>
    <xf numFmtId="0" fontId="58" fillId="24" borderId="76" xfId="256" applyFont="1" applyFill="1" applyBorder="1" applyAlignment="1">
      <alignment horizontal="center"/>
    </xf>
    <xf numFmtId="0" fontId="14" fillId="0" borderId="29" xfId="385" applyFont="1" applyBorder="1" applyAlignment="1">
      <alignment horizontal="center" vertical="center"/>
    </xf>
    <xf numFmtId="43" fontId="56" fillId="0" borderId="45" xfId="388" applyFont="1" applyBorder="1" applyAlignment="1"/>
    <xf numFmtId="0" fontId="56" fillId="0" borderId="53" xfId="256" applyFont="1" applyBorder="1" applyAlignment="1"/>
    <xf numFmtId="43" fontId="56" fillId="0" borderId="64" xfId="388" applyFont="1" applyBorder="1" applyAlignment="1">
      <alignment horizontal="center"/>
    </xf>
    <xf numFmtId="201" fontId="14" fillId="0" borderId="30" xfId="385" applyNumberFormat="1" applyFont="1" applyBorder="1" applyAlignment="1">
      <alignment horizontal="center" vertical="center"/>
    </xf>
    <xf numFmtId="0" fontId="56" fillId="0" borderId="31" xfId="256" applyFont="1" applyBorder="1" applyAlignment="1">
      <alignment horizontal="center"/>
    </xf>
    <xf numFmtId="0" fontId="56" fillId="0" borderId="20" xfId="256" applyFont="1" applyBorder="1"/>
    <xf numFmtId="201" fontId="56" fillId="0" borderId="59" xfId="388" applyNumberFormat="1" applyFont="1" applyBorder="1"/>
    <xf numFmtId="0" fontId="58" fillId="24" borderId="57" xfId="256" applyFont="1" applyFill="1" applyBorder="1" applyAlignment="1">
      <alignment horizontal="center"/>
    </xf>
    <xf numFmtId="0" fontId="58" fillId="24" borderId="94" xfId="256" applyFont="1" applyFill="1" applyBorder="1"/>
    <xf numFmtId="0" fontId="14" fillId="0" borderId="34" xfId="385" applyFont="1" applyBorder="1" applyAlignment="1">
      <alignment vertical="center"/>
    </xf>
    <xf numFmtId="2" fontId="56" fillId="0" borderId="45" xfId="256" applyNumberFormat="1" applyFont="1" applyBorder="1" applyAlignment="1"/>
    <xf numFmtId="0" fontId="14" fillId="0" borderId="27" xfId="385" applyFont="1" applyBorder="1" applyAlignment="1">
      <alignment vertical="center" wrapText="1"/>
    </xf>
    <xf numFmtId="0" fontId="14" fillId="0" borderId="20" xfId="385" applyFont="1" applyBorder="1" applyAlignment="1">
      <alignment horizontal="center" vertical="center"/>
    </xf>
    <xf numFmtId="0" fontId="56" fillId="0" borderId="60" xfId="256" applyFont="1" applyBorder="1" applyAlignment="1"/>
    <xf numFmtId="211" fontId="14" fillId="0" borderId="20" xfId="385" applyNumberFormat="1" applyFont="1" applyBorder="1" applyAlignment="1">
      <alignment horizontal="center" vertical="center"/>
    </xf>
    <xf numFmtId="201" fontId="14" fillId="0" borderId="41" xfId="385" applyNumberFormat="1" applyFont="1" applyBorder="1" applyAlignment="1">
      <alignment horizontal="center" vertical="center"/>
    </xf>
    <xf numFmtId="0" fontId="50" fillId="0" borderId="37" xfId="256" applyFont="1" applyBorder="1" applyAlignment="1">
      <alignment horizontal="center" wrapText="1"/>
    </xf>
    <xf numFmtId="43" fontId="39" fillId="0" borderId="37" xfId="388" applyFont="1" applyFill="1" applyBorder="1" applyAlignment="1">
      <alignment horizontal="center" wrapText="1"/>
    </xf>
    <xf numFmtId="0" fontId="58" fillId="24" borderId="57" xfId="256" applyFont="1" applyFill="1" applyBorder="1" applyAlignment="1">
      <alignment horizontal="center" wrapText="1"/>
    </xf>
    <xf numFmtId="0" fontId="58" fillId="24" borderId="94" xfId="256" applyFont="1" applyFill="1" applyBorder="1" applyAlignment="1">
      <alignment horizontal="center" wrapText="1"/>
    </xf>
    <xf numFmtId="0" fontId="58" fillId="24" borderId="107" xfId="256" applyFont="1" applyFill="1" applyBorder="1" applyAlignment="1">
      <alignment horizontal="center" wrapText="1"/>
    </xf>
    <xf numFmtId="0" fontId="56" fillId="0" borderId="34" xfId="256" applyFont="1" applyBorder="1" applyAlignment="1">
      <alignment horizontal="left"/>
    </xf>
    <xf numFmtId="0" fontId="56" fillId="0" borderId="16" xfId="256" applyFont="1" applyBorder="1" applyAlignment="1">
      <alignment horizontal="left"/>
    </xf>
    <xf numFmtId="201" fontId="14" fillId="0" borderId="29" xfId="385" applyNumberFormat="1" applyFont="1" applyBorder="1" applyAlignment="1">
      <alignment horizontal="center" vertical="center"/>
    </xf>
    <xf numFmtId="0" fontId="56" fillId="0" borderId="16" xfId="384" applyNumberFormat="1" applyFont="1" applyBorder="1" applyAlignment="1">
      <alignment horizontal="center"/>
    </xf>
    <xf numFmtId="167" fontId="56" fillId="0" borderId="29" xfId="256" applyNumberFormat="1" applyFont="1" applyBorder="1" applyAlignment="1">
      <alignment horizontal="center" wrapText="1"/>
    </xf>
    <xf numFmtId="2" fontId="56" fillId="0" borderId="45" xfId="256" applyNumberFormat="1" applyFont="1" applyBorder="1" applyAlignment="1">
      <alignment wrapText="1"/>
    </xf>
    <xf numFmtId="0" fontId="56" fillId="0" borderId="22" xfId="256" applyFont="1" applyBorder="1" applyAlignment="1">
      <alignment horizontal="left"/>
    </xf>
    <xf numFmtId="0" fontId="56" fillId="0" borderId="22" xfId="384" applyNumberFormat="1" applyFont="1" applyBorder="1" applyAlignment="1">
      <alignment horizontal="center"/>
    </xf>
    <xf numFmtId="167" fontId="56" fillId="0" borderId="25" xfId="256" applyNumberFormat="1" applyFont="1" applyBorder="1" applyAlignment="1">
      <alignment horizontal="center" wrapText="1"/>
    </xf>
    <xf numFmtId="2" fontId="56" fillId="0" borderId="19" xfId="256" applyNumberFormat="1" applyFont="1" applyBorder="1" applyAlignment="1"/>
    <xf numFmtId="0" fontId="56" fillId="0" borderId="62" xfId="256" applyFont="1" applyBorder="1"/>
    <xf numFmtId="0" fontId="56" fillId="0" borderId="14" xfId="256" applyFont="1" applyBorder="1"/>
    <xf numFmtId="43" fontId="56" fillId="0" borderId="39" xfId="388" applyFont="1" applyBorder="1"/>
    <xf numFmtId="167" fontId="39" fillId="0" borderId="37" xfId="256" applyNumberFormat="1" applyFont="1" applyBorder="1"/>
    <xf numFmtId="43" fontId="56" fillId="0" borderId="59" xfId="388" applyFont="1" applyBorder="1"/>
    <xf numFmtId="167" fontId="56" fillId="24" borderId="59" xfId="256" applyNumberFormat="1" applyFont="1" applyFill="1" applyBorder="1"/>
    <xf numFmtId="0" fontId="58" fillId="24" borderId="16" xfId="256" applyFont="1" applyFill="1" applyBorder="1" applyAlignment="1">
      <alignment horizontal="center"/>
    </xf>
    <xf numFmtId="0" fontId="58" fillId="24" borderId="17" xfId="256" applyFont="1" applyFill="1" applyBorder="1" applyAlignment="1">
      <alignment horizontal="center" wrapText="1"/>
    </xf>
    <xf numFmtId="0" fontId="58" fillId="24" borderId="29" xfId="256" applyFont="1" applyFill="1" applyBorder="1" applyAlignment="1">
      <alignment horizontal="center" wrapText="1"/>
    </xf>
    <xf numFmtId="0" fontId="58" fillId="24" borderId="35" xfId="256" applyFont="1" applyFill="1" applyBorder="1" applyAlignment="1">
      <alignment horizontal="center" wrapText="1"/>
    </xf>
    <xf numFmtId="43" fontId="56" fillId="0" borderId="22" xfId="388" applyFont="1" applyBorder="1"/>
    <xf numFmtId="9" fontId="56" fillId="0" borderId="23" xfId="384" applyFont="1" applyBorder="1"/>
    <xf numFmtId="9" fontId="56" fillId="0" borderId="18" xfId="384" applyFont="1" applyBorder="1" applyAlignment="1">
      <alignment horizontal="center"/>
    </xf>
    <xf numFmtId="43" fontId="56" fillId="0" borderId="30" xfId="388" applyFont="1" applyBorder="1"/>
    <xf numFmtId="43" fontId="39" fillId="0" borderId="37" xfId="256" applyNumberFormat="1" applyFont="1" applyBorder="1"/>
    <xf numFmtId="0" fontId="56" fillId="0" borderId="61" xfId="256" applyFont="1" applyBorder="1"/>
    <xf numFmtId="0" fontId="56" fillId="0" borderId="53" xfId="256" applyFont="1" applyBorder="1"/>
    <xf numFmtId="43" fontId="56" fillId="0" borderId="31" xfId="388" applyFont="1" applyBorder="1"/>
    <xf numFmtId="9" fontId="56" fillId="0" borderId="28" xfId="384" applyFont="1" applyBorder="1"/>
    <xf numFmtId="43" fontId="56" fillId="0" borderId="59" xfId="256" applyNumberFormat="1" applyFont="1" applyBorder="1"/>
    <xf numFmtId="0" fontId="40" fillId="0" borderId="37" xfId="256" applyFont="1" applyBorder="1" applyAlignment="1">
      <alignment horizontal="right"/>
    </xf>
    <xf numFmtId="43" fontId="56" fillId="24" borderId="59" xfId="256" applyNumberFormat="1" applyFont="1" applyFill="1" applyBorder="1"/>
    <xf numFmtId="0" fontId="39" fillId="0" borderId="106" xfId="256" applyFont="1" applyBorder="1"/>
    <xf numFmtId="0" fontId="14" fillId="0" borderId="101" xfId="373" applyBorder="1" applyAlignment="1">
      <alignment vertical="center"/>
    </xf>
    <xf numFmtId="0" fontId="14" fillId="0" borderId="37" xfId="373" applyBorder="1" applyAlignment="1">
      <alignment vertical="center"/>
    </xf>
    <xf numFmtId="0" fontId="14" fillId="0" borderId="36" xfId="373" applyBorder="1" applyAlignment="1">
      <alignment vertical="center"/>
    </xf>
    <xf numFmtId="0" fontId="14" fillId="0" borderId="136" xfId="373" applyBorder="1" applyAlignment="1">
      <alignment vertical="center"/>
    </xf>
    <xf numFmtId="0" fontId="39" fillId="0" borderId="137" xfId="256" applyFont="1" applyBorder="1"/>
    <xf numFmtId="0" fontId="14" fillId="0" borderId="138" xfId="373" applyBorder="1" applyAlignment="1">
      <alignment vertical="center"/>
    </xf>
    <xf numFmtId="0" fontId="14" fillId="0" borderId="18" xfId="134" applyBorder="1" applyAlignment="1">
      <alignment horizontal="center" vertical="center"/>
    </xf>
    <xf numFmtId="0" fontId="99" fillId="0" borderId="0" xfId="134" applyFont="1" applyAlignment="1">
      <alignment horizontal="center" vertical="center" wrapText="1"/>
    </xf>
    <xf numFmtId="0" fontId="99" fillId="0" borderId="0" xfId="134" applyFont="1" applyAlignment="1">
      <alignment horizontal="center" vertical="center" wrapText="1"/>
    </xf>
    <xf numFmtId="0" fontId="56" fillId="0" borderId="25" xfId="134" applyFont="1" applyBorder="1" applyAlignment="1">
      <alignment horizontal="center" vertical="center"/>
    </xf>
    <xf numFmtId="0" fontId="56" fillId="0" borderId="66" xfId="134" applyFont="1" applyBorder="1" applyAlignment="1">
      <alignment horizontal="center" vertical="center"/>
    </xf>
    <xf numFmtId="0" fontId="14" fillId="0" borderId="18" xfId="134" applyBorder="1" applyAlignment="1">
      <alignment horizontal="center" vertical="center"/>
    </xf>
    <xf numFmtId="0" fontId="62" fillId="27" borderId="85" xfId="232" applyFont="1" applyFill="1" applyBorder="1" applyAlignment="1">
      <alignment horizontal="center" vertical="center" wrapText="1"/>
    </xf>
    <xf numFmtId="0" fontId="62" fillId="27" borderId="83" xfId="232" applyFont="1" applyFill="1" applyBorder="1" applyAlignment="1">
      <alignment horizontal="center" vertical="center" wrapText="1"/>
    </xf>
    <xf numFmtId="0" fontId="62" fillId="27" borderId="82" xfId="232" applyFont="1" applyFill="1" applyBorder="1" applyAlignment="1">
      <alignment horizontal="center" vertical="center" wrapText="1"/>
    </xf>
    <xf numFmtId="0" fontId="62" fillId="27" borderId="85" xfId="232" applyFont="1" applyFill="1" applyBorder="1" applyAlignment="1">
      <alignment horizontal="left" vertical="center" wrapText="1"/>
    </xf>
    <xf numFmtId="0" fontId="62" fillId="27" borderId="83" xfId="232" applyFont="1" applyFill="1" applyBorder="1" applyAlignment="1">
      <alignment horizontal="left" vertical="center" wrapText="1"/>
    </xf>
    <xf numFmtId="0" fontId="62" fillId="27" borderId="82" xfId="232" applyFont="1" applyFill="1" applyBorder="1" applyAlignment="1">
      <alignment horizontal="left" vertical="center" wrapText="1"/>
    </xf>
    <xf numFmtId="200" fontId="61" fillId="27" borderId="85" xfId="205" applyNumberFormat="1" applyFont="1" applyFill="1" applyBorder="1" applyAlignment="1">
      <alignment horizontal="center" vertical="center" wrapText="1"/>
    </xf>
    <xf numFmtId="200" fontId="61" fillId="27" borderId="83" xfId="205" applyNumberFormat="1" applyFont="1" applyFill="1" applyBorder="1" applyAlignment="1">
      <alignment horizontal="center" vertical="center" wrapText="1"/>
    </xf>
    <xf numFmtId="200" fontId="61" fillId="27" borderId="82" xfId="205" applyNumberFormat="1" applyFont="1" applyFill="1" applyBorder="1" applyAlignment="1">
      <alignment horizontal="center" vertical="center" wrapText="1"/>
    </xf>
    <xf numFmtId="0" fontId="62" fillId="27" borderId="85" xfId="232" applyFont="1" applyFill="1" applyBorder="1" applyAlignment="1">
      <alignment horizontal="center" vertical="center"/>
    </xf>
    <xf numFmtId="0" fontId="62" fillId="27" borderId="83" xfId="232" applyFont="1" applyFill="1" applyBorder="1" applyAlignment="1">
      <alignment horizontal="center" vertical="center"/>
    </xf>
    <xf numFmtId="0" fontId="62" fillId="27" borderId="82" xfId="232" applyFont="1" applyFill="1" applyBorder="1" applyAlignment="1">
      <alignment horizontal="center" vertical="center"/>
    </xf>
    <xf numFmtId="0" fontId="62" fillId="27" borderId="85" xfId="232" applyFont="1" applyFill="1" applyBorder="1" applyAlignment="1">
      <alignment horizontal="left" vertical="center"/>
    </xf>
    <xf numFmtId="0" fontId="62" fillId="27" borderId="83" xfId="232" applyFont="1" applyFill="1" applyBorder="1" applyAlignment="1">
      <alignment horizontal="left" vertical="center"/>
    </xf>
    <xf numFmtId="0" fontId="62" fillId="27" borderId="82" xfId="232" applyFont="1" applyFill="1" applyBorder="1" applyAlignment="1">
      <alignment horizontal="left" vertical="center"/>
    </xf>
    <xf numFmtId="0" fontId="62" fillId="27" borderId="40" xfId="232" applyFont="1" applyFill="1" applyBorder="1" applyAlignment="1">
      <alignment horizontal="left" vertical="center" wrapText="1"/>
    </xf>
    <xf numFmtId="0" fontId="62" fillId="27" borderId="42" xfId="232" applyFont="1" applyFill="1" applyBorder="1" applyAlignment="1">
      <alignment horizontal="left" vertical="center" wrapText="1"/>
    </xf>
    <xf numFmtId="0" fontId="62" fillId="25" borderId="18" xfId="232" applyFont="1" applyFill="1" applyBorder="1" applyAlignment="1">
      <alignment horizontal="center" vertical="center" wrapText="1"/>
    </xf>
    <xf numFmtId="0" fontId="62" fillId="25" borderId="18" xfId="232" applyFont="1" applyFill="1" applyBorder="1" applyAlignment="1" applyProtection="1">
      <alignment horizontal="center" vertical="center" wrapText="1"/>
      <protection locked="0"/>
    </xf>
    <xf numFmtId="0" fontId="62" fillId="25" borderId="40" xfId="232" applyFont="1" applyFill="1" applyBorder="1" applyAlignment="1">
      <alignment horizontal="left" vertical="center" wrapText="1"/>
    </xf>
    <xf numFmtId="0" fontId="62" fillId="25" borderId="42" xfId="232" applyFont="1" applyFill="1" applyBorder="1" applyAlignment="1">
      <alignment horizontal="left" vertical="center" wrapText="1"/>
    </xf>
    <xf numFmtId="0" fontId="62" fillId="25" borderId="57" xfId="232" applyFont="1" applyFill="1" applyBorder="1" applyAlignment="1">
      <alignment horizontal="left" vertical="center" wrapText="1"/>
    </xf>
    <xf numFmtId="0" fontId="62" fillId="27" borderId="69" xfId="232" applyFont="1" applyFill="1" applyBorder="1" applyAlignment="1">
      <alignment horizontal="center" vertical="center" wrapText="1"/>
    </xf>
    <xf numFmtId="0" fontId="62" fillId="27" borderId="86" xfId="232" applyFont="1" applyFill="1" applyBorder="1" applyAlignment="1">
      <alignment horizontal="center" vertical="center" wrapText="1"/>
    </xf>
    <xf numFmtId="0" fontId="62" fillId="27" borderId="84" xfId="232" applyFont="1" applyFill="1" applyBorder="1" applyAlignment="1">
      <alignment horizontal="center" vertical="center" wrapText="1"/>
    </xf>
    <xf numFmtId="0" fontId="62" fillId="27" borderId="67" xfId="232" applyFont="1" applyFill="1" applyBorder="1" applyAlignment="1">
      <alignment horizontal="center" vertical="center" wrapText="1"/>
    </xf>
    <xf numFmtId="0" fontId="62" fillId="27" borderId="69" xfId="232" applyFont="1" applyFill="1" applyBorder="1" applyAlignment="1">
      <alignment horizontal="left" vertical="center" wrapText="1"/>
    </xf>
    <xf numFmtId="0" fontId="62" fillId="27" borderId="86" xfId="232" applyFont="1" applyFill="1" applyBorder="1" applyAlignment="1">
      <alignment horizontal="left" vertical="center" wrapText="1"/>
    </xf>
    <xf numFmtId="0" fontId="62" fillId="27" borderId="84" xfId="232" applyFont="1" applyFill="1" applyBorder="1" applyAlignment="1">
      <alignment horizontal="left" vertical="center" wrapText="1"/>
    </xf>
    <xf numFmtId="0" fontId="62" fillId="27" borderId="67" xfId="232" applyFont="1" applyFill="1" applyBorder="1" applyAlignment="1">
      <alignment horizontal="left" vertical="center" wrapText="1"/>
    </xf>
    <xf numFmtId="0" fontId="62" fillId="27" borderId="34" xfId="232" applyFont="1" applyFill="1" applyBorder="1" applyAlignment="1">
      <alignment horizontal="center" vertical="center" wrapText="1"/>
    </xf>
    <xf numFmtId="0" fontId="62" fillId="27" borderId="71" xfId="232" applyFont="1" applyFill="1" applyBorder="1" applyAlignment="1">
      <alignment horizontal="center" vertical="center" wrapText="1"/>
    </xf>
    <xf numFmtId="0" fontId="62" fillId="27" borderId="21" xfId="232" applyFont="1" applyFill="1" applyBorder="1" applyAlignment="1">
      <alignment horizontal="center" vertical="center" wrapText="1"/>
    </xf>
    <xf numFmtId="0" fontId="62" fillId="27" borderId="27" xfId="232" applyFont="1" applyFill="1" applyBorder="1" applyAlignment="1">
      <alignment horizontal="center" vertical="center" wrapText="1"/>
    </xf>
    <xf numFmtId="200" fontId="61" fillId="27" borderId="35" xfId="257" applyNumberFormat="1" applyFont="1" applyFill="1" applyBorder="1" applyAlignment="1">
      <alignment horizontal="center" vertical="center" wrapText="1"/>
    </xf>
    <xf numFmtId="200" fontId="61" fillId="27" borderId="30" xfId="257" applyNumberFormat="1" applyFont="1" applyFill="1" applyBorder="1" applyAlignment="1">
      <alignment horizontal="center" vertical="center" wrapText="1"/>
    </xf>
    <xf numFmtId="200" fontId="61" fillId="27" borderId="41" xfId="257" applyNumberFormat="1" applyFont="1" applyFill="1" applyBorder="1" applyAlignment="1">
      <alignment horizontal="center" vertical="center" wrapText="1"/>
    </xf>
    <xf numFmtId="0" fontId="63" fillId="27" borderId="40" xfId="0" applyFont="1" applyFill="1" applyBorder="1" applyAlignment="1">
      <alignment horizontal="center" vertical="center"/>
    </xf>
    <xf numFmtId="0" fontId="63" fillId="27" borderId="42" xfId="0" applyFont="1" applyFill="1" applyBorder="1" applyAlignment="1">
      <alignment horizontal="center" vertical="center"/>
    </xf>
    <xf numFmtId="0" fontId="62" fillId="27" borderId="57" xfId="232" applyFont="1" applyFill="1" applyBorder="1" applyAlignment="1" applyProtection="1">
      <alignment horizontal="center" vertical="center" wrapText="1"/>
      <protection locked="0"/>
    </xf>
    <xf numFmtId="0" fontId="62" fillId="27" borderId="54" xfId="232" applyFont="1" applyFill="1" applyBorder="1" applyAlignment="1" applyProtection="1">
      <alignment horizontal="center" vertical="center" wrapText="1"/>
      <protection locked="0"/>
    </xf>
    <xf numFmtId="0" fontId="14" fillId="27" borderId="57" xfId="0" applyFont="1" applyFill="1" applyBorder="1" applyAlignment="1">
      <alignment horizontal="left" vertical="center"/>
    </xf>
    <xf numFmtId="0" fontId="14" fillId="27" borderId="54" xfId="0" applyFont="1" applyFill="1" applyBorder="1" applyAlignment="1">
      <alignment horizontal="left" vertical="center"/>
    </xf>
    <xf numFmtId="0" fontId="62" fillId="27" borderId="69" xfId="232" applyFont="1" applyFill="1" applyBorder="1" applyAlignment="1" applyProtection="1">
      <alignment horizontal="center" vertical="center" wrapText="1"/>
      <protection locked="0"/>
    </xf>
    <xf numFmtId="0" fontId="62" fillId="27" borderId="84" xfId="232" applyFont="1" applyFill="1" applyBorder="1" applyAlignment="1" applyProtection="1">
      <alignment horizontal="center" vertical="center" wrapText="1"/>
      <protection locked="0"/>
    </xf>
    <xf numFmtId="0" fontId="62" fillId="27" borderId="69" xfId="0" applyFont="1" applyFill="1" applyBorder="1" applyAlignment="1">
      <alignment horizontal="left" vertical="center" wrapText="1"/>
    </xf>
    <xf numFmtId="0" fontId="62" fillId="27" borderId="84" xfId="0" applyFont="1" applyFill="1" applyBorder="1" applyAlignment="1">
      <alignment horizontal="left" vertical="center" wrapText="1"/>
    </xf>
    <xf numFmtId="0" fontId="62" fillId="27" borderId="69" xfId="0" applyFont="1" applyFill="1" applyBorder="1" applyAlignment="1">
      <alignment horizontal="center" vertical="center"/>
    </xf>
    <xf numFmtId="0" fontId="62" fillId="27" borderId="84" xfId="0" applyFont="1" applyFill="1" applyBorder="1" applyAlignment="1">
      <alignment horizontal="center" vertical="center"/>
    </xf>
    <xf numFmtId="0" fontId="62" fillId="25" borderId="94" xfId="232" applyFont="1" applyFill="1" applyBorder="1" applyAlignment="1">
      <alignment horizontal="center" vertical="center" wrapText="1"/>
    </xf>
    <xf numFmtId="0" fontId="62" fillId="25" borderId="48" xfId="232" applyFont="1" applyFill="1" applyBorder="1" applyAlignment="1">
      <alignment horizontal="center" vertical="center" wrapText="1"/>
    </xf>
    <xf numFmtId="0" fontId="62" fillId="25" borderId="94" xfId="232" applyFont="1" applyFill="1" applyBorder="1" applyAlignment="1" applyProtection="1">
      <alignment horizontal="center" vertical="center" wrapText="1"/>
      <protection locked="0"/>
    </xf>
    <xf numFmtId="0" fontId="62" fillId="25" borderId="48" xfId="232" applyFont="1" applyFill="1" applyBorder="1" applyAlignment="1" applyProtection="1">
      <alignment horizontal="center" vertical="center" wrapText="1"/>
      <protection locked="0"/>
    </xf>
    <xf numFmtId="0" fontId="62" fillId="25" borderId="69" xfId="232" applyFont="1" applyFill="1" applyBorder="1" applyAlignment="1" applyProtection="1">
      <alignment horizontal="center" vertical="center" wrapText="1"/>
      <protection locked="0"/>
    </xf>
    <xf numFmtId="0" fontId="62" fillId="25" borderId="84" xfId="232" applyFont="1" applyFill="1" applyBorder="1" applyAlignment="1" applyProtection="1">
      <alignment horizontal="center" vertical="center" wrapText="1"/>
      <protection locked="0"/>
    </xf>
    <xf numFmtId="0" fontId="62" fillId="25" borderId="69" xfId="256" applyFont="1" applyFill="1" applyBorder="1" applyAlignment="1">
      <alignment horizontal="left" vertical="center" wrapText="1"/>
    </xf>
    <xf numFmtId="0" fontId="62" fillId="25" borderId="84" xfId="256" applyFont="1" applyFill="1" applyBorder="1" applyAlignment="1">
      <alignment horizontal="left" vertical="center" wrapText="1"/>
    </xf>
    <xf numFmtId="0" fontId="62" fillId="25" borderId="69" xfId="256" applyFont="1" applyFill="1" applyBorder="1" applyAlignment="1">
      <alignment horizontal="center" vertical="center"/>
    </xf>
    <xf numFmtId="0" fontId="62" fillId="25" borderId="84" xfId="256" applyFont="1" applyFill="1" applyBorder="1" applyAlignment="1">
      <alignment horizontal="center" vertical="center"/>
    </xf>
    <xf numFmtId="200" fontId="61" fillId="25" borderId="85" xfId="258" applyNumberFormat="1" applyFont="1" applyFill="1" applyBorder="1" applyAlignment="1">
      <alignment horizontal="center" vertical="center" wrapText="1"/>
    </xf>
    <xf numFmtId="200" fontId="61" fillId="25" borderId="83" xfId="258" applyNumberFormat="1" applyFont="1" applyFill="1" applyBorder="1" applyAlignment="1">
      <alignment horizontal="center" vertical="center" wrapText="1"/>
    </xf>
    <xf numFmtId="200" fontId="61" fillId="25" borderId="82" xfId="258" applyNumberFormat="1" applyFont="1" applyFill="1" applyBorder="1" applyAlignment="1">
      <alignment horizontal="center" vertical="center" wrapText="1"/>
    </xf>
    <xf numFmtId="0" fontId="62" fillId="27" borderId="86" xfId="232" applyFont="1" applyFill="1" applyBorder="1" applyAlignment="1" applyProtection="1">
      <alignment horizontal="center" vertical="center" wrapText="1"/>
      <protection locked="0"/>
    </xf>
    <xf numFmtId="0" fontId="62" fillId="27" borderId="88" xfId="232" applyFont="1" applyFill="1" applyBorder="1" applyAlignment="1" applyProtection="1">
      <alignment horizontal="center" vertical="center" wrapText="1"/>
      <protection locked="0"/>
    </xf>
    <xf numFmtId="0" fontId="62" fillId="27" borderId="86" xfId="0" applyFont="1" applyFill="1" applyBorder="1" applyAlignment="1">
      <alignment horizontal="left" vertical="center" wrapText="1"/>
    </xf>
    <xf numFmtId="0" fontId="62" fillId="27" borderId="88" xfId="0" applyFont="1" applyFill="1" applyBorder="1" applyAlignment="1">
      <alignment horizontal="left" vertical="center" wrapText="1"/>
    </xf>
    <xf numFmtId="0" fontId="62" fillId="27" borderId="86" xfId="0" applyFont="1" applyFill="1" applyBorder="1" applyAlignment="1">
      <alignment horizontal="center" vertical="center"/>
    </xf>
    <xf numFmtId="0" fontId="62" fillId="27" borderId="88" xfId="0" applyFont="1" applyFill="1" applyBorder="1" applyAlignment="1">
      <alignment horizontal="center" vertical="center"/>
    </xf>
    <xf numFmtId="0" fontId="62" fillId="27" borderId="85" xfId="232" applyFont="1" applyFill="1" applyBorder="1" applyAlignment="1" applyProtection="1">
      <alignment horizontal="center" vertical="center" wrapText="1"/>
      <protection locked="0"/>
    </xf>
    <xf numFmtId="0" fontId="62" fillId="27" borderId="83" xfId="232" applyFont="1" applyFill="1" applyBorder="1" applyAlignment="1" applyProtection="1">
      <alignment horizontal="center" vertical="center" wrapText="1"/>
      <protection locked="0"/>
    </xf>
    <xf numFmtId="0" fontId="62" fillId="27" borderId="82" xfId="232" applyFont="1" applyFill="1" applyBorder="1" applyAlignment="1" applyProtection="1">
      <alignment horizontal="center" vertical="center" wrapText="1"/>
      <protection locked="0"/>
    </xf>
    <xf numFmtId="0" fontId="62" fillId="27" borderId="58" xfId="0" applyFont="1" applyFill="1" applyBorder="1" applyAlignment="1">
      <alignment horizontal="left" vertical="center" wrapText="1"/>
    </xf>
    <xf numFmtId="0" fontId="62" fillId="27" borderId="11" xfId="0" applyFont="1" applyFill="1" applyBorder="1" applyAlignment="1">
      <alignment horizontal="left" vertical="center" wrapText="1"/>
    </xf>
    <xf numFmtId="0" fontId="62" fillId="27" borderId="13" xfId="0" applyFont="1" applyFill="1" applyBorder="1" applyAlignment="1">
      <alignment horizontal="left" vertical="center" wrapText="1"/>
    </xf>
    <xf numFmtId="0" fontId="62" fillId="27" borderId="58" xfId="0" applyFont="1" applyFill="1" applyBorder="1" applyAlignment="1">
      <alignment horizontal="center" vertical="center" wrapText="1"/>
    </xf>
    <xf numFmtId="0" fontId="62" fillId="27" borderId="11" xfId="0" applyFont="1" applyFill="1" applyBorder="1" applyAlignment="1">
      <alignment horizontal="center" vertical="center" wrapText="1"/>
    </xf>
    <xf numFmtId="0" fontId="62" fillId="27" borderId="13" xfId="0" applyFont="1" applyFill="1" applyBorder="1" applyAlignment="1">
      <alignment horizontal="center" vertical="center" wrapText="1"/>
    </xf>
    <xf numFmtId="0" fontId="62" fillId="27" borderId="78" xfId="232" applyFont="1" applyFill="1" applyBorder="1" applyAlignment="1" applyProtection="1">
      <alignment horizontal="center" vertical="center" wrapText="1"/>
      <protection locked="0"/>
    </xf>
    <xf numFmtId="0" fontId="62" fillId="27" borderId="50" xfId="232" applyFont="1" applyFill="1" applyBorder="1" applyAlignment="1" applyProtection="1">
      <alignment horizontal="center" vertical="center" wrapText="1"/>
      <protection locked="0"/>
    </xf>
    <xf numFmtId="0" fontId="62" fillId="27" borderId="89" xfId="232" applyFont="1" applyFill="1" applyBorder="1" applyAlignment="1" applyProtection="1">
      <alignment horizontal="center" vertical="center" wrapText="1"/>
      <protection locked="0"/>
    </xf>
    <xf numFmtId="0" fontId="62" fillId="27" borderId="48" xfId="0" applyFont="1" applyFill="1" applyBorder="1" applyAlignment="1">
      <alignment horizontal="left" vertical="center" wrapText="1"/>
    </xf>
    <xf numFmtId="0" fontId="62" fillId="27" borderId="62" xfId="0" applyFont="1" applyFill="1" applyBorder="1" applyAlignment="1">
      <alignment horizontal="left" vertical="center" wrapText="1"/>
    </xf>
    <xf numFmtId="0" fontId="62" fillId="27" borderId="48" xfId="0" applyFont="1" applyFill="1" applyBorder="1" applyAlignment="1">
      <alignment horizontal="center" vertical="center"/>
    </xf>
    <xf numFmtId="0" fontId="62" fillId="27" borderId="62" xfId="0" applyFont="1" applyFill="1" applyBorder="1" applyAlignment="1">
      <alignment horizontal="center" vertical="center"/>
    </xf>
    <xf numFmtId="0" fontId="62" fillId="27" borderId="67" xfId="232" applyFont="1" applyFill="1" applyBorder="1" applyAlignment="1" applyProtection="1">
      <alignment horizontal="center" vertical="center" wrapText="1"/>
      <protection locked="0"/>
    </xf>
    <xf numFmtId="0" fontId="62" fillId="27" borderId="67" xfId="0" applyFont="1" applyFill="1" applyBorder="1" applyAlignment="1">
      <alignment horizontal="left" vertical="center" wrapText="1"/>
    </xf>
    <xf numFmtId="0" fontId="62" fillId="27" borderId="67" xfId="0" applyFont="1" applyFill="1" applyBorder="1" applyAlignment="1">
      <alignment horizontal="center" vertical="center"/>
    </xf>
    <xf numFmtId="0" fontId="62" fillId="27" borderId="88" xfId="232" applyFont="1" applyFill="1" applyBorder="1" applyAlignment="1">
      <alignment horizontal="center" vertical="center" wrapText="1"/>
    </xf>
    <xf numFmtId="0" fontId="62" fillId="27" borderId="88" xfId="232" applyFont="1" applyFill="1" applyBorder="1" applyAlignment="1">
      <alignment horizontal="left" vertical="center" wrapText="1"/>
    </xf>
    <xf numFmtId="200" fontId="61" fillId="27" borderId="85" xfId="257" applyNumberFormat="1" applyFont="1" applyFill="1" applyBorder="1" applyAlignment="1">
      <alignment horizontal="center" vertical="center" wrapText="1"/>
    </xf>
    <xf numFmtId="200" fontId="61" fillId="27" borderId="83" xfId="257" applyNumberFormat="1" applyFont="1" applyFill="1" applyBorder="1" applyAlignment="1">
      <alignment horizontal="center" vertical="center" wrapText="1"/>
    </xf>
    <xf numFmtId="200" fontId="61" fillId="27" borderId="82" xfId="257" applyNumberFormat="1" applyFont="1" applyFill="1" applyBorder="1" applyAlignment="1">
      <alignment horizontal="center" vertical="center" wrapText="1"/>
    </xf>
    <xf numFmtId="200" fontId="61" fillId="27" borderId="85" xfId="257" applyNumberFormat="1" applyFont="1" applyFill="1" applyBorder="1" applyAlignment="1">
      <alignment horizontal="center" vertical="center"/>
    </xf>
    <xf numFmtId="200" fontId="61" fillId="27" borderId="83" xfId="257" applyNumberFormat="1" applyFont="1" applyFill="1" applyBorder="1" applyAlignment="1">
      <alignment horizontal="center" vertical="center"/>
    </xf>
    <xf numFmtId="200" fontId="61" fillId="27" borderId="82" xfId="257" applyNumberFormat="1" applyFont="1" applyFill="1" applyBorder="1" applyAlignment="1">
      <alignment horizontal="center" vertical="center"/>
    </xf>
    <xf numFmtId="200" fontId="61" fillId="27" borderId="56" xfId="205" applyNumberFormat="1" applyFont="1" applyFill="1" applyBorder="1" applyAlignment="1">
      <alignment horizontal="center" vertical="center" wrapText="1"/>
    </xf>
    <xf numFmtId="200" fontId="61" fillId="27" borderId="12" xfId="205" applyNumberFormat="1" applyFont="1" applyFill="1" applyBorder="1" applyAlignment="1">
      <alignment horizontal="center" vertical="center" wrapText="1"/>
    </xf>
    <xf numFmtId="0" fontId="62" fillId="25" borderId="85" xfId="232" applyFont="1" applyFill="1" applyBorder="1" applyAlignment="1" applyProtection="1">
      <alignment horizontal="center" vertical="center"/>
      <protection locked="0"/>
    </xf>
    <xf numFmtId="0" fontId="62" fillId="25" borderId="82" xfId="232" applyFont="1" applyFill="1" applyBorder="1" applyAlignment="1" applyProtection="1">
      <alignment horizontal="center" vertical="center"/>
      <protection locked="0"/>
    </xf>
    <xf numFmtId="0" fontId="62" fillId="25" borderId="85" xfId="256" applyFont="1" applyFill="1" applyBorder="1" applyAlignment="1">
      <alignment horizontal="left" vertical="center"/>
    </xf>
    <xf numFmtId="0" fontId="62" fillId="25" borderId="82" xfId="256" applyFont="1" applyFill="1" applyBorder="1" applyAlignment="1">
      <alignment horizontal="left" vertical="center"/>
    </xf>
    <xf numFmtId="0" fontId="62" fillId="25" borderId="85" xfId="256" applyFont="1" applyFill="1" applyBorder="1" applyAlignment="1">
      <alignment horizontal="center" vertical="center" wrapText="1"/>
    </xf>
    <xf numFmtId="0" fontId="62" fillId="25" borderId="82" xfId="256" applyFont="1" applyFill="1" applyBorder="1" applyAlignment="1">
      <alignment horizontal="center" vertical="center" wrapText="1"/>
    </xf>
    <xf numFmtId="200" fontId="61" fillId="25" borderId="85" xfId="258" applyNumberFormat="1" applyFont="1" applyFill="1" applyBorder="1" applyAlignment="1">
      <alignment horizontal="center" vertical="center"/>
    </xf>
    <xf numFmtId="200" fontId="61" fillId="25" borderId="82" xfId="258" applyNumberFormat="1" applyFont="1" applyFill="1" applyBorder="1" applyAlignment="1">
      <alignment horizontal="center" vertical="center"/>
    </xf>
    <xf numFmtId="0" fontId="62" fillId="27" borderId="85" xfId="0" applyFont="1" applyFill="1" applyBorder="1" applyAlignment="1">
      <alignment horizontal="left" vertical="center" wrapText="1"/>
    </xf>
    <xf numFmtId="0" fontId="62" fillId="27" borderId="83" xfId="0" applyFont="1" applyFill="1" applyBorder="1" applyAlignment="1">
      <alignment horizontal="left" vertical="center" wrapText="1"/>
    </xf>
    <xf numFmtId="0" fontId="62" fillId="27" borderId="85" xfId="0" applyFont="1" applyFill="1" applyBorder="1" applyAlignment="1">
      <alignment horizontal="center" vertical="center"/>
    </xf>
    <xf numFmtId="0" fontId="62" fillId="27" borderId="83" xfId="0" applyFont="1" applyFill="1" applyBorder="1" applyAlignment="1">
      <alignment horizontal="center" vertical="center"/>
    </xf>
    <xf numFmtId="200" fontId="61" fillId="27" borderId="18" xfId="205" applyNumberFormat="1" applyFont="1" applyFill="1" applyBorder="1" applyAlignment="1">
      <alignment horizontal="center" vertical="center" wrapText="1"/>
    </xf>
    <xf numFmtId="0" fontId="62" fillId="27" borderId="18" xfId="232" applyFont="1" applyFill="1" applyBorder="1" applyAlignment="1" applyProtection="1">
      <alignment horizontal="center" vertical="center" wrapText="1"/>
      <protection locked="0"/>
    </xf>
    <xf numFmtId="0" fontId="62" fillId="27" borderId="18" xfId="0" applyFont="1" applyFill="1" applyBorder="1" applyAlignment="1">
      <alignment horizontal="left" vertical="center" wrapText="1"/>
    </xf>
    <xf numFmtId="0" fontId="62" fillId="27" borderId="18" xfId="0" applyFont="1" applyFill="1" applyBorder="1" applyAlignment="1">
      <alignment horizontal="center" vertical="center"/>
    </xf>
    <xf numFmtId="200" fontId="61" fillId="27" borderId="35" xfId="257" applyNumberFormat="1" applyFont="1" applyFill="1" applyBorder="1" applyAlignment="1">
      <alignment horizontal="center" vertical="center"/>
    </xf>
    <xf numFmtId="200" fontId="61" fillId="27" borderId="41" xfId="257" applyNumberFormat="1" applyFont="1" applyFill="1" applyBorder="1" applyAlignment="1">
      <alignment horizontal="center" vertical="center"/>
    </xf>
    <xf numFmtId="200" fontId="61" fillId="27" borderId="46" xfId="257" applyNumberFormat="1" applyFont="1" applyFill="1" applyBorder="1" applyAlignment="1">
      <alignment horizontal="center" vertical="center" wrapText="1"/>
    </xf>
    <xf numFmtId="200" fontId="61" fillId="27" borderId="56" xfId="257" applyNumberFormat="1" applyFont="1" applyFill="1" applyBorder="1" applyAlignment="1">
      <alignment horizontal="center" vertical="center" wrapText="1"/>
    </xf>
    <xf numFmtId="200" fontId="61" fillId="27" borderId="15" xfId="257" applyNumberFormat="1" applyFont="1" applyFill="1" applyBorder="1" applyAlignment="1">
      <alignment horizontal="center" vertical="center" wrapText="1"/>
    </xf>
    <xf numFmtId="200" fontId="61" fillId="27" borderId="12" xfId="257" applyNumberFormat="1" applyFont="1" applyFill="1" applyBorder="1" applyAlignment="1">
      <alignment horizontal="center" vertical="center" wrapText="1"/>
    </xf>
    <xf numFmtId="200" fontId="61" fillId="27" borderId="56" xfId="257" applyNumberFormat="1" applyFont="1" applyFill="1" applyBorder="1" applyAlignment="1">
      <alignment horizontal="center" vertical="center"/>
    </xf>
    <xf numFmtId="200" fontId="61" fillId="27" borderId="12" xfId="257" applyNumberFormat="1" applyFont="1" applyFill="1" applyBorder="1" applyAlignment="1">
      <alignment horizontal="center" vertical="center"/>
    </xf>
    <xf numFmtId="200" fontId="61" fillId="27" borderId="46" xfId="0" applyNumberFormat="1" applyFont="1" applyFill="1" applyBorder="1" applyAlignment="1">
      <alignment horizontal="center" vertical="center" wrapText="1"/>
    </xf>
    <xf numFmtId="200" fontId="61" fillId="27" borderId="41" xfId="0" applyNumberFormat="1" applyFont="1" applyFill="1" applyBorder="1" applyAlignment="1">
      <alignment horizontal="center" vertical="center" wrapText="1"/>
    </xf>
    <xf numFmtId="200" fontId="61" fillId="27" borderId="74" xfId="257" applyNumberFormat="1" applyFont="1" applyFill="1" applyBorder="1" applyAlignment="1">
      <alignment horizontal="center" vertical="center" wrapText="1"/>
    </xf>
    <xf numFmtId="0" fontId="62" fillId="27" borderId="85" xfId="0" applyFont="1" applyFill="1" applyBorder="1" applyAlignment="1">
      <alignment horizontal="left" vertical="center"/>
    </xf>
    <xf numFmtId="0" fontId="62" fillId="27" borderId="82" xfId="0" applyFont="1" applyFill="1" applyBorder="1" applyAlignment="1">
      <alignment horizontal="left" vertical="center"/>
    </xf>
    <xf numFmtId="0" fontId="62" fillId="27" borderId="85" xfId="0" applyFont="1" applyFill="1" applyBorder="1" applyAlignment="1">
      <alignment horizontal="center" vertical="center" wrapText="1"/>
    </xf>
    <xf numFmtId="0" fontId="62" fillId="27" borderId="82" xfId="0" applyFont="1" applyFill="1" applyBorder="1" applyAlignment="1">
      <alignment horizontal="center" vertical="center" wrapText="1"/>
    </xf>
    <xf numFmtId="0" fontId="62" fillId="27" borderId="56" xfId="232" applyFont="1" applyFill="1" applyBorder="1" applyAlignment="1" applyProtection="1">
      <alignment horizontal="center" vertical="center" wrapText="1"/>
      <protection locked="0"/>
    </xf>
    <xf numFmtId="0" fontId="62" fillId="27" borderId="12" xfId="232" applyFont="1" applyFill="1" applyBorder="1" applyAlignment="1" applyProtection="1">
      <alignment horizontal="center" vertical="center" wrapText="1"/>
      <protection locked="0"/>
    </xf>
    <xf numFmtId="0" fontId="62" fillId="27" borderId="53" xfId="232" applyFont="1" applyFill="1" applyBorder="1" applyAlignment="1" applyProtection="1">
      <alignment horizontal="center" vertical="center" wrapText="1"/>
      <protection locked="0"/>
    </xf>
    <xf numFmtId="0" fontId="62" fillId="27" borderId="0" xfId="232" applyFont="1" applyFill="1" applyAlignment="1" applyProtection="1">
      <alignment horizontal="center" vertical="center" wrapText="1"/>
      <protection locked="0"/>
    </xf>
    <xf numFmtId="0" fontId="62" fillId="27" borderId="29" xfId="0" applyFont="1" applyFill="1" applyBorder="1" applyAlignment="1">
      <alignment horizontal="left" vertical="center" wrapText="1"/>
    </xf>
    <xf numFmtId="0" fontId="62" fillId="27" borderId="29" xfId="0" applyFont="1" applyFill="1" applyBorder="1" applyAlignment="1">
      <alignment horizontal="center" vertical="center"/>
    </xf>
    <xf numFmtId="0" fontId="62" fillId="27" borderId="83" xfId="0" applyFont="1" applyFill="1" applyBorder="1" applyAlignment="1">
      <alignment horizontal="center" vertical="center" wrapText="1"/>
    </xf>
    <xf numFmtId="0" fontId="62" fillId="25" borderId="85" xfId="256" applyFont="1" applyFill="1" applyBorder="1" applyAlignment="1">
      <alignment horizontal="left" vertical="center" wrapText="1"/>
    </xf>
    <xf numFmtId="0" fontId="62" fillId="25" borderId="83" xfId="256" applyFont="1" applyFill="1" applyBorder="1" applyAlignment="1">
      <alignment horizontal="left" vertical="center" wrapText="1"/>
    </xf>
    <xf numFmtId="0" fontId="62" fillId="25" borderId="85" xfId="256" applyFont="1" applyFill="1" applyBorder="1" applyAlignment="1">
      <alignment horizontal="center" vertical="center"/>
    </xf>
    <xf numFmtId="0" fontId="62" fillId="25" borderId="83" xfId="256" applyFont="1" applyFill="1" applyBorder="1" applyAlignment="1">
      <alignment horizontal="center" vertical="center"/>
    </xf>
    <xf numFmtId="0" fontId="62" fillId="27" borderId="32" xfId="232" applyFont="1" applyFill="1" applyBorder="1" applyAlignment="1" applyProtection="1">
      <alignment horizontal="center" vertical="center" wrapText="1"/>
      <protection locked="0"/>
    </xf>
    <xf numFmtId="0" fontId="62" fillId="27" borderId="87" xfId="232" applyFont="1" applyFill="1" applyBorder="1" applyAlignment="1" applyProtection="1">
      <alignment horizontal="center" vertical="center" wrapText="1"/>
      <protection locked="0"/>
    </xf>
    <xf numFmtId="0" fontId="62" fillId="27" borderId="29" xfId="232" applyFont="1" applyFill="1" applyBorder="1" applyAlignment="1" applyProtection="1">
      <alignment horizontal="left" vertical="center" wrapText="1"/>
      <protection locked="0"/>
    </xf>
    <xf numFmtId="0" fontId="62" fillId="27" borderId="75" xfId="232" applyFont="1" applyFill="1" applyBorder="1" applyAlignment="1" applyProtection="1">
      <alignment horizontal="left" vertical="center" wrapText="1"/>
      <protection locked="0"/>
    </xf>
    <xf numFmtId="0" fontId="62" fillId="27" borderId="29" xfId="232" applyFont="1" applyFill="1" applyBorder="1" applyAlignment="1" applyProtection="1">
      <alignment horizontal="center" vertical="center" wrapText="1"/>
      <protection locked="0"/>
    </xf>
    <xf numFmtId="0" fontId="62" fillId="27" borderId="75" xfId="232" applyFont="1" applyFill="1" applyBorder="1" applyAlignment="1" applyProtection="1">
      <alignment horizontal="center" vertical="center" wrapText="1"/>
      <protection locked="0"/>
    </xf>
    <xf numFmtId="0" fontId="62" fillId="27" borderId="94" xfId="232" applyFont="1" applyFill="1" applyBorder="1" applyAlignment="1" applyProtection="1">
      <alignment horizontal="center" vertical="center" wrapText="1"/>
      <protection locked="0"/>
    </xf>
    <xf numFmtId="0" fontId="62" fillId="27" borderId="62" xfId="232" applyFont="1" applyFill="1" applyBorder="1" applyAlignment="1" applyProtection="1">
      <alignment horizontal="center" vertical="center" wrapText="1"/>
      <protection locked="0"/>
    </xf>
    <xf numFmtId="0" fontId="69" fillId="27" borderId="25" xfId="232" applyFont="1" applyFill="1" applyBorder="1" applyAlignment="1" applyProtection="1">
      <alignment horizontal="left" vertical="center" wrapText="1"/>
      <protection locked="0"/>
    </xf>
    <xf numFmtId="0" fontId="69" fillId="27" borderId="20" xfId="232" applyFont="1" applyFill="1" applyBorder="1" applyAlignment="1" applyProtection="1">
      <alignment horizontal="left" vertical="center" wrapText="1"/>
      <protection locked="0"/>
    </xf>
    <xf numFmtId="0" fontId="69" fillId="27" borderId="25" xfId="232" applyFont="1" applyFill="1" applyBorder="1" applyAlignment="1" applyProtection="1">
      <alignment horizontal="center" vertical="center" wrapText="1"/>
      <protection locked="0"/>
    </xf>
    <xf numFmtId="0" fontId="69" fillId="27" borderId="20" xfId="232" applyFont="1" applyFill="1" applyBorder="1" applyAlignment="1" applyProtection="1">
      <alignment horizontal="center" vertical="center" wrapText="1"/>
      <protection locked="0"/>
    </xf>
    <xf numFmtId="0" fontId="62" fillId="27" borderId="51" xfId="232" applyFont="1" applyFill="1" applyBorder="1" applyAlignment="1" applyProtection="1">
      <alignment horizontal="center" vertical="center" wrapText="1"/>
      <protection locked="0"/>
    </xf>
    <xf numFmtId="0" fontId="62" fillId="27" borderId="47" xfId="232" applyFont="1" applyFill="1" applyBorder="1" applyAlignment="1" applyProtection="1">
      <alignment horizontal="center" vertical="center" wrapText="1"/>
      <protection locked="0"/>
    </xf>
    <xf numFmtId="0" fontId="62" fillId="27" borderId="20" xfId="232" applyFont="1" applyFill="1" applyBorder="1" applyAlignment="1" applyProtection="1">
      <alignment horizontal="left" vertical="center" wrapText="1"/>
      <protection locked="0"/>
    </xf>
    <xf numFmtId="0" fontId="62" fillId="27" borderId="20" xfId="232" applyFont="1" applyFill="1" applyBorder="1" applyAlignment="1" applyProtection="1">
      <alignment horizontal="center" vertical="center" wrapText="1"/>
      <protection locked="0"/>
    </xf>
    <xf numFmtId="0" fontId="62" fillId="27" borderId="25" xfId="0" applyFont="1" applyFill="1" applyBorder="1" applyAlignment="1">
      <alignment horizontal="left" vertical="center" wrapText="1"/>
    </xf>
    <xf numFmtId="0" fontId="62" fillId="27" borderId="20" xfId="0" applyFont="1" applyFill="1" applyBorder="1" applyAlignment="1">
      <alignment horizontal="left" vertical="center" wrapText="1"/>
    </xf>
    <xf numFmtId="0" fontId="62" fillId="27" borderId="25" xfId="232" applyFont="1" applyFill="1" applyBorder="1" applyAlignment="1" applyProtection="1">
      <alignment horizontal="center" vertical="center" wrapText="1"/>
      <protection locked="0"/>
    </xf>
    <xf numFmtId="0" fontId="63" fillId="27" borderId="58" xfId="0" applyFont="1" applyFill="1" applyBorder="1" applyAlignment="1">
      <alignment horizontal="center" vertical="center"/>
    </xf>
    <xf numFmtId="0" fontId="63" fillId="27" borderId="57" xfId="0" applyFont="1" applyFill="1" applyBorder="1" applyAlignment="1">
      <alignment horizontal="center" vertical="center"/>
    </xf>
    <xf numFmtId="0" fontId="62" fillId="27" borderId="75" xfId="0" applyFont="1" applyFill="1" applyBorder="1" applyAlignment="1">
      <alignment horizontal="center" vertical="center"/>
    </xf>
    <xf numFmtId="0" fontId="62" fillId="27" borderId="33" xfId="232" applyFont="1" applyFill="1" applyBorder="1" applyAlignment="1" applyProtection="1">
      <alignment horizontal="center" vertical="center" wrapText="1"/>
      <protection locked="0"/>
    </xf>
    <xf numFmtId="0" fontId="62" fillId="27" borderId="75" xfId="0" applyFont="1" applyFill="1" applyBorder="1" applyAlignment="1">
      <alignment horizontal="left" vertical="center" wrapText="1"/>
    </xf>
    <xf numFmtId="0" fontId="62" fillId="27" borderId="25" xfId="232" applyFont="1" applyFill="1" applyBorder="1" applyAlignment="1" applyProtection="1">
      <alignment horizontal="left" vertical="center" wrapText="1"/>
      <protection locked="0"/>
    </xf>
    <xf numFmtId="200" fontId="61" fillId="27" borderId="29" xfId="232" applyNumberFormat="1" applyFont="1" applyFill="1" applyBorder="1" applyAlignment="1">
      <alignment horizontal="center"/>
    </xf>
    <xf numFmtId="200" fontId="61" fillId="27" borderId="18" xfId="232" applyNumberFormat="1" applyFont="1" applyFill="1" applyBorder="1" applyAlignment="1">
      <alignment horizontal="center"/>
    </xf>
    <xf numFmtId="200" fontId="61" fillId="27" borderId="75" xfId="232" applyNumberFormat="1" applyFont="1" applyFill="1" applyBorder="1" applyAlignment="1">
      <alignment horizontal="center"/>
    </xf>
    <xf numFmtId="169" fontId="61" fillId="27" borderId="94" xfId="222" applyFont="1" applyFill="1" applyBorder="1" applyAlignment="1">
      <alignment horizontal="center"/>
    </xf>
    <xf numFmtId="169" fontId="61" fillId="27" borderId="62" xfId="222" applyFont="1" applyFill="1" applyBorder="1" applyAlignment="1">
      <alignment horizontal="center"/>
    </xf>
    <xf numFmtId="0" fontId="62" fillId="27" borderId="18" xfId="232" applyFont="1" applyFill="1" applyBorder="1" applyAlignment="1" applyProtection="1">
      <alignment horizontal="left" vertical="center" wrapText="1"/>
      <protection locked="0"/>
    </xf>
    <xf numFmtId="200" fontId="61" fillId="27" borderId="56" xfId="205" applyNumberFormat="1" applyFont="1" applyFill="1" applyBorder="1" applyAlignment="1">
      <alignment horizontal="center" vertical="center"/>
    </xf>
    <xf numFmtId="200" fontId="61" fillId="27" borderId="12" xfId="205" applyNumberFormat="1" applyFont="1" applyFill="1" applyBorder="1" applyAlignment="1">
      <alignment horizontal="center" vertical="center"/>
    </xf>
    <xf numFmtId="0" fontId="62" fillId="27" borderId="83" xfId="0" applyFont="1" applyFill="1" applyBorder="1" applyAlignment="1">
      <alignment horizontal="left" vertical="center"/>
    </xf>
    <xf numFmtId="0" fontId="62" fillId="27" borderId="20" xfId="0" applyFont="1" applyFill="1" applyBorder="1" applyAlignment="1">
      <alignment horizontal="center" vertical="center"/>
    </xf>
    <xf numFmtId="0" fontId="62" fillId="25" borderId="85" xfId="232" applyFont="1" applyFill="1" applyBorder="1" applyAlignment="1" applyProtection="1">
      <alignment horizontal="center" vertical="center" wrapText="1"/>
      <protection locked="0"/>
    </xf>
    <xf numFmtId="0" fontId="62" fillId="25" borderId="83" xfId="232" applyFont="1" applyFill="1" applyBorder="1" applyAlignment="1" applyProtection="1">
      <alignment horizontal="center" vertical="center" wrapText="1"/>
      <protection locked="0"/>
    </xf>
    <xf numFmtId="0" fontId="94" fillId="44" borderId="126" xfId="0" applyFont="1" applyFill="1" applyBorder="1" applyAlignment="1">
      <alignment horizontal="center" vertical="center" wrapText="1"/>
    </xf>
    <xf numFmtId="0" fontId="0" fillId="44" borderId="127" xfId="0" applyFill="1" applyBorder="1" applyAlignment="1">
      <alignment horizontal="center" vertical="center"/>
    </xf>
    <xf numFmtId="0" fontId="0" fillId="44" borderId="128" xfId="0" applyFill="1" applyBorder="1" applyAlignment="1">
      <alignment horizontal="center" vertical="center"/>
    </xf>
    <xf numFmtId="0" fontId="0" fillId="44" borderId="129" xfId="0" applyFill="1" applyBorder="1" applyAlignment="1">
      <alignment horizontal="center" vertical="center"/>
    </xf>
    <xf numFmtId="0" fontId="0" fillId="44" borderId="130" xfId="0" applyFill="1" applyBorder="1" applyAlignment="1">
      <alignment horizontal="center" vertical="center"/>
    </xf>
    <xf numFmtId="0" fontId="0" fillId="44" borderId="131" xfId="0" applyFill="1" applyBorder="1" applyAlignment="1">
      <alignment horizontal="center" vertical="center"/>
    </xf>
    <xf numFmtId="0" fontId="91" fillId="45" borderId="132" xfId="370" applyFont="1" applyFill="1" applyBorder="1" applyAlignment="1" applyProtection="1">
      <alignment horizontal="center" vertical="center"/>
    </xf>
    <xf numFmtId="0" fontId="92" fillId="37" borderId="109" xfId="0" applyFont="1" applyFill="1" applyBorder="1" applyAlignment="1">
      <alignment horizontal="center" vertical="center" wrapText="1"/>
    </xf>
    <xf numFmtId="0" fontId="92" fillId="37" borderId="110" xfId="0" applyFont="1" applyFill="1" applyBorder="1" applyAlignment="1">
      <alignment horizontal="center" vertical="center"/>
    </xf>
    <xf numFmtId="0" fontId="92" fillId="37" borderId="111" xfId="0" applyFont="1" applyFill="1" applyBorder="1" applyAlignment="1">
      <alignment horizontal="center" vertical="center"/>
    </xf>
    <xf numFmtId="0" fontId="90" fillId="38" borderId="112" xfId="122" applyFont="1" applyFill="1" applyBorder="1" applyAlignment="1" applyProtection="1">
      <alignment horizontal="center" vertical="center"/>
    </xf>
    <xf numFmtId="0" fontId="90" fillId="38" borderId="113" xfId="122" applyFont="1" applyFill="1" applyBorder="1" applyAlignment="1" applyProtection="1">
      <alignment horizontal="center" vertical="center"/>
    </xf>
    <xf numFmtId="0" fontId="90" fillId="38" borderId="114" xfId="122" applyFont="1" applyFill="1" applyBorder="1" applyAlignment="1" applyProtection="1">
      <alignment horizontal="center" vertical="center"/>
    </xf>
    <xf numFmtId="0" fontId="94" fillId="41" borderId="117" xfId="0" applyFont="1" applyFill="1" applyBorder="1" applyAlignment="1">
      <alignment horizontal="center" vertical="center" wrapText="1"/>
    </xf>
    <xf numFmtId="0" fontId="94" fillId="41" borderId="118" xfId="0" applyFont="1" applyFill="1" applyBorder="1" applyAlignment="1">
      <alignment horizontal="center" vertical="center" wrapText="1"/>
    </xf>
    <xf numFmtId="0" fontId="94" fillId="41" borderId="119" xfId="0" applyFont="1" applyFill="1" applyBorder="1" applyAlignment="1">
      <alignment horizontal="center" vertical="center" wrapText="1"/>
    </xf>
    <xf numFmtId="0" fontId="94" fillId="41" borderId="120" xfId="0" applyFont="1" applyFill="1" applyBorder="1" applyAlignment="1">
      <alignment horizontal="center" vertical="center" wrapText="1"/>
    </xf>
    <xf numFmtId="0" fontId="94" fillId="41" borderId="121" xfId="0" applyFont="1" applyFill="1" applyBorder="1" applyAlignment="1">
      <alignment horizontal="center" vertical="center" wrapText="1"/>
    </xf>
    <xf numFmtId="0" fontId="94" fillId="41" borderId="122" xfId="0" applyFont="1" applyFill="1" applyBorder="1" applyAlignment="1">
      <alignment horizontal="center" vertical="center" wrapText="1"/>
    </xf>
    <xf numFmtId="0" fontId="90" fillId="42" borderId="123" xfId="122" applyFont="1" applyFill="1" applyBorder="1" applyAlignment="1" applyProtection="1">
      <alignment horizontal="center" vertical="center"/>
    </xf>
    <xf numFmtId="0" fontId="90" fillId="42" borderId="124" xfId="122" applyFont="1" applyFill="1" applyBorder="1" applyAlignment="1" applyProtection="1">
      <alignment horizontal="center" vertical="center"/>
    </xf>
    <xf numFmtId="0" fontId="90" fillId="42" borderId="125" xfId="122" applyFont="1" applyFill="1" applyBorder="1" applyAlignment="1" applyProtection="1">
      <alignment horizontal="center" vertical="center"/>
    </xf>
    <xf numFmtId="0" fontId="56" fillId="0" borderId="33" xfId="364" applyFont="1" applyBorder="1" applyAlignment="1">
      <alignment vertical="center" wrapText="1"/>
    </xf>
    <xf numFmtId="0" fontId="56" fillId="0" borderId="18" xfId="364" applyFont="1" applyBorder="1" applyAlignment="1">
      <alignment vertical="center" wrapText="1"/>
    </xf>
    <xf numFmtId="3" fontId="58" fillId="0" borderId="18" xfId="364" applyNumberFormat="1" applyFont="1" applyBorder="1" applyAlignment="1">
      <alignment horizontal="center" vertical="center"/>
    </xf>
    <xf numFmtId="0" fontId="56" fillId="0" borderId="47" xfId="364" applyFont="1" applyBorder="1" applyAlignment="1">
      <alignment vertical="center" wrapText="1"/>
    </xf>
    <xf numFmtId="0" fontId="56" fillId="0" borderId="20" xfId="364" applyFont="1" applyBorder="1" applyAlignment="1">
      <alignment vertical="center" wrapText="1"/>
    </xf>
    <xf numFmtId="0" fontId="56" fillId="25" borderId="20" xfId="364" applyFont="1" applyFill="1" applyBorder="1" applyAlignment="1">
      <alignment horizontal="center" vertical="center" wrapText="1"/>
    </xf>
    <xf numFmtId="0" fontId="56" fillId="25" borderId="41" xfId="364" applyFont="1" applyFill="1" applyBorder="1" applyAlignment="1">
      <alignment horizontal="center" vertical="center" wrapText="1"/>
    </xf>
    <xf numFmtId="0" fontId="58" fillId="0" borderId="18" xfId="364" applyFont="1" applyBorder="1" applyAlignment="1">
      <alignment horizontal="center" vertical="center" wrapText="1"/>
    </xf>
    <xf numFmtId="0" fontId="58" fillId="0" borderId="18" xfId="364" applyFont="1" applyBorder="1" applyAlignment="1">
      <alignment horizontal="center" vertical="center"/>
    </xf>
    <xf numFmtId="3" fontId="58" fillId="0" borderId="18" xfId="364" applyNumberFormat="1" applyFont="1" applyBorder="1" applyAlignment="1">
      <alignment horizontal="center" vertical="center" wrapText="1"/>
    </xf>
    <xf numFmtId="0" fontId="58" fillId="24" borderId="40" xfId="134" applyFont="1" applyFill="1" applyBorder="1" applyAlignment="1">
      <alignment horizontal="right" vertical="center"/>
    </xf>
    <xf numFmtId="0" fontId="58" fillId="24" borderId="42" xfId="134" applyFont="1" applyFill="1" applyBorder="1" applyAlignment="1">
      <alignment horizontal="right" vertical="center"/>
    </xf>
    <xf numFmtId="0" fontId="58" fillId="24" borderId="102" xfId="134" applyFont="1" applyFill="1" applyBorder="1" applyAlignment="1">
      <alignment horizontal="right" vertical="center"/>
    </xf>
    <xf numFmtId="0" fontId="58" fillId="0" borderId="18" xfId="127" applyFont="1" applyBorder="1" applyAlignment="1">
      <alignment horizontal="center" vertical="center"/>
    </xf>
    <xf numFmtId="0" fontId="56" fillId="0" borderId="16" xfId="227" applyFont="1" applyBorder="1" applyAlignment="1">
      <alignment horizontal="center" vertical="center"/>
    </xf>
    <xf numFmtId="0" fontId="56" fillId="0" borderId="26" xfId="227" applyFont="1" applyBorder="1" applyAlignment="1">
      <alignment horizontal="center" vertical="center"/>
    </xf>
    <xf numFmtId="3" fontId="58" fillId="0" borderId="25" xfId="364" applyNumberFormat="1" applyFont="1" applyBorder="1" applyAlignment="1">
      <alignment horizontal="center" vertical="center" wrapText="1"/>
    </xf>
    <xf numFmtId="0" fontId="58" fillId="24" borderId="13" xfId="134" applyFont="1" applyFill="1" applyBorder="1" applyAlignment="1">
      <alignment horizontal="left" vertical="center"/>
    </xf>
    <xf numFmtId="0" fontId="58" fillId="24" borderId="14" xfId="134" applyFont="1" applyFill="1" applyBorder="1" applyAlignment="1">
      <alignment horizontal="left" vertical="center"/>
    </xf>
    <xf numFmtId="0" fontId="58" fillId="24" borderId="15" xfId="134" applyFont="1" applyFill="1" applyBorder="1" applyAlignment="1">
      <alignment horizontal="left" vertical="center"/>
    </xf>
    <xf numFmtId="0" fontId="58" fillId="25" borderId="32" xfId="134" applyFont="1" applyFill="1" applyBorder="1" applyAlignment="1">
      <alignment horizontal="center" vertical="center" wrapText="1"/>
    </xf>
    <xf numFmtId="0" fontId="58" fillId="25" borderId="47" xfId="134" applyFont="1" applyFill="1" applyBorder="1" applyAlignment="1">
      <alignment horizontal="center" vertical="center" wrapText="1"/>
    </xf>
    <xf numFmtId="0" fontId="58" fillId="25" borderId="29" xfId="134" applyFont="1" applyFill="1" applyBorder="1" applyAlignment="1">
      <alignment horizontal="center" vertical="center" wrapText="1"/>
    </xf>
    <xf numFmtId="0" fontId="58" fillId="25" borderId="20" xfId="134" applyFont="1" applyFill="1" applyBorder="1" applyAlignment="1">
      <alignment horizontal="center" vertical="center" wrapText="1"/>
    </xf>
    <xf numFmtId="0" fontId="58" fillId="0" borderId="29" xfId="125" applyFont="1" applyBorder="1" applyAlignment="1">
      <alignment horizontal="center" vertical="center" wrapText="1"/>
    </xf>
    <xf numFmtId="4" fontId="58" fillId="25" borderId="29" xfId="134" applyNumberFormat="1" applyFont="1" applyFill="1" applyBorder="1" applyAlignment="1">
      <alignment horizontal="center" vertical="center" wrapText="1"/>
    </xf>
    <xf numFmtId="4" fontId="58" fillId="25" borderId="20" xfId="134" applyNumberFormat="1" applyFont="1" applyFill="1" applyBorder="1" applyAlignment="1">
      <alignment horizontal="center" vertical="center" wrapText="1"/>
    </xf>
    <xf numFmtId="4" fontId="58" fillId="25" borderId="35" xfId="134" applyNumberFormat="1" applyFont="1" applyFill="1" applyBorder="1" applyAlignment="1">
      <alignment horizontal="center" vertical="center" wrapText="1"/>
    </xf>
    <xf numFmtId="4" fontId="58" fillId="25" borderId="41" xfId="134" applyNumberFormat="1" applyFont="1" applyFill="1" applyBorder="1" applyAlignment="1">
      <alignment horizontal="center" vertical="center" wrapText="1"/>
    </xf>
    <xf numFmtId="0" fontId="51" fillId="0" borderId="99" xfId="364" applyFont="1" applyBorder="1" applyAlignment="1">
      <alignment horizontal="center" wrapText="1"/>
    </xf>
    <xf numFmtId="0" fontId="58" fillId="0" borderId="0" xfId="364" applyFont="1" applyAlignment="1">
      <alignment horizontal="center" vertical="top"/>
    </xf>
    <xf numFmtId="0" fontId="58" fillId="0" borderId="14" xfId="364" applyFont="1" applyBorder="1" applyAlignment="1">
      <alignment horizontal="center"/>
    </xf>
    <xf numFmtId="0" fontId="58" fillId="26" borderId="51" xfId="364" applyFont="1" applyFill="1" applyBorder="1" applyAlignment="1">
      <alignment horizontal="left" vertical="center" wrapText="1"/>
    </xf>
    <xf numFmtId="0" fontId="58" fillId="26" borderId="25" xfId="364" applyFont="1" applyFill="1" applyBorder="1" applyAlignment="1">
      <alignment horizontal="left" vertical="center" wrapText="1"/>
    </xf>
    <xf numFmtId="0" fontId="58" fillId="26" borderId="46" xfId="364" applyFont="1" applyFill="1" applyBorder="1" applyAlignment="1">
      <alignment horizontal="left" vertical="center" wrapText="1"/>
    </xf>
    <xf numFmtId="0" fontId="58" fillId="26" borderId="33" xfId="364" applyFont="1" applyFill="1" applyBorder="1" applyAlignment="1">
      <alignment horizontal="left" vertical="center" wrapText="1"/>
    </xf>
    <xf numFmtId="0" fontId="58" fillId="26" borderId="18" xfId="364" applyFont="1" applyFill="1" applyBorder="1" applyAlignment="1">
      <alignment horizontal="left" vertical="center" wrapText="1"/>
    </xf>
    <xf numFmtId="0" fontId="58" fillId="26" borderId="30" xfId="364" applyFont="1" applyFill="1" applyBorder="1" applyAlignment="1">
      <alignment horizontal="left" vertical="center" wrapText="1"/>
    </xf>
    <xf numFmtId="0" fontId="56" fillId="0" borderId="21" xfId="364" applyFont="1" applyBorder="1" applyAlignment="1">
      <alignment horizontal="center" vertical="center" wrapText="1"/>
    </xf>
    <xf numFmtId="0" fontId="56" fillId="0" borderId="22" xfId="364" applyFont="1" applyBorder="1" applyAlignment="1">
      <alignment horizontal="center" vertical="center" wrapText="1"/>
    </xf>
    <xf numFmtId="0" fontId="56" fillId="0" borderId="55" xfId="364" applyFont="1" applyBorder="1" applyAlignment="1">
      <alignment horizontal="center" vertical="center" wrapText="1"/>
    </xf>
    <xf numFmtId="0" fontId="58" fillId="24" borderId="34" xfId="0" applyFont="1" applyFill="1" applyBorder="1" applyAlignment="1">
      <alignment horizontal="center"/>
    </xf>
    <xf numFmtId="0" fontId="58" fillId="24" borderId="16" xfId="0" applyFont="1" applyFill="1" applyBorder="1" applyAlignment="1">
      <alignment horizontal="center"/>
    </xf>
    <xf numFmtId="0" fontId="58" fillId="24" borderId="17" xfId="0" applyFont="1" applyFill="1" applyBorder="1" applyAlignment="1">
      <alignment horizontal="center"/>
    </xf>
    <xf numFmtId="0" fontId="56" fillId="0" borderId="60" xfId="0" applyFont="1" applyBorder="1" applyAlignment="1">
      <alignment horizontal="center"/>
    </xf>
    <xf numFmtId="0" fontId="56" fillId="0" borderId="28" xfId="0" applyFont="1" applyBorder="1" applyAlignment="1">
      <alignment horizontal="center"/>
    </xf>
    <xf numFmtId="0" fontId="58" fillId="0" borderId="40" xfId="0" applyFont="1" applyBorder="1" applyAlignment="1">
      <alignment horizontal="right"/>
    </xf>
    <xf numFmtId="0" fontId="58" fillId="0" borderId="42" xfId="0" applyFont="1" applyBorder="1" applyAlignment="1">
      <alignment horizontal="right"/>
    </xf>
    <xf numFmtId="0" fontId="58" fillId="0" borderId="43" xfId="0" applyFont="1" applyBorder="1" applyAlignment="1">
      <alignment horizontal="right"/>
    </xf>
    <xf numFmtId="0" fontId="56" fillId="0" borderId="14" xfId="0" applyFont="1" applyBorder="1" applyAlignment="1">
      <alignment horizontal="right"/>
    </xf>
    <xf numFmtId="0" fontId="56" fillId="0" borderId="15" xfId="0" applyFont="1" applyBorder="1" applyAlignment="1">
      <alignment horizontal="right"/>
    </xf>
    <xf numFmtId="0" fontId="56" fillId="0" borderId="13" xfId="0" applyFont="1" applyBorder="1" applyAlignment="1">
      <alignment horizontal="left"/>
    </xf>
    <xf numFmtId="0" fontId="56" fillId="0" borderId="14" xfId="0" applyFont="1" applyBorder="1" applyAlignment="1">
      <alignment horizontal="left"/>
    </xf>
    <xf numFmtId="0" fontId="56" fillId="0" borderId="21" xfId="0" applyFont="1" applyBorder="1" applyAlignment="1"/>
    <xf numFmtId="0" fontId="56" fillId="0" borderId="22" xfId="0" applyFont="1" applyBorder="1" applyAlignment="1"/>
    <xf numFmtId="44" fontId="56" fillId="0" borderId="19" xfId="346" applyFont="1" applyBorder="1" applyAlignment="1">
      <alignment horizontal="center"/>
    </xf>
    <xf numFmtId="44" fontId="56" fillId="0" borderId="23" xfId="346" applyFont="1" applyBorder="1" applyAlignment="1">
      <alignment horizontal="center"/>
    </xf>
    <xf numFmtId="44" fontId="56" fillId="0" borderId="60" xfId="346" applyFont="1" applyBorder="1" applyAlignment="1">
      <alignment horizontal="center"/>
    </xf>
    <xf numFmtId="44" fontId="56" fillId="0" borderId="28" xfId="346" applyFont="1" applyBorder="1" applyAlignment="1">
      <alignment horizontal="center"/>
    </xf>
    <xf numFmtId="0" fontId="58" fillId="24" borderId="40" xfId="0" applyFont="1" applyFill="1" applyBorder="1" applyAlignment="1">
      <alignment horizontal="right"/>
    </xf>
    <xf numFmtId="0" fontId="58" fillId="24" borderId="42" xfId="0" applyFont="1" applyFill="1" applyBorder="1" applyAlignment="1">
      <alignment horizontal="right"/>
    </xf>
    <xf numFmtId="0" fontId="58" fillId="24" borderId="43" xfId="0" applyFont="1" applyFill="1" applyBorder="1" applyAlignment="1">
      <alignment horizontal="right"/>
    </xf>
    <xf numFmtId="0" fontId="58" fillId="24" borderId="45" xfId="0" applyFont="1" applyFill="1" applyBorder="1" applyAlignment="1">
      <alignment horizontal="center" wrapText="1"/>
    </xf>
    <xf numFmtId="0" fontId="58" fillId="24" borderId="17" xfId="0" applyFont="1" applyFill="1" applyBorder="1" applyAlignment="1">
      <alignment horizontal="center" wrapText="1"/>
    </xf>
    <xf numFmtId="0" fontId="56" fillId="0" borderId="27" xfId="0" applyFont="1" applyBorder="1" applyAlignment="1"/>
    <xf numFmtId="0" fontId="56" fillId="0" borderId="31" xfId="0" applyFont="1" applyBorder="1" applyAlignment="1"/>
    <xf numFmtId="0" fontId="58" fillId="0" borderId="58" xfId="0" applyFont="1" applyBorder="1" applyAlignment="1">
      <alignment horizontal="left" vertical="center"/>
    </xf>
    <xf numFmtId="0" fontId="58" fillId="0" borderId="57" xfId="0" applyFont="1" applyBorder="1" applyAlignment="1">
      <alignment horizontal="left" vertical="center"/>
    </xf>
    <xf numFmtId="0" fontId="58" fillId="0" borderId="56" xfId="0" applyFont="1" applyBorder="1" applyAlignment="1">
      <alignment horizontal="left" vertical="center"/>
    </xf>
    <xf numFmtId="0" fontId="58" fillId="0" borderId="11" xfId="0" applyFont="1" applyBorder="1" applyAlignment="1">
      <alignment horizontal="left" vertical="center"/>
    </xf>
    <xf numFmtId="0" fontId="58" fillId="0" borderId="0" xfId="0" applyFont="1" applyBorder="1" applyAlignment="1">
      <alignment horizontal="left" vertical="center"/>
    </xf>
    <xf numFmtId="0" fontId="58" fillId="0" borderId="12" xfId="0" applyFont="1" applyBorder="1" applyAlignment="1">
      <alignment horizontal="left" vertical="center"/>
    </xf>
    <xf numFmtId="0" fontId="58" fillId="0" borderId="13" xfId="0" applyFont="1" applyBorder="1" applyAlignment="1">
      <alignment horizontal="left" vertical="center"/>
    </xf>
    <xf numFmtId="0" fontId="58" fillId="0" borderId="14" xfId="0" applyFont="1" applyBorder="1" applyAlignment="1">
      <alignment horizontal="left" vertical="center"/>
    </xf>
    <xf numFmtId="0" fontId="58" fillId="0" borderId="15" xfId="0" applyFont="1" applyBorder="1" applyAlignment="1">
      <alignment horizontal="left" vertical="center"/>
    </xf>
    <xf numFmtId="0" fontId="58" fillId="24" borderId="45" xfId="0" applyFont="1" applyFill="1" applyBorder="1" applyAlignment="1">
      <alignment horizontal="center"/>
    </xf>
    <xf numFmtId="0" fontId="56" fillId="0" borderId="19" xfId="346" applyNumberFormat="1" applyFont="1" applyBorder="1" applyAlignment="1">
      <alignment horizontal="center" wrapText="1"/>
    </xf>
    <xf numFmtId="0" fontId="56" fillId="0" borderId="23" xfId="346" applyNumberFormat="1" applyFont="1" applyBorder="1" applyAlignment="1">
      <alignment horizontal="center" wrapText="1"/>
    </xf>
    <xf numFmtId="0" fontId="58" fillId="0" borderId="73" xfId="0" applyFont="1" applyBorder="1" applyAlignment="1">
      <alignment horizontal="center"/>
    </xf>
    <xf numFmtId="0" fontId="58" fillId="0" borderId="0" xfId="0" applyFont="1" applyBorder="1" applyAlignment="1">
      <alignment horizontal="center"/>
    </xf>
    <xf numFmtId="0" fontId="58" fillId="0" borderId="44" xfId="0" applyFont="1" applyBorder="1" applyAlignment="1">
      <alignment horizontal="center"/>
    </xf>
    <xf numFmtId="0" fontId="58" fillId="0" borderId="73" xfId="0" applyFont="1" applyBorder="1" applyAlignment="1">
      <alignment horizontal="center" vertical="top" wrapText="1"/>
    </xf>
    <xf numFmtId="0" fontId="58" fillId="0" borderId="0" xfId="0" applyFont="1" applyBorder="1" applyAlignment="1">
      <alignment horizontal="center" vertical="top" wrapText="1"/>
    </xf>
    <xf numFmtId="0" fontId="58" fillId="0" borderId="44" xfId="0" applyFont="1" applyBorder="1" applyAlignment="1">
      <alignment horizontal="center" vertical="top" wrapText="1"/>
    </xf>
    <xf numFmtId="0" fontId="58" fillId="24" borderId="34" xfId="0" applyFont="1" applyFill="1" applyBorder="1" applyAlignment="1">
      <alignment horizontal="center" vertical="center"/>
    </xf>
    <xf numFmtId="0" fontId="58" fillId="24" borderId="26" xfId="0" applyFont="1" applyFill="1" applyBorder="1" applyAlignment="1">
      <alignment horizontal="center" vertical="center"/>
    </xf>
    <xf numFmtId="0" fontId="58" fillId="0" borderId="58" xfId="0" applyFont="1" applyBorder="1" applyAlignment="1" applyProtection="1">
      <alignment horizontal="center"/>
      <protection locked="0"/>
    </xf>
    <xf numFmtId="0" fontId="58" fillId="0" borderId="57" xfId="0" applyFont="1" applyBorder="1" applyAlignment="1" applyProtection="1">
      <alignment horizontal="center"/>
      <protection locked="0"/>
    </xf>
    <xf numFmtId="0" fontId="58" fillId="0" borderId="56" xfId="0" applyFont="1" applyBorder="1" applyAlignment="1" applyProtection="1">
      <alignment horizontal="center"/>
      <protection locked="0"/>
    </xf>
    <xf numFmtId="0" fontId="57" fillId="0" borderId="78" xfId="255" applyFont="1" applyBorder="1" applyAlignment="1" applyProtection="1">
      <alignment horizontal="center"/>
    </xf>
    <xf numFmtId="0" fontId="57" fillId="0" borderId="50" xfId="255" applyFont="1" applyBorder="1" applyAlignment="1" applyProtection="1">
      <alignment horizontal="center"/>
    </xf>
    <xf numFmtId="0" fontId="58" fillId="0" borderId="76" xfId="0" applyFont="1" applyBorder="1" applyAlignment="1">
      <alignment horizontal="center"/>
    </xf>
    <xf numFmtId="0" fontId="58" fillId="0" borderId="57" xfId="0" applyFont="1" applyBorder="1" applyAlignment="1">
      <alignment horizontal="center"/>
    </xf>
    <xf numFmtId="0" fontId="58" fillId="0" borderId="77" xfId="0" applyFont="1" applyBorder="1" applyAlignment="1">
      <alignment horizontal="center"/>
    </xf>
    <xf numFmtId="0" fontId="56" fillId="0" borderId="75" xfId="254" applyFont="1" applyBorder="1" applyAlignment="1">
      <alignment horizontal="center" vertical="center"/>
    </xf>
    <xf numFmtId="0" fontId="56" fillId="0" borderId="25" xfId="0" applyFont="1" applyBorder="1" applyAlignment="1">
      <alignment horizontal="center" vertical="center"/>
    </xf>
    <xf numFmtId="0" fontId="56" fillId="0" borderId="74" xfId="254" applyFont="1" applyBorder="1" applyAlignment="1">
      <alignment horizontal="center" vertical="center"/>
    </xf>
    <xf numFmtId="0" fontId="56" fillId="0" borderId="49" xfId="254" applyFont="1" applyBorder="1" applyAlignment="1">
      <alignment horizontal="center" vertical="center"/>
    </xf>
    <xf numFmtId="0" fontId="56" fillId="0" borderId="76" xfId="254" applyFont="1" applyBorder="1" applyAlignment="1">
      <alignment horizontal="center" vertical="center"/>
    </xf>
    <xf numFmtId="0" fontId="56" fillId="0" borderId="57" xfId="254" applyFont="1" applyBorder="1" applyAlignment="1">
      <alignment horizontal="center" vertical="center"/>
    </xf>
    <xf numFmtId="0" fontId="56" fillId="0" borderId="56" xfId="254" applyFont="1" applyBorder="1" applyAlignment="1">
      <alignment horizontal="center" vertical="center"/>
    </xf>
    <xf numFmtId="0" fontId="56" fillId="0" borderId="66" xfId="254" applyFont="1" applyBorder="1" applyAlignment="1">
      <alignment horizontal="center" vertical="center"/>
    </xf>
    <xf numFmtId="0" fontId="56" fillId="0" borderId="54" xfId="254" applyFont="1" applyBorder="1" applyAlignment="1">
      <alignment horizontal="center" vertical="center"/>
    </xf>
    <xf numFmtId="0" fontId="56" fillId="0" borderId="70" xfId="254" applyFont="1" applyBorder="1" applyAlignment="1">
      <alignment horizontal="center" vertical="center"/>
    </xf>
    <xf numFmtId="0" fontId="56" fillId="0" borderId="64" xfId="254" applyFont="1" applyBorder="1" applyAlignment="1">
      <alignment horizontal="center" vertical="center"/>
    </xf>
    <xf numFmtId="0" fontId="56" fillId="0" borderId="53" xfId="254" applyFont="1" applyBorder="1" applyAlignment="1">
      <alignment horizontal="center" vertical="center"/>
    </xf>
    <xf numFmtId="0" fontId="56" fillId="0" borderId="72" xfId="254" applyFont="1" applyBorder="1" applyAlignment="1">
      <alignment horizontal="center" vertical="center"/>
    </xf>
    <xf numFmtId="0" fontId="56" fillId="0" borderId="66" xfId="0" applyFont="1" applyBorder="1" applyAlignment="1">
      <alignment horizontal="center" vertical="center"/>
    </xf>
    <xf numFmtId="0" fontId="56" fillId="0" borderId="54" xfId="0" applyFont="1" applyBorder="1" applyAlignment="1">
      <alignment horizontal="center" vertical="center"/>
    </xf>
    <xf numFmtId="0" fontId="56" fillId="0" borderId="70" xfId="0" applyFont="1" applyBorder="1" applyAlignment="1">
      <alignment horizontal="center" vertical="center"/>
    </xf>
    <xf numFmtId="0" fontId="56" fillId="0" borderId="48" xfId="254" applyFont="1" applyBorder="1" applyAlignment="1">
      <alignment horizontal="center" vertical="center"/>
    </xf>
    <xf numFmtId="0" fontId="56" fillId="24" borderId="16" xfId="0" applyFont="1" applyFill="1" applyBorder="1" applyAlignment="1">
      <alignment horizontal="center"/>
    </xf>
    <xf numFmtId="0" fontId="56" fillId="24" borderId="17" xfId="0" applyFont="1" applyFill="1" applyBorder="1" applyAlignment="1">
      <alignment horizontal="center"/>
    </xf>
    <xf numFmtId="0" fontId="58" fillId="24" borderId="34" xfId="0" applyFont="1" applyFill="1" applyBorder="1" applyAlignment="1">
      <alignment horizontal="center" vertical="center" wrapText="1"/>
    </xf>
    <xf numFmtId="0" fontId="58" fillId="24" borderId="16" xfId="0" applyFont="1" applyFill="1" applyBorder="1" applyAlignment="1">
      <alignment horizontal="center" vertical="center" wrapText="1"/>
    </xf>
    <xf numFmtId="0" fontId="58" fillId="24" borderId="26" xfId="0" applyFont="1" applyFill="1" applyBorder="1" applyAlignment="1">
      <alignment horizontal="center" vertical="center" wrapText="1"/>
    </xf>
    <xf numFmtId="0" fontId="56" fillId="0" borderId="19" xfId="0" applyFont="1" applyBorder="1" applyAlignment="1"/>
    <xf numFmtId="0" fontId="56" fillId="0" borderId="23" xfId="0" applyFont="1" applyBorder="1" applyAlignment="1"/>
    <xf numFmtId="0" fontId="56" fillId="0" borderId="19" xfId="0" applyFont="1" applyBorder="1" applyAlignment="1">
      <alignment horizontal="center"/>
    </xf>
    <xf numFmtId="0" fontId="56" fillId="0" borderId="23" xfId="0" applyFont="1" applyBorder="1" applyAlignment="1">
      <alignment horizontal="center"/>
    </xf>
    <xf numFmtId="0" fontId="58" fillId="24" borderId="66" xfId="0" applyFont="1" applyFill="1" applyBorder="1" applyAlignment="1">
      <alignment horizontal="center"/>
    </xf>
    <xf numFmtId="0" fontId="58" fillId="24" borderId="65" xfId="0" applyFont="1" applyFill="1" applyBorder="1" applyAlignment="1">
      <alignment horizontal="center"/>
    </xf>
    <xf numFmtId="0" fontId="56" fillId="24" borderId="27" xfId="0" applyFont="1" applyFill="1" applyBorder="1" applyAlignment="1">
      <alignment horizontal="center" vertical="center"/>
    </xf>
    <xf numFmtId="0" fontId="56" fillId="24" borderId="68" xfId="0" applyFont="1" applyFill="1" applyBorder="1" applyAlignment="1">
      <alignment horizontal="center" vertical="center"/>
    </xf>
    <xf numFmtId="0" fontId="56" fillId="0" borderId="28" xfId="0" applyFont="1" applyBorder="1" applyAlignment="1"/>
    <xf numFmtId="44" fontId="56" fillId="0" borderId="60" xfId="346" applyFont="1" applyBorder="1" applyAlignment="1">
      <alignment horizontal="right"/>
    </xf>
    <xf numFmtId="44" fontId="56" fillId="0" borderId="28" xfId="346" applyFont="1" applyBorder="1" applyAlignment="1">
      <alignment horizontal="right"/>
    </xf>
    <xf numFmtId="0" fontId="56" fillId="25" borderId="27" xfId="0" applyFont="1" applyFill="1" applyBorder="1" applyAlignment="1">
      <alignment horizontal="center" vertical="center"/>
    </xf>
    <xf numFmtId="0" fontId="56" fillId="25" borderId="31" xfId="0" applyFont="1" applyFill="1" applyBorder="1" applyAlignment="1">
      <alignment horizontal="center" vertical="center"/>
    </xf>
    <xf numFmtId="0" fontId="56" fillId="25" borderId="68" xfId="0" applyFont="1" applyFill="1" applyBorder="1" applyAlignment="1">
      <alignment horizontal="center" vertical="center"/>
    </xf>
    <xf numFmtId="0" fontId="56" fillId="0" borderId="60" xfId="0" applyFont="1" applyBorder="1" applyAlignment="1"/>
    <xf numFmtId="2" fontId="56" fillId="0" borderId="60" xfId="0" applyNumberFormat="1" applyFont="1" applyBorder="1" applyAlignment="1">
      <alignment horizontal="center"/>
    </xf>
    <xf numFmtId="2" fontId="56" fillId="0" borderId="28" xfId="0" applyNumberFormat="1" applyFont="1" applyBorder="1" applyAlignment="1">
      <alignment horizontal="center"/>
    </xf>
    <xf numFmtId="0" fontId="58" fillId="0" borderId="14" xfId="0" applyFont="1" applyBorder="1" applyAlignment="1">
      <alignment horizontal="right"/>
    </xf>
    <xf numFmtId="0" fontId="56" fillId="0" borderId="27" xfId="0" applyFont="1" applyFill="1" applyBorder="1" applyAlignment="1"/>
    <xf numFmtId="0" fontId="56" fillId="0" borderId="31" xfId="0" applyFont="1" applyFill="1" applyBorder="1" applyAlignment="1"/>
    <xf numFmtId="0" fontId="56" fillId="0" borderId="28" xfId="0" applyFont="1" applyFill="1" applyBorder="1" applyAlignment="1"/>
    <xf numFmtId="44" fontId="56" fillId="0" borderId="60" xfId="346" applyFont="1" applyFill="1" applyBorder="1" applyAlignment="1">
      <alignment horizontal="right"/>
    </xf>
    <xf numFmtId="44" fontId="56" fillId="0" borderId="28" xfId="346" applyFont="1" applyFill="1" applyBorder="1" applyAlignment="1">
      <alignment horizontal="right"/>
    </xf>
    <xf numFmtId="2" fontId="56" fillId="0" borderId="19" xfId="0" applyNumberFormat="1" applyFont="1" applyBorder="1" applyAlignment="1">
      <alignment horizontal="center" wrapText="1"/>
    </xf>
    <xf numFmtId="2" fontId="56" fillId="0" borderId="23" xfId="0" applyNumberFormat="1" applyFont="1" applyBorder="1" applyAlignment="1">
      <alignment horizontal="center" wrapText="1"/>
    </xf>
    <xf numFmtId="2" fontId="56" fillId="0" borderId="19" xfId="0" applyNumberFormat="1" applyFont="1" applyBorder="1" applyAlignment="1">
      <alignment horizontal="center"/>
    </xf>
    <xf numFmtId="2" fontId="56" fillId="0" borderId="23" xfId="0" applyNumberFormat="1" applyFont="1" applyBorder="1" applyAlignment="1">
      <alignment horizontal="center"/>
    </xf>
    <xf numFmtId="0" fontId="56" fillId="0" borderId="60" xfId="0" applyFont="1" applyBorder="1" applyAlignment="1">
      <alignment horizontal="right"/>
    </xf>
    <xf numFmtId="0" fontId="56" fillId="0" borderId="28" xfId="0" applyFont="1" applyBorder="1" applyAlignment="1">
      <alignment horizontal="right"/>
    </xf>
    <xf numFmtId="174" fontId="56" fillId="0" borderId="19" xfId="34" applyFont="1" applyBorder="1" applyAlignment="1">
      <alignment horizontal="center"/>
    </xf>
    <xf numFmtId="174" fontId="56" fillId="0" borderId="23" xfId="34" applyFont="1" applyBorder="1" applyAlignment="1">
      <alignment horizontal="center"/>
    </xf>
    <xf numFmtId="0" fontId="14" fillId="25" borderId="19" xfId="88" applyFont="1" applyFill="1" applyBorder="1" applyAlignment="1">
      <alignment horizontal="left" vertical="center" wrapText="1"/>
    </xf>
    <xf numFmtId="0" fontId="14" fillId="25" borderId="22" xfId="88" applyFont="1" applyFill="1" applyBorder="1" applyAlignment="1">
      <alignment horizontal="left" vertical="center" wrapText="1"/>
    </xf>
    <xf numFmtId="0" fontId="14" fillId="25" borderId="23" xfId="88" applyFont="1" applyFill="1" applyBorder="1" applyAlignment="1">
      <alignment horizontal="left" vertical="center" wrapText="1"/>
    </xf>
    <xf numFmtId="0" fontId="56" fillId="24" borderId="27" xfId="0" applyFont="1" applyFill="1" applyBorder="1" applyAlignment="1">
      <alignment horizontal="center" vertical="center" wrapText="1"/>
    </xf>
    <xf numFmtId="0" fontId="56" fillId="24" borderId="31" xfId="0" applyFont="1" applyFill="1" applyBorder="1" applyAlignment="1">
      <alignment horizontal="center" vertical="center" wrapText="1"/>
    </xf>
    <xf numFmtId="0" fontId="56" fillId="24" borderId="68" xfId="0" applyFont="1" applyFill="1" applyBorder="1" applyAlignment="1">
      <alignment horizontal="center" vertical="center" wrapText="1"/>
    </xf>
    <xf numFmtId="0" fontId="58" fillId="0" borderId="40" xfId="134" applyFont="1" applyBorder="1" applyAlignment="1">
      <alignment horizontal="right"/>
    </xf>
    <xf numFmtId="0" fontId="58" fillId="0" borderId="42" xfId="134" applyFont="1" applyBorder="1" applyAlignment="1">
      <alignment horizontal="right"/>
    </xf>
    <xf numFmtId="0" fontId="58" fillId="0" borderId="43" xfId="134" applyFont="1" applyBorder="1" applyAlignment="1">
      <alignment horizontal="right"/>
    </xf>
    <xf numFmtId="0" fontId="58" fillId="24" borderId="45" xfId="134" applyFont="1" applyFill="1" applyBorder="1" applyAlignment="1">
      <alignment horizontal="center" wrapText="1"/>
    </xf>
    <xf numFmtId="0" fontId="58" fillId="24" borderId="17" xfId="134" applyFont="1" applyFill="1" applyBorder="1" applyAlignment="1">
      <alignment horizontal="center" wrapText="1"/>
    </xf>
    <xf numFmtId="44" fontId="56" fillId="0" borderId="19" xfId="342" applyFont="1" applyBorder="1" applyAlignment="1">
      <alignment horizontal="center"/>
    </xf>
    <xf numFmtId="44" fontId="56" fillId="0" borderId="23" xfId="342" applyFont="1" applyBorder="1" applyAlignment="1">
      <alignment horizontal="center"/>
    </xf>
    <xf numFmtId="0" fontId="56" fillId="0" borderId="27" xfId="134" applyFont="1" applyBorder="1"/>
    <xf numFmtId="0" fontId="56" fillId="0" borderId="31" xfId="134" applyFont="1" applyBorder="1"/>
    <xf numFmtId="0" fontId="56" fillId="0" borderId="60" xfId="134" applyFont="1" applyBorder="1" applyAlignment="1">
      <alignment horizontal="center"/>
    </xf>
    <xf numFmtId="0" fontId="56" fillId="0" borderId="28" xfId="134" applyFont="1" applyBorder="1" applyAlignment="1">
      <alignment horizontal="center"/>
    </xf>
    <xf numFmtId="0" fontId="58" fillId="24" borderId="40" xfId="134" applyFont="1" applyFill="1" applyBorder="1" applyAlignment="1">
      <alignment horizontal="right"/>
    </xf>
    <xf numFmtId="0" fontId="58" fillId="24" borderId="42" xfId="134" applyFont="1" applyFill="1" applyBorder="1" applyAlignment="1">
      <alignment horizontal="right"/>
    </xf>
    <xf numFmtId="0" fontId="58" fillId="24" borderId="43" xfId="134" applyFont="1" applyFill="1" applyBorder="1" applyAlignment="1">
      <alignment horizontal="right"/>
    </xf>
    <xf numFmtId="0" fontId="56" fillId="0" borderId="13" xfId="134" applyFont="1" applyBorder="1" applyAlignment="1">
      <alignment horizontal="left"/>
    </xf>
    <xf numFmtId="0" fontId="56" fillId="0" borderId="14" xfId="134" applyFont="1" applyBorder="1" applyAlignment="1">
      <alignment horizontal="left"/>
    </xf>
    <xf numFmtId="0" fontId="56" fillId="0" borderId="14" xfId="134" applyFont="1" applyBorder="1" applyAlignment="1">
      <alignment horizontal="right"/>
    </xf>
    <xf numFmtId="0" fontId="56" fillId="0" borderId="15" xfId="134" applyFont="1" applyBorder="1" applyAlignment="1">
      <alignment horizontal="right"/>
    </xf>
    <xf numFmtId="0" fontId="58" fillId="0" borderId="58" xfId="134" applyFont="1" applyBorder="1" applyAlignment="1">
      <alignment horizontal="left" vertical="center"/>
    </xf>
    <xf numFmtId="0" fontId="58" fillId="0" borderId="57" xfId="134" applyFont="1" applyBorder="1" applyAlignment="1">
      <alignment horizontal="left" vertical="center"/>
    </xf>
    <xf numFmtId="0" fontId="58" fillId="0" borderId="56" xfId="134" applyFont="1" applyBorder="1" applyAlignment="1">
      <alignment horizontal="left" vertical="center"/>
    </xf>
    <xf numFmtId="0" fontId="58" fillId="0" borderId="11" xfId="134" applyFont="1" applyBorder="1" applyAlignment="1">
      <alignment horizontal="left" vertical="center"/>
    </xf>
    <xf numFmtId="0" fontId="58" fillId="0" borderId="0" xfId="134" applyFont="1" applyAlignment="1">
      <alignment horizontal="left" vertical="center"/>
    </xf>
    <xf numFmtId="0" fontId="58" fillId="0" borderId="12" xfId="134" applyFont="1" applyBorder="1" applyAlignment="1">
      <alignment horizontal="left" vertical="center"/>
    </xf>
    <xf numFmtId="0" fontId="58" fillId="0" borderId="13" xfId="134" applyFont="1" applyBorder="1" applyAlignment="1">
      <alignment horizontal="left" vertical="center"/>
    </xf>
    <xf numFmtId="0" fontId="58" fillId="0" borderId="14" xfId="134" applyFont="1" applyBorder="1" applyAlignment="1">
      <alignment horizontal="left" vertical="center"/>
    </xf>
    <xf numFmtId="0" fontId="58" fillId="0" borderId="15" xfId="134" applyFont="1" applyBorder="1" applyAlignment="1">
      <alignment horizontal="left" vertical="center"/>
    </xf>
    <xf numFmtId="0" fontId="58" fillId="24" borderId="34" xfId="134" applyFont="1" applyFill="1" applyBorder="1" applyAlignment="1">
      <alignment horizontal="center"/>
    </xf>
    <xf numFmtId="0" fontId="58" fillId="24" borderId="16" xfId="134" applyFont="1" applyFill="1" applyBorder="1" applyAlignment="1">
      <alignment horizontal="center"/>
    </xf>
    <xf numFmtId="0" fontId="56" fillId="0" borderId="21" xfId="134" applyFont="1" applyBorder="1"/>
    <xf numFmtId="0" fontId="56" fillId="0" borderId="22" xfId="134" applyFont="1" applyBorder="1"/>
    <xf numFmtId="44" fontId="56" fillId="0" borderId="60" xfId="342" applyFont="1" applyBorder="1" applyAlignment="1">
      <alignment horizontal="center"/>
    </xf>
    <xf numFmtId="44" fontId="56" fillId="0" borderId="28" xfId="342" applyFont="1" applyBorder="1" applyAlignment="1">
      <alignment horizontal="center"/>
    </xf>
    <xf numFmtId="0" fontId="58" fillId="0" borderId="58" xfId="134" applyFont="1" applyBorder="1" applyAlignment="1" applyProtection="1">
      <alignment horizontal="center"/>
      <protection locked="0"/>
    </xf>
    <xf numFmtId="0" fontId="58" fillId="0" borderId="57" xfId="134" applyFont="1" applyBorder="1" applyAlignment="1" applyProtection="1">
      <alignment horizontal="center"/>
      <protection locked="0"/>
    </xf>
    <xf numFmtId="0" fontId="58" fillId="0" borderId="56" xfId="134" applyFont="1" applyBorder="1" applyAlignment="1" applyProtection="1">
      <alignment horizontal="center"/>
      <protection locked="0"/>
    </xf>
    <xf numFmtId="0" fontId="58" fillId="24" borderId="34" xfId="134" applyFont="1" applyFill="1" applyBorder="1" applyAlignment="1">
      <alignment horizontal="center" vertical="center" wrapText="1"/>
    </xf>
    <xf numFmtId="0" fontId="58" fillId="24" borderId="16" xfId="134" applyFont="1" applyFill="1" applyBorder="1" applyAlignment="1">
      <alignment horizontal="center" vertical="center" wrapText="1"/>
    </xf>
    <xf numFmtId="0" fontId="58" fillId="24" borderId="26" xfId="134" applyFont="1" applyFill="1" applyBorder="1" applyAlignment="1">
      <alignment horizontal="center" vertical="center" wrapText="1"/>
    </xf>
    <xf numFmtId="0" fontId="58" fillId="24" borderId="34" xfId="134" applyFont="1" applyFill="1" applyBorder="1" applyAlignment="1">
      <alignment horizontal="center" vertical="center"/>
    </xf>
    <xf numFmtId="0" fontId="58" fillId="24" borderId="26" xfId="134" applyFont="1" applyFill="1" applyBorder="1" applyAlignment="1">
      <alignment horizontal="center" vertical="center"/>
    </xf>
    <xf numFmtId="0" fontId="56" fillId="47" borderId="27" xfId="134" applyFont="1" applyFill="1" applyBorder="1" applyAlignment="1">
      <alignment horizontal="center" vertical="center" wrapText="1"/>
    </xf>
    <xf numFmtId="0" fontId="56" fillId="47" borderId="31" xfId="134" applyFont="1" applyFill="1" applyBorder="1" applyAlignment="1">
      <alignment horizontal="center" vertical="center" wrapText="1"/>
    </xf>
    <xf numFmtId="0" fontId="56" fillId="47" borderId="68" xfId="134" applyFont="1" applyFill="1" applyBorder="1" applyAlignment="1">
      <alignment horizontal="center" vertical="center" wrapText="1"/>
    </xf>
    <xf numFmtId="0" fontId="56" fillId="24" borderId="27" xfId="134" applyFont="1" applyFill="1" applyBorder="1" applyAlignment="1">
      <alignment horizontal="center" vertical="center"/>
    </xf>
    <xf numFmtId="0" fontId="56" fillId="24" borderId="68" xfId="134" applyFont="1" applyFill="1" applyBorder="1" applyAlignment="1">
      <alignment horizontal="center" vertical="center"/>
    </xf>
    <xf numFmtId="0" fontId="58" fillId="0" borderId="76" xfId="134" applyFont="1" applyBorder="1" applyAlignment="1">
      <alignment horizontal="center"/>
    </xf>
    <xf numFmtId="0" fontId="58" fillId="0" borderId="57" xfId="134" applyFont="1" applyBorder="1" applyAlignment="1">
      <alignment horizontal="center"/>
    </xf>
    <xf numFmtId="0" fontId="58" fillId="0" borderId="77" xfId="134" applyFont="1" applyBorder="1" applyAlignment="1">
      <alignment horizontal="center"/>
    </xf>
    <xf numFmtId="0" fontId="58" fillId="0" borderId="73" xfId="134" applyFont="1" applyBorder="1" applyAlignment="1">
      <alignment horizontal="center"/>
    </xf>
    <xf numFmtId="0" fontId="58" fillId="0" borderId="0" xfId="134" applyFont="1" applyAlignment="1">
      <alignment horizontal="center"/>
    </xf>
    <xf numFmtId="0" fontId="58" fillId="0" borderId="44" xfId="134" applyFont="1" applyBorder="1" applyAlignment="1">
      <alignment horizontal="center"/>
    </xf>
    <xf numFmtId="0" fontId="56" fillId="0" borderId="25" xfId="134" applyFont="1" applyBorder="1" applyAlignment="1">
      <alignment horizontal="center" vertical="center"/>
    </xf>
    <xf numFmtId="0" fontId="56" fillId="0" borderId="66" xfId="134" applyFont="1" applyBorder="1" applyAlignment="1">
      <alignment horizontal="center" vertical="center"/>
    </xf>
    <xf numFmtId="0" fontId="56" fillId="0" borderId="54" xfId="134" applyFont="1" applyBorder="1" applyAlignment="1">
      <alignment horizontal="center" vertical="center"/>
    </xf>
    <xf numFmtId="0" fontId="56" fillId="0" borderId="70" xfId="134" applyFont="1" applyBorder="1" applyAlignment="1">
      <alignment horizontal="center" vertical="center"/>
    </xf>
    <xf numFmtId="0" fontId="58" fillId="0" borderId="73" xfId="134" applyFont="1" applyBorder="1" applyAlignment="1">
      <alignment horizontal="center" vertical="top" wrapText="1"/>
    </xf>
    <xf numFmtId="0" fontId="58" fillId="0" borderId="0" xfId="134" applyFont="1" applyAlignment="1">
      <alignment horizontal="center" vertical="top" wrapText="1"/>
    </xf>
    <xf numFmtId="0" fontId="58" fillId="0" borderId="44" xfId="134" applyFont="1" applyBorder="1" applyAlignment="1">
      <alignment horizontal="center" vertical="top" wrapText="1"/>
    </xf>
    <xf numFmtId="0" fontId="14" fillId="25" borderId="19" xfId="343" applyFont="1" applyFill="1" applyBorder="1" applyAlignment="1">
      <alignment horizontal="left" vertical="center" wrapText="1"/>
    </xf>
    <xf numFmtId="0" fontId="14" fillId="25" borderId="22" xfId="343" applyFont="1" applyFill="1" applyBorder="1" applyAlignment="1">
      <alignment horizontal="left" vertical="center" wrapText="1"/>
    </xf>
    <xf numFmtId="0" fontId="14" fillId="25" borderId="23" xfId="343" applyFont="1" applyFill="1" applyBorder="1" applyAlignment="1">
      <alignment horizontal="left" vertical="center" wrapText="1"/>
    </xf>
    <xf numFmtId="0" fontId="56" fillId="0" borderId="19" xfId="134" applyFont="1" applyBorder="1"/>
    <xf numFmtId="0" fontId="56" fillId="0" borderId="23" xfId="134" applyFont="1" applyBorder="1"/>
    <xf numFmtId="2" fontId="56" fillId="0" borderId="19" xfId="134" applyNumberFormat="1" applyFont="1" applyBorder="1" applyAlignment="1">
      <alignment horizontal="center"/>
    </xf>
    <xf numFmtId="2" fontId="56" fillId="0" borderId="23" xfId="134" applyNumberFormat="1" applyFont="1" applyBorder="1" applyAlignment="1">
      <alignment horizontal="center"/>
    </xf>
    <xf numFmtId="0" fontId="56" fillId="24" borderId="16" xfId="134" applyFont="1" applyFill="1" applyBorder="1" applyAlignment="1">
      <alignment horizontal="center"/>
    </xf>
    <xf numFmtId="0" fontId="56" fillId="24" borderId="17" xfId="134" applyFont="1" applyFill="1" applyBorder="1" applyAlignment="1">
      <alignment horizontal="center"/>
    </xf>
    <xf numFmtId="0" fontId="58" fillId="24" borderId="45" xfId="134" applyFont="1" applyFill="1" applyBorder="1" applyAlignment="1">
      <alignment horizontal="center"/>
    </xf>
    <xf numFmtId="0" fontId="58" fillId="24" borderId="66" xfId="134" applyFont="1" applyFill="1" applyBorder="1" applyAlignment="1">
      <alignment horizontal="center"/>
    </xf>
    <xf numFmtId="0" fontId="58" fillId="24" borderId="65" xfId="134" applyFont="1" applyFill="1" applyBorder="1" applyAlignment="1">
      <alignment horizontal="center"/>
    </xf>
    <xf numFmtId="0" fontId="58" fillId="24" borderId="17" xfId="134" applyFont="1" applyFill="1" applyBorder="1" applyAlignment="1">
      <alignment horizontal="center"/>
    </xf>
    <xf numFmtId="0" fontId="56" fillId="0" borderId="19" xfId="134" applyFont="1" applyBorder="1" applyAlignment="1">
      <alignment horizontal="center"/>
    </xf>
    <xf numFmtId="0" fontId="56" fillId="0" borderId="23" xfId="134" applyFont="1" applyBorder="1" applyAlignment="1">
      <alignment horizontal="center"/>
    </xf>
    <xf numFmtId="0" fontId="14" fillId="25" borderId="19" xfId="343" applyFont="1" applyFill="1" applyBorder="1" applyAlignment="1">
      <alignment horizontal="left" vertical="center"/>
    </xf>
    <xf numFmtId="0" fontId="14" fillId="25" borderId="22" xfId="343" applyFont="1" applyFill="1" applyBorder="1" applyAlignment="1">
      <alignment horizontal="left" vertical="center"/>
    </xf>
    <xf numFmtId="0" fontId="14" fillId="25" borderId="23" xfId="343" applyFont="1" applyFill="1" applyBorder="1" applyAlignment="1">
      <alignment horizontal="left" vertical="center"/>
    </xf>
    <xf numFmtId="2" fontId="56" fillId="0" borderId="19" xfId="134" applyNumberFormat="1" applyFont="1" applyBorder="1" applyAlignment="1">
      <alignment horizontal="center" wrapText="1"/>
    </xf>
    <xf numFmtId="2" fontId="56" fillId="0" borderId="23" xfId="134" applyNumberFormat="1" applyFont="1" applyBorder="1" applyAlignment="1">
      <alignment horizontal="center" wrapText="1"/>
    </xf>
    <xf numFmtId="0" fontId="14" fillId="25" borderId="19" xfId="343" applyFont="1" applyFill="1" applyBorder="1" applyAlignment="1">
      <alignment horizontal="center" vertical="center"/>
    </xf>
    <xf numFmtId="0" fontId="14" fillId="25" borderId="22" xfId="343" applyFont="1" applyFill="1" applyBorder="1" applyAlignment="1">
      <alignment horizontal="center" vertical="center"/>
    </xf>
    <xf numFmtId="0" fontId="14" fillId="25" borderId="23" xfId="343" applyFont="1" applyFill="1" applyBorder="1" applyAlignment="1">
      <alignment horizontal="center" vertical="center"/>
    </xf>
    <xf numFmtId="0" fontId="56" fillId="0" borderId="28" xfId="134" applyFont="1" applyBorder="1"/>
    <xf numFmtId="0" fontId="56" fillId="0" borderId="60" xfId="134" applyFont="1" applyBorder="1"/>
    <xf numFmtId="2" fontId="56" fillId="0" borderId="60" xfId="134" applyNumberFormat="1" applyFont="1" applyBorder="1" applyAlignment="1">
      <alignment horizontal="center"/>
    </xf>
    <xf numFmtId="2" fontId="56" fillId="0" borderId="28" xfId="134" applyNumberFormat="1" applyFont="1" applyBorder="1" applyAlignment="1">
      <alignment horizontal="center"/>
    </xf>
    <xf numFmtId="0" fontId="58" fillId="0" borderId="14" xfId="134" applyFont="1" applyBorder="1" applyAlignment="1">
      <alignment horizontal="right"/>
    </xf>
    <xf numFmtId="0" fontId="56" fillId="0" borderId="18" xfId="134" applyFont="1" applyBorder="1"/>
    <xf numFmtId="44" fontId="56" fillId="0" borderId="18" xfId="342" applyFont="1" applyBorder="1" applyAlignment="1">
      <alignment horizontal="right"/>
    </xf>
    <xf numFmtId="44" fontId="56" fillId="0" borderId="18" xfId="342" applyFont="1" applyFill="1" applyBorder="1" applyAlignment="1">
      <alignment horizontal="right"/>
    </xf>
    <xf numFmtId="174" fontId="56" fillId="0" borderId="18" xfId="34" applyFont="1" applyBorder="1" applyAlignment="1">
      <alignment horizontal="right"/>
    </xf>
    <xf numFmtId="0" fontId="56" fillId="0" borderId="18" xfId="134" applyFont="1" applyBorder="1" applyAlignment="1">
      <alignment horizontal="right"/>
    </xf>
    <xf numFmtId="0" fontId="58" fillId="0" borderId="13" xfId="134" applyFont="1" applyBorder="1" applyAlignment="1">
      <alignment horizontal="right"/>
    </xf>
    <xf numFmtId="0" fontId="58" fillId="0" borderId="15" xfId="134" applyFont="1" applyBorder="1" applyAlignment="1">
      <alignment horizontal="right"/>
    </xf>
    <xf numFmtId="44" fontId="56" fillId="0" borderId="19" xfId="344" applyFont="1" applyBorder="1" applyAlignment="1">
      <alignment horizontal="center"/>
    </xf>
    <xf numFmtId="44" fontId="56" fillId="0" borderId="23" xfId="344" applyFont="1" applyBorder="1" applyAlignment="1">
      <alignment horizontal="center"/>
    </xf>
    <xf numFmtId="0" fontId="56" fillId="0" borderId="21" xfId="0" applyFont="1" applyBorder="1"/>
    <xf numFmtId="0" fontId="56" fillId="0" borderId="22" xfId="0" applyFont="1" applyBorder="1"/>
    <xf numFmtId="0" fontId="56" fillId="0" borderId="27" xfId="0" applyFont="1" applyBorder="1"/>
    <xf numFmtId="0" fontId="56" fillId="0" borderId="31" xfId="0" applyFont="1" applyBorder="1"/>
    <xf numFmtId="0" fontId="58" fillId="0" borderId="0" xfId="0" applyFont="1" applyAlignment="1">
      <alignment horizontal="left" vertical="center"/>
    </xf>
    <xf numFmtId="0" fontId="56" fillId="0" borderId="18" xfId="0" applyFont="1" applyBorder="1"/>
    <xf numFmtId="0" fontId="56" fillId="0" borderId="18" xfId="0" applyFont="1" applyBorder="1" applyAlignment="1">
      <alignment horizontal="right"/>
    </xf>
    <xf numFmtId="0" fontId="58" fillId="0" borderId="13" xfId="0" applyFont="1" applyBorder="1" applyAlignment="1">
      <alignment horizontal="right"/>
    </xf>
    <xf numFmtId="0" fontId="58" fillId="0" borderId="15" xfId="0" applyFont="1" applyBorder="1" applyAlignment="1">
      <alignment horizontal="right"/>
    </xf>
    <xf numFmtId="44" fontId="56" fillId="0" borderId="18" xfId="346" applyFont="1" applyBorder="1" applyAlignment="1">
      <alignment horizontal="right"/>
    </xf>
    <xf numFmtId="0" fontId="14" fillId="25" borderId="19" xfId="364" applyFont="1" applyFill="1" applyBorder="1" applyAlignment="1">
      <alignment horizontal="left" vertical="center" wrapText="1"/>
    </xf>
    <xf numFmtId="0" fontId="14" fillId="25" borderId="22" xfId="364" applyFont="1" applyFill="1" applyBorder="1" applyAlignment="1">
      <alignment horizontal="left" vertical="center" wrapText="1"/>
    </xf>
    <xf numFmtId="0" fontId="14" fillId="25" borderId="23" xfId="364" applyFont="1" applyFill="1" applyBorder="1" applyAlignment="1">
      <alignment horizontal="left" vertical="center" wrapText="1"/>
    </xf>
    <xf numFmtId="0" fontId="56" fillId="0" borderId="28" xfId="0" applyFont="1" applyBorder="1"/>
    <xf numFmtId="0" fontId="56" fillId="0" borderId="60" xfId="0" applyFont="1" applyBorder="1"/>
    <xf numFmtId="0" fontId="56" fillId="0" borderId="23" xfId="0" applyFont="1" applyBorder="1"/>
    <xf numFmtId="0" fontId="56" fillId="0" borderId="19" xfId="0" applyFont="1" applyBorder="1"/>
    <xf numFmtId="0" fontId="56" fillId="0" borderId="75" xfId="366" applyFont="1" applyBorder="1" applyAlignment="1">
      <alignment horizontal="center" vertical="center"/>
    </xf>
    <xf numFmtId="0" fontId="56" fillId="0" borderId="48" xfId="366" applyFont="1" applyBorder="1" applyAlignment="1">
      <alignment horizontal="center" vertical="center"/>
    </xf>
    <xf numFmtId="0" fontId="56" fillId="0" borderId="74" xfId="366" applyFont="1" applyBorder="1" applyAlignment="1">
      <alignment horizontal="center" vertical="center"/>
    </xf>
    <xf numFmtId="0" fontId="56" fillId="0" borderId="49" xfId="366" applyFont="1" applyBorder="1" applyAlignment="1">
      <alignment horizontal="center" vertical="center"/>
    </xf>
    <xf numFmtId="0" fontId="58" fillId="0" borderId="0" xfId="0" applyFont="1" applyAlignment="1">
      <alignment horizontal="center"/>
    </xf>
    <xf numFmtId="0" fontId="56" fillId="0" borderId="76" xfId="366" applyFont="1" applyBorder="1" applyAlignment="1">
      <alignment horizontal="center" vertical="center"/>
    </xf>
    <xf numFmtId="0" fontId="56" fillId="0" borderId="57" xfId="366" applyFont="1" applyBorder="1" applyAlignment="1">
      <alignment horizontal="center" vertical="center"/>
    </xf>
    <xf numFmtId="0" fontId="56" fillId="0" borderId="56" xfId="366" applyFont="1" applyBorder="1" applyAlignment="1">
      <alignment horizontal="center" vertical="center"/>
    </xf>
    <xf numFmtId="0" fontId="56" fillId="0" borderId="66" xfId="366" applyFont="1" applyBorder="1" applyAlignment="1">
      <alignment horizontal="center" vertical="center"/>
    </xf>
    <xf numFmtId="0" fontId="56" fillId="0" borderId="54" xfId="366" applyFont="1" applyBorder="1" applyAlignment="1">
      <alignment horizontal="center" vertical="center"/>
    </xf>
    <xf numFmtId="0" fontId="56" fillId="0" borderId="70" xfId="366" applyFont="1" applyBorder="1" applyAlignment="1">
      <alignment horizontal="center" vertical="center"/>
    </xf>
    <xf numFmtId="0" fontId="56" fillId="0" borderId="64" xfId="366" applyFont="1" applyBorder="1" applyAlignment="1">
      <alignment horizontal="center" vertical="center"/>
    </xf>
    <xf numFmtId="0" fontId="56" fillId="0" borderId="53" xfId="366" applyFont="1" applyBorder="1" applyAlignment="1">
      <alignment horizontal="center" vertical="center"/>
    </xf>
    <xf numFmtId="0" fontId="56" fillId="0" borderId="72" xfId="366" applyFont="1" applyBorder="1" applyAlignment="1">
      <alignment horizontal="center" vertical="center"/>
    </xf>
    <xf numFmtId="0" fontId="58" fillId="0" borderId="0" xfId="0" applyFont="1" applyAlignment="1">
      <alignment horizontal="center" vertical="top" wrapText="1"/>
    </xf>
    <xf numFmtId="44" fontId="56" fillId="0" borderId="19" xfId="346" applyFont="1" applyBorder="1" applyAlignment="1">
      <alignment horizontal="right"/>
    </xf>
    <xf numFmtId="44" fontId="56" fillId="0" borderId="23" xfId="346" applyFont="1" applyBorder="1" applyAlignment="1">
      <alignment horizontal="right"/>
    </xf>
    <xf numFmtId="0" fontId="56" fillId="0" borderId="40" xfId="0" applyFont="1" applyBorder="1" applyAlignment="1">
      <alignment horizontal="center" wrapText="1"/>
    </xf>
    <xf numFmtId="0" fontId="56" fillId="0" borderId="42" xfId="0" applyFont="1" applyBorder="1" applyAlignment="1">
      <alignment horizontal="center" wrapText="1"/>
    </xf>
    <xf numFmtId="0" fontId="56" fillId="0" borderId="43" xfId="0" applyFont="1" applyBorder="1" applyAlignment="1">
      <alignment horizontal="center" wrapText="1"/>
    </xf>
    <xf numFmtId="43" fontId="56" fillId="0" borderId="60" xfId="34" applyNumberFormat="1" applyFont="1" applyBorder="1" applyAlignment="1">
      <alignment horizontal="center"/>
    </xf>
    <xf numFmtId="43" fontId="56" fillId="0" borderId="28" xfId="34" applyNumberFormat="1" applyFont="1" applyBorder="1" applyAlignment="1">
      <alignment horizontal="center"/>
    </xf>
    <xf numFmtId="0" fontId="56" fillId="24" borderId="27" xfId="134" applyFont="1" applyFill="1" applyBorder="1" applyAlignment="1">
      <alignment horizontal="center" vertical="center" wrapText="1"/>
    </xf>
    <xf numFmtId="0" fontId="56" fillId="24" borderId="31" xfId="134" applyFont="1" applyFill="1" applyBorder="1" applyAlignment="1">
      <alignment horizontal="center" vertical="center" wrapText="1"/>
    </xf>
    <xf numFmtId="0" fontId="56" fillId="24" borderId="68" xfId="134" applyFont="1" applyFill="1" applyBorder="1" applyAlignment="1">
      <alignment horizontal="center" vertical="center" wrapText="1"/>
    </xf>
    <xf numFmtId="0" fontId="14" fillId="25" borderId="19" xfId="367" applyFont="1" applyFill="1" applyBorder="1" applyAlignment="1">
      <alignment horizontal="left" vertical="center" wrapText="1"/>
    </xf>
    <xf numFmtId="0" fontId="14" fillId="25" borderId="22" xfId="367" applyFont="1" applyFill="1" applyBorder="1" applyAlignment="1">
      <alignment horizontal="left" vertical="center" wrapText="1"/>
    </xf>
    <xf numFmtId="0" fontId="14" fillId="25" borderId="23" xfId="367" applyFont="1" applyFill="1" applyBorder="1" applyAlignment="1">
      <alignment horizontal="left" vertical="center" wrapText="1"/>
    </xf>
    <xf numFmtId="0" fontId="14" fillId="25" borderId="19" xfId="367" applyFont="1" applyFill="1" applyBorder="1" applyAlignment="1">
      <alignment horizontal="left" vertical="center"/>
    </xf>
    <xf numFmtId="0" fontId="14" fillId="25" borderId="22" xfId="367" applyFont="1" applyFill="1" applyBorder="1" applyAlignment="1">
      <alignment horizontal="left" vertical="center"/>
    </xf>
    <xf numFmtId="0" fontId="14" fillId="25" borderId="23" xfId="367" applyFont="1" applyFill="1" applyBorder="1" applyAlignment="1">
      <alignment horizontal="left" vertical="center"/>
    </xf>
    <xf numFmtId="0" fontId="14" fillId="25" borderId="19" xfId="367" applyFont="1" applyFill="1" applyBorder="1" applyAlignment="1">
      <alignment horizontal="center" vertical="center"/>
    </xf>
    <xf numFmtId="0" fontId="14" fillId="25" borderId="22" xfId="367" applyFont="1" applyFill="1" applyBorder="1" applyAlignment="1">
      <alignment horizontal="center" vertical="center"/>
    </xf>
    <xf numFmtId="0" fontId="14" fillId="25" borderId="23" xfId="367" applyFont="1" applyFill="1" applyBorder="1" applyAlignment="1">
      <alignment horizontal="center" vertical="center"/>
    </xf>
    <xf numFmtId="44" fontId="56" fillId="0" borderId="19" xfId="368" applyFont="1" applyBorder="1" applyAlignment="1">
      <alignment horizontal="center"/>
    </xf>
    <xf numFmtId="44" fontId="56" fillId="0" borderId="23" xfId="368" applyFont="1" applyBorder="1" applyAlignment="1">
      <alignment horizontal="center"/>
    </xf>
    <xf numFmtId="0" fontId="58" fillId="0" borderId="40" xfId="256" applyFont="1" applyBorder="1" applyAlignment="1">
      <alignment horizontal="right"/>
    </xf>
    <xf numFmtId="0" fontId="58" fillId="0" borderId="42" xfId="256" applyFont="1" applyBorder="1" applyAlignment="1">
      <alignment horizontal="right"/>
    </xf>
    <xf numFmtId="0" fontId="58" fillId="0" borderId="43" xfId="256" applyFont="1" applyBorder="1" applyAlignment="1">
      <alignment horizontal="right"/>
    </xf>
    <xf numFmtId="0" fontId="58" fillId="24" borderId="40" xfId="256" applyFont="1" applyFill="1" applyBorder="1" applyAlignment="1">
      <alignment horizontal="right"/>
    </xf>
    <xf numFmtId="0" fontId="58" fillId="24" borderId="42" xfId="256" applyFont="1" applyFill="1" applyBorder="1" applyAlignment="1">
      <alignment horizontal="right"/>
    </xf>
    <xf numFmtId="0" fontId="58" fillId="24" borderId="43" xfId="256" applyFont="1" applyFill="1" applyBorder="1" applyAlignment="1">
      <alignment horizontal="right"/>
    </xf>
    <xf numFmtId="0" fontId="56" fillId="0" borderId="13" xfId="256" applyFont="1" applyBorder="1" applyAlignment="1">
      <alignment horizontal="left"/>
    </xf>
    <xf numFmtId="0" fontId="56" fillId="0" borderId="14" xfId="256" applyFont="1" applyBorder="1" applyAlignment="1">
      <alignment horizontal="left"/>
    </xf>
    <xf numFmtId="0" fontId="56" fillId="0" borderId="14" xfId="256" applyFont="1" applyBorder="1" applyAlignment="1">
      <alignment horizontal="right"/>
    </xf>
    <xf numFmtId="0" fontId="56" fillId="0" borderId="15" xfId="256" applyFont="1" applyBorder="1" applyAlignment="1">
      <alignment horizontal="right"/>
    </xf>
    <xf numFmtId="0" fontId="56" fillId="0" borderId="21" xfId="256" applyFont="1" applyBorder="1" applyAlignment="1"/>
    <xf numFmtId="0" fontId="56" fillId="0" borderId="22" xfId="256" applyFont="1" applyBorder="1" applyAlignment="1"/>
    <xf numFmtId="0" fontId="58" fillId="0" borderId="58" xfId="256" applyFont="1" applyBorder="1" applyAlignment="1">
      <alignment horizontal="left" vertical="center"/>
    </xf>
    <xf numFmtId="0" fontId="58" fillId="0" borderId="57" xfId="256" applyFont="1" applyBorder="1" applyAlignment="1">
      <alignment horizontal="left" vertical="center"/>
    </xf>
    <xf numFmtId="0" fontId="58" fillId="0" borderId="56" xfId="256" applyFont="1" applyBorder="1" applyAlignment="1">
      <alignment horizontal="left" vertical="center"/>
    </xf>
    <xf numFmtId="0" fontId="58" fillId="0" borderId="11" xfId="256" applyFont="1" applyBorder="1" applyAlignment="1">
      <alignment horizontal="left" vertical="center"/>
    </xf>
    <xf numFmtId="0" fontId="58" fillId="0" borderId="0" xfId="256" applyFont="1" applyBorder="1" applyAlignment="1">
      <alignment horizontal="left" vertical="center"/>
    </xf>
    <xf numFmtId="0" fontId="58" fillId="0" borderId="12" xfId="256" applyFont="1" applyBorder="1" applyAlignment="1">
      <alignment horizontal="left" vertical="center"/>
    </xf>
    <xf numFmtId="0" fontId="58" fillId="0" borderId="13" xfId="256" applyFont="1" applyBorder="1" applyAlignment="1">
      <alignment horizontal="left" vertical="center"/>
    </xf>
    <xf numFmtId="0" fontId="58" fillId="0" borderId="14" xfId="256" applyFont="1" applyBorder="1" applyAlignment="1">
      <alignment horizontal="left" vertical="center"/>
    </xf>
    <xf numFmtId="0" fontId="58" fillId="0" borderId="15" xfId="256" applyFont="1" applyBorder="1" applyAlignment="1">
      <alignment horizontal="left" vertical="center"/>
    </xf>
    <xf numFmtId="0" fontId="58" fillId="24" borderId="58" xfId="256" applyFont="1" applyFill="1" applyBorder="1" applyAlignment="1">
      <alignment horizontal="center"/>
    </xf>
    <xf numFmtId="0" fontId="58" fillId="24" borderId="57" xfId="256" applyFont="1" applyFill="1" applyBorder="1" applyAlignment="1">
      <alignment horizontal="center"/>
    </xf>
    <xf numFmtId="0" fontId="58" fillId="24" borderId="76" xfId="256" applyFont="1" applyFill="1" applyBorder="1" applyAlignment="1">
      <alignment horizontal="center" wrapText="1"/>
    </xf>
    <xf numFmtId="0" fontId="58" fillId="24" borderId="77" xfId="256" applyFont="1" applyFill="1" applyBorder="1" applyAlignment="1">
      <alignment horizontal="center" wrapText="1"/>
    </xf>
    <xf numFmtId="0" fontId="14" fillId="0" borderId="61" xfId="385" applyFont="1" applyBorder="1" applyAlignment="1">
      <alignment horizontal="left" vertical="center"/>
    </xf>
    <xf numFmtId="0" fontId="14" fillId="0" borderId="53" xfId="385" applyFont="1" applyBorder="1" applyAlignment="1">
      <alignment horizontal="left" vertical="center"/>
    </xf>
    <xf numFmtId="0" fontId="14" fillId="0" borderId="63" xfId="385" applyFont="1" applyBorder="1" applyAlignment="1">
      <alignment horizontal="left" vertical="center"/>
    </xf>
    <xf numFmtId="0" fontId="56" fillId="0" borderId="27" xfId="256" applyFont="1" applyBorder="1" applyAlignment="1"/>
    <xf numFmtId="0" fontId="56" fillId="0" borderId="31" xfId="256" applyFont="1" applyBorder="1" applyAlignment="1"/>
    <xf numFmtId="0" fontId="56" fillId="0" borderId="60" xfId="256" applyFont="1" applyBorder="1" applyAlignment="1">
      <alignment horizontal="center"/>
    </xf>
    <xf numFmtId="0" fontId="56" fillId="0" borderId="28" xfId="256" applyFont="1" applyBorder="1" applyAlignment="1">
      <alignment horizontal="center"/>
    </xf>
    <xf numFmtId="0" fontId="58" fillId="24" borderId="34" xfId="256" applyFont="1" applyFill="1" applyBorder="1" applyAlignment="1">
      <alignment horizontal="center"/>
    </xf>
    <xf numFmtId="0" fontId="58" fillId="24" borderId="16" xfId="256" applyFont="1" applyFill="1" applyBorder="1" applyAlignment="1">
      <alignment horizontal="center"/>
    </xf>
    <xf numFmtId="0" fontId="58" fillId="24" borderId="45" xfId="256" applyFont="1" applyFill="1" applyBorder="1" applyAlignment="1">
      <alignment horizontal="center" wrapText="1"/>
    </xf>
    <xf numFmtId="0" fontId="58" fillId="24" borderId="17" xfId="256" applyFont="1" applyFill="1" applyBorder="1" applyAlignment="1">
      <alignment horizontal="center" wrapText="1"/>
    </xf>
    <xf numFmtId="0" fontId="14" fillId="0" borderId="21" xfId="385" applyFont="1" applyBorder="1" applyAlignment="1">
      <alignment horizontal="justify" vertical="center" wrapText="1"/>
    </xf>
    <xf numFmtId="0" fontId="14" fillId="0" borderId="22" xfId="385" applyFont="1" applyBorder="1" applyAlignment="1">
      <alignment horizontal="justify" vertical="center" wrapText="1"/>
    </xf>
    <xf numFmtId="0" fontId="14" fillId="0" borderId="23" xfId="385" applyFont="1" applyBorder="1" applyAlignment="1">
      <alignment horizontal="justify" vertical="center" wrapText="1"/>
    </xf>
    <xf numFmtId="0" fontId="56" fillId="0" borderId="60" xfId="256" applyFont="1" applyBorder="1" applyAlignment="1">
      <alignment horizontal="right"/>
    </xf>
    <xf numFmtId="0" fontId="56" fillId="0" borderId="28" xfId="256" applyFont="1" applyBorder="1" applyAlignment="1">
      <alignment horizontal="right"/>
    </xf>
    <xf numFmtId="0" fontId="58" fillId="24" borderId="76" xfId="256" applyFont="1" applyFill="1" applyBorder="1" applyAlignment="1">
      <alignment horizontal="center"/>
    </xf>
    <xf numFmtId="0" fontId="58" fillId="24" borderId="77" xfId="256" applyFont="1" applyFill="1" applyBorder="1" applyAlignment="1">
      <alignment horizontal="center"/>
    </xf>
    <xf numFmtId="0" fontId="56" fillId="0" borderId="45" xfId="256" applyFont="1" applyBorder="1" applyAlignment="1"/>
    <xf numFmtId="0" fontId="56" fillId="0" borderId="17" xfId="256" applyFont="1" applyBorder="1" applyAlignment="1"/>
    <xf numFmtId="0" fontId="56" fillId="0" borderId="60" xfId="256" applyFont="1" applyBorder="1" applyAlignment="1"/>
    <xf numFmtId="0" fontId="56" fillId="0" borderId="28" xfId="256" applyFont="1" applyBorder="1" applyAlignment="1"/>
    <xf numFmtId="0" fontId="14" fillId="0" borderId="34" xfId="385" applyFont="1" applyBorder="1" applyAlignment="1">
      <alignment horizontal="justify" vertical="center" wrapText="1"/>
    </xf>
    <xf numFmtId="0" fontId="14" fillId="0" borderId="16" xfId="385" applyFont="1" applyBorder="1" applyAlignment="1">
      <alignment horizontal="justify" vertical="center" wrapText="1"/>
    </xf>
    <xf numFmtId="0" fontId="14" fillId="0" borderId="17" xfId="385" applyFont="1" applyBorder="1" applyAlignment="1">
      <alignment horizontal="justify" vertical="center" wrapText="1"/>
    </xf>
    <xf numFmtId="2" fontId="56" fillId="0" borderId="60" xfId="256" applyNumberFormat="1" applyFont="1" applyBorder="1" applyAlignment="1">
      <alignment horizontal="center"/>
    </xf>
    <xf numFmtId="2" fontId="56" fillId="0" borderId="28" xfId="256" applyNumberFormat="1" applyFont="1" applyBorder="1" applyAlignment="1">
      <alignment horizontal="center"/>
    </xf>
    <xf numFmtId="0" fontId="58" fillId="0" borderId="14" xfId="256" applyFont="1" applyBorder="1" applyAlignment="1">
      <alignment horizontal="right"/>
    </xf>
    <xf numFmtId="0" fontId="56" fillId="24" borderId="27" xfId="256" applyFont="1" applyFill="1" applyBorder="1" applyAlignment="1">
      <alignment horizontal="center" vertical="center" wrapText="1"/>
    </xf>
    <xf numFmtId="0" fontId="56" fillId="24" borderId="31" xfId="256" applyFont="1" applyFill="1" applyBorder="1" applyAlignment="1">
      <alignment horizontal="center" vertical="center" wrapText="1"/>
    </xf>
    <xf numFmtId="0" fontId="56" fillId="24" borderId="68" xfId="256" applyFont="1" applyFill="1" applyBorder="1" applyAlignment="1">
      <alignment horizontal="center" vertical="center" wrapText="1"/>
    </xf>
    <xf numFmtId="0" fontId="56" fillId="24" borderId="27" xfId="256" applyFont="1" applyFill="1" applyBorder="1" applyAlignment="1">
      <alignment horizontal="center" vertical="center"/>
    </xf>
    <xf numFmtId="0" fontId="56" fillId="24" borderId="68" xfId="256" applyFont="1" applyFill="1" applyBorder="1" applyAlignment="1">
      <alignment horizontal="center" vertical="center"/>
    </xf>
    <xf numFmtId="0" fontId="56" fillId="24" borderId="57" xfId="256" applyFont="1" applyFill="1" applyBorder="1" applyAlignment="1">
      <alignment horizontal="center"/>
    </xf>
    <xf numFmtId="0" fontId="56" fillId="24" borderId="77" xfId="256" applyFont="1" applyFill="1" applyBorder="1" applyAlignment="1">
      <alignment horizontal="center"/>
    </xf>
    <xf numFmtId="0" fontId="58" fillId="0" borderId="73" xfId="256" applyFont="1" applyBorder="1" applyAlignment="1">
      <alignment horizontal="center"/>
    </xf>
    <xf numFmtId="0" fontId="58" fillId="0" borderId="0" xfId="256" applyFont="1" applyBorder="1" applyAlignment="1">
      <alignment horizontal="center"/>
    </xf>
    <xf numFmtId="0" fontId="58" fillId="0" borderId="44" xfId="256" applyFont="1" applyBorder="1" applyAlignment="1">
      <alignment horizontal="center"/>
    </xf>
    <xf numFmtId="0" fontId="58" fillId="0" borderId="58" xfId="256" applyFont="1" applyBorder="1" applyAlignment="1" applyProtection="1">
      <alignment horizontal="center"/>
      <protection locked="0"/>
    </xf>
    <xf numFmtId="0" fontId="58" fillId="0" borderId="57" xfId="256" applyFont="1" applyBorder="1" applyAlignment="1" applyProtection="1">
      <alignment horizontal="center"/>
      <protection locked="0"/>
    </xf>
    <xf numFmtId="0" fontId="58" fillId="0" borderId="56" xfId="256" applyFont="1" applyBorder="1" applyAlignment="1" applyProtection="1">
      <alignment horizontal="center"/>
      <protection locked="0"/>
    </xf>
    <xf numFmtId="0" fontId="58" fillId="24" borderId="34" xfId="256" applyFont="1" applyFill="1" applyBorder="1" applyAlignment="1">
      <alignment horizontal="center" vertical="center" wrapText="1"/>
    </xf>
    <xf numFmtId="0" fontId="58" fillId="24" borderId="16" xfId="256" applyFont="1" applyFill="1" applyBorder="1" applyAlignment="1">
      <alignment horizontal="center" vertical="center" wrapText="1"/>
    </xf>
    <xf numFmtId="0" fontId="58" fillId="24" borderId="26" xfId="256" applyFont="1" applyFill="1" applyBorder="1" applyAlignment="1">
      <alignment horizontal="center" vertical="center" wrapText="1"/>
    </xf>
    <xf numFmtId="0" fontId="58" fillId="24" borderId="34" xfId="256" applyFont="1" applyFill="1" applyBorder="1" applyAlignment="1">
      <alignment horizontal="center" vertical="center"/>
    </xf>
    <xf numFmtId="0" fontId="58" fillId="24" borderId="26" xfId="256" applyFont="1" applyFill="1" applyBorder="1" applyAlignment="1">
      <alignment horizontal="center" vertical="center"/>
    </xf>
    <xf numFmtId="0" fontId="57" fillId="0" borderId="78" xfId="260" applyFont="1" applyBorder="1" applyAlignment="1" applyProtection="1">
      <alignment horizontal="center"/>
    </xf>
    <xf numFmtId="0" fontId="57" fillId="0" borderId="50" xfId="260" applyFont="1" applyBorder="1" applyAlignment="1" applyProtection="1">
      <alignment horizontal="center"/>
    </xf>
    <xf numFmtId="0" fontId="58" fillId="0" borderId="76" xfId="256" applyFont="1" applyBorder="1" applyAlignment="1">
      <alignment horizontal="center"/>
    </xf>
    <xf numFmtId="0" fontId="58" fillId="0" borderId="57" xfId="256" applyFont="1" applyBorder="1" applyAlignment="1">
      <alignment horizontal="center"/>
    </xf>
    <xf numFmtId="0" fontId="58" fillId="0" borderId="77" xfId="256" applyFont="1" applyBorder="1" applyAlignment="1">
      <alignment horizontal="center"/>
    </xf>
    <xf numFmtId="0" fontId="56" fillId="0" borderId="25" xfId="256" applyFont="1" applyBorder="1" applyAlignment="1">
      <alignment horizontal="center" vertical="center"/>
    </xf>
    <xf numFmtId="0" fontId="56" fillId="0" borderId="66" xfId="256" applyFont="1" applyBorder="1" applyAlignment="1">
      <alignment horizontal="center" vertical="center"/>
    </xf>
    <xf numFmtId="0" fontId="56" fillId="0" borderId="54" xfId="256" applyFont="1" applyBorder="1" applyAlignment="1">
      <alignment horizontal="center" vertical="center"/>
    </xf>
    <xf numFmtId="0" fontId="56" fillId="0" borderId="70" xfId="256" applyFont="1" applyBorder="1" applyAlignment="1">
      <alignment horizontal="center" vertical="center"/>
    </xf>
    <xf numFmtId="0" fontId="58" fillId="0" borderId="73" xfId="256" applyFont="1" applyBorder="1" applyAlignment="1">
      <alignment horizontal="center" vertical="top" wrapText="1"/>
    </xf>
    <xf numFmtId="0" fontId="58" fillId="0" borderId="0" xfId="256" applyFont="1" applyBorder="1" applyAlignment="1">
      <alignment horizontal="center" vertical="top" wrapText="1"/>
    </xf>
    <xf numFmtId="0" fontId="58" fillId="0" borderId="44" xfId="256" applyFont="1" applyBorder="1" applyAlignment="1">
      <alignment horizontal="center" vertical="top" wrapText="1"/>
    </xf>
    <xf numFmtId="0" fontId="49" fillId="0" borderId="58" xfId="134" applyFont="1" applyBorder="1" applyAlignment="1">
      <alignment horizontal="center" vertical="center" wrapText="1"/>
    </xf>
    <xf numFmtId="0" fontId="49" fillId="0" borderId="57" xfId="134" applyFont="1" applyBorder="1" applyAlignment="1">
      <alignment horizontal="center" vertical="center" wrapText="1"/>
    </xf>
    <xf numFmtId="0" fontId="49" fillId="0" borderId="56" xfId="134" applyFont="1" applyBorder="1" applyAlignment="1">
      <alignment horizontal="center" vertical="center" wrapText="1"/>
    </xf>
    <xf numFmtId="0" fontId="49" fillId="0" borderId="13" xfId="134" applyFont="1" applyBorder="1" applyAlignment="1">
      <alignment horizontal="center" vertical="center" wrapText="1"/>
    </xf>
    <xf numFmtId="0" fontId="49" fillId="0" borderId="14" xfId="134" applyFont="1" applyBorder="1" applyAlignment="1">
      <alignment horizontal="center" vertical="center" wrapText="1"/>
    </xf>
    <xf numFmtId="0" fontId="49" fillId="0" borderId="15" xfId="134" applyFont="1" applyBorder="1" applyAlignment="1">
      <alignment horizontal="center" vertical="center" wrapText="1"/>
    </xf>
    <xf numFmtId="0" fontId="49" fillId="0" borderId="91" xfId="134" applyFont="1" applyBorder="1" applyAlignment="1">
      <alignment horizontal="left" vertical="center" wrapText="1"/>
    </xf>
    <xf numFmtId="0" fontId="49" fillId="0" borderId="102" xfId="134" applyFont="1" applyBorder="1" applyAlignment="1">
      <alignment horizontal="left" vertical="center" wrapText="1"/>
    </xf>
    <xf numFmtId="0" fontId="49" fillId="0" borderId="92" xfId="134" applyFont="1" applyBorder="1" applyAlignment="1">
      <alignment horizontal="left" vertical="center" wrapText="1"/>
    </xf>
    <xf numFmtId="0" fontId="49" fillId="0" borderId="133" xfId="134" applyFont="1" applyBorder="1" applyAlignment="1">
      <alignment horizontal="left" vertical="center" wrapText="1"/>
    </xf>
    <xf numFmtId="15" fontId="100" fillId="0" borderId="40" xfId="134" applyNumberFormat="1" applyFont="1" applyBorder="1" applyAlignment="1">
      <alignment horizontal="center" vertical="center" wrapText="1"/>
    </xf>
    <xf numFmtId="15" fontId="100" fillId="0" borderId="43" xfId="134" applyNumberFormat="1" applyFont="1" applyBorder="1" applyAlignment="1">
      <alignment horizontal="center" vertical="center" wrapText="1"/>
    </xf>
    <xf numFmtId="0" fontId="49" fillId="0" borderId="40" xfId="134" applyFont="1" applyBorder="1" applyAlignment="1">
      <alignment horizontal="center" vertical="center" wrapText="1"/>
    </xf>
    <xf numFmtId="0" fontId="49" fillId="0" borderId="43" xfId="134" applyFont="1" applyBorder="1" applyAlignment="1">
      <alignment horizontal="center" vertical="center" wrapText="1"/>
    </xf>
    <xf numFmtId="0" fontId="49" fillId="0" borderId="14" xfId="134" applyFont="1" applyBorder="1" applyAlignment="1">
      <alignment horizontal="left" vertical="center" wrapText="1"/>
    </xf>
    <xf numFmtId="0" fontId="49" fillId="0" borderId="34" xfId="134" applyFont="1" applyBorder="1" applyAlignment="1">
      <alignment horizontal="left" vertical="center" wrapText="1"/>
    </xf>
    <xf numFmtId="0" fontId="49" fillId="0" borderId="17" xfId="134" applyFont="1" applyBorder="1" applyAlignment="1">
      <alignment horizontal="left" vertical="center" wrapText="1"/>
    </xf>
    <xf numFmtId="0" fontId="99" fillId="0" borderId="85" xfId="134" applyFont="1" applyBorder="1" applyAlignment="1">
      <alignment horizontal="center" vertical="center" wrapText="1"/>
    </xf>
    <xf numFmtId="0" fontId="99" fillId="0" borderId="83" xfId="134" applyFont="1" applyBorder="1" applyAlignment="1">
      <alignment horizontal="center" vertical="center" wrapText="1"/>
    </xf>
    <xf numFmtId="0" fontId="99" fillId="0" borderId="82" xfId="134" applyFont="1" applyBorder="1" applyAlignment="1">
      <alignment horizontal="center" vertical="center" wrapText="1"/>
    </xf>
    <xf numFmtId="0" fontId="99" fillId="0" borderId="21" xfId="134" applyFont="1" applyBorder="1" applyAlignment="1">
      <alignment horizontal="left" vertical="center" wrapText="1"/>
    </xf>
    <xf numFmtId="0" fontId="99" fillId="0" borderId="23" xfId="134" applyFont="1" applyBorder="1" applyAlignment="1">
      <alignment horizontal="left" vertical="center" wrapText="1"/>
    </xf>
    <xf numFmtId="0" fontId="99" fillId="0" borderId="21" xfId="134" applyFont="1" applyBorder="1" applyAlignment="1" applyProtection="1">
      <alignment horizontal="left" vertical="center" wrapText="1"/>
      <protection locked="0"/>
    </xf>
    <xf numFmtId="0" fontId="99" fillId="0" borderId="23" xfId="134" applyFont="1" applyBorder="1" applyAlignment="1" applyProtection="1">
      <alignment horizontal="left" vertical="center" wrapText="1"/>
      <protection locked="0"/>
    </xf>
    <xf numFmtId="0" fontId="99" fillId="0" borderId="27" xfId="134" applyFont="1" applyBorder="1" applyAlignment="1">
      <alignment horizontal="left" vertical="center" wrapText="1"/>
    </xf>
    <xf numFmtId="0" fontId="99" fillId="0" borderId="28" xfId="134" applyFont="1" applyBorder="1" applyAlignment="1">
      <alignment horizontal="left" vertical="center" wrapText="1"/>
    </xf>
    <xf numFmtId="0" fontId="49" fillId="25" borderId="18" xfId="373" applyFont="1" applyFill="1" applyBorder="1" applyAlignment="1">
      <alignment horizontal="center" vertical="center" wrapText="1"/>
    </xf>
    <xf numFmtId="0" fontId="102" fillId="25" borderId="18" xfId="373" applyFont="1" applyFill="1" applyBorder="1" applyAlignment="1">
      <alignment horizontal="center" vertical="center" wrapText="1"/>
    </xf>
    <xf numFmtId="0" fontId="49" fillId="0" borderId="40" xfId="134" applyFont="1" applyBorder="1" applyAlignment="1">
      <alignment horizontal="left" vertical="center" wrapText="1"/>
    </xf>
    <xf numFmtId="0" fontId="49" fillId="0" borderId="42" xfId="134" applyFont="1" applyBorder="1" applyAlignment="1">
      <alignment horizontal="left" vertical="center" wrapText="1"/>
    </xf>
    <xf numFmtId="0" fontId="49" fillId="0" borderId="43" xfId="134" applyFont="1" applyBorder="1" applyAlignment="1">
      <alignment horizontal="left" vertical="center" wrapText="1"/>
    </xf>
    <xf numFmtId="0" fontId="102" fillId="25" borderId="45" xfId="134" applyFont="1" applyFill="1" applyBorder="1" applyAlignment="1">
      <alignment horizontal="left" vertical="center"/>
    </xf>
    <xf numFmtId="0" fontId="102" fillId="25" borderId="16" xfId="134" applyFont="1" applyFill="1" applyBorder="1" applyAlignment="1">
      <alignment horizontal="left" vertical="center"/>
    </xf>
    <xf numFmtId="0" fontId="102" fillId="25" borderId="17" xfId="134" applyFont="1" applyFill="1" applyBorder="1" applyAlignment="1">
      <alignment horizontal="left" vertical="center"/>
    </xf>
    <xf numFmtId="0" fontId="56" fillId="0" borderId="13" xfId="134" applyFont="1" applyBorder="1" applyAlignment="1">
      <alignment horizontal="center"/>
    </xf>
    <xf numFmtId="0" fontId="56" fillId="0" borderId="14" xfId="134" applyFont="1" applyBorder="1" applyAlignment="1">
      <alignment horizontal="center"/>
    </xf>
    <xf numFmtId="0" fontId="56" fillId="0" borderId="15" xfId="134" applyFont="1" applyBorder="1" applyAlignment="1">
      <alignment horizontal="center"/>
    </xf>
    <xf numFmtId="0" fontId="56" fillId="0" borderId="40" xfId="134" applyFont="1" applyBorder="1" applyAlignment="1">
      <alignment horizontal="center"/>
    </xf>
    <xf numFmtId="0" fontId="56" fillId="0" borderId="42" xfId="134" applyFont="1" applyBorder="1" applyAlignment="1">
      <alignment horizontal="center"/>
    </xf>
    <xf numFmtId="0" fontId="56" fillId="0" borderId="43" xfId="134" applyFont="1" applyBorder="1" applyAlignment="1">
      <alignment horizontal="center"/>
    </xf>
    <xf numFmtId="0" fontId="56" fillId="0" borderId="21" xfId="134" applyFont="1" applyBorder="1" applyAlignment="1">
      <alignment horizontal="left"/>
    </xf>
    <xf numFmtId="0" fontId="56" fillId="0" borderId="22" xfId="134" applyFont="1" applyBorder="1" applyAlignment="1">
      <alignment horizontal="left"/>
    </xf>
    <xf numFmtId="0" fontId="56" fillId="0" borderId="23" xfId="134" applyFont="1" applyBorder="1" applyAlignment="1">
      <alignment horizontal="left"/>
    </xf>
    <xf numFmtId="0" fontId="56" fillId="0" borderId="27" xfId="134" applyFont="1" applyBorder="1" applyAlignment="1">
      <alignment horizontal="left"/>
    </xf>
    <xf numFmtId="0" fontId="56" fillId="0" borderId="31" xfId="134" applyFont="1" applyBorder="1" applyAlignment="1">
      <alignment horizontal="left"/>
    </xf>
    <xf numFmtId="0" fontId="56" fillId="0" borderId="28" xfId="134" applyFont="1" applyBorder="1" applyAlignment="1">
      <alignment horizontal="left"/>
    </xf>
    <xf numFmtId="0" fontId="0" fillId="0" borderId="21" xfId="0" applyBorder="1" applyAlignment="1">
      <alignment horizontal="center"/>
    </xf>
    <xf numFmtId="0" fontId="0" fillId="0" borderId="22" xfId="0" applyBorder="1" applyAlignment="1">
      <alignment horizontal="center"/>
    </xf>
    <xf numFmtId="0" fontId="0" fillId="0" borderId="23" xfId="0" applyBorder="1" applyAlignment="1">
      <alignment horizontal="center"/>
    </xf>
    <xf numFmtId="0" fontId="14" fillId="25" borderId="21" xfId="343" applyFont="1" applyFill="1" applyBorder="1" applyAlignment="1">
      <alignment horizontal="left" vertical="center"/>
    </xf>
    <xf numFmtId="0" fontId="14" fillId="25" borderId="21" xfId="343" applyFont="1" applyFill="1" applyBorder="1" applyAlignment="1">
      <alignment horizontal="left" vertical="center" wrapText="1"/>
    </xf>
    <xf numFmtId="0" fontId="56" fillId="0" borderId="33" xfId="134" applyFont="1" applyBorder="1"/>
    <xf numFmtId="0" fontId="56" fillId="0" borderId="47" xfId="134" applyFont="1" applyBorder="1"/>
    <xf numFmtId="0" fontId="56" fillId="0" borderId="20" xfId="134" applyFont="1" applyBorder="1"/>
    <xf numFmtId="0" fontId="56" fillId="0" borderId="20" xfId="134" applyFont="1" applyBorder="1" applyAlignment="1">
      <alignment horizontal="right"/>
    </xf>
    <xf numFmtId="0" fontId="56" fillId="0" borderId="61" xfId="134" applyFont="1" applyBorder="1"/>
    <xf numFmtId="0" fontId="56" fillId="0" borderId="53" xfId="134" applyFont="1" applyBorder="1"/>
    <xf numFmtId="0" fontId="56" fillId="0" borderId="64" xfId="134" applyFont="1" applyBorder="1" applyAlignment="1">
      <alignment horizontal="center"/>
    </xf>
    <xf numFmtId="0" fontId="56" fillId="0" borderId="63" xfId="134" applyFont="1" applyBorder="1" applyAlignment="1">
      <alignment horizontal="center"/>
    </xf>
    <xf numFmtId="0" fontId="56" fillId="0" borderId="21" xfId="134" applyFont="1" applyBorder="1" applyAlignment="1">
      <alignment horizontal="center"/>
    </xf>
    <xf numFmtId="0" fontId="56" fillId="0" borderId="22" xfId="134" applyFont="1" applyBorder="1" applyAlignment="1">
      <alignment horizontal="center"/>
    </xf>
    <xf numFmtId="0" fontId="58" fillId="0" borderId="73" xfId="0" applyFont="1" applyBorder="1" applyAlignment="1">
      <alignment horizontal="center" vertical="center" wrapText="1"/>
    </xf>
    <xf numFmtId="0" fontId="58" fillId="0" borderId="0" xfId="0" applyFont="1" applyAlignment="1">
      <alignment horizontal="center" vertical="center" wrapText="1"/>
    </xf>
    <xf numFmtId="0" fontId="58" fillId="0" borderId="44" xfId="0" applyFont="1" applyBorder="1" applyAlignment="1">
      <alignment horizontal="center" vertical="center" wrapText="1"/>
    </xf>
    <xf numFmtId="0" fontId="56" fillId="0" borderId="25" xfId="254" applyFont="1" applyBorder="1" applyAlignment="1">
      <alignment horizontal="center" vertical="center"/>
    </xf>
    <xf numFmtId="0" fontId="56" fillId="0" borderId="46" xfId="254" applyFont="1" applyBorder="1" applyAlignment="1">
      <alignment horizontal="center" vertical="center"/>
    </xf>
    <xf numFmtId="0" fontId="58" fillId="0" borderId="66" xfId="0" applyFont="1" applyBorder="1" applyAlignment="1">
      <alignment horizontal="center"/>
    </xf>
    <xf numFmtId="0" fontId="58" fillId="0" borderId="54" xfId="0" applyFont="1" applyBorder="1" applyAlignment="1">
      <alignment horizontal="center"/>
    </xf>
    <xf numFmtId="0" fontId="58" fillId="0" borderId="65" xfId="0" applyFont="1" applyBorder="1" applyAlignment="1">
      <alignment horizontal="center"/>
    </xf>
    <xf numFmtId="0" fontId="58" fillId="0" borderId="11" xfId="0" applyFont="1" applyBorder="1" applyAlignment="1">
      <alignment horizontal="right" vertical="center"/>
    </xf>
    <xf numFmtId="0" fontId="58" fillId="0" borderId="0" xfId="0" applyFont="1" applyAlignment="1">
      <alignment horizontal="right" vertical="center"/>
    </xf>
    <xf numFmtId="0" fontId="57" fillId="0" borderId="51" xfId="255" applyFont="1" applyBorder="1" applyAlignment="1" applyProtection="1">
      <alignment horizontal="center"/>
    </xf>
    <xf numFmtId="2" fontId="14" fillId="0" borderId="19" xfId="362" applyNumberFormat="1" applyFont="1" applyBorder="1" applyAlignment="1">
      <alignment horizontal="center" vertical="center"/>
    </xf>
    <xf numFmtId="2" fontId="14" fillId="0" borderId="23" xfId="362" applyNumberFormat="1" applyFont="1" applyBorder="1" applyAlignment="1">
      <alignment horizontal="center" vertical="center"/>
    </xf>
    <xf numFmtId="0" fontId="14" fillId="0" borderId="19" xfId="362" applyFont="1" applyBorder="1" applyAlignment="1">
      <alignment horizontal="justify" vertical="center" wrapText="1"/>
    </xf>
    <xf numFmtId="0" fontId="14" fillId="0" borderId="22" xfId="362" applyFont="1" applyBorder="1" applyAlignment="1">
      <alignment horizontal="justify" vertical="center" wrapText="1"/>
    </xf>
    <xf numFmtId="0" fontId="14" fillId="0" borderId="23" xfId="362" applyFont="1" applyBorder="1" applyAlignment="1">
      <alignment horizontal="justify" vertical="center" wrapText="1"/>
    </xf>
    <xf numFmtId="203" fontId="14" fillId="0" borderId="19" xfId="362" applyNumberFormat="1" applyFont="1" applyBorder="1" applyAlignment="1">
      <alignment horizontal="center" vertical="center"/>
    </xf>
    <xf numFmtId="203" fontId="14" fillId="0" borderId="23" xfId="362" applyNumberFormat="1" applyFont="1" applyBorder="1" applyAlignment="1">
      <alignment horizontal="center" vertical="center"/>
    </xf>
    <xf numFmtId="0" fontId="14" fillId="0" borderId="60" xfId="362" applyFont="1" applyBorder="1" applyAlignment="1">
      <alignment horizontal="justify" vertical="center" wrapText="1"/>
    </xf>
    <xf numFmtId="0" fontId="14" fillId="0" borderId="31" xfId="362" applyFont="1" applyBorder="1" applyAlignment="1">
      <alignment horizontal="justify" vertical="center" wrapText="1"/>
    </xf>
    <xf numFmtId="0" fontId="14" fillId="0" borderId="28" xfId="362" applyFont="1" applyBorder="1" applyAlignment="1">
      <alignment horizontal="justify" vertical="center" wrapText="1"/>
    </xf>
    <xf numFmtId="2" fontId="14" fillId="0" borderId="60" xfId="362" applyNumberFormat="1" applyFont="1" applyBorder="1" applyAlignment="1">
      <alignment horizontal="center" vertical="center"/>
    </xf>
    <xf numFmtId="2" fontId="14" fillId="0" borderId="28" xfId="362" applyNumberFormat="1" applyFont="1" applyBorder="1" applyAlignment="1">
      <alignment horizontal="center" vertical="center"/>
    </xf>
    <xf numFmtId="174" fontId="56" fillId="0" borderId="60" xfId="34" applyFont="1" applyBorder="1" applyAlignment="1">
      <alignment horizontal="center"/>
    </xf>
    <xf numFmtId="174" fontId="56" fillId="0" borderId="28" xfId="34" applyFont="1" applyBorder="1" applyAlignment="1">
      <alignment horizontal="center"/>
    </xf>
    <xf numFmtId="43" fontId="56" fillId="0" borderId="19" xfId="34" applyNumberFormat="1" applyFont="1" applyBorder="1" applyAlignment="1">
      <alignment horizontal="center"/>
    </xf>
    <xf numFmtId="43" fontId="56" fillId="0" borderId="23" xfId="34" applyNumberFormat="1" applyFont="1" applyBorder="1" applyAlignment="1">
      <alignment horizontal="center"/>
    </xf>
    <xf numFmtId="0" fontId="56" fillId="0" borderId="0" xfId="0" applyFont="1" applyAlignment="1">
      <alignment horizontal="right"/>
    </xf>
    <xf numFmtId="0" fontId="56" fillId="0" borderId="12" xfId="0" applyFont="1" applyBorder="1" applyAlignment="1">
      <alignment horizontal="right"/>
    </xf>
    <xf numFmtId="0" fontId="0" fillId="0" borderId="23" xfId="0" applyBorder="1" applyAlignment="1">
      <alignment horizontal="center" vertical="center"/>
    </xf>
    <xf numFmtId="0" fontId="0" fillId="0" borderId="22" xfId="0" applyBorder="1"/>
    <xf numFmtId="0" fontId="0" fillId="0" borderId="23" xfId="0" applyBorder="1"/>
    <xf numFmtId="203" fontId="0" fillId="0" borderId="23" xfId="0" applyNumberFormat="1" applyBorder="1" applyAlignment="1">
      <alignment horizontal="center" vertical="center"/>
    </xf>
    <xf numFmtId="0" fontId="0" fillId="0" borderId="28" xfId="0" applyBorder="1" applyAlignment="1">
      <alignment horizontal="center" vertical="center"/>
    </xf>
    <xf numFmtId="0" fontId="49" fillId="0" borderId="18" xfId="373" applyFont="1" applyBorder="1" applyAlignment="1">
      <alignment horizontal="center" vertical="center" wrapText="1"/>
    </xf>
    <xf numFmtId="0" fontId="102" fillId="0" borderId="18" xfId="134" applyFont="1" applyBorder="1" applyAlignment="1">
      <alignment horizontal="center" vertical="center"/>
    </xf>
    <xf numFmtId="0" fontId="14" fillId="0" borderId="64" xfId="385" applyFont="1" applyBorder="1" applyAlignment="1">
      <alignment horizontal="left" vertical="center"/>
    </xf>
    <xf numFmtId="0" fontId="14" fillId="0" borderId="19" xfId="385" applyFont="1" applyBorder="1" applyAlignment="1">
      <alignment horizontal="left" vertical="center"/>
    </xf>
    <xf numFmtId="0" fontId="14" fillId="0" borderId="22" xfId="385" applyFont="1" applyBorder="1" applyAlignment="1">
      <alignment horizontal="left" vertical="center"/>
    </xf>
    <xf numFmtId="0" fontId="14" fillId="0" borderId="23" xfId="385" applyFont="1" applyBorder="1" applyAlignment="1">
      <alignment horizontal="left" vertical="center"/>
    </xf>
    <xf numFmtId="0" fontId="14" fillId="0" borderId="18" xfId="134" applyBorder="1" applyAlignment="1">
      <alignment horizontal="center" vertical="center"/>
    </xf>
    <xf numFmtId="0" fontId="14" fillId="0" borderId="19" xfId="385" applyFont="1" applyBorder="1" applyAlignment="1">
      <alignment horizontal="justify" vertical="center" wrapText="1"/>
    </xf>
    <xf numFmtId="0" fontId="14" fillId="0" borderId="19" xfId="385" applyFont="1" applyBorder="1" applyAlignment="1">
      <alignment horizontal="justify" vertical="center"/>
    </xf>
    <xf numFmtId="0" fontId="14" fillId="0" borderId="22" xfId="385" applyFont="1" applyBorder="1" applyAlignment="1">
      <alignment horizontal="justify" vertical="center"/>
    </xf>
    <xf numFmtId="0" fontId="14" fillId="0" borderId="23" xfId="385" applyFont="1" applyBorder="1" applyAlignment="1">
      <alignment horizontal="justify" vertical="center"/>
    </xf>
    <xf numFmtId="0" fontId="14" fillId="0" borderId="40" xfId="373" applyBorder="1" applyAlignment="1">
      <alignment horizontal="center" vertical="center"/>
    </xf>
    <xf numFmtId="0" fontId="14" fillId="0" borderId="134" xfId="373" applyBorder="1" applyAlignment="1">
      <alignment horizontal="center" vertical="center"/>
    </xf>
    <xf numFmtId="0" fontId="49" fillId="0" borderId="135" xfId="373" applyFont="1" applyBorder="1" applyAlignment="1">
      <alignment horizontal="center" vertical="center" wrapText="1"/>
    </xf>
    <xf numFmtId="0" fontId="49" fillId="0" borderId="42" xfId="373" applyFont="1" applyBorder="1" applyAlignment="1">
      <alignment horizontal="center" vertical="center" wrapText="1"/>
    </xf>
    <xf numFmtId="0" fontId="49" fillId="0" borderId="43" xfId="373" applyFont="1" applyBorder="1" applyAlignment="1">
      <alignment horizontal="center" vertical="center" wrapText="1"/>
    </xf>
    <xf numFmtId="0" fontId="49" fillId="0" borderId="42" xfId="134" applyFont="1" applyBorder="1" applyAlignment="1">
      <alignment horizontal="center" vertical="center" wrapText="1"/>
    </xf>
    <xf numFmtId="0" fontId="99" fillId="0" borderId="0" xfId="134" applyFont="1" applyBorder="1" applyAlignment="1">
      <alignment horizontal="center" vertical="center" wrapText="1"/>
    </xf>
    <xf numFmtId="0" fontId="99" fillId="0" borderId="14" xfId="134" applyFont="1" applyBorder="1" applyAlignment="1">
      <alignment horizontal="center" vertical="center" wrapText="1"/>
    </xf>
    <xf numFmtId="0" fontId="99" fillId="0" borderId="0" xfId="134" applyFont="1" applyAlignment="1">
      <alignment horizontal="center" vertical="center" wrapText="1"/>
    </xf>
    <xf numFmtId="44" fontId="105" fillId="0" borderId="0" xfId="261" applyFont="1" applyBorder="1" applyAlignment="1">
      <alignment horizontal="center" vertical="center" wrapText="1"/>
    </xf>
    <xf numFmtId="44" fontId="105" fillId="0" borderId="12" xfId="261" applyFont="1" applyBorder="1" applyAlignment="1">
      <alignment horizontal="center" vertical="center" wrapText="1"/>
    </xf>
    <xf numFmtId="0" fontId="105" fillId="0" borderId="11" xfId="134" applyFont="1" applyBorder="1" applyAlignment="1">
      <alignment horizontal="center" vertical="center" wrapText="1"/>
    </xf>
    <xf numFmtId="0" fontId="105" fillId="0" borderId="0" xfId="134" applyFont="1" applyBorder="1" applyAlignment="1">
      <alignment horizontal="center" vertical="center" wrapText="1"/>
    </xf>
    <xf numFmtId="0" fontId="99" fillId="0" borderId="11" xfId="134" applyFont="1" applyBorder="1" applyAlignment="1">
      <alignment horizontal="left" vertical="center" wrapText="1"/>
    </xf>
    <xf numFmtId="0" fontId="99" fillId="0" borderId="0" xfId="134" applyFont="1" applyBorder="1" applyAlignment="1">
      <alignment horizontal="left" vertical="center" wrapText="1"/>
    </xf>
    <xf numFmtId="44" fontId="106" fillId="0" borderId="40" xfId="261" applyFont="1" applyBorder="1" applyAlignment="1">
      <alignment horizontal="center" vertical="center" wrapText="1"/>
    </xf>
    <xf numFmtId="44" fontId="106" fillId="0" borderId="42" xfId="261" applyFont="1" applyBorder="1" applyAlignment="1">
      <alignment horizontal="center" vertical="center" wrapText="1"/>
    </xf>
    <xf numFmtId="44" fontId="106" fillId="0" borderId="43" xfId="261" applyFont="1" applyBorder="1" applyAlignment="1">
      <alignment horizontal="center" vertical="center" wrapText="1"/>
    </xf>
    <xf numFmtId="0" fontId="99" fillId="0" borderId="11" xfId="134" applyFont="1" applyBorder="1" applyAlignment="1">
      <alignment horizontal="center" vertical="center" wrapText="1"/>
    </xf>
  </cellXfs>
  <cellStyles count="389">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Bueno" xfId="369" builtinId="26"/>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2 2" xfId="262" xr:uid="{00000000-0005-0000-0000-00002C000000}"/>
    <cellStyle name="Celda vinculada 3" xfId="157" xr:uid="{00000000-0005-0000-0000-00002D000000}"/>
    <cellStyle name="Celda vinculada 3 2" xfId="333" xr:uid="{00000000-0005-0000-0000-00002E000000}"/>
    <cellStyle name="CIENTOS" xfId="158" xr:uid="{00000000-0005-0000-0000-00002F000000}"/>
    <cellStyle name="CIENTOS 2" xfId="159" xr:uid="{00000000-0005-0000-0000-000030000000}"/>
    <cellStyle name="CIENTOS 2D" xfId="160" xr:uid="{00000000-0005-0000-0000-000031000000}"/>
    <cellStyle name="CIENTOS 2D 2" xfId="161" xr:uid="{00000000-0005-0000-0000-000032000000}"/>
    <cellStyle name="CIENTOS 2D_PRESUPUESTO FASE III ABR-2015 Rev3" xfId="162" xr:uid="{00000000-0005-0000-0000-000033000000}"/>
    <cellStyle name="CIENTOS 3D" xfId="163" xr:uid="{00000000-0005-0000-0000-000034000000}"/>
    <cellStyle name="CIENTOS 3D 2" xfId="164" xr:uid="{00000000-0005-0000-0000-000035000000}"/>
    <cellStyle name="CIENTOS 3D_PRESUPUESTO FASE III ABR-2015 Rev3" xfId="165" xr:uid="{00000000-0005-0000-0000-000036000000}"/>
    <cellStyle name="CIENTOS 4D" xfId="166" xr:uid="{00000000-0005-0000-0000-000037000000}"/>
    <cellStyle name="CIENTOS 4D 2" xfId="167" xr:uid="{00000000-0005-0000-0000-000038000000}"/>
    <cellStyle name="CIENTOS 4D_PRESUPUESTO FASE III ABR-2015 Rev3" xfId="168" xr:uid="{00000000-0005-0000-0000-000039000000}"/>
    <cellStyle name="CIENTOS_CantidadesGirardota" xfId="169" xr:uid="{00000000-0005-0000-0000-00003A000000}"/>
    <cellStyle name="Comma" xfId="170" xr:uid="{00000000-0005-0000-0000-00003B000000}"/>
    <cellStyle name="Comma0" xfId="171" xr:uid="{00000000-0005-0000-0000-00003C000000}"/>
    <cellStyle name="Currency" xfId="172" xr:uid="{00000000-0005-0000-0000-00003D000000}"/>
    <cellStyle name="Currency0" xfId="173" xr:uid="{00000000-0005-0000-0000-00003E000000}"/>
    <cellStyle name="Date" xfId="174" xr:uid="{00000000-0005-0000-0000-00003F000000}"/>
    <cellStyle name="Encabezado 4 2" xfId="23" xr:uid="{00000000-0005-0000-0000-000040000000}"/>
    <cellStyle name="Encabezado 4 3" xfId="175" xr:uid="{00000000-0005-0000-0000-000041000000}"/>
    <cellStyle name="Énfasis1 2" xfId="24" xr:uid="{00000000-0005-0000-0000-000042000000}"/>
    <cellStyle name="Énfasis1 3" xfId="176" xr:uid="{00000000-0005-0000-0000-000043000000}"/>
    <cellStyle name="Énfasis2 2" xfId="25" xr:uid="{00000000-0005-0000-0000-000044000000}"/>
    <cellStyle name="Énfasis2 3" xfId="177" xr:uid="{00000000-0005-0000-0000-000045000000}"/>
    <cellStyle name="Énfasis3 2" xfId="26" xr:uid="{00000000-0005-0000-0000-000046000000}"/>
    <cellStyle name="Énfasis3 3" xfId="178" xr:uid="{00000000-0005-0000-0000-000047000000}"/>
    <cellStyle name="Énfasis4 2" xfId="27" xr:uid="{00000000-0005-0000-0000-000048000000}"/>
    <cellStyle name="Énfasis4 3" xfId="179" xr:uid="{00000000-0005-0000-0000-000049000000}"/>
    <cellStyle name="Énfasis5 2" xfId="28" xr:uid="{00000000-0005-0000-0000-00004A000000}"/>
    <cellStyle name="Énfasis5 3" xfId="180" xr:uid="{00000000-0005-0000-0000-00004B000000}"/>
    <cellStyle name="Énfasis6 2" xfId="29" xr:uid="{00000000-0005-0000-0000-00004C000000}"/>
    <cellStyle name="Énfasis6 3" xfId="181" xr:uid="{00000000-0005-0000-0000-00004D000000}"/>
    <cellStyle name="Entrada 2" xfId="30" xr:uid="{00000000-0005-0000-0000-00004E000000}"/>
    <cellStyle name="Entrada 3" xfId="182" xr:uid="{00000000-0005-0000-0000-00004F000000}"/>
    <cellStyle name="Estilo 1" xfId="31" xr:uid="{00000000-0005-0000-0000-000050000000}"/>
    <cellStyle name="Euro" xfId="32" xr:uid="{00000000-0005-0000-0000-000051000000}"/>
    <cellStyle name="Euro 2" xfId="263" xr:uid="{00000000-0005-0000-0000-000052000000}"/>
    <cellStyle name="F2" xfId="183" xr:uid="{00000000-0005-0000-0000-000053000000}"/>
    <cellStyle name="F3" xfId="184" xr:uid="{00000000-0005-0000-0000-000054000000}"/>
    <cellStyle name="F4" xfId="185" xr:uid="{00000000-0005-0000-0000-000055000000}"/>
    <cellStyle name="F5" xfId="186" xr:uid="{00000000-0005-0000-0000-000056000000}"/>
    <cellStyle name="F6" xfId="187" xr:uid="{00000000-0005-0000-0000-000057000000}"/>
    <cellStyle name="F7" xfId="188" xr:uid="{00000000-0005-0000-0000-000058000000}"/>
    <cellStyle name="F8" xfId="189" xr:uid="{00000000-0005-0000-0000-000059000000}"/>
    <cellStyle name="Fixed" xfId="190" xr:uid="{00000000-0005-0000-0000-00005A000000}"/>
    <cellStyle name="Heading 1" xfId="191" xr:uid="{00000000-0005-0000-0000-00005B000000}"/>
    <cellStyle name="Heading 2" xfId="192" xr:uid="{00000000-0005-0000-0000-00005C000000}"/>
    <cellStyle name="Heading1" xfId="193" xr:uid="{00000000-0005-0000-0000-00005D000000}"/>
    <cellStyle name="Heading2" xfId="194" xr:uid="{00000000-0005-0000-0000-00005E000000}"/>
    <cellStyle name="Hipervínculo" xfId="255" builtinId="8"/>
    <cellStyle name="Hipervínculo 2" xfId="260" xr:uid="{00000000-0005-0000-0000-000060000000}"/>
    <cellStyle name="Incorrecto 2" xfId="33" xr:uid="{00000000-0005-0000-0000-000061000000}"/>
    <cellStyle name="Incorrecto 3" xfId="195" xr:uid="{00000000-0005-0000-0000-000062000000}"/>
    <cellStyle name="MILE DE MILLONES" xfId="196" xr:uid="{00000000-0005-0000-0000-000063000000}"/>
    <cellStyle name="MILE DE MILLONES 2" xfId="197" xr:uid="{00000000-0005-0000-0000-000064000000}"/>
    <cellStyle name="MILE DE MILLONES_PRESUPUESTO FASE III ABR-2015 Rev3" xfId="198" xr:uid="{00000000-0005-0000-0000-000065000000}"/>
    <cellStyle name="MILES" xfId="199" xr:uid="{00000000-0005-0000-0000-000066000000}"/>
    <cellStyle name="MILES 2" xfId="200" xr:uid="{00000000-0005-0000-0000-000067000000}"/>
    <cellStyle name="Millares" xfId="34" builtinId="3"/>
    <cellStyle name="Millares [0] 2" xfId="387" xr:uid="{5F99A193-0A36-4B21-BFBF-CF42E9D179AF}"/>
    <cellStyle name="Millares [2]" xfId="35" xr:uid="{00000000-0005-0000-0000-000069000000}"/>
    <cellStyle name="Millares [2] 2" xfId="201" xr:uid="{00000000-0005-0000-0000-00006A000000}"/>
    <cellStyle name="Millares 10" xfId="36" xr:uid="{00000000-0005-0000-0000-00006B000000}"/>
    <cellStyle name="Millares 10 2" xfId="37" xr:uid="{00000000-0005-0000-0000-00006C000000}"/>
    <cellStyle name="Millares 10 2 2" xfId="265" xr:uid="{00000000-0005-0000-0000-00006D000000}"/>
    <cellStyle name="Millares 10 3" xfId="264" xr:uid="{00000000-0005-0000-0000-00006E000000}"/>
    <cellStyle name="Millares 11" xfId="38" xr:uid="{00000000-0005-0000-0000-00006F000000}"/>
    <cellStyle name="Millares 11 2" xfId="202" xr:uid="{00000000-0005-0000-0000-000070000000}"/>
    <cellStyle name="Millares 11 2 2" xfId="334" xr:uid="{00000000-0005-0000-0000-000071000000}"/>
    <cellStyle name="Millares 11 3" xfId="266" xr:uid="{00000000-0005-0000-0000-000072000000}"/>
    <cellStyle name="Millares 12" xfId="124" xr:uid="{00000000-0005-0000-0000-000073000000}"/>
    <cellStyle name="Millares 12 2" xfId="328" xr:uid="{00000000-0005-0000-0000-000074000000}"/>
    <cellStyle name="Millares 13" xfId="133" xr:uid="{00000000-0005-0000-0000-000075000000}"/>
    <cellStyle name="Millares 13 2" xfId="332" xr:uid="{00000000-0005-0000-0000-000076000000}"/>
    <cellStyle name="Millares 14" xfId="355" xr:uid="{8B5F2134-DE06-4B50-8780-6847E60966BB}"/>
    <cellStyle name="Millares 15" xfId="378" xr:uid="{86525DD8-05CA-4945-BD82-E861459EFF71}"/>
    <cellStyle name="Millares 16" xfId="388" xr:uid="{ABC72944-9923-47A7-A817-62C0B5371AC1}"/>
    <cellStyle name="Millares 2" xfId="39" xr:uid="{00000000-0005-0000-0000-000077000000}"/>
    <cellStyle name="Millares 2 2" xfId="40" xr:uid="{00000000-0005-0000-0000-000078000000}"/>
    <cellStyle name="Millares 2 2 2" xfId="268" xr:uid="{00000000-0005-0000-0000-000079000000}"/>
    <cellStyle name="Millares 2 2 3" xfId="372" xr:uid="{EF24D7E1-41D6-4186-B003-036E05E8DFF7}"/>
    <cellStyle name="Millares 2 2 4" xfId="386" xr:uid="{EFE025D1-945C-4BB3-8E4D-4F8952C9CF78}"/>
    <cellStyle name="Millares 2 3" xfId="41" xr:uid="{00000000-0005-0000-0000-00007A000000}"/>
    <cellStyle name="Millares 2 3 2" xfId="269" xr:uid="{00000000-0005-0000-0000-00007B000000}"/>
    <cellStyle name="Millares 2 4" xfId="203" xr:uid="{00000000-0005-0000-0000-00007C000000}"/>
    <cellStyle name="Millares 2 5" xfId="42" xr:uid="{00000000-0005-0000-0000-00007D000000}"/>
    <cellStyle name="Millares 2 5 2" xfId="270" xr:uid="{00000000-0005-0000-0000-00007E000000}"/>
    <cellStyle name="Millares 2 6" xfId="267" xr:uid="{00000000-0005-0000-0000-00007F000000}"/>
    <cellStyle name="Millares 2 7" xfId="371" xr:uid="{81BE5132-3091-4BBF-A563-2E8CE84B8634}"/>
    <cellStyle name="Millares 2_APU´S_NO_PREVISTOS (1)" xfId="204" xr:uid="{00000000-0005-0000-0000-000080000000}"/>
    <cellStyle name="Millares 3" xfId="43" xr:uid="{00000000-0005-0000-0000-000081000000}"/>
    <cellStyle name="Millares 3 2" xfId="44" xr:uid="{00000000-0005-0000-0000-000082000000}"/>
    <cellStyle name="Millares 3 2 2" xfId="272" xr:uid="{00000000-0005-0000-0000-000083000000}"/>
    <cellStyle name="Millares 3 3" xfId="45" xr:uid="{00000000-0005-0000-0000-000084000000}"/>
    <cellStyle name="Millares 3 3 2" xfId="273" xr:uid="{00000000-0005-0000-0000-000085000000}"/>
    <cellStyle name="Millares 3 4" xfId="46" xr:uid="{00000000-0005-0000-0000-000086000000}"/>
    <cellStyle name="Millares 3 4 2" xfId="274" xr:uid="{00000000-0005-0000-0000-000087000000}"/>
    <cellStyle name="Millares 3 5" xfId="47" xr:uid="{00000000-0005-0000-0000-000088000000}"/>
    <cellStyle name="Millares 3 5 2" xfId="275" xr:uid="{00000000-0005-0000-0000-000089000000}"/>
    <cellStyle name="Millares 3 6" xfId="271" xr:uid="{00000000-0005-0000-0000-00008A000000}"/>
    <cellStyle name="Millares 4" xfId="48" xr:uid="{00000000-0005-0000-0000-00008B000000}"/>
    <cellStyle name="Millares 4 2" xfId="49" xr:uid="{00000000-0005-0000-0000-00008C000000}"/>
    <cellStyle name="Millares 4 2 2" xfId="277" xr:uid="{00000000-0005-0000-0000-00008D000000}"/>
    <cellStyle name="Millares 4 3" xfId="205" xr:uid="{00000000-0005-0000-0000-00008E000000}"/>
    <cellStyle name="Millares 4 3 2" xfId="258" xr:uid="{00000000-0005-0000-0000-00008F000000}"/>
    <cellStyle name="Millares 4 3 2 2" xfId="341" xr:uid="{00000000-0005-0000-0000-000090000000}"/>
    <cellStyle name="Millares 4 3 3" xfId="335" xr:uid="{00000000-0005-0000-0000-000091000000}"/>
    <cellStyle name="Millares 4 4" xfId="276" xr:uid="{00000000-0005-0000-0000-000092000000}"/>
    <cellStyle name="Millares 4_APU´S_NO_PREVISTOS (1)" xfId="206" xr:uid="{00000000-0005-0000-0000-000093000000}"/>
    <cellStyle name="Millares 5" xfId="50" xr:uid="{00000000-0005-0000-0000-000094000000}"/>
    <cellStyle name="Millares 5 2" xfId="207" xr:uid="{00000000-0005-0000-0000-000095000000}"/>
    <cellStyle name="Millares 5 2 2" xfId="336" xr:uid="{00000000-0005-0000-0000-000096000000}"/>
    <cellStyle name="Millares 5 3" xfId="278" xr:uid="{00000000-0005-0000-0000-000097000000}"/>
    <cellStyle name="Millares 6" xfId="51" xr:uid="{00000000-0005-0000-0000-000098000000}"/>
    <cellStyle name="Millares 6 2" xfId="52" xr:uid="{00000000-0005-0000-0000-000099000000}"/>
    <cellStyle name="Millares 6 2 2" xfId="280" xr:uid="{00000000-0005-0000-0000-00009A000000}"/>
    <cellStyle name="Millares 6 3" xfId="279" xr:uid="{00000000-0005-0000-0000-00009B000000}"/>
    <cellStyle name="Millares 7" xfId="53" xr:uid="{00000000-0005-0000-0000-00009C000000}"/>
    <cellStyle name="Millares 7 2" xfId="54" xr:uid="{00000000-0005-0000-0000-00009D000000}"/>
    <cellStyle name="Millares 7 2 2" xfId="55" xr:uid="{00000000-0005-0000-0000-00009E000000}"/>
    <cellStyle name="Millares 7 2 2 2" xfId="283" xr:uid="{00000000-0005-0000-0000-00009F000000}"/>
    <cellStyle name="Millares 7 2 3" xfId="282" xr:uid="{00000000-0005-0000-0000-0000A0000000}"/>
    <cellStyle name="Millares 7 3" xfId="281" xr:uid="{00000000-0005-0000-0000-0000A1000000}"/>
    <cellStyle name="Millares 8" xfId="56" xr:uid="{00000000-0005-0000-0000-0000A2000000}"/>
    <cellStyle name="Millares 8 2" xfId="57" xr:uid="{00000000-0005-0000-0000-0000A3000000}"/>
    <cellStyle name="Millares 8 2 2" xfId="285" xr:uid="{00000000-0005-0000-0000-0000A4000000}"/>
    <cellStyle name="Millares 8 3" xfId="284" xr:uid="{00000000-0005-0000-0000-0000A5000000}"/>
    <cellStyle name="Millares 9" xfId="58" xr:uid="{00000000-0005-0000-0000-0000A6000000}"/>
    <cellStyle name="Millares 9 2" xfId="59" xr:uid="{00000000-0005-0000-0000-0000A7000000}"/>
    <cellStyle name="Millares 9 2 2" xfId="287" xr:uid="{00000000-0005-0000-0000-0000A8000000}"/>
    <cellStyle name="Millares 9 3" xfId="286" xr:uid="{00000000-0005-0000-0000-0000A9000000}"/>
    <cellStyle name="Millares_Formato 18 - APUs" xfId="376" xr:uid="{6ACEE5C7-14C9-4EC1-84C4-49A0A1A2943C}"/>
    <cellStyle name="Millares_FORMULARIO 4 - M-OFERENTE PPTA ECONOMICA" xfId="365" xr:uid="{8C6F6110-96A0-4223-A981-F165BB73CCCA}"/>
    <cellStyle name="MILLONES" xfId="208" xr:uid="{00000000-0005-0000-0000-0000AB000000}"/>
    <cellStyle name="MILLONES 2" xfId="209" xr:uid="{00000000-0005-0000-0000-0000AC000000}"/>
    <cellStyle name="MILLONES_PRESUPUESTO FASE III ABR-2015 Rev3" xfId="210" xr:uid="{00000000-0005-0000-0000-0000AD000000}"/>
    <cellStyle name="Moneda" xfId="261" builtinId="4"/>
    <cellStyle name="Moneda [0]" xfId="349" builtinId="7"/>
    <cellStyle name="Moneda [0] 2" xfId="259" xr:uid="{00000000-0005-0000-0000-0000B0000000}"/>
    <cellStyle name="Moneda [0] 3" xfId="356" xr:uid="{5C252701-0E3D-4CDE-9F7D-E3A0F75ABA38}"/>
    <cellStyle name="Moneda 10" xfId="346" xr:uid="{00000000-0005-0000-0000-0000B1000000}"/>
    <cellStyle name="Moneda 10 2" xfId="60" xr:uid="{00000000-0005-0000-0000-0000B2000000}"/>
    <cellStyle name="Moneda 11" xfId="347" xr:uid="{00000000-0005-0000-0000-0000B3000000}"/>
    <cellStyle name="Moneda 12" xfId="348" xr:uid="{00000000-0005-0000-0000-0000B4000000}"/>
    <cellStyle name="Moneda 13" xfId="354" xr:uid="{0148B045-20AD-40DA-87FA-27C5F0902D67}"/>
    <cellStyle name="Moneda 2" xfId="61" xr:uid="{00000000-0005-0000-0000-0000B5000000}"/>
    <cellStyle name="Moneda 2 10" xfId="211" xr:uid="{00000000-0005-0000-0000-0000B6000000}"/>
    <cellStyle name="Moneda 2 11" xfId="212" xr:uid="{00000000-0005-0000-0000-0000B7000000}"/>
    <cellStyle name="Moneda 2 12" xfId="213" xr:uid="{00000000-0005-0000-0000-0000B8000000}"/>
    <cellStyle name="Moneda 2 13" xfId="288" xr:uid="{00000000-0005-0000-0000-0000B9000000}"/>
    <cellStyle name="Moneda 2 14" xfId="375" xr:uid="{D4386844-97B7-4A25-87B6-4C973EE38B87}"/>
    <cellStyle name="Moneda 2 2" xfId="62" xr:uid="{00000000-0005-0000-0000-0000BA000000}"/>
    <cellStyle name="Moneda 2 2 2" xfId="63" xr:uid="{00000000-0005-0000-0000-0000BB000000}"/>
    <cellStyle name="Moneda 2 2 2 2" xfId="64" xr:uid="{00000000-0005-0000-0000-0000BC000000}"/>
    <cellStyle name="Moneda 2 2 2 2 2" xfId="128" xr:uid="{00000000-0005-0000-0000-0000BD000000}"/>
    <cellStyle name="Moneda 2 2 2 3" xfId="289" xr:uid="{00000000-0005-0000-0000-0000BE000000}"/>
    <cellStyle name="Moneda 2 2 3" xfId="65" xr:uid="{00000000-0005-0000-0000-0000BF000000}"/>
    <cellStyle name="Moneda 2 2 3 2" xfId="290" xr:uid="{00000000-0005-0000-0000-0000C0000000}"/>
    <cellStyle name="Moneda 2 2 4" xfId="66" xr:uid="{00000000-0005-0000-0000-0000C1000000}"/>
    <cellStyle name="Moneda 2 2 4 2" xfId="291" xr:uid="{00000000-0005-0000-0000-0000C2000000}"/>
    <cellStyle name="Moneda 2 2 5" xfId="67" xr:uid="{00000000-0005-0000-0000-0000C3000000}"/>
    <cellStyle name="Moneda 2 2 5 2" xfId="292" xr:uid="{00000000-0005-0000-0000-0000C4000000}"/>
    <cellStyle name="Moneda 2 2_APU´S_NO_PREVISTOS (1)" xfId="214" xr:uid="{00000000-0005-0000-0000-0000C5000000}"/>
    <cellStyle name="Moneda 2 3" xfId="68" xr:uid="{00000000-0005-0000-0000-0000C6000000}"/>
    <cellStyle name="Moneda 2 3 2" xfId="293" xr:uid="{00000000-0005-0000-0000-0000C7000000}"/>
    <cellStyle name="Moneda 2 4" xfId="215" xr:uid="{00000000-0005-0000-0000-0000C8000000}"/>
    <cellStyle name="Moneda 2 5" xfId="216" xr:uid="{00000000-0005-0000-0000-0000C9000000}"/>
    <cellStyle name="Moneda 2 6" xfId="217" xr:uid="{00000000-0005-0000-0000-0000CA000000}"/>
    <cellStyle name="Moneda 2 7" xfId="218" xr:uid="{00000000-0005-0000-0000-0000CB000000}"/>
    <cellStyle name="Moneda 2 8" xfId="219" xr:uid="{00000000-0005-0000-0000-0000CC000000}"/>
    <cellStyle name="Moneda 2 9" xfId="220" xr:uid="{00000000-0005-0000-0000-0000CD000000}"/>
    <cellStyle name="Moneda 2_APU´S_NO_PREVISTOS (1)" xfId="221" xr:uid="{00000000-0005-0000-0000-0000CE000000}"/>
    <cellStyle name="Moneda 3" xfId="69" xr:uid="{00000000-0005-0000-0000-0000CF000000}"/>
    <cellStyle name="Moneda 3 2" xfId="294" xr:uid="{00000000-0005-0000-0000-0000D0000000}"/>
    <cellStyle name="Moneda 4" xfId="222" xr:uid="{00000000-0005-0000-0000-0000D1000000}"/>
    <cellStyle name="Moneda 4 3" xfId="257" xr:uid="{00000000-0005-0000-0000-0000D2000000}"/>
    <cellStyle name="Moneda 4 3 2" xfId="340" xr:uid="{00000000-0005-0000-0000-0000D3000000}"/>
    <cellStyle name="Moneda 4 4" xfId="350" xr:uid="{00000000-0005-0000-0000-0000D4000000}"/>
    <cellStyle name="Moneda 5" xfId="339" xr:uid="{00000000-0005-0000-0000-0000D5000000}"/>
    <cellStyle name="Moneda 5 2" xfId="353" xr:uid="{F3A5866D-8B94-46C7-B341-479926AA61D0}"/>
    <cellStyle name="Moneda 5 3" xfId="381" xr:uid="{C7F15EA3-520B-4DA5-A918-C22B8910DD3D}"/>
    <cellStyle name="Moneda 6" xfId="342" xr:uid="{00000000-0005-0000-0000-0000D6000000}"/>
    <cellStyle name="Moneda 7" xfId="338" xr:uid="{00000000-0005-0000-0000-0000D7000000}"/>
    <cellStyle name="Moneda 8" xfId="344" xr:uid="{00000000-0005-0000-0000-0000D8000000}"/>
    <cellStyle name="Moneda 8 2" xfId="368" xr:uid="{4E441E1D-7155-E542-ABA9-81303135A76E}"/>
    <cellStyle name="Moneda 9" xfId="345" xr:uid="{00000000-0005-0000-0000-0000D9000000}"/>
    <cellStyle name="Monetario0" xfId="223" xr:uid="{00000000-0005-0000-0000-0000DA000000}"/>
    <cellStyle name="Neutral" xfId="70" builtinId="28" customBuiltin="1"/>
    <cellStyle name="Neutral 2" xfId="71" xr:uid="{00000000-0005-0000-0000-0000DC000000}"/>
    <cellStyle name="Neutral 3" xfId="224" xr:uid="{00000000-0005-0000-0000-0000DD000000}"/>
    <cellStyle name="No. punto" xfId="225" xr:uid="{00000000-0005-0000-0000-0000DE000000}"/>
    <cellStyle name="No. punto 2" xfId="226" xr:uid="{00000000-0005-0000-0000-0000DF000000}"/>
    <cellStyle name="Normal" xfId="0" builtinId="0"/>
    <cellStyle name="Normal 10" xfId="256" xr:uid="{00000000-0005-0000-0000-0000E1000000}"/>
    <cellStyle name="Normal 11" xfId="377" xr:uid="{6CCD35F6-A694-462C-9399-D2EB3B8A33E1}"/>
    <cellStyle name="Normal 2" xfId="72" xr:uid="{00000000-0005-0000-0000-0000E2000000}"/>
    <cellStyle name="Normal 2 10" xfId="73" xr:uid="{00000000-0005-0000-0000-0000E3000000}"/>
    <cellStyle name="Normal 2 10 2" xfId="74" xr:uid="{00000000-0005-0000-0000-0000E4000000}"/>
    <cellStyle name="Normal 2 10 2 2" xfId="134" xr:uid="{00000000-0005-0000-0000-0000E5000000}"/>
    <cellStyle name="Normal 2 10 3" xfId="125" xr:uid="{00000000-0005-0000-0000-0000E6000000}"/>
    <cellStyle name="Normal 2 11" xfId="75" xr:uid="{00000000-0005-0000-0000-0000E7000000}"/>
    <cellStyle name="Normal 2 11 2" xfId="295" xr:uid="{00000000-0005-0000-0000-0000E8000000}"/>
    <cellStyle name="Normal 2 12" xfId="76" xr:uid="{00000000-0005-0000-0000-0000E9000000}"/>
    <cellStyle name="Normal 2 12 2" xfId="296" xr:uid="{00000000-0005-0000-0000-0000EA000000}"/>
    <cellStyle name="Normal 2 13" xfId="77" xr:uid="{00000000-0005-0000-0000-0000EB000000}"/>
    <cellStyle name="Normal 2 13 2" xfId="297" xr:uid="{00000000-0005-0000-0000-0000EC000000}"/>
    <cellStyle name="Normal 2 2" xfId="78" xr:uid="{00000000-0005-0000-0000-0000ED000000}"/>
    <cellStyle name="Normal 2 2 2" xfId="227" xr:uid="{00000000-0005-0000-0000-0000EE000000}"/>
    <cellStyle name="Normal 2 2 3" xfId="228" xr:uid="{00000000-0005-0000-0000-0000EF000000}"/>
    <cellStyle name="Normal 2 3" xfId="79" xr:uid="{00000000-0005-0000-0000-0000F0000000}"/>
    <cellStyle name="Normal 2 3 2" xfId="229" xr:uid="{00000000-0005-0000-0000-0000F1000000}"/>
    <cellStyle name="Normal 2 3 3" xfId="298" xr:uid="{00000000-0005-0000-0000-0000F2000000}"/>
    <cellStyle name="Normal 2 4" xfId="80" xr:uid="{00000000-0005-0000-0000-0000F3000000}"/>
    <cellStyle name="Normal 2 4 2" xfId="299" xr:uid="{00000000-0005-0000-0000-0000F4000000}"/>
    <cellStyle name="Normal 2 5" xfId="81" xr:uid="{00000000-0005-0000-0000-0000F5000000}"/>
    <cellStyle name="Normal 2 5 2" xfId="300" xr:uid="{00000000-0005-0000-0000-0000F6000000}"/>
    <cellStyle name="Normal 2 6" xfId="82" xr:uid="{00000000-0005-0000-0000-0000F7000000}"/>
    <cellStyle name="Normal 2 6 2" xfId="301" xr:uid="{00000000-0005-0000-0000-0000F8000000}"/>
    <cellStyle name="Normal 2 7" xfId="83" xr:uid="{00000000-0005-0000-0000-0000F9000000}"/>
    <cellStyle name="Normal 2 7 2" xfId="302" xr:uid="{00000000-0005-0000-0000-0000FA000000}"/>
    <cellStyle name="Normal 2 8" xfId="84" xr:uid="{00000000-0005-0000-0000-0000FB000000}"/>
    <cellStyle name="Normal 2 8 2" xfId="303" xr:uid="{00000000-0005-0000-0000-0000FC000000}"/>
    <cellStyle name="Normal 2 9" xfId="85" xr:uid="{00000000-0005-0000-0000-0000FD000000}"/>
    <cellStyle name="Normal 2 9 2" xfId="304" xr:uid="{00000000-0005-0000-0000-0000FE000000}"/>
    <cellStyle name="Normal 2_APU NO PREVISTOS MTTO" xfId="86" xr:uid="{00000000-0005-0000-0000-0000FF000000}"/>
    <cellStyle name="Normal 29" xfId="87" xr:uid="{00000000-0005-0000-0000-000000010000}"/>
    <cellStyle name="Normal 29 2" xfId="305" xr:uid="{00000000-0005-0000-0000-000001010000}"/>
    <cellStyle name="Normal 3" xfId="88" xr:uid="{00000000-0005-0000-0000-000002010000}"/>
    <cellStyle name="Normal 3 10" xfId="379" xr:uid="{6562912C-A9C4-40C1-A604-3C5BDB9A836A}"/>
    <cellStyle name="Normal 3 11" xfId="129" xr:uid="{00000000-0005-0000-0000-000003010000}"/>
    <cellStyle name="Normal 3 11 2" xfId="330" xr:uid="{00000000-0005-0000-0000-000004010000}"/>
    <cellStyle name="Normal 3 11 2 2" xfId="361" xr:uid="{0431BF10-DD2A-4475-9AD8-9DC2653C201F}"/>
    <cellStyle name="Normal 3 11 2 3" xfId="382" xr:uid="{8311F606-3583-470C-BE76-F05B82D0F63C}"/>
    <cellStyle name="Normal 3 11 3" xfId="352" xr:uid="{821B3FFF-3048-4EA8-B20F-368EE5756D22}"/>
    <cellStyle name="Normal 3 11 4" xfId="359" xr:uid="{C993FA92-3B56-4330-A26E-726A9EE81A5C}"/>
    <cellStyle name="Normal 3 11 5" xfId="364" xr:uid="{65521C8E-C236-46DE-96CB-6AEC70D0C1CC}"/>
    <cellStyle name="Normal 3 11 6" xfId="380" xr:uid="{5F158304-8984-4EA3-B8C3-E6188CEEA1E6}"/>
    <cellStyle name="Normal 3 12" xfId="385" xr:uid="{5235191E-F6CF-45C7-8E57-6A3E0AFA32D5}"/>
    <cellStyle name="Normal 3 2" xfId="89" xr:uid="{00000000-0005-0000-0000-000005010000}"/>
    <cellStyle name="Normal 3 2 2" xfId="127" xr:uid="{00000000-0005-0000-0000-000006010000}"/>
    <cellStyle name="Normal 3 3" xfId="230" xr:uid="{00000000-0005-0000-0000-000007010000}"/>
    <cellStyle name="Normal 3 3 2" xfId="337" xr:uid="{00000000-0005-0000-0000-000008010000}"/>
    <cellStyle name="Normal 3 4" xfId="343" xr:uid="{00000000-0005-0000-0000-000009010000}"/>
    <cellStyle name="Normal 3 4 3" xfId="367" xr:uid="{8D5311F5-6803-594F-AA17-9C0AD30AD391}"/>
    <cellStyle name="Normal 3 5" xfId="306" xr:uid="{00000000-0005-0000-0000-00000A010000}"/>
    <cellStyle name="Normal 3 5 2" xfId="360" xr:uid="{0B91ED44-00C8-411B-ACCC-4B3392019470}"/>
    <cellStyle name="Normal 3 6" xfId="351" xr:uid="{C4ABDFED-2343-4477-901C-BF9F43313ED0}"/>
    <cellStyle name="Normal 3 7" xfId="358" xr:uid="{5935F4BA-7DB1-4659-89ED-6BA25D599F30}"/>
    <cellStyle name="Normal 3 8" xfId="362" xr:uid="{D705ECF5-71C6-41B3-816C-71B7E61DD614}"/>
    <cellStyle name="Normal 3 9" xfId="363" xr:uid="{476B82E2-CBB2-4A51-9834-0FDCDAAF3422}"/>
    <cellStyle name="Normal 3_APU´S_NO_PREVISTOS (1)" xfId="231" xr:uid="{00000000-0005-0000-0000-00000B010000}"/>
    <cellStyle name="Normal 4" xfId="90" xr:uid="{00000000-0005-0000-0000-00000C010000}"/>
    <cellStyle name="Normal 4 2" xfId="91" xr:uid="{00000000-0005-0000-0000-00000D010000}"/>
    <cellStyle name="Normal 4 2 2" xfId="232" xr:uid="{00000000-0005-0000-0000-00000E010000}"/>
    <cellStyle name="Normal 5" xfId="132" xr:uid="{00000000-0005-0000-0000-00000F010000}"/>
    <cellStyle name="Normal 5 2" xfId="331" xr:uid="{00000000-0005-0000-0000-000010010000}"/>
    <cellStyle name="Normal 6" xfId="233" xr:uid="{00000000-0005-0000-0000-000011010000}"/>
    <cellStyle name="Normal 6 2" xfId="234" xr:uid="{00000000-0005-0000-0000-000012010000}"/>
    <cellStyle name="Normal 7" xfId="235" xr:uid="{00000000-0005-0000-0000-000013010000}"/>
    <cellStyle name="Normal 8" xfId="236" xr:uid="{00000000-0005-0000-0000-000014010000}"/>
    <cellStyle name="Normal 9" xfId="237" xr:uid="{00000000-0005-0000-0000-000015010000}"/>
    <cellStyle name="Normal 9 2" xfId="131" xr:uid="{00000000-0005-0000-0000-000016010000}"/>
    <cellStyle name="Normal_Formatos Licitación" xfId="373" xr:uid="{769E5965-535F-427A-8704-00EEB0A88AB1}"/>
    <cellStyle name="Normal_modelo ACTA OBRA y MODIFICACION" xfId="254" xr:uid="{00000000-0005-0000-0000-000017010000}"/>
    <cellStyle name="Normal_modelo ACTA OBRA y MODIFICACION 2" xfId="366" xr:uid="{37DC2331-C18C-B64B-AFA0-680F4EBE04EF}"/>
    <cellStyle name="Normal_PTO OFICIAL PREPLIEGO (CORREGIDO) 2" xfId="130" xr:uid="{00000000-0005-0000-0000-000018010000}"/>
    <cellStyle name="Notas" xfId="370" builtinId="10"/>
    <cellStyle name="Notas 2" xfId="92" xr:uid="{00000000-0005-0000-0000-000019010000}"/>
    <cellStyle name="Notas 2 2" xfId="307" xr:uid="{00000000-0005-0000-0000-00001A010000}"/>
    <cellStyle name="Notas 3" xfId="238" xr:uid="{00000000-0005-0000-0000-00001B010000}"/>
    <cellStyle name="Percent" xfId="239" xr:uid="{00000000-0005-0000-0000-00001C010000}"/>
    <cellStyle name="Porcentaje" xfId="94" builtinId="5"/>
    <cellStyle name="Porcentaje 2" xfId="240" xr:uid="{00000000-0005-0000-0000-00001E010000}"/>
    <cellStyle name="Porcentaje 2 2" xfId="384" xr:uid="{86D941F3-6938-4224-B498-3BDB43BF65D4}"/>
    <cellStyle name="Porcentaje 3" xfId="93" xr:uid="{00000000-0005-0000-0000-00001F010000}"/>
    <cellStyle name="Porcentaje 4" xfId="241" xr:uid="{00000000-0005-0000-0000-000020010000}"/>
    <cellStyle name="Porcentaje 5" xfId="242" xr:uid="{00000000-0005-0000-0000-000021010000}"/>
    <cellStyle name="Porcentaje 5 2" xfId="243" xr:uid="{00000000-0005-0000-0000-000022010000}"/>
    <cellStyle name="Porcentaje 6" xfId="357" xr:uid="{A0B6B002-3BAD-4873-8BBC-DBD590B2808C}"/>
    <cellStyle name="Porcentaje 7" xfId="374" xr:uid="{263FFA1D-D228-4268-95C9-E3FDA577810F}"/>
    <cellStyle name="Porcentaje 8" xfId="383" xr:uid="{216FA14D-C074-4E6B-8760-C0C18EB0D384}"/>
    <cellStyle name="Porcentual 2" xfId="95" xr:uid="{00000000-0005-0000-0000-000023010000}"/>
    <cellStyle name="Porcentual 2 10" xfId="96" xr:uid="{00000000-0005-0000-0000-000024010000}"/>
    <cellStyle name="Porcentual 2 10 2" xfId="97" xr:uid="{00000000-0005-0000-0000-000025010000}"/>
    <cellStyle name="Porcentual 2 10 2 2" xfId="310" xr:uid="{00000000-0005-0000-0000-000026010000}"/>
    <cellStyle name="Porcentual 2 10 3" xfId="309" xr:uid="{00000000-0005-0000-0000-000027010000}"/>
    <cellStyle name="Porcentual 2 11" xfId="98" xr:uid="{00000000-0005-0000-0000-000028010000}"/>
    <cellStyle name="Porcentual 2 11 2" xfId="311" xr:uid="{00000000-0005-0000-0000-000029010000}"/>
    <cellStyle name="Porcentual 2 12" xfId="99" xr:uid="{00000000-0005-0000-0000-00002A010000}"/>
    <cellStyle name="Porcentual 2 12 2" xfId="312" xr:uid="{00000000-0005-0000-0000-00002B010000}"/>
    <cellStyle name="Porcentual 2 13" xfId="308" xr:uid="{00000000-0005-0000-0000-00002C010000}"/>
    <cellStyle name="Porcentual 2 2" xfId="100" xr:uid="{00000000-0005-0000-0000-00002D010000}"/>
    <cellStyle name="Porcentual 2 2 2" xfId="313" xr:uid="{00000000-0005-0000-0000-00002E010000}"/>
    <cellStyle name="Porcentual 2 3" xfId="101" xr:uid="{00000000-0005-0000-0000-00002F010000}"/>
    <cellStyle name="Porcentual 2 3 2" xfId="314" xr:uid="{00000000-0005-0000-0000-000030010000}"/>
    <cellStyle name="Porcentual 2 4" xfId="102" xr:uid="{00000000-0005-0000-0000-000031010000}"/>
    <cellStyle name="Porcentual 2 4 2" xfId="315" xr:uid="{00000000-0005-0000-0000-000032010000}"/>
    <cellStyle name="Porcentual 2 5" xfId="103" xr:uid="{00000000-0005-0000-0000-000033010000}"/>
    <cellStyle name="Porcentual 2 5 2" xfId="316" xr:uid="{00000000-0005-0000-0000-000034010000}"/>
    <cellStyle name="Porcentual 2 6" xfId="104" xr:uid="{00000000-0005-0000-0000-000035010000}"/>
    <cellStyle name="Porcentual 2 6 2" xfId="317" xr:uid="{00000000-0005-0000-0000-000036010000}"/>
    <cellStyle name="Porcentual 2 7" xfId="105" xr:uid="{00000000-0005-0000-0000-000037010000}"/>
    <cellStyle name="Porcentual 2 7 2" xfId="318" xr:uid="{00000000-0005-0000-0000-000038010000}"/>
    <cellStyle name="Porcentual 2 8" xfId="106" xr:uid="{00000000-0005-0000-0000-000039010000}"/>
    <cellStyle name="Porcentual 2 8 2" xfId="319" xr:uid="{00000000-0005-0000-0000-00003A010000}"/>
    <cellStyle name="Porcentual 2 9" xfId="107" xr:uid="{00000000-0005-0000-0000-00003B010000}"/>
    <cellStyle name="Porcentual 2 9 2" xfId="320" xr:uid="{00000000-0005-0000-0000-00003C010000}"/>
    <cellStyle name="Porcentual 3" xfId="108" xr:uid="{00000000-0005-0000-0000-00003D010000}"/>
    <cellStyle name="Porcentual 3 2" xfId="321" xr:uid="{00000000-0005-0000-0000-00003E010000}"/>
    <cellStyle name="Porcentual 4" xfId="109" xr:uid="{00000000-0005-0000-0000-00003F010000}"/>
    <cellStyle name="Porcentual 4 2" xfId="110" xr:uid="{00000000-0005-0000-0000-000040010000}"/>
    <cellStyle name="Porcentual 4 2 2" xfId="323" xr:uid="{00000000-0005-0000-0000-000041010000}"/>
    <cellStyle name="Porcentual 4 3" xfId="322" xr:uid="{00000000-0005-0000-0000-000042010000}"/>
    <cellStyle name="Porcentual 5" xfId="111" xr:uid="{00000000-0005-0000-0000-000043010000}"/>
    <cellStyle name="Porcentual 5 2" xfId="244" xr:uid="{00000000-0005-0000-0000-000044010000}"/>
    <cellStyle name="Porcentual 5 3" xfId="324" xr:uid="{00000000-0005-0000-0000-000045010000}"/>
    <cellStyle name="Porcentual 6" xfId="112" xr:uid="{00000000-0005-0000-0000-000046010000}"/>
    <cellStyle name="Porcentual 6 2" xfId="113" xr:uid="{00000000-0005-0000-0000-000047010000}"/>
    <cellStyle name="Porcentual 6 2 2" xfId="326" xr:uid="{00000000-0005-0000-0000-000048010000}"/>
    <cellStyle name="Porcentual 6 3" xfId="325" xr:uid="{00000000-0005-0000-0000-000049010000}"/>
    <cellStyle name="Porcentual 7" xfId="114" xr:uid="{00000000-0005-0000-0000-00004A010000}"/>
    <cellStyle name="Porcentual 7 2" xfId="327" xr:uid="{00000000-0005-0000-0000-00004B010000}"/>
    <cellStyle name="Porcentual 8" xfId="126" xr:uid="{00000000-0005-0000-0000-00004C010000}"/>
    <cellStyle name="Porcentual 8 2" xfId="329" xr:uid="{00000000-0005-0000-0000-00004D010000}"/>
    <cellStyle name="resaltado" xfId="245" xr:uid="{00000000-0005-0000-0000-00004E010000}"/>
    <cellStyle name="Salida 2" xfId="115" xr:uid="{00000000-0005-0000-0000-00004F010000}"/>
    <cellStyle name="Salida 3" xfId="246" xr:uid="{00000000-0005-0000-0000-000050010000}"/>
    <cellStyle name="Texto de advertencia 2" xfId="116" xr:uid="{00000000-0005-0000-0000-000051010000}"/>
    <cellStyle name="Texto de advertencia 3" xfId="247" xr:uid="{00000000-0005-0000-0000-000052010000}"/>
    <cellStyle name="Texto explicativo 2" xfId="117" xr:uid="{00000000-0005-0000-0000-000053010000}"/>
    <cellStyle name="Texto explicativo 3" xfId="248" xr:uid="{00000000-0005-0000-0000-000054010000}"/>
    <cellStyle name="Título 1 2" xfId="118" xr:uid="{00000000-0005-0000-0000-000055010000}"/>
    <cellStyle name="Título 1 3" xfId="249" xr:uid="{00000000-0005-0000-0000-000056010000}"/>
    <cellStyle name="Título 2 2" xfId="119" xr:uid="{00000000-0005-0000-0000-000057010000}"/>
    <cellStyle name="Título 2 3" xfId="250" xr:uid="{00000000-0005-0000-0000-000058010000}"/>
    <cellStyle name="Título 3 2" xfId="120" xr:uid="{00000000-0005-0000-0000-000059010000}"/>
    <cellStyle name="Título 3 3" xfId="251" xr:uid="{00000000-0005-0000-0000-00005A010000}"/>
    <cellStyle name="Título 4" xfId="121" xr:uid="{00000000-0005-0000-0000-00005B010000}"/>
    <cellStyle name="Título 5" xfId="252" xr:uid="{00000000-0005-0000-0000-00005C010000}"/>
    <cellStyle name="Total" xfId="122" builtinId="25" customBuiltin="1"/>
    <cellStyle name="Total 2" xfId="123" xr:uid="{00000000-0005-0000-0000-00005E010000}"/>
    <cellStyle name="Total 3" xfId="253" xr:uid="{00000000-0005-0000-0000-00005F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externalLink" Target="externalLinks/externalLink81.xml"/><Relationship Id="rId21" Type="http://schemas.openxmlformats.org/officeDocument/2006/relationships/worksheet" Target="worksheets/sheet21.xml"/><Relationship Id="rId42" Type="http://schemas.openxmlformats.org/officeDocument/2006/relationships/externalLink" Target="externalLinks/externalLink6.xml"/><Relationship Id="rId47" Type="http://schemas.openxmlformats.org/officeDocument/2006/relationships/externalLink" Target="externalLinks/externalLink11.xml"/><Relationship Id="rId63" Type="http://schemas.openxmlformats.org/officeDocument/2006/relationships/externalLink" Target="externalLinks/externalLink27.xml"/><Relationship Id="rId68" Type="http://schemas.openxmlformats.org/officeDocument/2006/relationships/externalLink" Target="externalLinks/externalLink32.xml"/><Relationship Id="rId84" Type="http://schemas.openxmlformats.org/officeDocument/2006/relationships/externalLink" Target="externalLinks/externalLink48.xml"/><Relationship Id="rId89" Type="http://schemas.openxmlformats.org/officeDocument/2006/relationships/externalLink" Target="externalLinks/externalLink53.xml"/><Relationship Id="rId112" Type="http://schemas.openxmlformats.org/officeDocument/2006/relationships/externalLink" Target="externalLinks/externalLink76.xml"/><Relationship Id="rId133" Type="http://schemas.openxmlformats.org/officeDocument/2006/relationships/externalLink" Target="externalLinks/externalLink97.xml"/><Relationship Id="rId138" Type="http://schemas.openxmlformats.org/officeDocument/2006/relationships/externalLink" Target="externalLinks/externalLink102.xml"/><Relationship Id="rId154" Type="http://schemas.openxmlformats.org/officeDocument/2006/relationships/externalLink" Target="externalLinks/externalLink118.xml"/><Relationship Id="rId159" Type="http://schemas.openxmlformats.org/officeDocument/2006/relationships/sharedStrings" Target="sharedStrings.xml"/><Relationship Id="rId16" Type="http://schemas.openxmlformats.org/officeDocument/2006/relationships/worksheet" Target="worksheets/sheet16.xml"/><Relationship Id="rId107" Type="http://schemas.openxmlformats.org/officeDocument/2006/relationships/externalLink" Target="externalLinks/externalLink71.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externalLink" Target="externalLinks/externalLink1.xml"/><Relationship Id="rId53" Type="http://schemas.openxmlformats.org/officeDocument/2006/relationships/externalLink" Target="externalLinks/externalLink17.xml"/><Relationship Id="rId58" Type="http://schemas.openxmlformats.org/officeDocument/2006/relationships/externalLink" Target="externalLinks/externalLink22.xml"/><Relationship Id="rId74" Type="http://schemas.openxmlformats.org/officeDocument/2006/relationships/externalLink" Target="externalLinks/externalLink38.xml"/><Relationship Id="rId79" Type="http://schemas.openxmlformats.org/officeDocument/2006/relationships/externalLink" Target="externalLinks/externalLink43.xml"/><Relationship Id="rId102" Type="http://schemas.openxmlformats.org/officeDocument/2006/relationships/externalLink" Target="externalLinks/externalLink66.xml"/><Relationship Id="rId123" Type="http://schemas.openxmlformats.org/officeDocument/2006/relationships/externalLink" Target="externalLinks/externalLink87.xml"/><Relationship Id="rId128" Type="http://schemas.openxmlformats.org/officeDocument/2006/relationships/externalLink" Target="externalLinks/externalLink92.xml"/><Relationship Id="rId144" Type="http://schemas.openxmlformats.org/officeDocument/2006/relationships/externalLink" Target="externalLinks/externalLink108.xml"/><Relationship Id="rId149" Type="http://schemas.openxmlformats.org/officeDocument/2006/relationships/externalLink" Target="externalLinks/externalLink113.xml"/><Relationship Id="rId5" Type="http://schemas.openxmlformats.org/officeDocument/2006/relationships/worksheet" Target="worksheets/sheet5.xml"/><Relationship Id="rId90" Type="http://schemas.openxmlformats.org/officeDocument/2006/relationships/externalLink" Target="externalLinks/externalLink54.xml"/><Relationship Id="rId95" Type="http://schemas.openxmlformats.org/officeDocument/2006/relationships/externalLink" Target="externalLinks/externalLink59.xml"/><Relationship Id="rId160" Type="http://schemas.openxmlformats.org/officeDocument/2006/relationships/calcChain" Target="calcChain.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externalLink" Target="externalLinks/externalLink7.xml"/><Relationship Id="rId48" Type="http://schemas.openxmlformats.org/officeDocument/2006/relationships/externalLink" Target="externalLinks/externalLink12.xml"/><Relationship Id="rId64" Type="http://schemas.openxmlformats.org/officeDocument/2006/relationships/externalLink" Target="externalLinks/externalLink28.xml"/><Relationship Id="rId69" Type="http://schemas.openxmlformats.org/officeDocument/2006/relationships/externalLink" Target="externalLinks/externalLink33.xml"/><Relationship Id="rId113" Type="http://schemas.openxmlformats.org/officeDocument/2006/relationships/externalLink" Target="externalLinks/externalLink77.xml"/><Relationship Id="rId118" Type="http://schemas.openxmlformats.org/officeDocument/2006/relationships/externalLink" Target="externalLinks/externalLink82.xml"/><Relationship Id="rId134" Type="http://schemas.openxmlformats.org/officeDocument/2006/relationships/externalLink" Target="externalLinks/externalLink98.xml"/><Relationship Id="rId139" Type="http://schemas.openxmlformats.org/officeDocument/2006/relationships/externalLink" Target="externalLinks/externalLink103.xml"/><Relationship Id="rId80" Type="http://schemas.openxmlformats.org/officeDocument/2006/relationships/externalLink" Target="externalLinks/externalLink44.xml"/><Relationship Id="rId85" Type="http://schemas.openxmlformats.org/officeDocument/2006/relationships/externalLink" Target="externalLinks/externalLink49.xml"/><Relationship Id="rId150" Type="http://schemas.openxmlformats.org/officeDocument/2006/relationships/externalLink" Target="externalLinks/externalLink114.xml"/><Relationship Id="rId155" Type="http://schemas.openxmlformats.org/officeDocument/2006/relationships/externalLink" Target="externalLinks/externalLink119.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externalLink" Target="externalLinks/externalLink2.xml"/><Relationship Id="rId59" Type="http://schemas.openxmlformats.org/officeDocument/2006/relationships/externalLink" Target="externalLinks/externalLink23.xml"/><Relationship Id="rId103" Type="http://schemas.openxmlformats.org/officeDocument/2006/relationships/externalLink" Target="externalLinks/externalLink67.xml"/><Relationship Id="rId108" Type="http://schemas.openxmlformats.org/officeDocument/2006/relationships/externalLink" Target="externalLinks/externalLink72.xml"/><Relationship Id="rId124" Type="http://schemas.openxmlformats.org/officeDocument/2006/relationships/externalLink" Target="externalLinks/externalLink88.xml"/><Relationship Id="rId129" Type="http://schemas.openxmlformats.org/officeDocument/2006/relationships/externalLink" Target="externalLinks/externalLink93.xml"/><Relationship Id="rId54" Type="http://schemas.openxmlformats.org/officeDocument/2006/relationships/externalLink" Target="externalLinks/externalLink18.xml"/><Relationship Id="rId70" Type="http://schemas.openxmlformats.org/officeDocument/2006/relationships/externalLink" Target="externalLinks/externalLink34.xml"/><Relationship Id="rId75" Type="http://schemas.openxmlformats.org/officeDocument/2006/relationships/externalLink" Target="externalLinks/externalLink39.xml"/><Relationship Id="rId91" Type="http://schemas.openxmlformats.org/officeDocument/2006/relationships/externalLink" Target="externalLinks/externalLink55.xml"/><Relationship Id="rId96" Type="http://schemas.openxmlformats.org/officeDocument/2006/relationships/externalLink" Target="externalLinks/externalLink60.xml"/><Relationship Id="rId140" Type="http://schemas.openxmlformats.org/officeDocument/2006/relationships/externalLink" Target="externalLinks/externalLink104.xml"/><Relationship Id="rId145" Type="http://schemas.openxmlformats.org/officeDocument/2006/relationships/externalLink" Target="externalLinks/externalLink109.xml"/><Relationship Id="rId161"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13.xml"/><Relationship Id="rId57" Type="http://schemas.openxmlformats.org/officeDocument/2006/relationships/externalLink" Target="externalLinks/externalLink21.xml"/><Relationship Id="rId106" Type="http://schemas.openxmlformats.org/officeDocument/2006/relationships/externalLink" Target="externalLinks/externalLink70.xml"/><Relationship Id="rId114" Type="http://schemas.openxmlformats.org/officeDocument/2006/relationships/externalLink" Target="externalLinks/externalLink78.xml"/><Relationship Id="rId119" Type="http://schemas.openxmlformats.org/officeDocument/2006/relationships/externalLink" Target="externalLinks/externalLink83.xml"/><Relationship Id="rId127" Type="http://schemas.openxmlformats.org/officeDocument/2006/relationships/externalLink" Target="externalLinks/externalLink91.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externalLink" Target="externalLinks/externalLink8.xml"/><Relationship Id="rId52" Type="http://schemas.openxmlformats.org/officeDocument/2006/relationships/externalLink" Target="externalLinks/externalLink16.xml"/><Relationship Id="rId60" Type="http://schemas.openxmlformats.org/officeDocument/2006/relationships/externalLink" Target="externalLinks/externalLink24.xml"/><Relationship Id="rId65" Type="http://schemas.openxmlformats.org/officeDocument/2006/relationships/externalLink" Target="externalLinks/externalLink29.xml"/><Relationship Id="rId73" Type="http://schemas.openxmlformats.org/officeDocument/2006/relationships/externalLink" Target="externalLinks/externalLink37.xml"/><Relationship Id="rId78" Type="http://schemas.openxmlformats.org/officeDocument/2006/relationships/externalLink" Target="externalLinks/externalLink42.xml"/><Relationship Id="rId81" Type="http://schemas.openxmlformats.org/officeDocument/2006/relationships/externalLink" Target="externalLinks/externalLink45.xml"/><Relationship Id="rId86" Type="http://schemas.openxmlformats.org/officeDocument/2006/relationships/externalLink" Target="externalLinks/externalLink50.xml"/><Relationship Id="rId94" Type="http://schemas.openxmlformats.org/officeDocument/2006/relationships/externalLink" Target="externalLinks/externalLink58.xml"/><Relationship Id="rId99" Type="http://schemas.openxmlformats.org/officeDocument/2006/relationships/externalLink" Target="externalLinks/externalLink63.xml"/><Relationship Id="rId101" Type="http://schemas.openxmlformats.org/officeDocument/2006/relationships/externalLink" Target="externalLinks/externalLink65.xml"/><Relationship Id="rId122" Type="http://schemas.openxmlformats.org/officeDocument/2006/relationships/externalLink" Target="externalLinks/externalLink86.xml"/><Relationship Id="rId130" Type="http://schemas.openxmlformats.org/officeDocument/2006/relationships/externalLink" Target="externalLinks/externalLink94.xml"/><Relationship Id="rId135" Type="http://schemas.openxmlformats.org/officeDocument/2006/relationships/externalLink" Target="externalLinks/externalLink99.xml"/><Relationship Id="rId143" Type="http://schemas.openxmlformats.org/officeDocument/2006/relationships/externalLink" Target="externalLinks/externalLink107.xml"/><Relationship Id="rId148" Type="http://schemas.openxmlformats.org/officeDocument/2006/relationships/externalLink" Target="externalLinks/externalLink112.xml"/><Relationship Id="rId151" Type="http://schemas.openxmlformats.org/officeDocument/2006/relationships/externalLink" Target="externalLinks/externalLink115.xml"/><Relationship Id="rId156" Type="http://schemas.openxmlformats.org/officeDocument/2006/relationships/externalLink" Target="externalLinks/externalLink120.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3.xml"/><Relationship Id="rId109" Type="http://schemas.openxmlformats.org/officeDocument/2006/relationships/externalLink" Target="externalLinks/externalLink73.xml"/><Relationship Id="rId34" Type="http://schemas.openxmlformats.org/officeDocument/2006/relationships/worksheet" Target="worksheets/sheet34.xml"/><Relationship Id="rId50" Type="http://schemas.openxmlformats.org/officeDocument/2006/relationships/externalLink" Target="externalLinks/externalLink14.xml"/><Relationship Id="rId55" Type="http://schemas.openxmlformats.org/officeDocument/2006/relationships/externalLink" Target="externalLinks/externalLink19.xml"/><Relationship Id="rId76" Type="http://schemas.openxmlformats.org/officeDocument/2006/relationships/externalLink" Target="externalLinks/externalLink40.xml"/><Relationship Id="rId97" Type="http://schemas.openxmlformats.org/officeDocument/2006/relationships/externalLink" Target="externalLinks/externalLink61.xml"/><Relationship Id="rId104" Type="http://schemas.openxmlformats.org/officeDocument/2006/relationships/externalLink" Target="externalLinks/externalLink68.xml"/><Relationship Id="rId120" Type="http://schemas.openxmlformats.org/officeDocument/2006/relationships/externalLink" Target="externalLinks/externalLink84.xml"/><Relationship Id="rId125" Type="http://schemas.openxmlformats.org/officeDocument/2006/relationships/externalLink" Target="externalLinks/externalLink89.xml"/><Relationship Id="rId141" Type="http://schemas.openxmlformats.org/officeDocument/2006/relationships/externalLink" Target="externalLinks/externalLink105.xml"/><Relationship Id="rId146" Type="http://schemas.openxmlformats.org/officeDocument/2006/relationships/externalLink" Target="externalLinks/externalLink110.xml"/><Relationship Id="rId7" Type="http://schemas.openxmlformats.org/officeDocument/2006/relationships/worksheet" Target="worksheets/sheet7.xml"/><Relationship Id="rId71" Type="http://schemas.openxmlformats.org/officeDocument/2006/relationships/externalLink" Target="externalLinks/externalLink35.xml"/><Relationship Id="rId92" Type="http://schemas.openxmlformats.org/officeDocument/2006/relationships/externalLink" Target="externalLinks/externalLink56.xml"/><Relationship Id="rId162" Type="http://schemas.openxmlformats.org/officeDocument/2006/relationships/customXml" Target="../customXml/item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externalLink" Target="externalLinks/externalLink4.xml"/><Relationship Id="rId45" Type="http://schemas.openxmlformats.org/officeDocument/2006/relationships/externalLink" Target="externalLinks/externalLink9.xml"/><Relationship Id="rId66" Type="http://schemas.openxmlformats.org/officeDocument/2006/relationships/externalLink" Target="externalLinks/externalLink30.xml"/><Relationship Id="rId87" Type="http://schemas.openxmlformats.org/officeDocument/2006/relationships/externalLink" Target="externalLinks/externalLink51.xml"/><Relationship Id="rId110" Type="http://schemas.openxmlformats.org/officeDocument/2006/relationships/externalLink" Target="externalLinks/externalLink74.xml"/><Relationship Id="rId115" Type="http://schemas.openxmlformats.org/officeDocument/2006/relationships/externalLink" Target="externalLinks/externalLink79.xml"/><Relationship Id="rId131" Type="http://schemas.openxmlformats.org/officeDocument/2006/relationships/externalLink" Target="externalLinks/externalLink95.xml"/><Relationship Id="rId136" Type="http://schemas.openxmlformats.org/officeDocument/2006/relationships/externalLink" Target="externalLinks/externalLink100.xml"/><Relationship Id="rId157" Type="http://schemas.openxmlformats.org/officeDocument/2006/relationships/theme" Target="theme/theme1.xml"/><Relationship Id="rId61" Type="http://schemas.openxmlformats.org/officeDocument/2006/relationships/externalLink" Target="externalLinks/externalLink25.xml"/><Relationship Id="rId82" Type="http://schemas.openxmlformats.org/officeDocument/2006/relationships/externalLink" Target="externalLinks/externalLink46.xml"/><Relationship Id="rId152" Type="http://schemas.openxmlformats.org/officeDocument/2006/relationships/externalLink" Target="externalLinks/externalLink116.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externalLink" Target="externalLinks/externalLink20.xml"/><Relationship Id="rId77" Type="http://schemas.openxmlformats.org/officeDocument/2006/relationships/externalLink" Target="externalLinks/externalLink41.xml"/><Relationship Id="rId100" Type="http://schemas.openxmlformats.org/officeDocument/2006/relationships/externalLink" Target="externalLinks/externalLink64.xml"/><Relationship Id="rId105" Type="http://schemas.openxmlformats.org/officeDocument/2006/relationships/externalLink" Target="externalLinks/externalLink69.xml"/><Relationship Id="rId126" Type="http://schemas.openxmlformats.org/officeDocument/2006/relationships/externalLink" Target="externalLinks/externalLink90.xml"/><Relationship Id="rId147" Type="http://schemas.openxmlformats.org/officeDocument/2006/relationships/externalLink" Target="externalLinks/externalLink111.xml"/><Relationship Id="rId8" Type="http://schemas.openxmlformats.org/officeDocument/2006/relationships/worksheet" Target="worksheets/sheet8.xml"/><Relationship Id="rId51" Type="http://schemas.openxmlformats.org/officeDocument/2006/relationships/externalLink" Target="externalLinks/externalLink15.xml"/><Relationship Id="rId72" Type="http://schemas.openxmlformats.org/officeDocument/2006/relationships/externalLink" Target="externalLinks/externalLink36.xml"/><Relationship Id="rId93" Type="http://schemas.openxmlformats.org/officeDocument/2006/relationships/externalLink" Target="externalLinks/externalLink57.xml"/><Relationship Id="rId98" Type="http://schemas.openxmlformats.org/officeDocument/2006/relationships/externalLink" Target="externalLinks/externalLink62.xml"/><Relationship Id="rId121" Type="http://schemas.openxmlformats.org/officeDocument/2006/relationships/externalLink" Target="externalLinks/externalLink85.xml"/><Relationship Id="rId142" Type="http://schemas.openxmlformats.org/officeDocument/2006/relationships/externalLink" Target="externalLinks/externalLink106.xml"/><Relationship Id="rId163" Type="http://schemas.openxmlformats.org/officeDocument/2006/relationships/customXml" Target="../customXml/item3.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externalLink" Target="externalLinks/externalLink10.xml"/><Relationship Id="rId67" Type="http://schemas.openxmlformats.org/officeDocument/2006/relationships/externalLink" Target="externalLinks/externalLink31.xml"/><Relationship Id="rId116" Type="http://schemas.openxmlformats.org/officeDocument/2006/relationships/externalLink" Target="externalLinks/externalLink80.xml"/><Relationship Id="rId137" Type="http://schemas.openxmlformats.org/officeDocument/2006/relationships/externalLink" Target="externalLinks/externalLink101.xml"/><Relationship Id="rId158"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externalLink" Target="externalLinks/externalLink5.xml"/><Relationship Id="rId62" Type="http://schemas.openxmlformats.org/officeDocument/2006/relationships/externalLink" Target="externalLinks/externalLink26.xml"/><Relationship Id="rId83" Type="http://schemas.openxmlformats.org/officeDocument/2006/relationships/externalLink" Target="externalLinks/externalLink47.xml"/><Relationship Id="rId88" Type="http://schemas.openxmlformats.org/officeDocument/2006/relationships/externalLink" Target="externalLinks/externalLink52.xml"/><Relationship Id="rId111" Type="http://schemas.openxmlformats.org/officeDocument/2006/relationships/externalLink" Target="externalLinks/externalLink75.xml"/><Relationship Id="rId132" Type="http://schemas.openxmlformats.org/officeDocument/2006/relationships/externalLink" Target="externalLinks/externalLink96.xml"/><Relationship Id="rId153" Type="http://schemas.openxmlformats.org/officeDocument/2006/relationships/externalLink" Target="externalLinks/externalLink117.xml"/></Relationships>
</file>

<file path=xl/drawings/_rels/drawing1.xml.rels><?xml version="1.0" encoding="UTF-8" standalone="yes"?>
<Relationships xmlns="http://schemas.openxmlformats.org/package/2006/relationships"><Relationship Id="rId8" Type="http://schemas.openxmlformats.org/officeDocument/2006/relationships/image" Target="../media/image8.emf"/><Relationship Id="rId13" Type="http://schemas.openxmlformats.org/officeDocument/2006/relationships/image" Target="../media/image13.emf"/><Relationship Id="rId3" Type="http://schemas.openxmlformats.org/officeDocument/2006/relationships/image" Target="../media/image3.emf"/><Relationship Id="rId7" Type="http://schemas.openxmlformats.org/officeDocument/2006/relationships/image" Target="../media/image7.emf"/><Relationship Id="rId12" Type="http://schemas.openxmlformats.org/officeDocument/2006/relationships/image" Target="../media/image12.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11" Type="http://schemas.openxmlformats.org/officeDocument/2006/relationships/image" Target="../media/image11.emf"/><Relationship Id="rId5" Type="http://schemas.openxmlformats.org/officeDocument/2006/relationships/image" Target="../media/image5.emf"/><Relationship Id="rId10" Type="http://schemas.openxmlformats.org/officeDocument/2006/relationships/image" Target="../media/image10.emf"/><Relationship Id="rId4" Type="http://schemas.openxmlformats.org/officeDocument/2006/relationships/image" Target="../media/image4.emf"/><Relationship Id="rId9" Type="http://schemas.openxmlformats.org/officeDocument/2006/relationships/image" Target="../media/image9.emf"/><Relationship Id="rId14" Type="http://schemas.openxmlformats.org/officeDocument/2006/relationships/image" Target="../media/image14.emf"/></Relationships>
</file>

<file path=xl/drawings/_rels/drawing2.xml.rels><?xml version="1.0" encoding="UTF-8" standalone="yes"?>
<Relationships xmlns="http://schemas.openxmlformats.org/package/2006/relationships"><Relationship Id="rId3" Type="http://schemas.openxmlformats.org/officeDocument/2006/relationships/image" Target="../media/image17.png"/><Relationship Id="rId2" Type="http://schemas.openxmlformats.org/officeDocument/2006/relationships/image" Target="../media/image16.png"/><Relationship Id="rId1" Type="http://schemas.openxmlformats.org/officeDocument/2006/relationships/image" Target="../media/image15.png"/><Relationship Id="rId6" Type="http://schemas.openxmlformats.org/officeDocument/2006/relationships/image" Target="../media/image20.png"/><Relationship Id="rId5" Type="http://schemas.openxmlformats.org/officeDocument/2006/relationships/image" Target="../media/image19.png"/><Relationship Id="rId4" Type="http://schemas.openxmlformats.org/officeDocument/2006/relationships/image" Target="../media/image18.png"/></Relationships>
</file>

<file path=xl/drawings/_rels/drawing3.xml.rels><?xml version="1.0" encoding="UTF-8" standalone="yes"?>
<Relationships xmlns="http://schemas.openxmlformats.org/package/2006/relationships"><Relationship Id="rId1" Type="http://schemas.openxmlformats.org/officeDocument/2006/relationships/image" Target="../media/image2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2.png"/><Relationship Id="rId1" Type="http://schemas.openxmlformats.org/officeDocument/2006/relationships/image" Target="../media/image21.png"/></Relationships>
</file>

<file path=xl/drawings/_rels/drawing5.xml.rels><?xml version="1.0" encoding="UTF-8" standalone="yes"?>
<Relationships xmlns="http://schemas.openxmlformats.org/package/2006/relationships"><Relationship Id="rId1" Type="http://schemas.openxmlformats.org/officeDocument/2006/relationships/image" Target="../media/image2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1.png"/></Relationships>
</file>

<file path=xl/drawings/_rels/drawing7.xml.rels><?xml version="1.0" encoding="UTF-8" standalone="yes"?>
<Relationships xmlns="http://schemas.openxmlformats.org/package/2006/relationships"><Relationship Id="rId1" Type="http://schemas.openxmlformats.org/officeDocument/2006/relationships/image" Target="../media/image21.png"/></Relationships>
</file>

<file path=xl/drawings/_rels/drawing8.xml.rels><?xml version="1.0" encoding="UTF-8" standalone="yes"?>
<Relationships xmlns="http://schemas.openxmlformats.org/package/2006/relationships"><Relationship Id="rId1" Type="http://schemas.openxmlformats.org/officeDocument/2006/relationships/image" Target="../media/image21.png"/></Relationships>
</file>

<file path=xl/drawings/_rels/drawing9.xml.rels><?xml version="1.0" encoding="UTF-8" standalone="yes"?>
<Relationships xmlns="http://schemas.openxmlformats.org/package/2006/relationships"><Relationship Id="rId1" Type="http://schemas.openxmlformats.org/officeDocument/2006/relationships/image" Target="../media/image2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21.png"/></Relationships>
</file>

<file path=xl/drawings/_rels/drawing14.xml.rels><?xml version="1.0" encoding="UTF-8" standalone="yes"?>
<Relationships xmlns="http://schemas.openxmlformats.org/package/2006/relationships"><Relationship Id="rId2" Type="http://schemas.openxmlformats.org/officeDocument/2006/relationships/image" Target="../media/image24.png"/><Relationship Id="rId1" Type="http://schemas.openxmlformats.org/officeDocument/2006/relationships/image" Target="../media/image23.png"/></Relationships>
</file>

<file path=xl/drawings/_rels/drawing15.xml.rels><?xml version="1.0" encoding="UTF-8" standalone="yes"?>
<Relationships xmlns="http://schemas.openxmlformats.org/package/2006/relationships"><Relationship Id="rId2" Type="http://schemas.openxmlformats.org/officeDocument/2006/relationships/image" Target="../media/image24.png"/><Relationship Id="rId1" Type="http://schemas.openxmlformats.org/officeDocument/2006/relationships/image" Target="../media/image23.png"/></Relationships>
</file>

<file path=xl/drawings/_rels/drawing16.xml.rels><?xml version="1.0" encoding="UTF-8" standalone="yes"?>
<Relationships xmlns="http://schemas.openxmlformats.org/package/2006/relationships"><Relationship Id="rId2" Type="http://schemas.openxmlformats.org/officeDocument/2006/relationships/image" Target="../media/image24.png"/><Relationship Id="rId1" Type="http://schemas.openxmlformats.org/officeDocument/2006/relationships/image" Target="../media/image23.png"/></Relationships>
</file>

<file path=xl/drawings/_rels/drawing17.xml.rels><?xml version="1.0" encoding="UTF-8" standalone="yes"?>
<Relationships xmlns="http://schemas.openxmlformats.org/package/2006/relationships"><Relationship Id="rId1" Type="http://schemas.openxmlformats.org/officeDocument/2006/relationships/image" Target="../media/image2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23.png"/></Relationships>
</file>

<file path=xl/drawings/_rels/drawing19.xml.rels><?xml version="1.0" encoding="UTF-8" standalone="yes"?>
<Relationships xmlns="http://schemas.openxmlformats.org/package/2006/relationships"><Relationship Id="rId1" Type="http://schemas.openxmlformats.org/officeDocument/2006/relationships/image" Target="../media/image23.png"/></Relationships>
</file>

<file path=xl/drawings/_rels/drawing20.xml.rels><?xml version="1.0" encoding="UTF-8" standalone="yes"?>
<Relationships xmlns="http://schemas.openxmlformats.org/package/2006/relationships"><Relationship Id="rId1" Type="http://schemas.openxmlformats.org/officeDocument/2006/relationships/image" Target="../media/image23.png"/></Relationships>
</file>

<file path=xl/drawings/_rels/drawing21.xml.rels><?xml version="1.0" encoding="UTF-8" standalone="yes"?>
<Relationships xmlns="http://schemas.openxmlformats.org/package/2006/relationships"><Relationship Id="rId2" Type="http://schemas.openxmlformats.org/officeDocument/2006/relationships/image" Target="../media/image25.png"/><Relationship Id="rId1" Type="http://schemas.openxmlformats.org/officeDocument/2006/relationships/image" Target="../media/image23.png"/></Relationships>
</file>

<file path=xl/drawings/_rels/drawing22.xml.rels><?xml version="1.0" encoding="UTF-8" standalone="yes"?>
<Relationships xmlns="http://schemas.openxmlformats.org/package/2006/relationships"><Relationship Id="rId1" Type="http://schemas.openxmlformats.org/officeDocument/2006/relationships/image" Target="../media/image23.png"/></Relationships>
</file>

<file path=xl/drawings/_rels/drawing23.xml.rels><?xml version="1.0" encoding="UTF-8" standalone="yes"?>
<Relationships xmlns="http://schemas.openxmlformats.org/package/2006/relationships"><Relationship Id="rId1" Type="http://schemas.openxmlformats.org/officeDocument/2006/relationships/image" Target="../media/image21.png"/></Relationships>
</file>

<file path=xl/drawings/_rels/drawing24.xml.rels><?xml version="1.0" encoding="UTF-8" standalone="yes"?>
<Relationships xmlns="http://schemas.openxmlformats.org/package/2006/relationships"><Relationship Id="rId1" Type="http://schemas.openxmlformats.org/officeDocument/2006/relationships/image" Target="../media/image21.png"/></Relationships>
</file>

<file path=xl/drawings/_rels/drawing25.xml.rels><?xml version="1.0" encoding="UTF-8" standalone="yes"?>
<Relationships xmlns="http://schemas.openxmlformats.org/package/2006/relationships"><Relationship Id="rId1" Type="http://schemas.openxmlformats.org/officeDocument/2006/relationships/image" Target="../media/image21.png"/></Relationships>
</file>

<file path=xl/drawings/_rels/drawing26.xml.rels><?xml version="1.0" encoding="UTF-8" standalone="yes"?>
<Relationships xmlns="http://schemas.openxmlformats.org/package/2006/relationships"><Relationship Id="rId1" Type="http://schemas.openxmlformats.org/officeDocument/2006/relationships/image" Target="../media/image21.png"/></Relationships>
</file>

<file path=xl/drawings/_rels/drawing27.xml.rels><?xml version="1.0" encoding="UTF-8" standalone="yes"?>
<Relationships xmlns="http://schemas.openxmlformats.org/package/2006/relationships"><Relationship Id="rId1" Type="http://schemas.openxmlformats.org/officeDocument/2006/relationships/image" Target="../media/image21.png"/></Relationships>
</file>

<file path=xl/drawings/_rels/drawing28.xml.rels><?xml version="1.0" encoding="UTF-8" standalone="yes"?>
<Relationships xmlns="http://schemas.openxmlformats.org/package/2006/relationships"><Relationship Id="rId1" Type="http://schemas.openxmlformats.org/officeDocument/2006/relationships/image" Target="../media/image21.png"/></Relationships>
</file>

<file path=xl/drawings/_rels/drawing29.xml.rels><?xml version="1.0" encoding="UTF-8" standalone="yes"?>
<Relationships xmlns="http://schemas.openxmlformats.org/package/2006/relationships"><Relationship Id="rId1" Type="http://schemas.openxmlformats.org/officeDocument/2006/relationships/image" Target="../media/image21.png"/></Relationships>
</file>

<file path=xl/drawings/_rels/drawing30.xml.rels><?xml version="1.0" encoding="UTF-8" standalone="yes"?>
<Relationships xmlns="http://schemas.openxmlformats.org/package/2006/relationships"><Relationship Id="rId1" Type="http://schemas.openxmlformats.org/officeDocument/2006/relationships/image" Target="../media/image21.png"/></Relationships>
</file>

<file path=xl/drawings/_rels/drawing31.xml.rels><?xml version="1.0" encoding="UTF-8" standalone="yes"?>
<Relationships xmlns="http://schemas.openxmlformats.org/package/2006/relationships"><Relationship Id="rId1" Type="http://schemas.openxmlformats.org/officeDocument/2006/relationships/image" Target="../media/image23.png"/></Relationships>
</file>

<file path=xl/drawings/drawing1.xml><?xml version="1.0" encoding="utf-8"?>
<xdr:wsDr xmlns:xdr="http://schemas.openxmlformats.org/drawingml/2006/spreadsheetDrawing" xmlns:a="http://schemas.openxmlformats.org/drawingml/2006/main">
  <xdr:twoCellAnchor editAs="oneCell">
    <xdr:from>
      <xdr:col>1</xdr:col>
      <xdr:colOff>53102</xdr:colOff>
      <xdr:row>2</xdr:row>
      <xdr:rowOff>114300</xdr:rowOff>
    </xdr:from>
    <xdr:to>
      <xdr:col>9</xdr:col>
      <xdr:colOff>444499</xdr:colOff>
      <xdr:row>37</xdr:row>
      <xdr:rowOff>88900</xdr:rowOff>
    </xdr:to>
    <xdr:pic>
      <xdr:nvPicPr>
        <xdr:cNvPr id="2" name="Imagen 1">
          <a:extLst>
            <a:ext uri="{FF2B5EF4-FFF2-40B4-BE49-F238E27FC236}">
              <a16:creationId xmlns:a16="http://schemas.microsoft.com/office/drawing/2014/main" id="{C4F86B17-71E6-994A-9D9E-789A58031954}"/>
            </a:ext>
          </a:extLst>
        </xdr:cNvPr>
        <xdr:cNvPicPr>
          <a:picLocks noChangeAspect="1"/>
        </xdr:cNvPicPr>
      </xdr:nvPicPr>
      <xdr:blipFill>
        <a:blip xmlns:r="http://schemas.openxmlformats.org/officeDocument/2006/relationships" r:embed="rId1"/>
        <a:stretch>
          <a:fillRect/>
        </a:stretch>
      </xdr:blipFill>
      <xdr:spPr>
        <a:xfrm>
          <a:off x="878602" y="444500"/>
          <a:ext cx="6995397" cy="5753100"/>
        </a:xfrm>
        <a:prstGeom prst="rect">
          <a:avLst/>
        </a:prstGeom>
      </xdr:spPr>
    </xdr:pic>
    <xdr:clientData/>
  </xdr:twoCellAnchor>
  <xdr:twoCellAnchor editAs="oneCell">
    <xdr:from>
      <xdr:col>10</xdr:col>
      <xdr:colOff>215900</xdr:colOff>
      <xdr:row>2</xdr:row>
      <xdr:rowOff>63842</xdr:rowOff>
    </xdr:from>
    <xdr:to>
      <xdr:col>18</xdr:col>
      <xdr:colOff>634999</xdr:colOff>
      <xdr:row>34</xdr:row>
      <xdr:rowOff>152399</xdr:rowOff>
    </xdr:to>
    <xdr:pic>
      <xdr:nvPicPr>
        <xdr:cNvPr id="3" name="Imagen 2">
          <a:extLst>
            <a:ext uri="{FF2B5EF4-FFF2-40B4-BE49-F238E27FC236}">
              <a16:creationId xmlns:a16="http://schemas.microsoft.com/office/drawing/2014/main" id="{9EBD6441-D982-5947-83F5-2FA83483A955}"/>
            </a:ext>
          </a:extLst>
        </xdr:cNvPr>
        <xdr:cNvPicPr>
          <a:picLocks noChangeAspect="1"/>
        </xdr:cNvPicPr>
      </xdr:nvPicPr>
      <xdr:blipFill>
        <a:blip xmlns:r="http://schemas.openxmlformats.org/officeDocument/2006/relationships" r:embed="rId2"/>
        <a:stretch>
          <a:fillRect/>
        </a:stretch>
      </xdr:blipFill>
      <xdr:spPr>
        <a:xfrm>
          <a:off x="8470900" y="394042"/>
          <a:ext cx="7023099" cy="5371757"/>
        </a:xfrm>
        <a:prstGeom prst="rect">
          <a:avLst/>
        </a:prstGeom>
      </xdr:spPr>
    </xdr:pic>
    <xdr:clientData/>
  </xdr:twoCellAnchor>
  <xdr:twoCellAnchor editAs="oneCell">
    <xdr:from>
      <xdr:col>0</xdr:col>
      <xdr:colOff>682403</xdr:colOff>
      <xdr:row>39</xdr:row>
      <xdr:rowOff>101600</xdr:rowOff>
    </xdr:from>
    <xdr:to>
      <xdr:col>8</xdr:col>
      <xdr:colOff>825498</xdr:colOff>
      <xdr:row>73</xdr:row>
      <xdr:rowOff>0</xdr:rowOff>
    </xdr:to>
    <xdr:pic>
      <xdr:nvPicPr>
        <xdr:cNvPr id="4" name="Imagen 3">
          <a:extLst>
            <a:ext uri="{FF2B5EF4-FFF2-40B4-BE49-F238E27FC236}">
              <a16:creationId xmlns:a16="http://schemas.microsoft.com/office/drawing/2014/main" id="{96FD3727-E016-854D-8A59-1B10D3E7040B}"/>
            </a:ext>
          </a:extLst>
        </xdr:cNvPr>
        <xdr:cNvPicPr>
          <a:picLocks noChangeAspect="1"/>
        </xdr:cNvPicPr>
      </xdr:nvPicPr>
      <xdr:blipFill>
        <a:blip xmlns:r="http://schemas.openxmlformats.org/officeDocument/2006/relationships" r:embed="rId3"/>
        <a:stretch>
          <a:fillRect/>
        </a:stretch>
      </xdr:blipFill>
      <xdr:spPr>
        <a:xfrm>
          <a:off x="682403" y="6540500"/>
          <a:ext cx="6747095" cy="5511800"/>
        </a:xfrm>
        <a:prstGeom prst="rect">
          <a:avLst/>
        </a:prstGeom>
      </xdr:spPr>
    </xdr:pic>
    <xdr:clientData/>
  </xdr:twoCellAnchor>
  <xdr:twoCellAnchor editAs="oneCell">
    <xdr:from>
      <xdr:col>10</xdr:col>
      <xdr:colOff>502760</xdr:colOff>
      <xdr:row>38</xdr:row>
      <xdr:rowOff>101600</xdr:rowOff>
    </xdr:from>
    <xdr:to>
      <xdr:col>16</xdr:col>
      <xdr:colOff>558797</xdr:colOff>
      <xdr:row>70</xdr:row>
      <xdr:rowOff>126998</xdr:rowOff>
    </xdr:to>
    <xdr:pic>
      <xdr:nvPicPr>
        <xdr:cNvPr id="5" name="Imagen 4">
          <a:extLst>
            <a:ext uri="{FF2B5EF4-FFF2-40B4-BE49-F238E27FC236}">
              <a16:creationId xmlns:a16="http://schemas.microsoft.com/office/drawing/2014/main" id="{D0471448-3BC7-EB4D-9C87-4FD493AE3D42}"/>
            </a:ext>
          </a:extLst>
        </xdr:cNvPr>
        <xdr:cNvPicPr>
          <a:picLocks noChangeAspect="1"/>
        </xdr:cNvPicPr>
      </xdr:nvPicPr>
      <xdr:blipFill>
        <a:blip xmlns:r="http://schemas.openxmlformats.org/officeDocument/2006/relationships" r:embed="rId4"/>
        <a:stretch>
          <a:fillRect/>
        </a:stretch>
      </xdr:blipFill>
      <xdr:spPr>
        <a:xfrm>
          <a:off x="8757760" y="6375400"/>
          <a:ext cx="5009037" cy="5308598"/>
        </a:xfrm>
        <a:prstGeom prst="rect">
          <a:avLst/>
        </a:prstGeom>
      </xdr:spPr>
    </xdr:pic>
    <xdr:clientData/>
  </xdr:twoCellAnchor>
  <xdr:twoCellAnchor editAs="oneCell">
    <xdr:from>
      <xdr:col>0</xdr:col>
      <xdr:colOff>448368</xdr:colOff>
      <xdr:row>74</xdr:row>
      <xdr:rowOff>139700</xdr:rowOff>
    </xdr:from>
    <xdr:to>
      <xdr:col>8</xdr:col>
      <xdr:colOff>355598</xdr:colOff>
      <xdr:row>110</xdr:row>
      <xdr:rowOff>114300</xdr:rowOff>
    </xdr:to>
    <xdr:pic>
      <xdr:nvPicPr>
        <xdr:cNvPr id="6" name="Imagen 5">
          <a:extLst>
            <a:ext uri="{FF2B5EF4-FFF2-40B4-BE49-F238E27FC236}">
              <a16:creationId xmlns:a16="http://schemas.microsoft.com/office/drawing/2014/main" id="{B2A241C7-5F88-9447-B379-E28D1ED433F8}"/>
            </a:ext>
          </a:extLst>
        </xdr:cNvPr>
        <xdr:cNvPicPr>
          <a:picLocks noChangeAspect="1"/>
        </xdr:cNvPicPr>
      </xdr:nvPicPr>
      <xdr:blipFill>
        <a:blip xmlns:r="http://schemas.openxmlformats.org/officeDocument/2006/relationships" r:embed="rId5"/>
        <a:stretch>
          <a:fillRect/>
        </a:stretch>
      </xdr:blipFill>
      <xdr:spPr>
        <a:xfrm>
          <a:off x="448368" y="12357100"/>
          <a:ext cx="6511230" cy="5918200"/>
        </a:xfrm>
        <a:prstGeom prst="rect">
          <a:avLst/>
        </a:prstGeom>
      </xdr:spPr>
    </xdr:pic>
    <xdr:clientData/>
  </xdr:twoCellAnchor>
  <xdr:twoCellAnchor editAs="oneCell">
    <xdr:from>
      <xdr:col>10</xdr:col>
      <xdr:colOff>35602</xdr:colOff>
      <xdr:row>74</xdr:row>
      <xdr:rowOff>114300</xdr:rowOff>
    </xdr:from>
    <xdr:to>
      <xdr:col>16</xdr:col>
      <xdr:colOff>457199</xdr:colOff>
      <xdr:row>103</xdr:row>
      <xdr:rowOff>101600</xdr:rowOff>
    </xdr:to>
    <xdr:pic>
      <xdr:nvPicPr>
        <xdr:cNvPr id="7" name="Imagen 6">
          <a:extLst>
            <a:ext uri="{FF2B5EF4-FFF2-40B4-BE49-F238E27FC236}">
              <a16:creationId xmlns:a16="http://schemas.microsoft.com/office/drawing/2014/main" id="{A43C4CD3-A7AD-FF4B-9793-93345A3E60B4}"/>
            </a:ext>
          </a:extLst>
        </xdr:cNvPr>
        <xdr:cNvPicPr>
          <a:picLocks noChangeAspect="1"/>
        </xdr:cNvPicPr>
      </xdr:nvPicPr>
      <xdr:blipFill>
        <a:blip xmlns:r="http://schemas.openxmlformats.org/officeDocument/2006/relationships" r:embed="rId6"/>
        <a:stretch>
          <a:fillRect/>
        </a:stretch>
      </xdr:blipFill>
      <xdr:spPr>
        <a:xfrm>
          <a:off x="8290602" y="12331700"/>
          <a:ext cx="5374597" cy="4775200"/>
        </a:xfrm>
        <a:prstGeom prst="rect">
          <a:avLst/>
        </a:prstGeom>
      </xdr:spPr>
    </xdr:pic>
    <xdr:clientData/>
  </xdr:twoCellAnchor>
  <xdr:twoCellAnchor editAs="oneCell">
    <xdr:from>
      <xdr:col>0</xdr:col>
      <xdr:colOff>452553</xdr:colOff>
      <xdr:row>112</xdr:row>
      <xdr:rowOff>162797</xdr:rowOff>
    </xdr:from>
    <xdr:to>
      <xdr:col>8</xdr:col>
      <xdr:colOff>127000</xdr:colOff>
      <xdr:row>147</xdr:row>
      <xdr:rowOff>148685</xdr:rowOff>
    </xdr:to>
    <xdr:pic>
      <xdr:nvPicPr>
        <xdr:cNvPr id="13" name="Imagen 12">
          <a:extLst>
            <a:ext uri="{FF2B5EF4-FFF2-40B4-BE49-F238E27FC236}">
              <a16:creationId xmlns:a16="http://schemas.microsoft.com/office/drawing/2014/main" id="{9E9641D6-9AD7-BA4D-94FA-504815B626A8}"/>
            </a:ext>
          </a:extLst>
        </xdr:cNvPr>
        <xdr:cNvPicPr>
          <a:picLocks noChangeAspect="1"/>
        </xdr:cNvPicPr>
      </xdr:nvPicPr>
      <xdr:blipFill>
        <a:blip xmlns:r="http://schemas.openxmlformats.org/officeDocument/2006/relationships" r:embed="rId7"/>
        <a:stretch>
          <a:fillRect/>
        </a:stretch>
      </xdr:blipFill>
      <xdr:spPr>
        <a:xfrm>
          <a:off x="452553" y="18653997"/>
          <a:ext cx="6278447" cy="5764388"/>
        </a:xfrm>
        <a:prstGeom prst="rect">
          <a:avLst/>
        </a:prstGeom>
      </xdr:spPr>
    </xdr:pic>
    <xdr:clientData/>
  </xdr:twoCellAnchor>
  <xdr:twoCellAnchor editAs="oneCell">
    <xdr:from>
      <xdr:col>9</xdr:col>
      <xdr:colOff>74404</xdr:colOff>
      <xdr:row>107</xdr:row>
      <xdr:rowOff>85605</xdr:rowOff>
    </xdr:from>
    <xdr:to>
      <xdr:col>19</xdr:col>
      <xdr:colOff>165099</xdr:colOff>
      <xdr:row>152</xdr:row>
      <xdr:rowOff>76200</xdr:rowOff>
    </xdr:to>
    <xdr:pic>
      <xdr:nvPicPr>
        <xdr:cNvPr id="14" name="Imagen 13">
          <a:extLst>
            <a:ext uri="{FF2B5EF4-FFF2-40B4-BE49-F238E27FC236}">
              <a16:creationId xmlns:a16="http://schemas.microsoft.com/office/drawing/2014/main" id="{8697FD94-1888-C84A-8566-45F26C8464A9}"/>
            </a:ext>
          </a:extLst>
        </xdr:cNvPr>
        <xdr:cNvPicPr>
          <a:picLocks noChangeAspect="1"/>
        </xdr:cNvPicPr>
      </xdr:nvPicPr>
      <xdr:blipFill>
        <a:blip xmlns:r="http://schemas.openxmlformats.org/officeDocument/2006/relationships" r:embed="rId8"/>
        <a:stretch>
          <a:fillRect/>
        </a:stretch>
      </xdr:blipFill>
      <xdr:spPr>
        <a:xfrm>
          <a:off x="7503904" y="17751305"/>
          <a:ext cx="8345695" cy="7420095"/>
        </a:xfrm>
        <a:prstGeom prst="rect">
          <a:avLst/>
        </a:prstGeom>
      </xdr:spPr>
    </xdr:pic>
    <xdr:clientData/>
  </xdr:twoCellAnchor>
  <xdr:twoCellAnchor editAs="oneCell">
    <xdr:from>
      <xdr:col>0</xdr:col>
      <xdr:colOff>236548</xdr:colOff>
      <xdr:row>150</xdr:row>
      <xdr:rowOff>114300</xdr:rowOff>
    </xdr:from>
    <xdr:to>
      <xdr:col>8</xdr:col>
      <xdr:colOff>355599</xdr:colOff>
      <xdr:row>187</xdr:row>
      <xdr:rowOff>50800</xdr:rowOff>
    </xdr:to>
    <xdr:pic>
      <xdr:nvPicPr>
        <xdr:cNvPr id="15" name="Imagen 14">
          <a:extLst>
            <a:ext uri="{FF2B5EF4-FFF2-40B4-BE49-F238E27FC236}">
              <a16:creationId xmlns:a16="http://schemas.microsoft.com/office/drawing/2014/main" id="{5132FC87-9C10-6B4F-8348-5D08A685F556}"/>
            </a:ext>
          </a:extLst>
        </xdr:cNvPr>
        <xdr:cNvPicPr>
          <a:picLocks noChangeAspect="1"/>
        </xdr:cNvPicPr>
      </xdr:nvPicPr>
      <xdr:blipFill>
        <a:blip xmlns:r="http://schemas.openxmlformats.org/officeDocument/2006/relationships" r:embed="rId9"/>
        <a:stretch>
          <a:fillRect/>
        </a:stretch>
      </xdr:blipFill>
      <xdr:spPr>
        <a:xfrm>
          <a:off x="236548" y="24879300"/>
          <a:ext cx="6723051" cy="6045200"/>
        </a:xfrm>
        <a:prstGeom prst="rect">
          <a:avLst/>
        </a:prstGeom>
      </xdr:spPr>
    </xdr:pic>
    <xdr:clientData/>
  </xdr:twoCellAnchor>
  <xdr:twoCellAnchor editAs="oneCell">
    <xdr:from>
      <xdr:col>8</xdr:col>
      <xdr:colOff>622300</xdr:colOff>
      <xdr:row>154</xdr:row>
      <xdr:rowOff>137278</xdr:rowOff>
    </xdr:from>
    <xdr:to>
      <xdr:col>16</xdr:col>
      <xdr:colOff>368300</xdr:colOff>
      <xdr:row>191</xdr:row>
      <xdr:rowOff>76198</xdr:rowOff>
    </xdr:to>
    <xdr:pic>
      <xdr:nvPicPr>
        <xdr:cNvPr id="16" name="Imagen 15">
          <a:extLst>
            <a:ext uri="{FF2B5EF4-FFF2-40B4-BE49-F238E27FC236}">
              <a16:creationId xmlns:a16="http://schemas.microsoft.com/office/drawing/2014/main" id="{754F3C6E-CA48-3140-8DA5-9CB937E16EAC}"/>
            </a:ext>
          </a:extLst>
        </xdr:cNvPr>
        <xdr:cNvPicPr>
          <a:picLocks noChangeAspect="1"/>
        </xdr:cNvPicPr>
      </xdr:nvPicPr>
      <xdr:blipFill>
        <a:blip xmlns:r="http://schemas.openxmlformats.org/officeDocument/2006/relationships" r:embed="rId10"/>
        <a:stretch>
          <a:fillRect/>
        </a:stretch>
      </xdr:blipFill>
      <xdr:spPr>
        <a:xfrm>
          <a:off x="7226300" y="25562678"/>
          <a:ext cx="6350000" cy="6047620"/>
        </a:xfrm>
        <a:prstGeom prst="rect">
          <a:avLst/>
        </a:prstGeom>
      </xdr:spPr>
    </xdr:pic>
    <xdr:clientData/>
  </xdr:twoCellAnchor>
  <xdr:twoCellAnchor editAs="oneCell">
    <xdr:from>
      <xdr:col>0</xdr:col>
      <xdr:colOff>376357</xdr:colOff>
      <xdr:row>191</xdr:row>
      <xdr:rowOff>38100</xdr:rowOff>
    </xdr:from>
    <xdr:to>
      <xdr:col>8</xdr:col>
      <xdr:colOff>25398</xdr:colOff>
      <xdr:row>227</xdr:row>
      <xdr:rowOff>38100</xdr:rowOff>
    </xdr:to>
    <xdr:pic>
      <xdr:nvPicPr>
        <xdr:cNvPr id="25" name="Imagen 24">
          <a:extLst>
            <a:ext uri="{FF2B5EF4-FFF2-40B4-BE49-F238E27FC236}">
              <a16:creationId xmlns:a16="http://schemas.microsoft.com/office/drawing/2014/main" id="{6A726F1C-F3E8-514C-A047-70B1FBEB78BE}"/>
            </a:ext>
          </a:extLst>
        </xdr:cNvPr>
        <xdr:cNvPicPr>
          <a:picLocks noChangeAspect="1"/>
        </xdr:cNvPicPr>
      </xdr:nvPicPr>
      <xdr:blipFill>
        <a:blip xmlns:r="http://schemas.openxmlformats.org/officeDocument/2006/relationships" r:embed="rId11"/>
        <a:stretch>
          <a:fillRect/>
        </a:stretch>
      </xdr:blipFill>
      <xdr:spPr>
        <a:xfrm>
          <a:off x="376357" y="31572200"/>
          <a:ext cx="6253041" cy="5943600"/>
        </a:xfrm>
        <a:prstGeom prst="rect">
          <a:avLst/>
        </a:prstGeom>
      </xdr:spPr>
    </xdr:pic>
    <xdr:clientData/>
  </xdr:twoCellAnchor>
  <xdr:twoCellAnchor editAs="oneCell">
    <xdr:from>
      <xdr:col>8</xdr:col>
      <xdr:colOff>558800</xdr:colOff>
      <xdr:row>193</xdr:row>
      <xdr:rowOff>87997</xdr:rowOff>
    </xdr:from>
    <xdr:to>
      <xdr:col>16</xdr:col>
      <xdr:colOff>711200</xdr:colOff>
      <xdr:row>232</xdr:row>
      <xdr:rowOff>71146</xdr:rowOff>
    </xdr:to>
    <xdr:pic>
      <xdr:nvPicPr>
        <xdr:cNvPr id="26" name="Imagen 25">
          <a:extLst>
            <a:ext uri="{FF2B5EF4-FFF2-40B4-BE49-F238E27FC236}">
              <a16:creationId xmlns:a16="http://schemas.microsoft.com/office/drawing/2014/main" id="{37C3A6C2-E399-EF4C-B089-1E8B84DBE007}"/>
            </a:ext>
          </a:extLst>
        </xdr:cNvPr>
        <xdr:cNvPicPr>
          <a:picLocks noChangeAspect="1"/>
        </xdr:cNvPicPr>
      </xdr:nvPicPr>
      <xdr:blipFill>
        <a:blip xmlns:r="http://schemas.openxmlformats.org/officeDocument/2006/relationships" r:embed="rId12"/>
        <a:stretch>
          <a:fillRect/>
        </a:stretch>
      </xdr:blipFill>
      <xdr:spPr>
        <a:xfrm>
          <a:off x="7162800" y="31952297"/>
          <a:ext cx="6756400" cy="6422049"/>
        </a:xfrm>
        <a:prstGeom prst="rect">
          <a:avLst/>
        </a:prstGeom>
      </xdr:spPr>
    </xdr:pic>
    <xdr:clientData/>
  </xdr:twoCellAnchor>
  <xdr:twoCellAnchor editAs="oneCell">
    <xdr:from>
      <xdr:col>0</xdr:col>
      <xdr:colOff>284568</xdr:colOff>
      <xdr:row>230</xdr:row>
      <xdr:rowOff>76200</xdr:rowOff>
    </xdr:from>
    <xdr:to>
      <xdr:col>8</xdr:col>
      <xdr:colOff>165099</xdr:colOff>
      <xdr:row>268</xdr:row>
      <xdr:rowOff>50800</xdr:rowOff>
    </xdr:to>
    <xdr:pic>
      <xdr:nvPicPr>
        <xdr:cNvPr id="27" name="Imagen 26">
          <a:extLst>
            <a:ext uri="{FF2B5EF4-FFF2-40B4-BE49-F238E27FC236}">
              <a16:creationId xmlns:a16="http://schemas.microsoft.com/office/drawing/2014/main" id="{1564346D-8C71-D344-8542-A17AAE3D0720}"/>
            </a:ext>
          </a:extLst>
        </xdr:cNvPr>
        <xdr:cNvPicPr>
          <a:picLocks noChangeAspect="1"/>
        </xdr:cNvPicPr>
      </xdr:nvPicPr>
      <xdr:blipFill>
        <a:blip xmlns:r="http://schemas.openxmlformats.org/officeDocument/2006/relationships" r:embed="rId13"/>
        <a:stretch>
          <a:fillRect/>
        </a:stretch>
      </xdr:blipFill>
      <xdr:spPr>
        <a:xfrm>
          <a:off x="284568" y="38049200"/>
          <a:ext cx="6484531" cy="6248400"/>
        </a:xfrm>
        <a:prstGeom prst="rect">
          <a:avLst/>
        </a:prstGeom>
      </xdr:spPr>
    </xdr:pic>
    <xdr:clientData/>
  </xdr:twoCellAnchor>
  <xdr:twoCellAnchor editAs="oneCell">
    <xdr:from>
      <xdr:col>8</xdr:col>
      <xdr:colOff>622300</xdr:colOff>
      <xdr:row>234</xdr:row>
      <xdr:rowOff>143362</xdr:rowOff>
    </xdr:from>
    <xdr:to>
      <xdr:col>19</xdr:col>
      <xdr:colOff>12700</xdr:colOff>
      <xdr:row>284</xdr:row>
      <xdr:rowOff>50799</xdr:rowOff>
    </xdr:to>
    <xdr:pic>
      <xdr:nvPicPr>
        <xdr:cNvPr id="28" name="Imagen 27">
          <a:extLst>
            <a:ext uri="{FF2B5EF4-FFF2-40B4-BE49-F238E27FC236}">
              <a16:creationId xmlns:a16="http://schemas.microsoft.com/office/drawing/2014/main" id="{CA287E7E-AD4F-4741-8427-944284F6136E}"/>
            </a:ext>
          </a:extLst>
        </xdr:cNvPr>
        <xdr:cNvPicPr>
          <a:picLocks noChangeAspect="1"/>
        </xdr:cNvPicPr>
      </xdr:nvPicPr>
      <xdr:blipFill>
        <a:blip xmlns:r="http://schemas.openxmlformats.org/officeDocument/2006/relationships" r:embed="rId14"/>
        <a:stretch>
          <a:fillRect/>
        </a:stretch>
      </xdr:blipFill>
      <xdr:spPr>
        <a:xfrm>
          <a:off x="7226300" y="38776762"/>
          <a:ext cx="8470900" cy="816243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352425</xdr:colOff>
      <xdr:row>6</xdr:row>
      <xdr:rowOff>357108</xdr:rowOff>
    </xdr:from>
    <xdr:to>
      <xdr:col>7</xdr:col>
      <xdr:colOff>990600</xdr:colOff>
      <xdr:row>8</xdr:row>
      <xdr:rowOff>147925</xdr:rowOff>
    </xdr:to>
    <xdr:pic>
      <xdr:nvPicPr>
        <xdr:cNvPr id="6" name="Imagen 5">
          <a:extLst>
            <a:ext uri="{FF2B5EF4-FFF2-40B4-BE49-F238E27FC236}">
              <a16:creationId xmlns:a16="http://schemas.microsoft.com/office/drawing/2014/main" id="{64BE1AF3-D7C5-42A0-B493-D5FB77DACADE}"/>
            </a:ext>
          </a:extLst>
        </xdr:cNvPr>
        <xdr:cNvPicPr>
          <a:picLocks noChangeAspect="1"/>
        </xdr:cNvPicPr>
      </xdr:nvPicPr>
      <xdr:blipFill>
        <a:blip xmlns:r="http://schemas.openxmlformats.org/officeDocument/2006/relationships" r:embed="rId1"/>
        <a:stretch>
          <a:fillRect/>
        </a:stretch>
      </xdr:blipFill>
      <xdr:spPr>
        <a:xfrm>
          <a:off x="8258175" y="1338183"/>
          <a:ext cx="638175" cy="590917"/>
        </a:xfrm>
        <a:prstGeom prst="rect">
          <a:avLst/>
        </a:prstGeom>
      </xdr:spPr>
    </xdr:pic>
    <xdr:clientData/>
  </xdr:twoCellAnchor>
  <xdr:twoCellAnchor editAs="oneCell">
    <xdr:from>
      <xdr:col>26</xdr:col>
      <xdr:colOff>390525</xdr:colOff>
      <xdr:row>6</xdr:row>
      <xdr:rowOff>47625</xdr:rowOff>
    </xdr:from>
    <xdr:to>
      <xdr:col>35</xdr:col>
      <xdr:colOff>428625</xdr:colOff>
      <xdr:row>17</xdr:row>
      <xdr:rowOff>227029</xdr:rowOff>
    </xdr:to>
    <xdr:pic>
      <xdr:nvPicPr>
        <xdr:cNvPr id="7" name="Imagen 6">
          <a:extLst>
            <a:ext uri="{FF2B5EF4-FFF2-40B4-BE49-F238E27FC236}">
              <a16:creationId xmlns:a16="http://schemas.microsoft.com/office/drawing/2014/main" id="{2C56C09C-20A5-4AD6-8729-5A3480D68CE0}"/>
            </a:ext>
          </a:extLst>
        </xdr:cNvPr>
        <xdr:cNvPicPr>
          <a:picLocks noChangeAspect="1"/>
        </xdr:cNvPicPr>
      </xdr:nvPicPr>
      <xdr:blipFill rotWithShape="1">
        <a:blip xmlns:r="http://schemas.openxmlformats.org/officeDocument/2006/relationships" r:embed="rId2"/>
        <a:srcRect l="31201" t="26299" r="18271" b="18139"/>
        <a:stretch/>
      </xdr:blipFill>
      <xdr:spPr>
        <a:xfrm>
          <a:off x="31670625" y="1028700"/>
          <a:ext cx="6896100" cy="4265629"/>
        </a:xfrm>
        <a:prstGeom prst="rect">
          <a:avLst/>
        </a:prstGeom>
      </xdr:spPr>
    </xdr:pic>
    <xdr:clientData/>
  </xdr:twoCellAnchor>
  <xdr:twoCellAnchor editAs="oneCell">
    <xdr:from>
      <xdr:col>27</xdr:col>
      <xdr:colOff>704850</xdr:colOff>
      <xdr:row>17</xdr:row>
      <xdr:rowOff>266700</xdr:rowOff>
    </xdr:from>
    <xdr:to>
      <xdr:col>33</xdr:col>
      <xdr:colOff>600075</xdr:colOff>
      <xdr:row>28</xdr:row>
      <xdr:rowOff>161925</xdr:rowOff>
    </xdr:to>
    <xdr:pic>
      <xdr:nvPicPr>
        <xdr:cNvPr id="8" name="Imagen 7">
          <a:extLst>
            <a:ext uri="{FF2B5EF4-FFF2-40B4-BE49-F238E27FC236}">
              <a16:creationId xmlns:a16="http://schemas.microsoft.com/office/drawing/2014/main" id="{9A2D9136-43DA-461B-9F72-23A495CB6BAD}"/>
            </a:ext>
          </a:extLst>
        </xdr:cNvPr>
        <xdr:cNvPicPr>
          <a:picLocks noChangeAspect="1"/>
        </xdr:cNvPicPr>
      </xdr:nvPicPr>
      <xdr:blipFill rotWithShape="1">
        <a:blip xmlns:r="http://schemas.openxmlformats.org/officeDocument/2006/relationships" r:embed="rId3"/>
        <a:srcRect l="32424" t="17577" r="21495" b="3644"/>
        <a:stretch/>
      </xdr:blipFill>
      <xdr:spPr>
        <a:xfrm>
          <a:off x="32746950" y="5334000"/>
          <a:ext cx="4467225" cy="4295775"/>
        </a:xfrm>
        <a:prstGeom prst="rect">
          <a:avLst/>
        </a:prstGeom>
      </xdr:spPr>
    </xdr:pic>
    <xdr:clientData/>
  </xdr:twoCellAnchor>
  <xdr:twoCellAnchor editAs="oneCell">
    <xdr:from>
      <xdr:col>23</xdr:col>
      <xdr:colOff>257175</xdr:colOff>
      <xdr:row>30</xdr:row>
      <xdr:rowOff>285750</xdr:rowOff>
    </xdr:from>
    <xdr:to>
      <xdr:col>32</xdr:col>
      <xdr:colOff>733425</xdr:colOff>
      <xdr:row>40</xdr:row>
      <xdr:rowOff>390525</xdr:rowOff>
    </xdr:to>
    <xdr:pic>
      <xdr:nvPicPr>
        <xdr:cNvPr id="9" name="Imagen 8">
          <a:extLst>
            <a:ext uri="{FF2B5EF4-FFF2-40B4-BE49-F238E27FC236}">
              <a16:creationId xmlns:a16="http://schemas.microsoft.com/office/drawing/2014/main" id="{5F6B854F-AFFA-4BAF-ADC1-1C58E6ED1B8B}"/>
            </a:ext>
          </a:extLst>
        </xdr:cNvPr>
        <xdr:cNvPicPr>
          <a:picLocks noChangeAspect="1"/>
        </xdr:cNvPicPr>
      </xdr:nvPicPr>
      <xdr:blipFill rotWithShape="1">
        <a:blip xmlns:r="http://schemas.openxmlformats.org/officeDocument/2006/relationships" r:embed="rId4"/>
        <a:srcRect l="32258" t="18752" r="19789" b="33531"/>
        <a:stretch/>
      </xdr:blipFill>
      <xdr:spPr>
        <a:xfrm>
          <a:off x="26289000" y="10134600"/>
          <a:ext cx="7334250" cy="4105275"/>
        </a:xfrm>
        <a:prstGeom prst="rect">
          <a:avLst/>
        </a:prstGeom>
      </xdr:spPr>
    </xdr:pic>
    <xdr:clientData/>
  </xdr:twoCellAnchor>
  <xdr:twoCellAnchor editAs="oneCell">
    <xdr:from>
      <xdr:col>12</xdr:col>
      <xdr:colOff>28575</xdr:colOff>
      <xdr:row>6</xdr:row>
      <xdr:rowOff>381000</xdr:rowOff>
    </xdr:from>
    <xdr:to>
      <xdr:col>12</xdr:col>
      <xdr:colOff>666750</xdr:colOff>
      <xdr:row>8</xdr:row>
      <xdr:rowOff>28575</xdr:rowOff>
    </xdr:to>
    <xdr:pic>
      <xdr:nvPicPr>
        <xdr:cNvPr id="11" name="Imagen 10">
          <a:extLst>
            <a:ext uri="{FF2B5EF4-FFF2-40B4-BE49-F238E27FC236}">
              <a16:creationId xmlns:a16="http://schemas.microsoft.com/office/drawing/2014/main" id="{CCFD65AF-42BC-458B-B711-70CF8A3027C7}"/>
            </a:ext>
          </a:extLst>
        </xdr:cNvPr>
        <xdr:cNvPicPr>
          <a:picLocks noChangeAspect="1"/>
        </xdr:cNvPicPr>
      </xdr:nvPicPr>
      <xdr:blipFill>
        <a:blip xmlns:r="http://schemas.openxmlformats.org/officeDocument/2006/relationships" r:embed="rId1"/>
        <a:stretch>
          <a:fillRect/>
        </a:stretch>
      </xdr:blipFill>
      <xdr:spPr>
        <a:xfrm>
          <a:off x="12220575" y="1362075"/>
          <a:ext cx="638175" cy="447675"/>
        </a:xfrm>
        <a:prstGeom prst="rect">
          <a:avLst/>
        </a:prstGeom>
      </xdr:spPr>
    </xdr:pic>
    <xdr:clientData/>
  </xdr:twoCellAnchor>
  <xdr:twoCellAnchor editAs="oneCell">
    <xdr:from>
      <xdr:col>17</xdr:col>
      <xdr:colOff>4454</xdr:colOff>
      <xdr:row>7</xdr:row>
      <xdr:rowOff>37110</xdr:rowOff>
    </xdr:from>
    <xdr:to>
      <xdr:col>17</xdr:col>
      <xdr:colOff>676276</xdr:colOff>
      <xdr:row>7</xdr:row>
      <xdr:rowOff>343993</xdr:rowOff>
    </xdr:to>
    <xdr:pic>
      <xdr:nvPicPr>
        <xdr:cNvPr id="12" name="Imagen 11">
          <a:extLst>
            <a:ext uri="{FF2B5EF4-FFF2-40B4-BE49-F238E27FC236}">
              <a16:creationId xmlns:a16="http://schemas.microsoft.com/office/drawing/2014/main" id="{80B35A6B-4E29-4F38-8F0A-42209BA5D2F3}"/>
            </a:ext>
          </a:extLst>
        </xdr:cNvPr>
        <xdr:cNvPicPr>
          <a:picLocks noChangeAspect="1"/>
        </xdr:cNvPicPr>
      </xdr:nvPicPr>
      <xdr:blipFill>
        <a:blip xmlns:r="http://schemas.openxmlformats.org/officeDocument/2006/relationships" r:embed="rId1"/>
        <a:stretch>
          <a:fillRect/>
        </a:stretch>
      </xdr:blipFill>
      <xdr:spPr>
        <a:xfrm>
          <a:off x="20216504" y="1418235"/>
          <a:ext cx="671822" cy="306883"/>
        </a:xfrm>
        <a:prstGeom prst="rect">
          <a:avLst/>
        </a:prstGeom>
      </xdr:spPr>
    </xdr:pic>
    <xdr:clientData/>
  </xdr:twoCellAnchor>
  <xdr:twoCellAnchor editAs="oneCell">
    <xdr:from>
      <xdr:col>22</xdr:col>
      <xdr:colOff>79301</xdr:colOff>
      <xdr:row>6</xdr:row>
      <xdr:rowOff>294832</xdr:rowOff>
    </xdr:from>
    <xdr:to>
      <xdr:col>22</xdr:col>
      <xdr:colOff>1047070</xdr:colOff>
      <xdr:row>7</xdr:row>
      <xdr:rowOff>333376</xdr:rowOff>
    </xdr:to>
    <xdr:pic>
      <xdr:nvPicPr>
        <xdr:cNvPr id="13" name="Imagen 12">
          <a:extLst>
            <a:ext uri="{FF2B5EF4-FFF2-40B4-BE49-F238E27FC236}">
              <a16:creationId xmlns:a16="http://schemas.microsoft.com/office/drawing/2014/main" id="{D3BF7C5B-1310-42F7-B172-A94B80D81DB2}"/>
            </a:ext>
          </a:extLst>
        </xdr:cNvPr>
        <xdr:cNvPicPr>
          <a:picLocks noChangeAspect="1"/>
        </xdr:cNvPicPr>
      </xdr:nvPicPr>
      <xdr:blipFill>
        <a:blip xmlns:r="http://schemas.openxmlformats.org/officeDocument/2006/relationships" r:embed="rId1"/>
        <a:stretch>
          <a:fillRect/>
        </a:stretch>
      </xdr:blipFill>
      <xdr:spPr>
        <a:xfrm>
          <a:off x="30254501" y="1275907"/>
          <a:ext cx="967769" cy="438594"/>
        </a:xfrm>
        <a:prstGeom prst="rect">
          <a:avLst/>
        </a:prstGeom>
      </xdr:spPr>
    </xdr:pic>
    <xdr:clientData/>
  </xdr:twoCellAnchor>
  <xdr:twoCellAnchor editAs="oneCell">
    <xdr:from>
      <xdr:col>35</xdr:col>
      <xdr:colOff>447332</xdr:colOff>
      <xdr:row>5</xdr:row>
      <xdr:rowOff>142874</xdr:rowOff>
    </xdr:from>
    <xdr:to>
      <xdr:col>43</xdr:col>
      <xdr:colOff>581025</xdr:colOff>
      <xdr:row>21</xdr:row>
      <xdr:rowOff>238124</xdr:rowOff>
    </xdr:to>
    <xdr:pic>
      <xdr:nvPicPr>
        <xdr:cNvPr id="3" name="Imagen 2">
          <a:extLst>
            <a:ext uri="{FF2B5EF4-FFF2-40B4-BE49-F238E27FC236}">
              <a16:creationId xmlns:a16="http://schemas.microsoft.com/office/drawing/2014/main" id="{169F575B-8085-43E0-83B7-45EBD92DD557}"/>
            </a:ext>
          </a:extLst>
        </xdr:cNvPr>
        <xdr:cNvPicPr>
          <a:picLocks noChangeAspect="1"/>
        </xdr:cNvPicPr>
      </xdr:nvPicPr>
      <xdr:blipFill rotWithShape="1">
        <a:blip xmlns:r="http://schemas.openxmlformats.org/officeDocument/2006/relationships" r:embed="rId5"/>
        <a:srcRect l="31879" t="16669" r="21188" b="3599"/>
        <a:stretch/>
      </xdr:blipFill>
      <xdr:spPr>
        <a:xfrm>
          <a:off x="40928582" y="952499"/>
          <a:ext cx="6229693" cy="5953125"/>
        </a:xfrm>
        <a:prstGeom prst="rect">
          <a:avLst/>
        </a:prstGeom>
      </xdr:spPr>
    </xdr:pic>
    <xdr:clientData/>
  </xdr:twoCellAnchor>
  <xdr:twoCellAnchor editAs="oneCell">
    <xdr:from>
      <xdr:col>33</xdr:col>
      <xdr:colOff>190499</xdr:colOff>
      <xdr:row>30</xdr:row>
      <xdr:rowOff>9524</xdr:rowOff>
    </xdr:from>
    <xdr:to>
      <xdr:col>44</xdr:col>
      <xdr:colOff>571500</xdr:colOff>
      <xdr:row>42</xdr:row>
      <xdr:rowOff>276225</xdr:rowOff>
    </xdr:to>
    <xdr:pic>
      <xdr:nvPicPr>
        <xdr:cNvPr id="2" name="Imagen 1">
          <a:extLst>
            <a:ext uri="{FF2B5EF4-FFF2-40B4-BE49-F238E27FC236}">
              <a16:creationId xmlns:a16="http://schemas.microsoft.com/office/drawing/2014/main" id="{FD258C71-E503-4089-A45E-3DF65081BC20}"/>
            </a:ext>
          </a:extLst>
        </xdr:cNvPr>
        <xdr:cNvPicPr>
          <a:picLocks noChangeAspect="1"/>
        </xdr:cNvPicPr>
      </xdr:nvPicPr>
      <xdr:blipFill rotWithShape="1">
        <a:blip xmlns:r="http://schemas.openxmlformats.org/officeDocument/2006/relationships" r:embed="rId6"/>
        <a:srcRect l="32869" t="29263" r="19209" b="21472"/>
        <a:stretch/>
      </xdr:blipFill>
      <xdr:spPr>
        <a:xfrm>
          <a:off x="39119174" y="10277474"/>
          <a:ext cx="8763001" cy="506730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447675</xdr:colOff>
      <xdr:row>16</xdr:row>
      <xdr:rowOff>3176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16</xdr:row>
      <xdr:rowOff>3176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14</xdr:row>
      <xdr:rowOff>142875</xdr:rowOff>
    </xdr:from>
    <xdr:to>
      <xdr:col>6</xdr:col>
      <xdr:colOff>447675</xdr:colOff>
      <xdr:row>16</xdr:row>
      <xdr:rowOff>3176</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4000000}"/>
            </a:ext>
          </a:extLst>
        </xdr:cNvPr>
        <xdr:cNvSpPr/>
      </xdr:nvSpPr>
      <xdr:spPr bwMode="auto">
        <a:xfrm>
          <a:off x="4171950" y="2676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16</xdr:row>
      <xdr:rowOff>3176</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400-000005000000}"/>
            </a:ext>
          </a:extLst>
        </xdr:cNvPr>
        <xdr:cNvSpPr/>
      </xdr:nvSpPr>
      <xdr:spPr bwMode="auto">
        <a:xfrm>
          <a:off x="7477125" y="2676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5</xdr:row>
      <xdr:rowOff>0</xdr:rowOff>
    </xdr:from>
    <xdr:to>
      <xdr:col>2</xdr:col>
      <xdr:colOff>781050</xdr:colOff>
      <xdr:row>8</xdr:row>
      <xdr:rowOff>177800</xdr:rowOff>
    </xdr:to>
    <xdr:pic>
      <xdr:nvPicPr>
        <xdr:cNvPr id="6" name="Picture 11" descr="Logo Aero">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2643" y="870857"/>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447675</xdr:colOff>
      <xdr:row>16</xdr:row>
      <xdr:rowOff>3176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BB1094B-809F-40A2-A974-681ADBB7D175}"/>
            </a:ext>
          </a:extLst>
        </xdr:cNvPr>
        <xdr:cNvSpPr/>
      </xdr:nvSpPr>
      <xdr:spPr bwMode="auto">
        <a:xfrm>
          <a:off x="4162425" y="2676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16</xdr:row>
      <xdr:rowOff>3176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17A39B3-50C0-4B0A-8B0E-81296F9F15C4}"/>
            </a:ext>
          </a:extLst>
        </xdr:cNvPr>
        <xdr:cNvSpPr/>
      </xdr:nvSpPr>
      <xdr:spPr bwMode="auto">
        <a:xfrm>
          <a:off x="8191500" y="2676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14</xdr:row>
      <xdr:rowOff>142875</xdr:rowOff>
    </xdr:from>
    <xdr:to>
      <xdr:col>6</xdr:col>
      <xdr:colOff>447675</xdr:colOff>
      <xdr:row>16</xdr:row>
      <xdr:rowOff>3176</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A51C0E02-276E-459D-980A-D2714FC31D8B}"/>
            </a:ext>
          </a:extLst>
        </xdr:cNvPr>
        <xdr:cNvSpPr/>
      </xdr:nvSpPr>
      <xdr:spPr bwMode="auto">
        <a:xfrm>
          <a:off x="4162425" y="2676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16</xdr:row>
      <xdr:rowOff>3176</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363CA9C6-BD9B-4AEC-A9F2-68977FC21ED5}"/>
            </a:ext>
          </a:extLst>
        </xdr:cNvPr>
        <xdr:cNvSpPr/>
      </xdr:nvSpPr>
      <xdr:spPr bwMode="auto">
        <a:xfrm>
          <a:off x="8191500" y="2676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87357</xdr:colOff>
      <xdr:row>6</xdr:row>
      <xdr:rowOff>84666</xdr:rowOff>
    </xdr:from>
    <xdr:to>
      <xdr:col>2</xdr:col>
      <xdr:colOff>802216</xdr:colOff>
      <xdr:row>10</xdr:row>
      <xdr:rowOff>40216</xdr:rowOff>
    </xdr:to>
    <xdr:pic>
      <xdr:nvPicPr>
        <xdr:cNvPr id="6" name="Picture 11" descr="Logo Aero">
          <a:extLst>
            <a:ext uri="{FF2B5EF4-FFF2-40B4-BE49-F238E27FC236}">
              <a16:creationId xmlns:a16="http://schemas.microsoft.com/office/drawing/2014/main" id="{C90D41A3-4D78-44F8-95AE-A96011ADE5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3024" y="1121833"/>
          <a:ext cx="714859"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17</xdr:col>
      <xdr:colOff>635000</xdr:colOff>
      <xdr:row>30</xdr:row>
      <xdr:rowOff>127000</xdr:rowOff>
    </xdr:from>
    <xdr:to>
      <xdr:col>23</xdr:col>
      <xdr:colOff>7454</xdr:colOff>
      <xdr:row>42</xdr:row>
      <xdr:rowOff>148166</xdr:rowOff>
    </xdr:to>
    <xdr:pic>
      <xdr:nvPicPr>
        <xdr:cNvPr id="7" name="Imagen 6">
          <a:extLst>
            <a:ext uri="{FF2B5EF4-FFF2-40B4-BE49-F238E27FC236}">
              <a16:creationId xmlns:a16="http://schemas.microsoft.com/office/drawing/2014/main" id="{FC387A0B-9024-4780-BF52-F1F1C886F52F}"/>
            </a:ext>
          </a:extLst>
        </xdr:cNvPr>
        <xdr:cNvPicPr>
          <a:picLocks noChangeAspect="1"/>
        </xdr:cNvPicPr>
      </xdr:nvPicPr>
      <xdr:blipFill>
        <a:blip xmlns:r="http://schemas.openxmlformats.org/officeDocument/2006/relationships" r:embed="rId2"/>
        <a:stretch>
          <a:fillRect/>
        </a:stretch>
      </xdr:blipFill>
      <xdr:spPr>
        <a:xfrm>
          <a:off x="14361583" y="5577417"/>
          <a:ext cx="3944454" cy="218016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447675</xdr:colOff>
      <xdr:row>16</xdr:row>
      <xdr:rowOff>90092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500-000002000000}"/>
            </a:ext>
          </a:extLst>
        </xdr:cNvPr>
        <xdr:cNvSpPr/>
      </xdr:nvSpPr>
      <xdr:spPr bwMode="auto">
        <a:xfrm>
          <a:off x="4486275" y="3286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16</xdr:row>
      <xdr:rowOff>90092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500-000003000000}"/>
            </a:ext>
          </a:extLst>
        </xdr:cNvPr>
        <xdr:cNvSpPr/>
      </xdr:nvSpPr>
      <xdr:spPr bwMode="auto">
        <a:xfrm>
          <a:off x="7848600" y="32861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14</xdr:row>
      <xdr:rowOff>142875</xdr:rowOff>
    </xdr:from>
    <xdr:to>
      <xdr:col>6</xdr:col>
      <xdr:colOff>447675</xdr:colOff>
      <xdr:row>15</xdr:row>
      <xdr:rowOff>184151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500-000004000000}"/>
            </a:ext>
          </a:extLst>
        </xdr:cNvPr>
        <xdr:cNvSpPr/>
      </xdr:nvSpPr>
      <xdr:spPr bwMode="auto">
        <a:xfrm>
          <a:off x="4171950" y="2676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15</xdr:row>
      <xdr:rowOff>184151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500-000005000000}"/>
            </a:ext>
          </a:extLst>
        </xdr:cNvPr>
        <xdr:cNvSpPr/>
      </xdr:nvSpPr>
      <xdr:spPr bwMode="auto">
        <a:xfrm>
          <a:off x="7477125" y="2676525"/>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14</xdr:row>
      <xdr:rowOff>142875</xdr:rowOff>
    </xdr:from>
    <xdr:to>
      <xdr:col>6</xdr:col>
      <xdr:colOff>447675</xdr:colOff>
      <xdr:row>16</xdr:row>
      <xdr:rowOff>83742</xdr:rowOff>
    </xdr:to>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500-000006000000}"/>
            </a:ext>
          </a:extLst>
        </xdr:cNvPr>
        <xdr:cNvSpPr/>
      </xdr:nvSpPr>
      <xdr:spPr bwMode="auto">
        <a:xfrm>
          <a:off x="4171950" y="2676525"/>
          <a:ext cx="295275" cy="33774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16</xdr:row>
      <xdr:rowOff>83742</xdr:rowOff>
    </xdr:to>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500-000007000000}"/>
            </a:ext>
          </a:extLst>
        </xdr:cNvPr>
        <xdr:cNvSpPr/>
      </xdr:nvSpPr>
      <xdr:spPr bwMode="auto">
        <a:xfrm>
          <a:off x="7419975" y="2676525"/>
          <a:ext cx="295275" cy="33774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5</xdr:row>
      <xdr:rowOff>0</xdr:rowOff>
    </xdr:from>
    <xdr:to>
      <xdr:col>2</xdr:col>
      <xdr:colOff>781050</xdr:colOff>
      <xdr:row>8</xdr:row>
      <xdr:rowOff>177800</xdr:rowOff>
    </xdr:to>
    <xdr:pic>
      <xdr:nvPicPr>
        <xdr:cNvPr id="8" name="Picture 11" descr="Logo Aero">
          <a:extLst>
            <a:ext uri="{FF2B5EF4-FFF2-40B4-BE49-F238E27FC236}">
              <a16:creationId xmlns:a16="http://schemas.microsoft.com/office/drawing/2014/main" id="{00000000-0008-0000-05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4500" y="8572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447675</xdr:colOff>
      <xdr:row>17</xdr:row>
      <xdr:rowOff>3728</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600-000002000000}"/>
            </a:ext>
          </a:extLst>
        </xdr:cNvPr>
        <xdr:cNvSpPr/>
      </xdr:nvSpPr>
      <xdr:spPr bwMode="auto">
        <a:xfrm>
          <a:off x="4171950" y="3286125"/>
          <a:ext cx="295275" cy="3365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17</xdr:row>
      <xdr:rowOff>3728</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600-000003000000}"/>
            </a:ext>
          </a:extLst>
        </xdr:cNvPr>
        <xdr:cNvSpPr/>
      </xdr:nvSpPr>
      <xdr:spPr bwMode="auto">
        <a:xfrm>
          <a:off x="7296150" y="3286125"/>
          <a:ext cx="295275" cy="3365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14</xdr:row>
      <xdr:rowOff>142875</xdr:rowOff>
    </xdr:from>
    <xdr:to>
      <xdr:col>6</xdr:col>
      <xdr:colOff>447675</xdr:colOff>
      <xdr:row>17</xdr:row>
      <xdr:rowOff>3728</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600-000004000000}"/>
            </a:ext>
          </a:extLst>
        </xdr:cNvPr>
        <xdr:cNvSpPr/>
      </xdr:nvSpPr>
      <xdr:spPr bwMode="auto">
        <a:xfrm>
          <a:off x="4171950" y="2676525"/>
          <a:ext cx="295275" cy="43235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17</xdr:row>
      <xdr:rowOff>3728</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600-000005000000}"/>
            </a:ext>
          </a:extLst>
        </xdr:cNvPr>
        <xdr:cNvSpPr/>
      </xdr:nvSpPr>
      <xdr:spPr bwMode="auto">
        <a:xfrm>
          <a:off x="7419975" y="2676525"/>
          <a:ext cx="295275" cy="43235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5</xdr:row>
      <xdr:rowOff>0</xdr:rowOff>
    </xdr:from>
    <xdr:to>
      <xdr:col>2</xdr:col>
      <xdr:colOff>781050</xdr:colOff>
      <xdr:row>8</xdr:row>
      <xdr:rowOff>177800</xdr:rowOff>
    </xdr:to>
    <xdr:pic>
      <xdr:nvPicPr>
        <xdr:cNvPr id="6" name="Picture 11" descr="Logo Aero">
          <a:extLst>
            <a:ext uri="{FF2B5EF4-FFF2-40B4-BE49-F238E27FC236}">
              <a16:creationId xmlns:a16="http://schemas.microsoft.com/office/drawing/2014/main" id="{00000000-0008-0000-06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4500" y="8572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447675</xdr:colOff>
      <xdr:row>18</xdr:row>
      <xdr:rowOff>269876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700-000002000000}"/>
            </a:ext>
          </a:extLst>
        </xdr:cNvPr>
        <xdr:cNvSpPr/>
      </xdr:nvSpPr>
      <xdr:spPr bwMode="auto">
        <a:xfrm>
          <a:off x="4171950" y="2676525"/>
          <a:ext cx="295275" cy="8890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18</xdr:row>
      <xdr:rowOff>269876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700-000003000000}"/>
            </a:ext>
          </a:extLst>
        </xdr:cNvPr>
        <xdr:cNvSpPr/>
      </xdr:nvSpPr>
      <xdr:spPr bwMode="auto">
        <a:xfrm>
          <a:off x="7419975" y="2676525"/>
          <a:ext cx="295275" cy="8890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3</xdr:row>
      <xdr:rowOff>0</xdr:rowOff>
    </xdr:from>
    <xdr:to>
      <xdr:col>3</xdr:col>
      <xdr:colOff>19050</xdr:colOff>
      <xdr:row>7</xdr:row>
      <xdr:rowOff>3175</xdr:rowOff>
    </xdr:to>
    <xdr:pic>
      <xdr:nvPicPr>
        <xdr:cNvPr id="4" name="Picture 11" descr="Logo Aero">
          <a:extLst>
            <a:ext uri="{FF2B5EF4-FFF2-40B4-BE49-F238E27FC236}">
              <a16:creationId xmlns:a16="http://schemas.microsoft.com/office/drawing/2014/main" id="{00000000-0008-0000-07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523875"/>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447675</xdr:colOff>
      <xdr:row>19</xdr:row>
      <xdr:rowOff>79376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DAECF36-8E95-DF4A-AC17-3C0C70C77E2E}"/>
            </a:ext>
          </a:extLst>
        </xdr:cNvPr>
        <xdr:cNvSpPr/>
      </xdr:nvSpPr>
      <xdr:spPr bwMode="auto">
        <a:xfrm>
          <a:off x="4762500" y="2606675"/>
          <a:ext cx="295275" cy="863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19</xdr:row>
      <xdr:rowOff>79376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E4BB77D-D9A8-0346-BF05-2428B4BE51AA}"/>
            </a:ext>
          </a:extLst>
        </xdr:cNvPr>
        <xdr:cNvSpPr/>
      </xdr:nvSpPr>
      <xdr:spPr bwMode="auto">
        <a:xfrm>
          <a:off x="8496300" y="2606675"/>
          <a:ext cx="295275" cy="863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14</xdr:row>
      <xdr:rowOff>142875</xdr:rowOff>
    </xdr:from>
    <xdr:to>
      <xdr:col>6</xdr:col>
      <xdr:colOff>447675</xdr:colOff>
      <xdr:row>19</xdr:row>
      <xdr:rowOff>79376</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436E4F16-EA7E-3F40-9A3E-C921D5D375C9}"/>
            </a:ext>
          </a:extLst>
        </xdr:cNvPr>
        <xdr:cNvSpPr/>
      </xdr:nvSpPr>
      <xdr:spPr bwMode="auto">
        <a:xfrm>
          <a:off x="4762500" y="2606675"/>
          <a:ext cx="295275" cy="863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19</xdr:row>
      <xdr:rowOff>79376</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8D9E14C6-86A4-1C4B-9B1F-2614F02CCD65}"/>
            </a:ext>
          </a:extLst>
        </xdr:cNvPr>
        <xdr:cNvSpPr/>
      </xdr:nvSpPr>
      <xdr:spPr bwMode="auto">
        <a:xfrm>
          <a:off x="8496300" y="2606675"/>
          <a:ext cx="295275" cy="8636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5</xdr:row>
      <xdr:rowOff>0</xdr:rowOff>
    </xdr:from>
    <xdr:to>
      <xdr:col>2</xdr:col>
      <xdr:colOff>781050</xdr:colOff>
      <xdr:row>8</xdr:row>
      <xdr:rowOff>177800</xdr:rowOff>
    </xdr:to>
    <xdr:pic>
      <xdr:nvPicPr>
        <xdr:cNvPr id="6" name="Picture 11" descr="Logo Aero">
          <a:extLst>
            <a:ext uri="{FF2B5EF4-FFF2-40B4-BE49-F238E27FC236}">
              <a16:creationId xmlns:a16="http://schemas.microsoft.com/office/drawing/2014/main" id="{E85DA253-10DC-CD4F-A22B-C04DB45D83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0" y="876300"/>
          <a:ext cx="781050" cy="711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447675</xdr:colOff>
      <xdr:row>19</xdr:row>
      <xdr:rowOff>279401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F1A232A-4697-6F4D-B8FB-99C006A79FA7}"/>
            </a:ext>
          </a:extLst>
        </xdr:cNvPr>
        <xdr:cNvSpPr/>
      </xdr:nvSpPr>
      <xdr:spPr bwMode="auto">
        <a:xfrm>
          <a:off x="4762500" y="2606675"/>
          <a:ext cx="295275" cy="10636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19</xdr:row>
      <xdr:rowOff>279401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BBBB1BC-0E8D-5647-9F4E-2B11CEAED1CF}"/>
            </a:ext>
          </a:extLst>
        </xdr:cNvPr>
        <xdr:cNvSpPr/>
      </xdr:nvSpPr>
      <xdr:spPr bwMode="auto">
        <a:xfrm>
          <a:off x="8496300" y="2606675"/>
          <a:ext cx="295275" cy="10636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14</xdr:row>
      <xdr:rowOff>142875</xdr:rowOff>
    </xdr:from>
    <xdr:to>
      <xdr:col>6</xdr:col>
      <xdr:colOff>447675</xdr:colOff>
      <xdr:row>19</xdr:row>
      <xdr:rowOff>279401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F1D93A45-8AF9-E244-A367-6989A62883FB}"/>
            </a:ext>
          </a:extLst>
        </xdr:cNvPr>
        <xdr:cNvSpPr/>
      </xdr:nvSpPr>
      <xdr:spPr bwMode="auto">
        <a:xfrm>
          <a:off x="4762500" y="2606675"/>
          <a:ext cx="295275" cy="10636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19</xdr:row>
      <xdr:rowOff>279401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187C8804-FA15-AA44-A1D0-625D78851700}"/>
            </a:ext>
          </a:extLst>
        </xdr:cNvPr>
        <xdr:cNvSpPr/>
      </xdr:nvSpPr>
      <xdr:spPr bwMode="auto">
        <a:xfrm>
          <a:off x="8496300" y="2606675"/>
          <a:ext cx="295275" cy="10636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5</xdr:row>
      <xdr:rowOff>0</xdr:rowOff>
    </xdr:from>
    <xdr:to>
      <xdr:col>2</xdr:col>
      <xdr:colOff>781050</xdr:colOff>
      <xdr:row>8</xdr:row>
      <xdr:rowOff>177800</xdr:rowOff>
    </xdr:to>
    <xdr:pic>
      <xdr:nvPicPr>
        <xdr:cNvPr id="6" name="Picture 11" descr="Logo Aero">
          <a:extLst>
            <a:ext uri="{FF2B5EF4-FFF2-40B4-BE49-F238E27FC236}">
              <a16:creationId xmlns:a16="http://schemas.microsoft.com/office/drawing/2014/main" id="{42ABAF02-AECE-764B-A393-A025E0E4ED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0" y="876300"/>
          <a:ext cx="781050" cy="711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447675</xdr:colOff>
      <xdr:row>20</xdr:row>
      <xdr:rowOff>334170</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1B2F1CB-B23A-0344-9114-0C98C08F3008}"/>
            </a:ext>
          </a:extLst>
        </xdr:cNvPr>
        <xdr:cNvSpPr/>
      </xdr:nvSpPr>
      <xdr:spPr bwMode="auto">
        <a:xfrm>
          <a:off x="4762500" y="2606675"/>
          <a:ext cx="295275" cy="12961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20</xdr:row>
      <xdr:rowOff>334170</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2F5C077-C175-CD41-9954-73AE38007DFF}"/>
            </a:ext>
          </a:extLst>
        </xdr:cNvPr>
        <xdr:cNvSpPr/>
      </xdr:nvSpPr>
      <xdr:spPr bwMode="auto">
        <a:xfrm>
          <a:off x="8636000" y="2606675"/>
          <a:ext cx="295275" cy="12961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14</xdr:row>
      <xdr:rowOff>142875</xdr:rowOff>
    </xdr:from>
    <xdr:to>
      <xdr:col>6</xdr:col>
      <xdr:colOff>447675</xdr:colOff>
      <xdr:row>20</xdr:row>
      <xdr:rowOff>334170</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42BE2AF7-1DA5-9B46-8FDE-27ACFF5761BE}"/>
            </a:ext>
          </a:extLst>
        </xdr:cNvPr>
        <xdr:cNvSpPr/>
      </xdr:nvSpPr>
      <xdr:spPr bwMode="auto">
        <a:xfrm>
          <a:off x="4762500" y="2606675"/>
          <a:ext cx="295275" cy="12961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20</xdr:row>
      <xdr:rowOff>334170</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10EA5A2F-FA21-4244-815A-6B307EDBBB54}"/>
            </a:ext>
          </a:extLst>
        </xdr:cNvPr>
        <xdr:cNvSpPr/>
      </xdr:nvSpPr>
      <xdr:spPr bwMode="auto">
        <a:xfrm>
          <a:off x="8636000" y="2606675"/>
          <a:ext cx="295275" cy="12961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5</xdr:row>
      <xdr:rowOff>0</xdr:rowOff>
    </xdr:from>
    <xdr:to>
      <xdr:col>2</xdr:col>
      <xdr:colOff>781050</xdr:colOff>
      <xdr:row>8</xdr:row>
      <xdr:rowOff>177800</xdr:rowOff>
    </xdr:to>
    <xdr:pic>
      <xdr:nvPicPr>
        <xdr:cNvPr id="6" name="Picture 11" descr="Logo Aero">
          <a:extLst>
            <a:ext uri="{FF2B5EF4-FFF2-40B4-BE49-F238E27FC236}">
              <a16:creationId xmlns:a16="http://schemas.microsoft.com/office/drawing/2014/main" id="{2D791D14-A58A-404C-9BA4-0C11867ACF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0" y="876300"/>
          <a:ext cx="781050" cy="711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447675</xdr:colOff>
      <xdr:row>23</xdr:row>
      <xdr:rowOff>105570</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ABB23D7-3AA7-0149-837F-E33BF25909C2}"/>
            </a:ext>
          </a:extLst>
        </xdr:cNvPr>
        <xdr:cNvSpPr/>
      </xdr:nvSpPr>
      <xdr:spPr bwMode="auto">
        <a:xfrm>
          <a:off x="4762500" y="2606675"/>
          <a:ext cx="295275" cy="1867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23</xdr:row>
      <xdr:rowOff>105570</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40BDEF6-BD40-5E42-997D-39D0670D1318}"/>
            </a:ext>
          </a:extLst>
        </xdr:cNvPr>
        <xdr:cNvSpPr/>
      </xdr:nvSpPr>
      <xdr:spPr bwMode="auto">
        <a:xfrm>
          <a:off x="8686800" y="2606675"/>
          <a:ext cx="295275" cy="1867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14</xdr:row>
      <xdr:rowOff>142875</xdr:rowOff>
    </xdr:from>
    <xdr:to>
      <xdr:col>6</xdr:col>
      <xdr:colOff>447675</xdr:colOff>
      <xdr:row>23</xdr:row>
      <xdr:rowOff>105570</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81906970-F478-4141-86AB-36D34375E68C}"/>
            </a:ext>
          </a:extLst>
        </xdr:cNvPr>
        <xdr:cNvSpPr/>
      </xdr:nvSpPr>
      <xdr:spPr bwMode="auto">
        <a:xfrm>
          <a:off x="4762500" y="2606675"/>
          <a:ext cx="295275" cy="1867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23</xdr:row>
      <xdr:rowOff>105570</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0D5CE447-EC62-9C4D-B3AB-8F8828B6700A}"/>
            </a:ext>
          </a:extLst>
        </xdr:cNvPr>
        <xdr:cNvSpPr/>
      </xdr:nvSpPr>
      <xdr:spPr bwMode="auto">
        <a:xfrm>
          <a:off x="8686800" y="2606675"/>
          <a:ext cx="295275" cy="18676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447675</xdr:colOff>
      <xdr:row>26</xdr:row>
      <xdr:rowOff>172694</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C4B9C9F-8505-5F47-811A-9BC00492AFF1}"/>
            </a:ext>
          </a:extLst>
        </xdr:cNvPr>
        <xdr:cNvSpPr/>
      </xdr:nvSpPr>
      <xdr:spPr bwMode="auto">
        <a:xfrm>
          <a:off x="4762500" y="2746375"/>
          <a:ext cx="295275" cy="2468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26</xdr:row>
      <xdr:rowOff>172694</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F15A5F1-BF28-064E-A978-85987290693E}"/>
            </a:ext>
          </a:extLst>
        </xdr:cNvPr>
        <xdr:cNvSpPr/>
      </xdr:nvSpPr>
      <xdr:spPr bwMode="auto">
        <a:xfrm>
          <a:off x="8686800" y="2746375"/>
          <a:ext cx="295275" cy="2468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14</xdr:row>
      <xdr:rowOff>142875</xdr:rowOff>
    </xdr:from>
    <xdr:to>
      <xdr:col>6</xdr:col>
      <xdr:colOff>447675</xdr:colOff>
      <xdr:row>26</xdr:row>
      <xdr:rowOff>172694</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4CE03D34-43D3-7D4B-B1C2-29B68822AF12}"/>
            </a:ext>
          </a:extLst>
        </xdr:cNvPr>
        <xdr:cNvSpPr/>
      </xdr:nvSpPr>
      <xdr:spPr bwMode="auto">
        <a:xfrm>
          <a:off x="4762500" y="2746375"/>
          <a:ext cx="295275" cy="2468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26</xdr:row>
      <xdr:rowOff>172694</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883A29A4-D8EA-7A43-8068-B58748BAB52E}"/>
            </a:ext>
          </a:extLst>
        </xdr:cNvPr>
        <xdr:cNvSpPr/>
      </xdr:nvSpPr>
      <xdr:spPr bwMode="auto">
        <a:xfrm>
          <a:off x="8686800" y="2746375"/>
          <a:ext cx="295275" cy="24682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5</xdr:row>
      <xdr:rowOff>0</xdr:rowOff>
    </xdr:from>
    <xdr:to>
      <xdr:col>2</xdr:col>
      <xdr:colOff>781050</xdr:colOff>
      <xdr:row>8</xdr:row>
      <xdr:rowOff>177800</xdr:rowOff>
    </xdr:to>
    <xdr:pic>
      <xdr:nvPicPr>
        <xdr:cNvPr id="6" name="Picture 11" descr="Logo Aero">
          <a:extLst>
            <a:ext uri="{FF2B5EF4-FFF2-40B4-BE49-F238E27FC236}">
              <a16:creationId xmlns:a16="http://schemas.microsoft.com/office/drawing/2014/main" id="{FC05EA0E-84A1-BA41-8510-BACDF9BE0F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0" y="876300"/>
          <a:ext cx="781050" cy="711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5</xdr:col>
      <xdr:colOff>152400</xdr:colOff>
      <xdr:row>14</xdr:row>
      <xdr:rowOff>142875</xdr:rowOff>
    </xdr:from>
    <xdr:to>
      <xdr:col>5</xdr:col>
      <xdr:colOff>447675</xdr:colOff>
      <xdr:row>18</xdr:row>
      <xdr:rowOff>13253</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262749A-29F7-45FF-BCCB-432A9883C172}"/>
            </a:ext>
          </a:extLst>
        </xdr:cNvPr>
        <xdr:cNvSpPr/>
      </xdr:nvSpPr>
      <xdr:spPr bwMode="auto">
        <a:xfrm>
          <a:off x="5581650" y="2638425"/>
          <a:ext cx="295275" cy="51807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14</xdr:row>
      <xdr:rowOff>142875</xdr:rowOff>
    </xdr:from>
    <xdr:to>
      <xdr:col>9</xdr:col>
      <xdr:colOff>447675</xdr:colOff>
      <xdr:row>18</xdr:row>
      <xdr:rowOff>13253</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4B41172-505F-418A-9FEB-178CA2EBD96D}"/>
            </a:ext>
          </a:extLst>
        </xdr:cNvPr>
        <xdr:cNvSpPr/>
      </xdr:nvSpPr>
      <xdr:spPr bwMode="auto">
        <a:xfrm>
          <a:off x="8629650" y="2638425"/>
          <a:ext cx="295275" cy="51807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152400</xdr:colOff>
      <xdr:row>14</xdr:row>
      <xdr:rowOff>142875</xdr:rowOff>
    </xdr:from>
    <xdr:to>
      <xdr:col>5</xdr:col>
      <xdr:colOff>447675</xdr:colOff>
      <xdr:row>18</xdr:row>
      <xdr:rowOff>13253</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E10B542E-6994-4B3F-B9DF-2F4DABFC7C73}"/>
            </a:ext>
          </a:extLst>
        </xdr:cNvPr>
        <xdr:cNvSpPr/>
      </xdr:nvSpPr>
      <xdr:spPr bwMode="auto">
        <a:xfrm>
          <a:off x="5581650" y="2638425"/>
          <a:ext cx="295275" cy="51807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14</xdr:row>
      <xdr:rowOff>142875</xdr:rowOff>
    </xdr:from>
    <xdr:to>
      <xdr:col>9</xdr:col>
      <xdr:colOff>447675</xdr:colOff>
      <xdr:row>18</xdr:row>
      <xdr:rowOff>13253</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2D1E0949-DA35-40D0-A0A7-D96436D4AB67}"/>
            </a:ext>
          </a:extLst>
        </xdr:cNvPr>
        <xdr:cNvSpPr/>
      </xdr:nvSpPr>
      <xdr:spPr bwMode="auto">
        <a:xfrm>
          <a:off x="8629650" y="2638425"/>
          <a:ext cx="295275" cy="51807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xdr:col>
      <xdr:colOff>870387</xdr:colOff>
      <xdr:row>5</xdr:row>
      <xdr:rowOff>99343</xdr:rowOff>
    </xdr:from>
    <xdr:to>
      <xdr:col>1</xdr:col>
      <xdr:colOff>1883833</xdr:colOff>
      <xdr:row>11</xdr:row>
      <xdr:rowOff>63313</xdr:rowOff>
    </xdr:to>
    <xdr:pic>
      <xdr:nvPicPr>
        <xdr:cNvPr id="6" name="Picture 11" descr="Logo Aero">
          <a:extLst>
            <a:ext uri="{FF2B5EF4-FFF2-40B4-BE49-F238E27FC236}">
              <a16:creationId xmlns:a16="http://schemas.microsoft.com/office/drawing/2014/main" id="{944A2931-8A84-42A2-B603-5FC8240994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7562" y="1099468"/>
          <a:ext cx="1013446" cy="964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180975</xdr:colOff>
      <xdr:row>1</xdr:row>
      <xdr:rowOff>85725</xdr:rowOff>
    </xdr:from>
    <xdr:to>
      <xdr:col>1</xdr:col>
      <xdr:colOff>838200</xdr:colOff>
      <xdr:row>2</xdr:row>
      <xdr:rowOff>542925</xdr:rowOff>
    </xdr:to>
    <xdr:pic>
      <xdr:nvPicPr>
        <xdr:cNvPr id="2" name="1 Imagen">
          <a:extLst>
            <a:ext uri="{FF2B5EF4-FFF2-40B4-BE49-F238E27FC236}">
              <a16:creationId xmlns:a16="http://schemas.microsoft.com/office/drawing/2014/main" id="{D3F51DCD-6086-404E-AB9E-5073C7736182}"/>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3" name="Line 12">
          <a:extLst>
            <a:ext uri="{FF2B5EF4-FFF2-40B4-BE49-F238E27FC236}">
              <a16:creationId xmlns:a16="http://schemas.microsoft.com/office/drawing/2014/main" id="{86190695-5C42-4F7A-A4FF-C90A6483B24D}"/>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 name="Line 13">
          <a:extLst>
            <a:ext uri="{FF2B5EF4-FFF2-40B4-BE49-F238E27FC236}">
              <a16:creationId xmlns:a16="http://schemas.microsoft.com/office/drawing/2014/main" id="{096871AC-BD77-43B4-B769-14E9C3CEB3EF}"/>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 name="Line 28">
          <a:extLst>
            <a:ext uri="{FF2B5EF4-FFF2-40B4-BE49-F238E27FC236}">
              <a16:creationId xmlns:a16="http://schemas.microsoft.com/office/drawing/2014/main" id="{A3F73519-7AE5-47F1-BEFC-A77781224429}"/>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 name="Line 29">
          <a:extLst>
            <a:ext uri="{FF2B5EF4-FFF2-40B4-BE49-F238E27FC236}">
              <a16:creationId xmlns:a16="http://schemas.microsoft.com/office/drawing/2014/main" id="{099E1A57-C613-49A7-90CA-ED17BE6FCDF8}"/>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 name="Line 13">
          <a:extLst>
            <a:ext uri="{FF2B5EF4-FFF2-40B4-BE49-F238E27FC236}">
              <a16:creationId xmlns:a16="http://schemas.microsoft.com/office/drawing/2014/main" id="{46B6D10D-2008-431A-A73B-B7816820FC02}"/>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 name="Line 29">
          <a:extLst>
            <a:ext uri="{FF2B5EF4-FFF2-40B4-BE49-F238E27FC236}">
              <a16:creationId xmlns:a16="http://schemas.microsoft.com/office/drawing/2014/main" id="{53DE57B9-1720-48B8-9F97-046BBE25F4D8}"/>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9" name="Line 12">
          <a:extLst>
            <a:ext uri="{FF2B5EF4-FFF2-40B4-BE49-F238E27FC236}">
              <a16:creationId xmlns:a16="http://schemas.microsoft.com/office/drawing/2014/main" id="{92B57F9F-4280-4C21-83BD-7A1892E529EC}"/>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 name="Line 13">
          <a:extLst>
            <a:ext uri="{FF2B5EF4-FFF2-40B4-BE49-F238E27FC236}">
              <a16:creationId xmlns:a16="http://schemas.microsoft.com/office/drawing/2014/main" id="{9B59D308-088C-41DD-BF3B-66D508FA04CF}"/>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1" name="Line 28">
          <a:extLst>
            <a:ext uri="{FF2B5EF4-FFF2-40B4-BE49-F238E27FC236}">
              <a16:creationId xmlns:a16="http://schemas.microsoft.com/office/drawing/2014/main" id="{9D594759-80C3-4106-AE01-7E486D16EAC8}"/>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 name="Line 29">
          <a:extLst>
            <a:ext uri="{FF2B5EF4-FFF2-40B4-BE49-F238E27FC236}">
              <a16:creationId xmlns:a16="http://schemas.microsoft.com/office/drawing/2014/main" id="{07B120E0-A1C2-4868-AE66-B2933E513D02}"/>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3" name="Line 12">
          <a:extLst>
            <a:ext uri="{FF2B5EF4-FFF2-40B4-BE49-F238E27FC236}">
              <a16:creationId xmlns:a16="http://schemas.microsoft.com/office/drawing/2014/main" id="{52999A50-158C-480C-8D5B-AC44BDD0DAA0}"/>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4" name="Line 13">
          <a:extLst>
            <a:ext uri="{FF2B5EF4-FFF2-40B4-BE49-F238E27FC236}">
              <a16:creationId xmlns:a16="http://schemas.microsoft.com/office/drawing/2014/main" id="{1E92140F-8B9C-4AD5-B1CD-FEBBA9D81D16}"/>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5" name="Line 28">
          <a:extLst>
            <a:ext uri="{FF2B5EF4-FFF2-40B4-BE49-F238E27FC236}">
              <a16:creationId xmlns:a16="http://schemas.microsoft.com/office/drawing/2014/main" id="{DEFAFAB6-EE2D-4429-A37F-C0E4F3867876}"/>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6" name="Line 29">
          <a:extLst>
            <a:ext uri="{FF2B5EF4-FFF2-40B4-BE49-F238E27FC236}">
              <a16:creationId xmlns:a16="http://schemas.microsoft.com/office/drawing/2014/main" id="{FA248CEA-5EC2-409A-BB88-519321291F97}"/>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7" name="Line 13">
          <a:extLst>
            <a:ext uri="{FF2B5EF4-FFF2-40B4-BE49-F238E27FC236}">
              <a16:creationId xmlns:a16="http://schemas.microsoft.com/office/drawing/2014/main" id="{D0F6DD72-363B-4612-BFA8-D428C703A66D}"/>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8" name="Line 29">
          <a:extLst>
            <a:ext uri="{FF2B5EF4-FFF2-40B4-BE49-F238E27FC236}">
              <a16:creationId xmlns:a16="http://schemas.microsoft.com/office/drawing/2014/main" id="{61D5FA5E-37D4-45AA-B07D-8CF7552C9457}"/>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9" name="Line 12">
          <a:extLst>
            <a:ext uri="{FF2B5EF4-FFF2-40B4-BE49-F238E27FC236}">
              <a16:creationId xmlns:a16="http://schemas.microsoft.com/office/drawing/2014/main" id="{FE2E237A-864C-4E05-A2FE-CCCEC403E1E0}"/>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0" name="Line 13">
          <a:extLst>
            <a:ext uri="{FF2B5EF4-FFF2-40B4-BE49-F238E27FC236}">
              <a16:creationId xmlns:a16="http://schemas.microsoft.com/office/drawing/2014/main" id="{B4D99A89-4637-4E8F-98E4-64A7C3914BD4}"/>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1" name="Line 28">
          <a:extLst>
            <a:ext uri="{FF2B5EF4-FFF2-40B4-BE49-F238E27FC236}">
              <a16:creationId xmlns:a16="http://schemas.microsoft.com/office/drawing/2014/main" id="{9413F01C-A8DB-4BDC-AA54-D66BFE529711}"/>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2" name="Line 29">
          <a:extLst>
            <a:ext uri="{FF2B5EF4-FFF2-40B4-BE49-F238E27FC236}">
              <a16:creationId xmlns:a16="http://schemas.microsoft.com/office/drawing/2014/main" id="{51428B15-D573-44CC-85FD-6DBB4C6B1B48}"/>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23" name="1 Imagen">
          <a:extLst>
            <a:ext uri="{FF2B5EF4-FFF2-40B4-BE49-F238E27FC236}">
              <a16:creationId xmlns:a16="http://schemas.microsoft.com/office/drawing/2014/main" id="{BB8900E8-3061-49B7-B9C3-632DCB509B2A}"/>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24" name="Line 12">
          <a:extLst>
            <a:ext uri="{FF2B5EF4-FFF2-40B4-BE49-F238E27FC236}">
              <a16:creationId xmlns:a16="http://schemas.microsoft.com/office/drawing/2014/main" id="{B1B1E540-DAA4-4CE4-9C29-BA000D372DB8}"/>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5" name="Line 13">
          <a:extLst>
            <a:ext uri="{FF2B5EF4-FFF2-40B4-BE49-F238E27FC236}">
              <a16:creationId xmlns:a16="http://schemas.microsoft.com/office/drawing/2014/main" id="{6277822E-071A-4ABA-9029-1CA1703C4DE5}"/>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6" name="Line 28">
          <a:extLst>
            <a:ext uri="{FF2B5EF4-FFF2-40B4-BE49-F238E27FC236}">
              <a16:creationId xmlns:a16="http://schemas.microsoft.com/office/drawing/2014/main" id="{1C5E4047-7BCD-4154-B61E-5AE01E8C940D}"/>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7" name="Line 29">
          <a:extLst>
            <a:ext uri="{FF2B5EF4-FFF2-40B4-BE49-F238E27FC236}">
              <a16:creationId xmlns:a16="http://schemas.microsoft.com/office/drawing/2014/main" id="{E874C2AD-9B28-465E-B9D2-D5BAB15FE73D}"/>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8" name="Line 13">
          <a:extLst>
            <a:ext uri="{FF2B5EF4-FFF2-40B4-BE49-F238E27FC236}">
              <a16:creationId xmlns:a16="http://schemas.microsoft.com/office/drawing/2014/main" id="{9EEE75F3-3EF3-45A2-AFCE-D1D0E6E71636}"/>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9" name="Line 29">
          <a:extLst>
            <a:ext uri="{FF2B5EF4-FFF2-40B4-BE49-F238E27FC236}">
              <a16:creationId xmlns:a16="http://schemas.microsoft.com/office/drawing/2014/main" id="{7D4FDF4D-3AD9-4B9A-B99F-69D4C936E1E8}"/>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0" name="Line 12">
          <a:extLst>
            <a:ext uri="{FF2B5EF4-FFF2-40B4-BE49-F238E27FC236}">
              <a16:creationId xmlns:a16="http://schemas.microsoft.com/office/drawing/2014/main" id="{BB829003-6765-46B2-A095-210432DF8B2F}"/>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1" name="Line 13">
          <a:extLst>
            <a:ext uri="{FF2B5EF4-FFF2-40B4-BE49-F238E27FC236}">
              <a16:creationId xmlns:a16="http://schemas.microsoft.com/office/drawing/2014/main" id="{1505DA0C-56FC-4D36-B549-DBF1F2BE17D1}"/>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2" name="Line 28">
          <a:extLst>
            <a:ext uri="{FF2B5EF4-FFF2-40B4-BE49-F238E27FC236}">
              <a16:creationId xmlns:a16="http://schemas.microsoft.com/office/drawing/2014/main" id="{768AB316-DD5D-4B90-8074-8AA3547D8097}"/>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3" name="Line 29">
          <a:extLst>
            <a:ext uri="{FF2B5EF4-FFF2-40B4-BE49-F238E27FC236}">
              <a16:creationId xmlns:a16="http://schemas.microsoft.com/office/drawing/2014/main" id="{60D5B1B3-3762-40FA-9B41-545C406E23F2}"/>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4" name="Line 12">
          <a:extLst>
            <a:ext uri="{FF2B5EF4-FFF2-40B4-BE49-F238E27FC236}">
              <a16:creationId xmlns:a16="http://schemas.microsoft.com/office/drawing/2014/main" id="{E3EDE83B-8036-4D00-81F7-2428D339D281}"/>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5" name="Line 13">
          <a:extLst>
            <a:ext uri="{FF2B5EF4-FFF2-40B4-BE49-F238E27FC236}">
              <a16:creationId xmlns:a16="http://schemas.microsoft.com/office/drawing/2014/main" id="{46B88C1F-8047-4495-A5C1-FEDCE51F6339}"/>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6" name="Line 28">
          <a:extLst>
            <a:ext uri="{FF2B5EF4-FFF2-40B4-BE49-F238E27FC236}">
              <a16:creationId xmlns:a16="http://schemas.microsoft.com/office/drawing/2014/main" id="{8A3F4E9E-642C-4F51-80D3-C4652DE8FF46}"/>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7" name="Line 29">
          <a:extLst>
            <a:ext uri="{FF2B5EF4-FFF2-40B4-BE49-F238E27FC236}">
              <a16:creationId xmlns:a16="http://schemas.microsoft.com/office/drawing/2014/main" id="{B0E0D950-568A-48E7-B5C8-BF4C19B6C613}"/>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8" name="Line 13">
          <a:extLst>
            <a:ext uri="{FF2B5EF4-FFF2-40B4-BE49-F238E27FC236}">
              <a16:creationId xmlns:a16="http://schemas.microsoft.com/office/drawing/2014/main" id="{06B4EEBC-54E4-4E6E-8F55-C8CAEBC33067}"/>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9" name="Line 29">
          <a:extLst>
            <a:ext uri="{FF2B5EF4-FFF2-40B4-BE49-F238E27FC236}">
              <a16:creationId xmlns:a16="http://schemas.microsoft.com/office/drawing/2014/main" id="{9A72DC11-88D7-4CF3-B616-BCDD39E6D587}"/>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0" name="Line 12">
          <a:extLst>
            <a:ext uri="{FF2B5EF4-FFF2-40B4-BE49-F238E27FC236}">
              <a16:creationId xmlns:a16="http://schemas.microsoft.com/office/drawing/2014/main" id="{A70D0AE2-4AA4-427F-9754-3DA396408342}"/>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1" name="Line 13">
          <a:extLst>
            <a:ext uri="{FF2B5EF4-FFF2-40B4-BE49-F238E27FC236}">
              <a16:creationId xmlns:a16="http://schemas.microsoft.com/office/drawing/2014/main" id="{12C2213E-5E5B-4359-8048-B628FE18B1F3}"/>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2" name="Line 28">
          <a:extLst>
            <a:ext uri="{FF2B5EF4-FFF2-40B4-BE49-F238E27FC236}">
              <a16:creationId xmlns:a16="http://schemas.microsoft.com/office/drawing/2014/main" id="{B81218CA-257E-4A31-B0B9-D46BFDC212E9}"/>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3" name="Line 29">
          <a:extLst>
            <a:ext uri="{FF2B5EF4-FFF2-40B4-BE49-F238E27FC236}">
              <a16:creationId xmlns:a16="http://schemas.microsoft.com/office/drawing/2014/main" id="{CBF931B4-5272-4A4D-981F-9241B62C3E54}"/>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44" name="1 Imagen">
          <a:extLst>
            <a:ext uri="{FF2B5EF4-FFF2-40B4-BE49-F238E27FC236}">
              <a16:creationId xmlns:a16="http://schemas.microsoft.com/office/drawing/2014/main" id="{8E6BFEFD-FDA6-48C6-B87D-998B5B603139}"/>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45" name="Line 12">
          <a:extLst>
            <a:ext uri="{FF2B5EF4-FFF2-40B4-BE49-F238E27FC236}">
              <a16:creationId xmlns:a16="http://schemas.microsoft.com/office/drawing/2014/main" id="{1869D979-7BEF-4C42-B09D-8C9BAC5549DA}"/>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6" name="Line 13">
          <a:extLst>
            <a:ext uri="{FF2B5EF4-FFF2-40B4-BE49-F238E27FC236}">
              <a16:creationId xmlns:a16="http://schemas.microsoft.com/office/drawing/2014/main" id="{ED46322E-1FFD-4BE9-B493-22A3DC0D49B1}"/>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7" name="Line 28">
          <a:extLst>
            <a:ext uri="{FF2B5EF4-FFF2-40B4-BE49-F238E27FC236}">
              <a16:creationId xmlns:a16="http://schemas.microsoft.com/office/drawing/2014/main" id="{221C17AB-D58A-4FAB-A83C-554AD077BDA8}"/>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8" name="Line 29">
          <a:extLst>
            <a:ext uri="{FF2B5EF4-FFF2-40B4-BE49-F238E27FC236}">
              <a16:creationId xmlns:a16="http://schemas.microsoft.com/office/drawing/2014/main" id="{62FF98F6-6AC3-41BF-9A41-99ED30A84168}"/>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9" name="Line 13">
          <a:extLst>
            <a:ext uri="{FF2B5EF4-FFF2-40B4-BE49-F238E27FC236}">
              <a16:creationId xmlns:a16="http://schemas.microsoft.com/office/drawing/2014/main" id="{3B280FFD-C9ED-4AC1-905E-779DCBBB1AA8}"/>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0" name="Line 29">
          <a:extLst>
            <a:ext uri="{FF2B5EF4-FFF2-40B4-BE49-F238E27FC236}">
              <a16:creationId xmlns:a16="http://schemas.microsoft.com/office/drawing/2014/main" id="{C0B444B0-27B6-4556-8707-161D0509C6F3}"/>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1" name="Line 12">
          <a:extLst>
            <a:ext uri="{FF2B5EF4-FFF2-40B4-BE49-F238E27FC236}">
              <a16:creationId xmlns:a16="http://schemas.microsoft.com/office/drawing/2014/main" id="{E69364AB-938F-4406-B8A4-7F8855035403}"/>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2" name="Line 13">
          <a:extLst>
            <a:ext uri="{FF2B5EF4-FFF2-40B4-BE49-F238E27FC236}">
              <a16:creationId xmlns:a16="http://schemas.microsoft.com/office/drawing/2014/main" id="{A08CB517-8399-497B-BE91-471813111AFD}"/>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3" name="Line 28">
          <a:extLst>
            <a:ext uri="{FF2B5EF4-FFF2-40B4-BE49-F238E27FC236}">
              <a16:creationId xmlns:a16="http://schemas.microsoft.com/office/drawing/2014/main" id="{3CE1BF1C-0E90-431A-A12F-B83B77946DEA}"/>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4" name="Line 29">
          <a:extLst>
            <a:ext uri="{FF2B5EF4-FFF2-40B4-BE49-F238E27FC236}">
              <a16:creationId xmlns:a16="http://schemas.microsoft.com/office/drawing/2014/main" id="{EB4D3D8B-E56E-489C-97B1-7DCFE19FDEB6}"/>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5" name="Line 12">
          <a:extLst>
            <a:ext uri="{FF2B5EF4-FFF2-40B4-BE49-F238E27FC236}">
              <a16:creationId xmlns:a16="http://schemas.microsoft.com/office/drawing/2014/main" id="{79561AB6-87FC-4AB7-B61A-A7206CD74BC7}"/>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6" name="Line 13">
          <a:extLst>
            <a:ext uri="{FF2B5EF4-FFF2-40B4-BE49-F238E27FC236}">
              <a16:creationId xmlns:a16="http://schemas.microsoft.com/office/drawing/2014/main" id="{AB6C4A1B-A4EC-49A2-8CC5-40C406AAF582}"/>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7" name="Line 28">
          <a:extLst>
            <a:ext uri="{FF2B5EF4-FFF2-40B4-BE49-F238E27FC236}">
              <a16:creationId xmlns:a16="http://schemas.microsoft.com/office/drawing/2014/main" id="{B89DCD38-0460-471B-84EC-5BF09CB6266E}"/>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8" name="Line 29">
          <a:extLst>
            <a:ext uri="{FF2B5EF4-FFF2-40B4-BE49-F238E27FC236}">
              <a16:creationId xmlns:a16="http://schemas.microsoft.com/office/drawing/2014/main" id="{5CB11A23-D109-4AA0-9053-D2C2F1D02B74}"/>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9" name="Line 13">
          <a:extLst>
            <a:ext uri="{FF2B5EF4-FFF2-40B4-BE49-F238E27FC236}">
              <a16:creationId xmlns:a16="http://schemas.microsoft.com/office/drawing/2014/main" id="{B388A8BF-6CD7-41E7-9845-CE4BE74487DF}"/>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0" name="Line 29">
          <a:extLst>
            <a:ext uri="{FF2B5EF4-FFF2-40B4-BE49-F238E27FC236}">
              <a16:creationId xmlns:a16="http://schemas.microsoft.com/office/drawing/2014/main" id="{2AE263FA-6F63-4CFE-9260-F649C728BBDF}"/>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61" name="Line 12">
          <a:extLst>
            <a:ext uri="{FF2B5EF4-FFF2-40B4-BE49-F238E27FC236}">
              <a16:creationId xmlns:a16="http://schemas.microsoft.com/office/drawing/2014/main" id="{948D2233-35C3-4003-875B-471885345300}"/>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2" name="Line 13">
          <a:extLst>
            <a:ext uri="{FF2B5EF4-FFF2-40B4-BE49-F238E27FC236}">
              <a16:creationId xmlns:a16="http://schemas.microsoft.com/office/drawing/2014/main" id="{02EE394E-1DC8-478C-805C-59206D164E74}"/>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63" name="Line 28">
          <a:extLst>
            <a:ext uri="{FF2B5EF4-FFF2-40B4-BE49-F238E27FC236}">
              <a16:creationId xmlns:a16="http://schemas.microsoft.com/office/drawing/2014/main" id="{93B5BDEB-8032-4E87-9638-A8D0084312E1}"/>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4" name="Line 29">
          <a:extLst>
            <a:ext uri="{FF2B5EF4-FFF2-40B4-BE49-F238E27FC236}">
              <a16:creationId xmlns:a16="http://schemas.microsoft.com/office/drawing/2014/main" id="{C0F3512C-38E5-485B-B158-383300351A4A}"/>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65" name="1 Imagen">
          <a:extLst>
            <a:ext uri="{FF2B5EF4-FFF2-40B4-BE49-F238E27FC236}">
              <a16:creationId xmlns:a16="http://schemas.microsoft.com/office/drawing/2014/main" id="{1E424445-0496-476D-8D70-ACC309101118}"/>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66" name="Line 12">
          <a:extLst>
            <a:ext uri="{FF2B5EF4-FFF2-40B4-BE49-F238E27FC236}">
              <a16:creationId xmlns:a16="http://schemas.microsoft.com/office/drawing/2014/main" id="{8FC0A77C-489A-4505-8666-9F107E66C1F6}"/>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7" name="Line 13">
          <a:extLst>
            <a:ext uri="{FF2B5EF4-FFF2-40B4-BE49-F238E27FC236}">
              <a16:creationId xmlns:a16="http://schemas.microsoft.com/office/drawing/2014/main" id="{0B34E1ED-94E3-49C2-A177-1348792AC374}"/>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68" name="Line 28">
          <a:extLst>
            <a:ext uri="{FF2B5EF4-FFF2-40B4-BE49-F238E27FC236}">
              <a16:creationId xmlns:a16="http://schemas.microsoft.com/office/drawing/2014/main" id="{6253C0BF-035C-4946-B911-728D0B2385B3}"/>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9" name="Line 29">
          <a:extLst>
            <a:ext uri="{FF2B5EF4-FFF2-40B4-BE49-F238E27FC236}">
              <a16:creationId xmlns:a16="http://schemas.microsoft.com/office/drawing/2014/main" id="{61C99B76-4948-4027-AAB2-6928D4FB9553}"/>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0" name="Line 13">
          <a:extLst>
            <a:ext uri="{FF2B5EF4-FFF2-40B4-BE49-F238E27FC236}">
              <a16:creationId xmlns:a16="http://schemas.microsoft.com/office/drawing/2014/main" id="{02D7B31A-F83E-4807-9B7A-9187F0838D10}"/>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1" name="Line 29">
          <a:extLst>
            <a:ext uri="{FF2B5EF4-FFF2-40B4-BE49-F238E27FC236}">
              <a16:creationId xmlns:a16="http://schemas.microsoft.com/office/drawing/2014/main" id="{65569F7F-9925-45A9-A9B9-8D8180B28A26}"/>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72" name="Line 12">
          <a:extLst>
            <a:ext uri="{FF2B5EF4-FFF2-40B4-BE49-F238E27FC236}">
              <a16:creationId xmlns:a16="http://schemas.microsoft.com/office/drawing/2014/main" id="{25D8CA69-92B2-4939-ABE5-D90BCC004EC1}"/>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3" name="Line 13">
          <a:extLst>
            <a:ext uri="{FF2B5EF4-FFF2-40B4-BE49-F238E27FC236}">
              <a16:creationId xmlns:a16="http://schemas.microsoft.com/office/drawing/2014/main" id="{3FD76190-0E74-41BC-87DC-065F3B3C3E85}"/>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74" name="Line 28">
          <a:extLst>
            <a:ext uri="{FF2B5EF4-FFF2-40B4-BE49-F238E27FC236}">
              <a16:creationId xmlns:a16="http://schemas.microsoft.com/office/drawing/2014/main" id="{7853D424-5B46-4299-AF94-90B2B8BE45C8}"/>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5" name="Line 29">
          <a:extLst>
            <a:ext uri="{FF2B5EF4-FFF2-40B4-BE49-F238E27FC236}">
              <a16:creationId xmlns:a16="http://schemas.microsoft.com/office/drawing/2014/main" id="{0085701F-6C83-4BF1-853C-98BF7862CED8}"/>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76" name="Line 12">
          <a:extLst>
            <a:ext uri="{FF2B5EF4-FFF2-40B4-BE49-F238E27FC236}">
              <a16:creationId xmlns:a16="http://schemas.microsoft.com/office/drawing/2014/main" id="{7A8117C6-330B-4B79-B7C9-CE97FBDFF7C0}"/>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7" name="Line 13">
          <a:extLst>
            <a:ext uri="{FF2B5EF4-FFF2-40B4-BE49-F238E27FC236}">
              <a16:creationId xmlns:a16="http://schemas.microsoft.com/office/drawing/2014/main" id="{96542B4F-C64B-40F9-9534-6229112F4F7C}"/>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78" name="Line 28">
          <a:extLst>
            <a:ext uri="{FF2B5EF4-FFF2-40B4-BE49-F238E27FC236}">
              <a16:creationId xmlns:a16="http://schemas.microsoft.com/office/drawing/2014/main" id="{11A1CE75-FBA9-4C10-AE08-66585E2066C1}"/>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9" name="Line 29">
          <a:extLst>
            <a:ext uri="{FF2B5EF4-FFF2-40B4-BE49-F238E27FC236}">
              <a16:creationId xmlns:a16="http://schemas.microsoft.com/office/drawing/2014/main" id="{EDB286DC-D090-4511-8738-0721E86788E1}"/>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0" name="Line 13">
          <a:extLst>
            <a:ext uri="{FF2B5EF4-FFF2-40B4-BE49-F238E27FC236}">
              <a16:creationId xmlns:a16="http://schemas.microsoft.com/office/drawing/2014/main" id="{568C2EDC-D49C-440F-AF4D-4CD0BBB68716}"/>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1" name="Line 29">
          <a:extLst>
            <a:ext uri="{FF2B5EF4-FFF2-40B4-BE49-F238E27FC236}">
              <a16:creationId xmlns:a16="http://schemas.microsoft.com/office/drawing/2014/main" id="{E0BF7701-2672-45BD-B636-22518E945F0A}"/>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82" name="Line 12">
          <a:extLst>
            <a:ext uri="{FF2B5EF4-FFF2-40B4-BE49-F238E27FC236}">
              <a16:creationId xmlns:a16="http://schemas.microsoft.com/office/drawing/2014/main" id="{2563B179-F7FF-4869-98A5-47D9D5BA55D5}"/>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3" name="Line 13">
          <a:extLst>
            <a:ext uri="{FF2B5EF4-FFF2-40B4-BE49-F238E27FC236}">
              <a16:creationId xmlns:a16="http://schemas.microsoft.com/office/drawing/2014/main" id="{BF59525D-E572-4D7A-A08E-19D139F6C315}"/>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4" name="Line 29">
          <a:extLst>
            <a:ext uri="{FF2B5EF4-FFF2-40B4-BE49-F238E27FC236}">
              <a16:creationId xmlns:a16="http://schemas.microsoft.com/office/drawing/2014/main" id="{E53522A3-2F48-456E-BD44-5980380A274B}"/>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85" name="1 Imagen">
          <a:extLst>
            <a:ext uri="{FF2B5EF4-FFF2-40B4-BE49-F238E27FC236}">
              <a16:creationId xmlns:a16="http://schemas.microsoft.com/office/drawing/2014/main" id="{4662A4EE-EE08-4EA2-9E22-4CF1398B52AA}"/>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86" name="Line 12">
          <a:extLst>
            <a:ext uri="{FF2B5EF4-FFF2-40B4-BE49-F238E27FC236}">
              <a16:creationId xmlns:a16="http://schemas.microsoft.com/office/drawing/2014/main" id="{5C3E03BA-A996-4B3F-A177-7927DA2B41BA}"/>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7" name="Line 13">
          <a:extLst>
            <a:ext uri="{FF2B5EF4-FFF2-40B4-BE49-F238E27FC236}">
              <a16:creationId xmlns:a16="http://schemas.microsoft.com/office/drawing/2014/main" id="{C2586A55-24F1-4927-AA3E-1F16F928340A}"/>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88" name="Line 28">
          <a:extLst>
            <a:ext uri="{FF2B5EF4-FFF2-40B4-BE49-F238E27FC236}">
              <a16:creationId xmlns:a16="http://schemas.microsoft.com/office/drawing/2014/main" id="{02144756-70D8-434B-88FA-95C96D2AB7CC}"/>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9" name="Line 29">
          <a:extLst>
            <a:ext uri="{FF2B5EF4-FFF2-40B4-BE49-F238E27FC236}">
              <a16:creationId xmlns:a16="http://schemas.microsoft.com/office/drawing/2014/main" id="{ED268A9B-4452-425C-BC70-19139026ACDB}"/>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90" name="Line 13">
          <a:extLst>
            <a:ext uri="{FF2B5EF4-FFF2-40B4-BE49-F238E27FC236}">
              <a16:creationId xmlns:a16="http://schemas.microsoft.com/office/drawing/2014/main" id="{B76EE552-8742-4571-9C5F-EAFA97278CDC}"/>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91" name="Line 29">
          <a:extLst>
            <a:ext uri="{FF2B5EF4-FFF2-40B4-BE49-F238E27FC236}">
              <a16:creationId xmlns:a16="http://schemas.microsoft.com/office/drawing/2014/main" id="{D7D8BC33-12A3-456A-8FA7-E06210B84058}"/>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92" name="Line 12">
          <a:extLst>
            <a:ext uri="{FF2B5EF4-FFF2-40B4-BE49-F238E27FC236}">
              <a16:creationId xmlns:a16="http://schemas.microsoft.com/office/drawing/2014/main" id="{A89AA7E2-A459-47B5-836F-D23E47F0E4A4}"/>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93" name="Line 13">
          <a:extLst>
            <a:ext uri="{FF2B5EF4-FFF2-40B4-BE49-F238E27FC236}">
              <a16:creationId xmlns:a16="http://schemas.microsoft.com/office/drawing/2014/main" id="{0FEE398A-D401-4119-B13A-C303735AB29E}"/>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94" name="Line 28">
          <a:extLst>
            <a:ext uri="{FF2B5EF4-FFF2-40B4-BE49-F238E27FC236}">
              <a16:creationId xmlns:a16="http://schemas.microsoft.com/office/drawing/2014/main" id="{407B1B5E-A712-467C-9556-70D2877671A2}"/>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95" name="Line 29">
          <a:extLst>
            <a:ext uri="{FF2B5EF4-FFF2-40B4-BE49-F238E27FC236}">
              <a16:creationId xmlns:a16="http://schemas.microsoft.com/office/drawing/2014/main" id="{3348692A-C5F9-40A8-B432-4654111CC579}"/>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96" name="Line 12">
          <a:extLst>
            <a:ext uri="{FF2B5EF4-FFF2-40B4-BE49-F238E27FC236}">
              <a16:creationId xmlns:a16="http://schemas.microsoft.com/office/drawing/2014/main" id="{AF24DD20-9434-4A93-B159-B81C0040DE22}"/>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97" name="Line 13">
          <a:extLst>
            <a:ext uri="{FF2B5EF4-FFF2-40B4-BE49-F238E27FC236}">
              <a16:creationId xmlns:a16="http://schemas.microsoft.com/office/drawing/2014/main" id="{0DE94846-93A2-4452-8D84-A4D89B9CDF14}"/>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98" name="Line 28">
          <a:extLst>
            <a:ext uri="{FF2B5EF4-FFF2-40B4-BE49-F238E27FC236}">
              <a16:creationId xmlns:a16="http://schemas.microsoft.com/office/drawing/2014/main" id="{0A1228CD-94E1-4CCE-8B0B-6C80AC2F94E6}"/>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99" name="Line 29">
          <a:extLst>
            <a:ext uri="{FF2B5EF4-FFF2-40B4-BE49-F238E27FC236}">
              <a16:creationId xmlns:a16="http://schemas.microsoft.com/office/drawing/2014/main" id="{158E6F3B-5794-451A-90E9-41162A06C6F9}"/>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0" name="Line 13">
          <a:extLst>
            <a:ext uri="{FF2B5EF4-FFF2-40B4-BE49-F238E27FC236}">
              <a16:creationId xmlns:a16="http://schemas.microsoft.com/office/drawing/2014/main" id="{3C63852D-4EC3-42F3-A4B6-E04718F7289B}"/>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1" name="Line 29">
          <a:extLst>
            <a:ext uri="{FF2B5EF4-FFF2-40B4-BE49-F238E27FC236}">
              <a16:creationId xmlns:a16="http://schemas.microsoft.com/office/drawing/2014/main" id="{69AAC36E-7C25-4FE5-955A-3A345A9CAF61}"/>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02" name="Line 12">
          <a:extLst>
            <a:ext uri="{FF2B5EF4-FFF2-40B4-BE49-F238E27FC236}">
              <a16:creationId xmlns:a16="http://schemas.microsoft.com/office/drawing/2014/main" id="{89F190B6-38AC-4465-A852-02401142EB07}"/>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3" name="Line 13">
          <a:extLst>
            <a:ext uri="{FF2B5EF4-FFF2-40B4-BE49-F238E27FC236}">
              <a16:creationId xmlns:a16="http://schemas.microsoft.com/office/drawing/2014/main" id="{7367DAD6-C89A-4244-8B46-6972ABCB9DE9}"/>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4" name="Line 29">
          <a:extLst>
            <a:ext uri="{FF2B5EF4-FFF2-40B4-BE49-F238E27FC236}">
              <a16:creationId xmlns:a16="http://schemas.microsoft.com/office/drawing/2014/main" id="{158FE967-2393-4EE0-8737-9932E62C2029}"/>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105" name="1 Imagen">
          <a:extLst>
            <a:ext uri="{FF2B5EF4-FFF2-40B4-BE49-F238E27FC236}">
              <a16:creationId xmlns:a16="http://schemas.microsoft.com/office/drawing/2014/main" id="{F709AE15-A1F4-46D5-91C7-4146D7F09D46}"/>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106" name="Line 12">
          <a:extLst>
            <a:ext uri="{FF2B5EF4-FFF2-40B4-BE49-F238E27FC236}">
              <a16:creationId xmlns:a16="http://schemas.microsoft.com/office/drawing/2014/main" id="{E01D50B9-871A-424E-B9A0-49FAD1A393D9}"/>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7" name="Line 13">
          <a:extLst>
            <a:ext uri="{FF2B5EF4-FFF2-40B4-BE49-F238E27FC236}">
              <a16:creationId xmlns:a16="http://schemas.microsoft.com/office/drawing/2014/main" id="{1D49116D-EE19-4F4C-B1B3-3B74EED97AB2}"/>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08" name="Line 28">
          <a:extLst>
            <a:ext uri="{FF2B5EF4-FFF2-40B4-BE49-F238E27FC236}">
              <a16:creationId xmlns:a16="http://schemas.microsoft.com/office/drawing/2014/main" id="{8AE11810-C4C3-4FBA-A00A-65B0AADE7F55}"/>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9" name="Line 29">
          <a:extLst>
            <a:ext uri="{FF2B5EF4-FFF2-40B4-BE49-F238E27FC236}">
              <a16:creationId xmlns:a16="http://schemas.microsoft.com/office/drawing/2014/main" id="{0FF93961-5172-47B0-9092-05830C625E27}"/>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0" name="Line 13">
          <a:extLst>
            <a:ext uri="{FF2B5EF4-FFF2-40B4-BE49-F238E27FC236}">
              <a16:creationId xmlns:a16="http://schemas.microsoft.com/office/drawing/2014/main" id="{CAD311B9-14D3-4DB8-8ADB-06C1083F3822}"/>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1" name="Line 29">
          <a:extLst>
            <a:ext uri="{FF2B5EF4-FFF2-40B4-BE49-F238E27FC236}">
              <a16:creationId xmlns:a16="http://schemas.microsoft.com/office/drawing/2014/main" id="{31CFA010-B21F-43D2-8F49-697405F227B3}"/>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12" name="Line 12">
          <a:extLst>
            <a:ext uri="{FF2B5EF4-FFF2-40B4-BE49-F238E27FC236}">
              <a16:creationId xmlns:a16="http://schemas.microsoft.com/office/drawing/2014/main" id="{45C72F41-E22A-4167-A583-1A132F831C6D}"/>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3" name="Line 13">
          <a:extLst>
            <a:ext uri="{FF2B5EF4-FFF2-40B4-BE49-F238E27FC236}">
              <a16:creationId xmlns:a16="http://schemas.microsoft.com/office/drawing/2014/main" id="{06EA1497-BBC8-43C9-B539-38FCED05A4ED}"/>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14" name="Line 28">
          <a:extLst>
            <a:ext uri="{FF2B5EF4-FFF2-40B4-BE49-F238E27FC236}">
              <a16:creationId xmlns:a16="http://schemas.microsoft.com/office/drawing/2014/main" id="{355CD6E8-A95C-4F97-A547-CD7F4E8D0056}"/>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5" name="Line 29">
          <a:extLst>
            <a:ext uri="{FF2B5EF4-FFF2-40B4-BE49-F238E27FC236}">
              <a16:creationId xmlns:a16="http://schemas.microsoft.com/office/drawing/2014/main" id="{C51CD17D-C067-4C75-85A8-B2607B14F4DA}"/>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16" name="Line 12">
          <a:extLst>
            <a:ext uri="{FF2B5EF4-FFF2-40B4-BE49-F238E27FC236}">
              <a16:creationId xmlns:a16="http://schemas.microsoft.com/office/drawing/2014/main" id="{C253387A-3B13-4846-AC32-D90CE5953691}"/>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7" name="Line 13">
          <a:extLst>
            <a:ext uri="{FF2B5EF4-FFF2-40B4-BE49-F238E27FC236}">
              <a16:creationId xmlns:a16="http://schemas.microsoft.com/office/drawing/2014/main" id="{FC5CECAA-1582-4015-82C0-8611A1BBE249}"/>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18" name="Line 28">
          <a:extLst>
            <a:ext uri="{FF2B5EF4-FFF2-40B4-BE49-F238E27FC236}">
              <a16:creationId xmlns:a16="http://schemas.microsoft.com/office/drawing/2014/main" id="{E1A8654A-B773-4F72-87EA-2CD3898FED91}"/>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9" name="Line 29">
          <a:extLst>
            <a:ext uri="{FF2B5EF4-FFF2-40B4-BE49-F238E27FC236}">
              <a16:creationId xmlns:a16="http://schemas.microsoft.com/office/drawing/2014/main" id="{5965D903-9302-4D30-962C-F2DB9E2C8EAA}"/>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0" name="Line 13">
          <a:extLst>
            <a:ext uri="{FF2B5EF4-FFF2-40B4-BE49-F238E27FC236}">
              <a16:creationId xmlns:a16="http://schemas.microsoft.com/office/drawing/2014/main" id="{4E044216-61F8-48F1-8946-DC02EA6996AB}"/>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1" name="Line 29">
          <a:extLst>
            <a:ext uri="{FF2B5EF4-FFF2-40B4-BE49-F238E27FC236}">
              <a16:creationId xmlns:a16="http://schemas.microsoft.com/office/drawing/2014/main" id="{7941A07E-2FAA-43EB-9ED7-16DA336F8F80}"/>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22" name="Line 12">
          <a:extLst>
            <a:ext uri="{FF2B5EF4-FFF2-40B4-BE49-F238E27FC236}">
              <a16:creationId xmlns:a16="http://schemas.microsoft.com/office/drawing/2014/main" id="{FFFF75BF-1202-4CFD-9C9F-E84454E6FD27}"/>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3" name="Line 13">
          <a:extLst>
            <a:ext uri="{FF2B5EF4-FFF2-40B4-BE49-F238E27FC236}">
              <a16:creationId xmlns:a16="http://schemas.microsoft.com/office/drawing/2014/main" id="{16612D5D-8F15-47BE-B3C6-F05A71091B03}"/>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24" name="Line 28">
          <a:extLst>
            <a:ext uri="{FF2B5EF4-FFF2-40B4-BE49-F238E27FC236}">
              <a16:creationId xmlns:a16="http://schemas.microsoft.com/office/drawing/2014/main" id="{46DC807C-FDDC-4978-AD06-98DF1482750C}"/>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5" name="Line 29">
          <a:extLst>
            <a:ext uri="{FF2B5EF4-FFF2-40B4-BE49-F238E27FC236}">
              <a16:creationId xmlns:a16="http://schemas.microsoft.com/office/drawing/2014/main" id="{DA553358-C503-4700-896F-8AAF3F093FDC}"/>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126" name="1 Imagen">
          <a:extLst>
            <a:ext uri="{FF2B5EF4-FFF2-40B4-BE49-F238E27FC236}">
              <a16:creationId xmlns:a16="http://schemas.microsoft.com/office/drawing/2014/main" id="{DF9B2912-1BF4-47F6-8456-72F427C7BE85}"/>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127" name="Line 12">
          <a:extLst>
            <a:ext uri="{FF2B5EF4-FFF2-40B4-BE49-F238E27FC236}">
              <a16:creationId xmlns:a16="http://schemas.microsoft.com/office/drawing/2014/main" id="{8736B339-EB07-41DC-AAA5-84EF525F8EEA}"/>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8" name="Line 13">
          <a:extLst>
            <a:ext uri="{FF2B5EF4-FFF2-40B4-BE49-F238E27FC236}">
              <a16:creationId xmlns:a16="http://schemas.microsoft.com/office/drawing/2014/main" id="{DCDA4701-429D-46C0-BB50-45663B384BFC}"/>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29" name="Line 28">
          <a:extLst>
            <a:ext uri="{FF2B5EF4-FFF2-40B4-BE49-F238E27FC236}">
              <a16:creationId xmlns:a16="http://schemas.microsoft.com/office/drawing/2014/main" id="{7A5684D2-0A54-416E-8E89-A08711A60DE6}"/>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30" name="Line 29">
          <a:extLst>
            <a:ext uri="{FF2B5EF4-FFF2-40B4-BE49-F238E27FC236}">
              <a16:creationId xmlns:a16="http://schemas.microsoft.com/office/drawing/2014/main" id="{250C2B41-DF87-49BD-9A22-D2E0C4F0DC4F}"/>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31" name="Line 13">
          <a:extLst>
            <a:ext uri="{FF2B5EF4-FFF2-40B4-BE49-F238E27FC236}">
              <a16:creationId xmlns:a16="http://schemas.microsoft.com/office/drawing/2014/main" id="{B9842128-B6C9-4792-9215-2762C25A9502}"/>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32" name="Line 29">
          <a:extLst>
            <a:ext uri="{FF2B5EF4-FFF2-40B4-BE49-F238E27FC236}">
              <a16:creationId xmlns:a16="http://schemas.microsoft.com/office/drawing/2014/main" id="{FF26F9CF-7211-4A5A-B48F-3BC2ED4E6E74}"/>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33" name="Line 12">
          <a:extLst>
            <a:ext uri="{FF2B5EF4-FFF2-40B4-BE49-F238E27FC236}">
              <a16:creationId xmlns:a16="http://schemas.microsoft.com/office/drawing/2014/main" id="{006B3D74-C860-4C9A-9D08-35590F2EF4A2}"/>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34" name="Line 13">
          <a:extLst>
            <a:ext uri="{FF2B5EF4-FFF2-40B4-BE49-F238E27FC236}">
              <a16:creationId xmlns:a16="http://schemas.microsoft.com/office/drawing/2014/main" id="{18B6C580-FBCA-47B6-B75F-6461A813D9EA}"/>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35" name="Line 28">
          <a:extLst>
            <a:ext uri="{FF2B5EF4-FFF2-40B4-BE49-F238E27FC236}">
              <a16:creationId xmlns:a16="http://schemas.microsoft.com/office/drawing/2014/main" id="{E803939E-B00E-480D-96C3-7692B0ECA022}"/>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36" name="Line 29">
          <a:extLst>
            <a:ext uri="{FF2B5EF4-FFF2-40B4-BE49-F238E27FC236}">
              <a16:creationId xmlns:a16="http://schemas.microsoft.com/office/drawing/2014/main" id="{3ECAA121-16DB-45AF-B1C1-55F0095DED3B}"/>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37" name="Line 12">
          <a:extLst>
            <a:ext uri="{FF2B5EF4-FFF2-40B4-BE49-F238E27FC236}">
              <a16:creationId xmlns:a16="http://schemas.microsoft.com/office/drawing/2014/main" id="{7FF221C3-9089-4501-8A07-2F93D97FBC9F}"/>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38" name="Line 13">
          <a:extLst>
            <a:ext uri="{FF2B5EF4-FFF2-40B4-BE49-F238E27FC236}">
              <a16:creationId xmlns:a16="http://schemas.microsoft.com/office/drawing/2014/main" id="{A857DD03-4D32-40DA-8B7C-31001A109229}"/>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39" name="Line 28">
          <a:extLst>
            <a:ext uri="{FF2B5EF4-FFF2-40B4-BE49-F238E27FC236}">
              <a16:creationId xmlns:a16="http://schemas.microsoft.com/office/drawing/2014/main" id="{24BEF4F2-F2D1-4BCD-A812-5C5214862DE2}"/>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40" name="Line 29">
          <a:extLst>
            <a:ext uri="{FF2B5EF4-FFF2-40B4-BE49-F238E27FC236}">
              <a16:creationId xmlns:a16="http://schemas.microsoft.com/office/drawing/2014/main" id="{B82C6FF7-093F-4BA5-9703-978A3026810A}"/>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41" name="Line 13">
          <a:extLst>
            <a:ext uri="{FF2B5EF4-FFF2-40B4-BE49-F238E27FC236}">
              <a16:creationId xmlns:a16="http://schemas.microsoft.com/office/drawing/2014/main" id="{1DF9C7B9-7666-44EA-A4B2-82BBC56B8DE0}"/>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42" name="Line 29">
          <a:extLst>
            <a:ext uri="{FF2B5EF4-FFF2-40B4-BE49-F238E27FC236}">
              <a16:creationId xmlns:a16="http://schemas.microsoft.com/office/drawing/2014/main" id="{250BC4A3-AFBA-432D-8C35-A096FE067C8D}"/>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43" name="Line 12">
          <a:extLst>
            <a:ext uri="{FF2B5EF4-FFF2-40B4-BE49-F238E27FC236}">
              <a16:creationId xmlns:a16="http://schemas.microsoft.com/office/drawing/2014/main" id="{3B0983C4-40A3-4451-8B0F-C289302ECA7F}"/>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44" name="Line 13">
          <a:extLst>
            <a:ext uri="{FF2B5EF4-FFF2-40B4-BE49-F238E27FC236}">
              <a16:creationId xmlns:a16="http://schemas.microsoft.com/office/drawing/2014/main" id="{68D94F19-7CF1-4366-B533-88B822045886}"/>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45" name="Line 28">
          <a:extLst>
            <a:ext uri="{FF2B5EF4-FFF2-40B4-BE49-F238E27FC236}">
              <a16:creationId xmlns:a16="http://schemas.microsoft.com/office/drawing/2014/main" id="{88E5DAF0-F0A0-45A1-BB56-C3E98191A737}"/>
            </a:ext>
          </a:extLst>
        </xdr:cNvPr>
        <xdr:cNvSpPr>
          <a:spLocks noChangeShapeType="1"/>
        </xdr:cNvSpPr>
      </xdr:nvSpPr>
      <xdr:spPr bwMode="auto">
        <a:xfrm>
          <a:off x="1647825" y="9258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46" name="Line 29">
          <a:extLst>
            <a:ext uri="{FF2B5EF4-FFF2-40B4-BE49-F238E27FC236}">
              <a16:creationId xmlns:a16="http://schemas.microsoft.com/office/drawing/2014/main" id="{A1AE4BDC-43C1-4A61-8000-8789E3436F35}"/>
            </a:ext>
          </a:extLst>
        </xdr:cNvPr>
        <xdr:cNvSpPr>
          <a:spLocks noChangeShapeType="1"/>
        </xdr:cNvSpPr>
      </xdr:nvSpPr>
      <xdr:spPr bwMode="auto">
        <a:xfrm>
          <a:off x="1657350" y="88773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9</xdr:col>
      <xdr:colOff>675408</xdr:colOff>
      <xdr:row>6</xdr:row>
      <xdr:rowOff>313765</xdr:rowOff>
    </xdr:from>
    <xdr:to>
      <xdr:col>20</xdr:col>
      <xdr:colOff>661147</xdr:colOff>
      <xdr:row>19</xdr:row>
      <xdr:rowOff>179295</xdr:rowOff>
    </xdr:to>
    <xdr:pic>
      <xdr:nvPicPr>
        <xdr:cNvPr id="148" name="Imagen 147">
          <a:extLst>
            <a:ext uri="{FF2B5EF4-FFF2-40B4-BE49-F238E27FC236}">
              <a16:creationId xmlns:a16="http://schemas.microsoft.com/office/drawing/2014/main" id="{B08DF00E-3B87-40DE-B467-F8FC120743E5}"/>
            </a:ext>
          </a:extLst>
        </xdr:cNvPr>
        <xdr:cNvPicPr>
          <a:picLocks noChangeAspect="1"/>
        </xdr:cNvPicPr>
      </xdr:nvPicPr>
      <xdr:blipFill rotWithShape="1">
        <a:blip xmlns:r="http://schemas.openxmlformats.org/officeDocument/2006/relationships" r:embed="rId2"/>
        <a:srcRect l="22730" t="26568" r="1846" b="29079"/>
        <a:stretch/>
      </xdr:blipFill>
      <xdr:spPr>
        <a:xfrm>
          <a:off x="8127320" y="2095500"/>
          <a:ext cx="8367739" cy="2767854"/>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180975</xdr:colOff>
      <xdr:row>1</xdr:row>
      <xdr:rowOff>85725</xdr:rowOff>
    </xdr:from>
    <xdr:to>
      <xdr:col>1</xdr:col>
      <xdr:colOff>838200</xdr:colOff>
      <xdr:row>2</xdr:row>
      <xdr:rowOff>542925</xdr:rowOff>
    </xdr:to>
    <xdr:pic>
      <xdr:nvPicPr>
        <xdr:cNvPr id="2" name="1 Imagen">
          <a:extLst>
            <a:ext uri="{FF2B5EF4-FFF2-40B4-BE49-F238E27FC236}">
              <a16:creationId xmlns:a16="http://schemas.microsoft.com/office/drawing/2014/main" id="{8B619CB3-856B-47E4-A116-5DB051B3EB82}"/>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3" name="Line 12">
          <a:extLst>
            <a:ext uri="{FF2B5EF4-FFF2-40B4-BE49-F238E27FC236}">
              <a16:creationId xmlns:a16="http://schemas.microsoft.com/office/drawing/2014/main" id="{F0620364-F056-41DF-9542-6747D2714E17}"/>
            </a:ext>
          </a:extLst>
        </xdr:cNvPr>
        <xdr:cNvSpPr>
          <a:spLocks noChangeShapeType="1"/>
        </xdr:cNvSpPr>
      </xdr:nvSpPr>
      <xdr:spPr bwMode="auto">
        <a:xfrm>
          <a:off x="1647825" y="9144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 name="Line 13">
          <a:extLst>
            <a:ext uri="{FF2B5EF4-FFF2-40B4-BE49-F238E27FC236}">
              <a16:creationId xmlns:a16="http://schemas.microsoft.com/office/drawing/2014/main" id="{A58AF32B-7B36-47B6-86E7-FC8F35BCDFEF}"/>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 name="Line 28">
          <a:extLst>
            <a:ext uri="{FF2B5EF4-FFF2-40B4-BE49-F238E27FC236}">
              <a16:creationId xmlns:a16="http://schemas.microsoft.com/office/drawing/2014/main" id="{9D9E7AAB-50C1-43A3-A48F-024115350704}"/>
            </a:ext>
          </a:extLst>
        </xdr:cNvPr>
        <xdr:cNvSpPr>
          <a:spLocks noChangeShapeType="1"/>
        </xdr:cNvSpPr>
      </xdr:nvSpPr>
      <xdr:spPr bwMode="auto">
        <a:xfrm>
          <a:off x="1647825" y="9144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 name="Line 29">
          <a:extLst>
            <a:ext uri="{FF2B5EF4-FFF2-40B4-BE49-F238E27FC236}">
              <a16:creationId xmlns:a16="http://schemas.microsoft.com/office/drawing/2014/main" id="{AE144A95-62A7-49E3-B3E5-A8AC0E1265DD}"/>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 name="Line 13">
          <a:extLst>
            <a:ext uri="{FF2B5EF4-FFF2-40B4-BE49-F238E27FC236}">
              <a16:creationId xmlns:a16="http://schemas.microsoft.com/office/drawing/2014/main" id="{A14E1F91-EB64-49DA-AE56-0FC7AAC6E6C2}"/>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 name="Line 29">
          <a:extLst>
            <a:ext uri="{FF2B5EF4-FFF2-40B4-BE49-F238E27FC236}">
              <a16:creationId xmlns:a16="http://schemas.microsoft.com/office/drawing/2014/main" id="{1EC69C99-096B-4E7E-BC48-C1E29A26557E}"/>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9" name="Line 12">
          <a:extLst>
            <a:ext uri="{FF2B5EF4-FFF2-40B4-BE49-F238E27FC236}">
              <a16:creationId xmlns:a16="http://schemas.microsoft.com/office/drawing/2014/main" id="{42C69AC7-0F1B-4629-9D3D-A29C7AE53108}"/>
            </a:ext>
          </a:extLst>
        </xdr:cNvPr>
        <xdr:cNvSpPr>
          <a:spLocks noChangeShapeType="1"/>
        </xdr:cNvSpPr>
      </xdr:nvSpPr>
      <xdr:spPr bwMode="auto">
        <a:xfrm>
          <a:off x="1647825" y="9144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 name="Line 13">
          <a:extLst>
            <a:ext uri="{FF2B5EF4-FFF2-40B4-BE49-F238E27FC236}">
              <a16:creationId xmlns:a16="http://schemas.microsoft.com/office/drawing/2014/main" id="{B258081F-E7E7-4294-A3D7-8A2FF63D083B}"/>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1" name="Line 28">
          <a:extLst>
            <a:ext uri="{FF2B5EF4-FFF2-40B4-BE49-F238E27FC236}">
              <a16:creationId xmlns:a16="http://schemas.microsoft.com/office/drawing/2014/main" id="{C085C2DF-A475-46B2-B71D-4A5111C55FC1}"/>
            </a:ext>
          </a:extLst>
        </xdr:cNvPr>
        <xdr:cNvSpPr>
          <a:spLocks noChangeShapeType="1"/>
        </xdr:cNvSpPr>
      </xdr:nvSpPr>
      <xdr:spPr bwMode="auto">
        <a:xfrm>
          <a:off x="1647825" y="9144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 name="Line 29">
          <a:extLst>
            <a:ext uri="{FF2B5EF4-FFF2-40B4-BE49-F238E27FC236}">
              <a16:creationId xmlns:a16="http://schemas.microsoft.com/office/drawing/2014/main" id="{ED0BB683-B2C4-4D00-B5DB-6592A7FA3006}"/>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3" name="Line 12">
          <a:extLst>
            <a:ext uri="{FF2B5EF4-FFF2-40B4-BE49-F238E27FC236}">
              <a16:creationId xmlns:a16="http://schemas.microsoft.com/office/drawing/2014/main" id="{BF3B1C9D-0A36-4328-8C73-51594EE0A7EA}"/>
            </a:ext>
          </a:extLst>
        </xdr:cNvPr>
        <xdr:cNvSpPr>
          <a:spLocks noChangeShapeType="1"/>
        </xdr:cNvSpPr>
      </xdr:nvSpPr>
      <xdr:spPr bwMode="auto">
        <a:xfrm>
          <a:off x="1647825" y="9144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4" name="Line 13">
          <a:extLst>
            <a:ext uri="{FF2B5EF4-FFF2-40B4-BE49-F238E27FC236}">
              <a16:creationId xmlns:a16="http://schemas.microsoft.com/office/drawing/2014/main" id="{82A7B75D-0030-46BD-80F0-5F5194DCFCCD}"/>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5" name="Line 28">
          <a:extLst>
            <a:ext uri="{FF2B5EF4-FFF2-40B4-BE49-F238E27FC236}">
              <a16:creationId xmlns:a16="http://schemas.microsoft.com/office/drawing/2014/main" id="{5DD0079B-B4A2-4EA8-9EE2-44037CAC0790}"/>
            </a:ext>
          </a:extLst>
        </xdr:cNvPr>
        <xdr:cNvSpPr>
          <a:spLocks noChangeShapeType="1"/>
        </xdr:cNvSpPr>
      </xdr:nvSpPr>
      <xdr:spPr bwMode="auto">
        <a:xfrm>
          <a:off x="1647825" y="9144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6" name="Line 29">
          <a:extLst>
            <a:ext uri="{FF2B5EF4-FFF2-40B4-BE49-F238E27FC236}">
              <a16:creationId xmlns:a16="http://schemas.microsoft.com/office/drawing/2014/main" id="{D3FA0E98-802C-4CFA-AC21-91A43295E2AB}"/>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7" name="Line 13">
          <a:extLst>
            <a:ext uri="{FF2B5EF4-FFF2-40B4-BE49-F238E27FC236}">
              <a16:creationId xmlns:a16="http://schemas.microsoft.com/office/drawing/2014/main" id="{4A7D43D2-AF8F-4172-A533-DE5FD3F23A66}"/>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8" name="Line 29">
          <a:extLst>
            <a:ext uri="{FF2B5EF4-FFF2-40B4-BE49-F238E27FC236}">
              <a16:creationId xmlns:a16="http://schemas.microsoft.com/office/drawing/2014/main" id="{934D406B-17ED-4E7A-95E3-7A280B0FD4C3}"/>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9" name="Line 12">
          <a:extLst>
            <a:ext uri="{FF2B5EF4-FFF2-40B4-BE49-F238E27FC236}">
              <a16:creationId xmlns:a16="http://schemas.microsoft.com/office/drawing/2014/main" id="{C4706FC7-B096-420E-919D-326B698B1182}"/>
            </a:ext>
          </a:extLst>
        </xdr:cNvPr>
        <xdr:cNvSpPr>
          <a:spLocks noChangeShapeType="1"/>
        </xdr:cNvSpPr>
      </xdr:nvSpPr>
      <xdr:spPr bwMode="auto">
        <a:xfrm>
          <a:off x="1647825" y="9144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0" name="Line 13">
          <a:extLst>
            <a:ext uri="{FF2B5EF4-FFF2-40B4-BE49-F238E27FC236}">
              <a16:creationId xmlns:a16="http://schemas.microsoft.com/office/drawing/2014/main" id="{4F51880D-484E-4814-8AA0-D1839C5DAC8B}"/>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1" name="Line 29">
          <a:extLst>
            <a:ext uri="{FF2B5EF4-FFF2-40B4-BE49-F238E27FC236}">
              <a16:creationId xmlns:a16="http://schemas.microsoft.com/office/drawing/2014/main" id="{C818A39C-7974-4079-AD5E-700CAF256A1B}"/>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22" name="1 Imagen">
          <a:extLst>
            <a:ext uri="{FF2B5EF4-FFF2-40B4-BE49-F238E27FC236}">
              <a16:creationId xmlns:a16="http://schemas.microsoft.com/office/drawing/2014/main" id="{2326B92B-17FD-4FAC-81F5-AAECF8579F11}"/>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23" name="Line 12">
          <a:extLst>
            <a:ext uri="{FF2B5EF4-FFF2-40B4-BE49-F238E27FC236}">
              <a16:creationId xmlns:a16="http://schemas.microsoft.com/office/drawing/2014/main" id="{4469E589-CEF0-4D7A-B285-3F48DC6F4F3A}"/>
            </a:ext>
          </a:extLst>
        </xdr:cNvPr>
        <xdr:cNvSpPr>
          <a:spLocks noChangeShapeType="1"/>
        </xdr:cNvSpPr>
      </xdr:nvSpPr>
      <xdr:spPr bwMode="auto">
        <a:xfrm>
          <a:off x="1647825" y="9144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4" name="Line 13">
          <a:extLst>
            <a:ext uri="{FF2B5EF4-FFF2-40B4-BE49-F238E27FC236}">
              <a16:creationId xmlns:a16="http://schemas.microsoft.com/office/drawing/2014/main" id="{BF88D867-4939-4892-931A-BBB5501D3BBA}"/>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5" name="Line 28">
          <a:extLst>
            <a:ext uri="{FF2B5EF4-FFF2-40B4-BE49-F238E27FC236}">
              <a16:creationId xmlns:a16="http://schemas.microsoft.com/office/drawing/2014/main" id="{A9C3D68A-8FBB-4E4E-8634-A73D52C7D64F}"/>
            </a:ext>
          </a:extLst>
        </xdr:cNvPr>
        <xdr:cNvSpPr>
          <a:spLocks noChangeShapeType="1"/>
        </xdr:cNvSpPr>
      </xdr:nvSpPr>
      <xdr:spPr bwMode="auto">
        <a:xfrm>
          <a:off x="1647825" y="9144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6" name="Line 29">
          <a:extLst>
            <a:ext uri="{FF2B5EF4-FFF2-40B4-BE49-F238E27FC236}">
              <a16:creationId xmlns:a16="http://schemas.microsoft.com/office/drawing/2014/main" id="{BCC680DE-6939-490E-AE1F-EB2DE487C80D}"/>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7" name="Line 13">
          <a:extLst>
            <a:ext uri="{FF2B5EF4-FFF2-40B4-BE49-F238E27FC236}">
              <a16:creationId xmlns:a16="http://schemas.microsoft.com/office/drawing/2014/main" id="{5D393FBE-9E63-4E90-BF23-928E057DC95F}"/>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8" name="Line 29">
          <a:extLst>
            <a:ext uri="{FF2B5EF4-FFF2-40B4-BE49-F238E27FC236}">
              <a16:creationId xmlns:a16="http://schemas.microsoft.com/office/drawing/2014/main" id="{72092308-42D5-43B1-8CD1-9582CFC530EE}"/>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9" name="Line 12">
          <a:extLst>
            <a:ext uri="{FF2B5EF4-FFF2-40B4-BE49-F238E27FC236}">
              <a16:creationId xmlns:a16="http://schemas.microsoft.com/office/drawing/2014/main" id="{1F8A33CC-BBE6-4493-B695-EE995E5ACA60}"/>
            </a:ext>
          </a:extLst>
        </xdr:cNvPr>
        <xdr:cNvSpPr>
          <a:spLocks noChangeShapeType="1"/>
        </xdr:cNvSpPr>
      </xdr:nvSpPr>
      <xdr:spPr bwMode="auto">
        <a:xfrm>
          <a:off x="1647825" y="9144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0" name="Line 13">
          <a:extLst>
            <a:ext uri="{FF2B5EF4-FFF2-40B4-BE49-F238E27FC236}">
              <a16:creationId xmlns:a16="http://schemas.microsoft.com/office/drawing/2014/main" id="{2BDE47B6-1999-4153-80C4-0061C14C5390}"/>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1" name="Line 28">
          <a:extLst>
            <a:ext uri="{FF2B5EF4-FFF2-40B4-BE49-F238E27FC236}">
              <a16:creationId xmlns:a16="http://schemas.microsoft.com/office/drawing/2014/main" id="{BB771480-BB63-4B8F-8CF5-09948B64F5AC}"/>
            </a:ext>
          </a:extLst>
        </xdr:cNvPr>
        <xdr:cNvSpPr>
          <a:spLocks noChangeShapeType="1"/>
        </xdr:cNvSpPr>
      </xdr:nvSpPr>
      <xdr:spPr bwMode="auto">
        <a:xfrm>
          <a:off x="1647825" y="9144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2" name="Line 29">
          <a:extLst>
            <a:ext uri="{FF2B5EF4-FFF2-40B4-BE49-F238E27FC236}">
              <a16:creationId xmlns:a16="http://schemas.microsoft.com/office/drawing/2014/main" id="{841837BC-7E6E-4968-B364-B7AACAB40252}"/>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3" name="Line 12">
          <a:extLst>
            <a:ext uri="{FF2B5EF4-FFF2-40B4-BE49-F238E27FC236}">
              <a16:creationId xmlns:a16="http://schemas.microsoft.com/office/drawing/2014/main" id="{5E402364-7E12-4629-BA68-4569F8B5790F}"/>
            </a:ext>
          </a:extLst>
        </xdr:cNvPr>
        <xdr:cNvSpPr>
          <a:spLocks noChangeShapeType="1"/>
        </xdr:cNvSpPr>
      </xdr:nvSpPr>
      <xdr:spPr bwMode="auto">
        <a:xfrm>
          <a:off x="1647825" y="9144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4" name="Line 13">
          <a:extLst>
            <a:ext uri="{FF2B5EF4-FFF2-40B4-BE49-F238E27FC236}">
              <a16:creationId xmlns:a16="http://schemas.microsoft.com/office/drawing/2014/main" id="{7E25C62C-D4D8-4B16-A0EF-15B730A07D0E}"/>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5" name="Line 28">
          <a:extLst>
            <a:ext uri="{FF2B5EF4-FFF2-40B4-BE49-F238E27FC236}">
              <a16:creationId xmlns:a16="http://schemas.microsoft.com/office/drawing/2014/main" id="{C9DF5E85-EF99-4AAB-8BD4-81A5B584E188}"/>
            </a:ext>
          </a:extLst>
        </xdr:cNvPr>
        <xdr:cNvSpPr>
          <a:spLocks noChangeShapeType="1"/>
        </xdr:cNvSpPr>
      </xdr:nvSpPr>
      <xdr:spPr bwMode="auto">
        <a:xfrm>
          <a:off x="1647825" y="9144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6" name="Line 29">
          <a:extLst>
            <a:ext uri="{FF2B5EF4-FFF2-40B4-BE49-F238E27FC236}">
              <a16:creationId xmlns:a16="http://schemas.microsoft.com/office/drawing/2014/main" id="{9167806D-218C-4889-8175-B1968A71A708}"/>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7" name="Line 13">
          <a:extLst>
            <a:ext uri="{FF2B5EF4-FFF2-40B4-BE49-F238E27FC236}">
              <a16:creationId xmlns:a16="http://schemas.microsoft.com/office/drawing/2014/main" id="{36E32A32-8CE3-4A70-93D4-5B0EF5F7CB55}"/>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8" name="Line 29">
          <a:extLst>
            <a:ext uri="{FF2B5EF4-FFF2-40B4-BE49-F238E27FC236}">
              <a16:creationId xmlns:a16="http://schemas.microsoft.com/office/drawing/2014/main" id="{49AD0EB4-4739-48CF-B01C-2978900686F9}"/>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9" name="Line 12">
          <a:extLst>
            <a:ext uri="{FF2B5EF4-FFF2-40B4-BE49-F238E27FC236}">
              <a16:creationId xmlns:a16="http://schemas.microsoft.com/office/drawing/2014/main" id="{87275E82-053A-47D6-8EF9-68225D8A7027}"/>
            </a:ext>
          </a:extLst>
        </xdr:cNvPr>
        <xdr:cNvSpPr>
          <a:spLocks noChangeShapeType="1"/>
        </xdr:cNvSpPr>
      </xdr:nvSpPr>
      <xdr:spPr bwMode="auto">
        <a:xfrm>
          <a:off x="1647825" y="9144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0" name="Line 13">
          <a:extLst>
            <a:ext uri="{FF2B5EF4-FFF2-40B4-BE49-F238E27FC236}">
              <a16:creationId xmlns:a16="http://schemas.microsoft.com/office/drawing/2014/main" id="{4DD01093-330A-4392-8885-0E22663399ED}"/>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1" name="Line 29">
          <a:extLst>
            <a:ext uri="{FF2B5EF4-FFF2-40B4-BE49-F238E27FC236}">
              <a16:creationId xmlns:a16="http://schemas.microsoft.com/office/drawing/2014/main" id="{4A891F02-B093-4424-A415-35C76676AE17}"/>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42" name="1 Imagen">
          <a:extLst>
            <a:ext uri="{FF2B5EF4-FFF2-40B4-BE49-F238E27FC236}">
              <a16:creationId xmlns:a16="http://schemas.microsoft.com/office/drawing/2014/main" id="{A05FC312-5046-4A5D-B3FB-6BA6D609CDB2}"/>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43" name="Line 12">
          <a:extLst>
            <a:ext uri="{FF2B5EF4-FFF2-40B4-BE49-F238E27FC236}">
              <a16:creationId xmlns:a16="http://schemas.microsoft.com/office/drawing/2014/main" id="{A98CD512-6427-4473-B57E-996DB1E7B94B}"/>
            </a:ext>
          </a:extLst>
        </xdr:cNvPr>
        <xdr:cNvSpPr>
          <a:spLocks noChangeShapeType="1"/>
        </xdr:cNvSpPr>
      </xdr:nvSpPr>
      <xdr:spPr bwMode="auto">
        <a:xfrm>
          <a:off x="1647825" y="9144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4" name="Line 13">
          <a:extLst>
            <a:ext uri="{FF2B5EF4-FFF2-40B4-BE49-F238E27FC236}">
              <a16:creationId xmlns:a16="http://schemas.microsoft.com/office/drawing/2014/main" id="{C5F141F3-12B8-4A93-BC59-58EA3995D920}"/>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5" name="Line 28">
          <a:extLst>
            <a:ext uri="{FF2B5EF4-FFF2-40B4-BE49-F238E27FC236}">
              <a16:creationId xmlns:a16="http://schemas.microsoft.com/office/drawing/2014/main" id="{81ECB699-4B16-4DD0-A8E7-5442C46D6175}"/>
            </a:ext>
          </a:extLst>
        </xdr:cNvPr>
        <xdr:cNvSpPr>
          <a:spLocks noChangeShapeType="1"/>
        </xdr:cNvSpPr>
      </xdr:nvSpPr>
      <xdr:spPr bwMode="auto">
        <a:xfrm>
          <a:off x="1647825" y="9144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6" name="Line 29">
          <a:extLst>
            <a:ext uri="{FF2B5EF4-FFF2-40B4-BE49-F238E27FC236}">
              <a16:creationId xmlns:a16="http://schemas.microsoft.com/office/drawing/2014/main" id="{FD5A4C85-A9BA-4BD8-86FC-AD9EC3C8B24B}"/>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7" name="Line 13">
          <a:extLst>
            <a:ext uri="{FF2B5EF4-FFF2-40B4-BE49-F238E27FC236}">
              <a16:creationId xmlns:a16="http://schemas.microsoft.com/office/drawing/2014/main" id="{F5D9BB2B-D41D-4D38-AC17-7EB9B2E57EFD}"/>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8" name="Line 29">
          <a:extLst>
            <a:ext uri="{FF2B5EF4-FFF2-40B4-BE49-F238E27FC236}">
              <a16:creationId xmlns:a16="http://schemas.microsoft.com/office/drawing/2014/main" id="{C7D938B7-57C2-40B3-861E-8C7722A3A385}"/>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9" name="Line 12">
          <a:extLst>
            <a:ext uri="{FF2B5EF4-FFF2-40B4-BE49-F238E27FC236}">
              <a16:creationId xmlns:a16="http://schemas.microsoft.com/office/drawing/2014/main" id="{E50DF129-A3DE-4BC3-91F2-0B8CD8C1F2E2}"/>
            </a:ext>
          </a:extLst>
        </xdr:cNvPr>
        <xdr:cNvSpPr>
          <a:spLocks noChangeShapeType="1"/>
        </xdr:cNvSpPr>
      </xdr:nvSpPr>
      <xdr:spPr bwMode="auto">
        <a:xfrm>
          <a:off x="1647825" y="9144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0" name="Line 13">
          <a:extLst>
            <a:ext uri="{FF2B5EF4-FFF2-40B4-BE49-F238E27FC236}">
              <a16:creationId xmlns:a16="http://schemas.microsoft.com/office/drawing/2014/main" id="{0ADB14F4-CC0C-4611-B295-75E2966B6837}"/>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1" name="Line 28">
          <a:extLst>
            <a:ext uri="{FF2B5EF4-FFF2-40B4-BE49-F238E27FC236}">
              <a16:creationId xmlns:a16="http://schemas.microsoft.com/office/drawing/2014/main" id="{C8AC6F73-C476-4C7B-B95D-F37A9DF5FC3A}"/>
            </a:ext>
          </a:extLst>
        </xdr:cNvPr>
        <xdr:cNvSpPr>
          <a:spLocks noChangeShapeType="1"/>
        </xdr:cNvSpPr>
      </xdr:nvSpPr>
      <xdr:spPr bwMode="auto">
        <a:xfrm>
          <a:off x="1647825" y="9144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2" name="Line 29">
          <a:extLst>
            <a:ext uri="{FF2B5EF4-FFF2-40B4-BE49-F238E27FC236}">
              <a16:creationId xmlns:a16="http://schemas.microsoft.com/office/drawing/2014/main" id="{E788FF11-FA2E-4D19-9C98-BF45544F460F}"/>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3" name="Line 12">
          <a:extLst>
            <a:ext uri="{FF2B5EF4-FFF2-40B4-BE49-F238E27FC236}">
              <a16:creationId xmlns:a16="http://schemas.microsoft.com/office/drawing/2014/main" id="{30DA4B18-524E-4946-9CB3-DF40190DB68B}"/>
            </a:ext>
          </a:extLst>
        </xdr:cNvPr>
        <xdr:cNvSpPr>
          <a:spLocks noChangeShapeType="1"/>
        </xdr:cNvSpPr>
      </xdr:nvSpPr>
      <xdr:spPr bwMode="auto">
        <a:xfrm>
          <a:off x="1647825" y="9144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4" name="Line 13">
          <a:extLst>
            <a:ext uri="{FF2B5EF4-FFF2-40B4-BE49-F238E27FC236}">
              <a16:creationId xmlns:a16="http://schemas.microsoft.com/office/drawing/2014/main" id="{27BBCD6C-44F8-4641-A7C1-D6082C406FC5}"/>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5" name="Line 28">
          <a:extLst>
            <a:ext uri="{FF2B5EF4-FFF2-40B4-BE49-F238E27FC236}">
              <a16:creationId xmlns:a16="http://schemas.microsoft.com/office/drawing/2014/main" id="{41CF0A06-1A42-43DC-B217-4439EEE57E62}"/>
            </a:ext>
          </a:extLst>
        </xdr:cNvPr>
        <xdr:cNvSpPr>
          <a:spLocks noChangeShapeType="1"/>
        </xdr:cNvSpPr>
      </xdr:nvSpPr>
      <xdr:spPr bwMode="auto">
        <a:xfrm>
          <a:off x="1647825" y="9144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6" name="Line 29">
          <a:extLst>
            <a:ext uri="{FF2B5EF4-FFF2-40B4-BE49-F238E27FC236}">
              <a16:creationId xmlns:a16="http://schemas.microsoft.com/office/drawing/2014/main" id="{EA2D2401-ABC8-489B-9C3A-033F3E0F7031}"/>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7" name="Line 13">
          <a:extLst>
            <a:ext uri="{FF2B5EF4-FFF2-40B4-BE49-F238E27FC236}">
              <a16:creationId xmlns:a16="http://schemas.microsoft.com/office/drawing/2014/main" id="{FA84E781-8FD3-4553-96A3-561D551D34C7}"/>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8" name="Line 29">
          <a:extLst>
            <a:ext uri="{FF2B5EF4-FFF2-40B4-BE49-F238E27FC236}">
              <a16:creationId xmlns:a16="http://schemas.microsoft.com/office/drawing/2014/main" id="{7721B566-B660-4B68-8AE7-278831E399D9}"/>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9" name="Line 12">
          <a:extLst>
            <a:ext uri="{FF2B5EF4-FFF2-40B4-BE49-F238E27FC236}">
              <a16:creationId xmlns:a16="http://schemas.microsoft.com/office/drawing/2014/main" id="{B5128715-E168-4E91-BAA2-7F3E983B5094}"/>
            </a:ext>
          </a:extLst>
        </xdr:cNvPr>
        <xdr:cNvSpPr>
          <a:spLocks noChangeShapeType="1"/>
        </xdr:cNvSpPr>
      </xdr:nvSpPr>
      <xdr:spPr bwMode="auto">
        <a:xfrm>
          <a:off x="1647825" y="9144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0" name="Line 13">
          <a:extLst>
            <a:ext uri="{FF2B5EF4-FFF2-40B4-BE49-F238E27FC236}">
              <a16:creationId xmlns:a16="http://schemas.microsoft.com/office/drawing/2014/main" id="{A80CA8F5-E0B8-45E7-BDBC-9FFB24106F39}"/>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1" name="Line 29">
          <a:extLst>
            <a:ext uri="{FF2B5EF4-FFF2-40B4-BE49-F238E27FC236}">
              <a16:creationId xmlns:a16="http://schemas.microsoft.com/office/drawing/2014/main" id="{CE32DEF3-72D0-4FB8-BB70-9C1C57F55DF7}"/>
            </a:ext>
          </a:extLst>
        </xdr:cNvPr>
        <xdr:cNvSpPr>
          <a:spLocks noChangeShapeType="1"/>
        </xdr:cNvSpPr>
      </xdr:nvSpPr>
      <xdr:spPr bwMode="auto">
        <a:xfrm>
          <a:off x="1657350" y="876300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10</xdr:col>
      <xdr:colOff>714375</xdr:colOff>
      <xdr:row>6</xdr:row>
      <xdr:rowOff>361950</xdr:rowOff>
    </xdr:from>
    <xdr:to>
      <xdr:col>21</xdr:col>
      <xdr:colOff>700114</xdr:colOff>
      <xdr:row>20</xdr:row>
      <xdr:rowOff>148479</xdr:rowOff>
    </xdr:to>
    <xdr:pic>
      <xdr:nvPicPr>
        <xdr:cNvPr id="62" name="Imagen 61">
          <a:extLst>
            <a:ext uri="{FF2B5EF4-FFF2-40B4-BE49-F238E27FC236}">
              <a16:creationId xmlns:a16="http://schemas.microsoft.com/office/drawing/2014/main" id="{683E640B-2E49-48AD-9B0C-98110758FFDE}"/>
            </a:ext>
          </a:extLst>
        </xdr:cNvPr>
        <xdr:cNvPicPr>
          <a:picLocks noChangeAspect="1"/>
        </xdr:cNvPicPr>
      </xdr:nvPicPr>
      <xdr:blipFill rotWithShape="1">
        <a:blip xmlns:r="http://schemas.openxmlformats.org/officeDocument/2006/relationships" r:embed="rId2"/>
        <a:srcRect l="22730" t="26568" r="1846" b="29079"/>
        <a:stretch/>
      </xdr:blipFill>
      <xdr:spPr>
        <a:xfrm>
          <a:off x="8772525" y="2143125"/>
          <a:ext cx="8367739" cy="2767854"/>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180975</xdr:colOff>
      <xdr:row>1</xdr:row>
      <xdr:rowOff>85725</xdr:rowOff>
    </xdr:from>
    <xdr:to>
      <xdr:col>1</xdr:col>
      <xdr:colOff>838200</xdr:colOff>
      <xdr:row>2</xdr:row>
      <xdr:rowOff>542925</xdr:rowOff>
    </xdr:to>
    <xdr:pic>
      <xdr:nvPicPr>
        <xdr:cNvPr id="2" name="1 Imagen">
          <a:extLst>
            <a:ext uri="{FF2B5EF4-FFF2-40B4-BE49-F238E27FC236}">
              <a16:creationId xmlns:a16="http://schemas.microsoft.com/office/drawing/2014/main" id="{94934EF5-41F8-4FE2-A8B7-AA8FB9845FDA}"/>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3" name="Line 12">
          <a:extLst>
            <a:ext uri="{FF2B5EF4-FFF2-40B4-BE49-F238E27FC236}">
              <a16:creationId xmlns:a16="http://schemas.microsoft.com/office/drawing/2014/main" id="{50328A80-3E57-415C-B761-00BB478E3EED}"/>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 name="Line 13">
          <a:extLst>
            <a:ext uri="{FF2B5EF4-FFF2-40B4-BE49-F238E27FC236}">
              <a16:creationId xmlns:a16="http://schemas.microsoft.com/office/drawing/2014/main" id="{AF1E0B36-645B-465B-9FE0-8AC6BBD527E6}"/>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 name="Line 28">
          <a:extLst>
            <a:ext uri="{FF2B5EF4-FFF2-40B4-BE49-F238E27FC236}">
              <a16:creationId xmlns:a16="http://schemas.microsoft.com/office/drawing/2014/main" id="{9D350009-0E6B-40E2-9132-3DEF0D21FE97}"/>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 name="Line 29">
          <a:extLst>
            <a:ext uri="{FF2B5EF4-FFF2-40B4-BE49-F238E27FC236}">
              <a16:creationId xmlns:a16="http://schemas.microsoft.com/office/drawing/2014/main" id="{FFDBD18D-CBCB-477B-9110-027A3FDEA1F3}"/>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 name="Line 13">
          <a:extLst>
            <a:ext uri="{FF2B5EF4-FFF2-40B4-BE49-F238E27FC236}">
              <a16:creationId xmlns:a16="http://schemas.microsoft.com/office/drawing/2014/main" id="{F225DDEF-A45C-4968-928B-A4E9547B0355}"/>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 name="Line 29">
          <a:extLst>
            <a:ext uri="{FF2B5EF4-FFF2-40B4-BE49-F238E27FC236}">
              <a16:creationId xmlns:a16="http://schemas.microsoft.com/office/drawing/2014/main" id="{5C5F90C7-F7BE-4FDC-BAC3-DCA15FE4C1BA}"/>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9" name="Line 12">
          <a:extLst>
            <a:ext uri="{FF2B5EF4-FFF2-40B4-BE49-F238E27FC236}">
              <a16:creationId xmlns:a16="http://schemas.microsoft.com/office/drawing/2014/main" id="{1DEA7681-BF62-4F28-8CE0-D17C7675AF6F}"/>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 name="Line 13">
          <a:extLst>
            <a:ext uri="{FF2B5EF4-FFF2-40B4-BE49-F238E27FC236}">
              <a16:creationId xmlns:a16="http://schemas.microsoft.com/office/drawing/2014/main" id="{DA1051DA-9F20-4590-88D3-A0574248C1D3}"/>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1" name="Line 28">
          <a:extLst>
            <a:ext uri="{FF2B5EF4-FFF2-40B4-BE49-F238E27FC236}">
              <a16:creationId xmlns:a16="http://schemas.microsoft.com/office/drawing/2014/main" id="{F8F662AA-B084-454A-AB16-77B41010D750}"/>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 name="Line 29">
          <a:extLst>
            <a:ext uri="{FF2B5EF4-FFF2-40B4-BE49-F238E27FC236}">
              <a16:creationId xmlns:a16="http://schemas.microsoft.com/office/drawing/2014/main" id="{52B57D0D-FE55-467D-BBE8-6775EC64E727}"/>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3" name="Line 12">
          <a:extLst>
            <a:ext uri="{FF2B5EF4-FFF2-40B4-BE49-F238E27FC236}">
              <a16:creationId xmlns:a16="http://schemas.microsoft.com/office/drawing/2014/main" id="{30E8D8BF-611A-425B-881E-041F76188112}"/>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4" name="Line 13">
          <a:extLst>
            <a:ext uri="{FF2B5EF4-FFF2-40B4-BE49-F238E27FC236}">
              <a16:creationId xmlns:a16="http://schemas.microsoft.com/office/drawing/2014/main" id="{4D0A6C3F-0F9C-4A2A-8E03-0FAAD0323776}"/>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5" name="Line 28">
          <a:extLst>
            <a:ext uri="{FF2B5EF4-FFF2-40B4-BE49-F238E27FC236}">
              <a16:creationId xmlns:a16="http://schemas.microsoft.com/office/drawing/2014/main" id="{5A4576E3-199D-4675-A975-8BC2F86BD0C8}"/>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6" name="Line 29">
          <a:extLst>
            <a:ext uri="{FF2B5EF4-FFF2-40B4-BE49-F238E27FC236}">
              <a16:creationId xmlns:a16="http://schemas.microsoft.com/office/drawing/2014/main" id="{CA6AE321-EE85-4EC4-91C7-2BC1035ADA80}"/>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7" name="Line 13">
          <a:extLst>
            <a:ext uri="{FF2B5EF4-FFF2-40B4-BE49-F238E27FC236}">
              <a16:creationId xmlns:a16="http://schemas.microsoft.com/office/drawing/2014/main" id="{F3C73B22-7897-474F-B9C1-E1EE239858A3}"/>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8" name="Line 29">
          <a:extLst>
            <a:ext uri="{FF2B5EF4-FFF2-40B4-BE49-F238E27FC236}">
              <a16:creationId xmlns:a16="http://schemas.microsoft.com/office/drawing/2014/main" id="{F2AF1B6B-BBA9-4B6B-9342-F0AC755FAA7E}"/>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9" name="Line 12">
          <a:extLst>
            <a:ext uri="{FF2B5EF4-FFF2-40B4-BE49-F238E27FC236}">
              <a16:creationId xmlns:a16="http://schemas.microsoft.com/office/drawing/2014/main" id="{B9E64138-C3F8-4410-A94B-46D5F07C4E57}"/>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0" name="Line 13">
          <a:extLst>
            <a:ext uri="{FF2B5EF4-FFF2-40B4-BE49-F238E27FC236}">
              <a16:creationId xmlns:a16="http://schemas.microsoft.com/office/drawing/2014/main" id="{B00A36A2-6EA4-4CFD-B4BC-653D8DE50709}"/>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1" name="Line 28">
          <a:extLst>
            <a:ext uri="{FF2B5EF4-FFF2-40B4-BE49-F238E27FC236}">
              <a16:creationId xmlns:a16="http://schemas.microsoft.com/office/drawing/2014/main" id="{EBFFB02E-7B2E-4D4E-A3B0-0EC4F8CD0A88}"/>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2" name="Line 29">
          <a:extLst>
            <a:ext uri="{FF2B5EF4-FFF2-40B4-BE49-F238E27FC236}">
              <a16:creationId xmlns:a16="http://schemas.microsoft.com/office/drawing/2014/main" id="{F27AA1FB-6545-41D8-945A-B8FC1571D2D3}"/>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23" name="1 Imagen">
          <a:extLst>
            <a:ext uri="{FF2B5EF4-FFF2-40B4-BE49-F238E27FC236}">
              <a16:creationId xmlns:a16="http://schemas.microsoft.com/office/drawing/2014/main" id="{72B91422-4BC1-45B2-808D-830248528652}"/>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24" name="Line 12">
          <a:extLst>
            <a:ext uri="{FF2B5EF4-FFF2-40B4-BE49-F238E27FC236}">
              <a16:creationId xmlns:a16="http://schemas.microsoft.com/office/drawing/2014/main" id="{BC0C97AD-EE94-4BFE-B75A-E0303143FA4C}"/>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5" name="Line 13">
          <a:extLst>
            <a:ext uri="{FF2B5EF4-FFF2-40B4-BE49-F238E27FC236}">
              <a16:creationId xmlns:a16="http://schemas.microsoft.com/office/drawing/2014/main" id="{48462E17-E569-47C6-8BCD-E90E624C3C2D}"/>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6" name="Line 28">
          <a:extLst>
            <a:ext uri="{FF2B5EF4-FFF2-40B4-BE49-F238E27FC236}">
              <a16:creationId xmlns:a16="http://schemas.microsoft.com/office/drawing/2014/main" id="{BFC95680-1943-4693-ABE2-1A3911B6DE0B}"/>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7" name="Line 29">
          <a:extLst>
            <a:ext uri="{FF2B5EF4-FFF2-40B4-BE49-F238E27FC236}">
              <a16:creationId xmlns:a16="http://schemas.microsoft.com/office/drawing/2014/main" id="{ABE4C767-24E5-40DB-B483-C60A996915D5}"/>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8" name="Line 13">
          <a:extLst>
            <a:ext uri="{FF2B5EF4-FFF2-40B4-BE49-F238E27FC236}">
              <a16:creationId xmlns:a16="http://schemas.microsoft.com/office/drawing/2014/main" id="{17F91CFF-1FF6-467F-AD14-C3599977E2E5}"/>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9" name="Line 29">
          <a:extLst>
            <a:ext uri="{FF2B5EF4-FFF2-40B4-BE49-F238E27FC236}">
              <a16:creationId xmlns:a16="http://schemas.microsoft.com/office/drawing/2014/main" id="{8030429D-B10C-42F4-A28C-7C4F31174629}"/>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0" name="Line 12">
          <a:extLst>
            <a:ext uri="{FF2B5EF4-FFF2-40B4-BE49-F238E27FC236}">
              <a16:creationId xmlns:a16="http://schemas.microsoft.com/office/drawing/2014/main" id="{9093AF34-6BE3-493D-A86F-4DB32226C88A}"/>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1" name="Line 13">
          <a:extLst>
            <a:ext uri="{FF2B5EF4-FFF2-40B4-BE49-F238E27FC236}">
              <a16:creationId xmlns:a16="http://schemas.microsoft.com/office/drawing/2014/main" id="{F11402FF-4D99-43A1-AADD-61F18ADB715B}"/>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2" name="Line 28">
          <a:extLst>
            <a:ext uri="{FF2B5EF4-FFF2-40B4-BE49-F238E27FC236}">
              <a16:creationId xmlns:a16="http://schemas.microsoft.com/office/drawing/2014/main" id="{29040E5B-9336-4D0C-BA54-8651129038F5}"/>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3" name="Line 29">
          <a:extLst>
            <a:ext uri="{FF2B5EF4-FFF2-40B4-BE49-F238E27FC236}">
              <a16:creationId xmlns:a16="http://schemas.microsoft.com/office/drawing/2014/main" id="{FFE978E6-164B-4085-B45C-D2BD7032FAC1}"/>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4" name="Line 12">
          <a:extLst>
            <a:ext uri="{FF2B5EF4-FFF2-40B4-BE49-F238E27FC236}">
              <a16:creationId xmlns:a16="http://schemas.microsoft.com/office/drawing/2014/main" id="{57B144BB-5C8B-4089-BE8E-8C4CAF0A9FBF}"/>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5" name="Line 13">
          <a:extLst>
            <a:ext uri="{FF2B5EF4-FFF2-40B4-BE49-F238E27FC236}">
              <a16:creationId xmlns:a16="http://schemas.microsoft.com/office/drawing/2014/main" id="{8D58FBAF-E992-422A-813A-2EF6DC773F94}"/>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6" name="Line 28">
          <a:extLst>
            <a:ext uri="{FF2B5EF4-FFF2-40B4-BE49-F238E27FC236}">
              <a16:creationId xmlns:a16="http://schemas.microsoft.com/office/drawing/2014/main" id="{E0537486-C938-4986-9F3C-C3C9B2941066}"/>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7" name="Line 29">
          <a:extLst>
            <a:ext uri="{FF2B5EF4-FFF2-40B4-BE49-F238E27FC236}">
              <a16:creationId xmlns:a16="http://schemas.microsoft.com/office/drawing/2014/main" id="{E76482EF-3F03-49E5-A145-286C45F7B2BE}"/>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8" name="Line 13">
          <a:extLst>
            <a:ext uri="{FF2B5EF4-FFF2-40B4-BE49-F238E27FC236}">
              <a16:creationId xmlns:a16="http://schemas.microsoft.com/office/drawing/2014/main" id="{F0DCBE88-330B-41F5-B837-C75090E04717}"/>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9" name="Line 29">
          <a:extLst>
            <a:ext uri="{FF2B5EF4-FFF2-40B4-BE49-F238E27FC236}">
              <a16:creationId xmlns:a16="http://schemas.microsoft.com/office/drawing/2014/main" id="{5C1F300C-81AE-4F2D-B798-891C5C60DDDC}"/>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0" name="Line 12">
          <a:extLst>
            <a:ext uri="{FF2B5EF4-FFF2-40B4-BE49-F238E27FC236}">
              <a16:creationId xmlns:a16="http://schemas.microsoft.com/office/drawing/2014/main" id="{FEEF5553-3B51-4550-A13D-1A2842DE6207}"/>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1" name="Line 13">
          <a:extLst>
            <a:ext uri="{FF2B5EF4-FFF2-40B4-BE49-F238E27FC236}">
              <a16:creationId xmlns:a16="http://schemas.microsoft.com/office/drawing/2014/main" id="{BAD1ADED-D4EE-40A7-AE8D-8F80D2AE4D49}"/>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2" name="Line 28">
          <a:extLst>
            <a:ext uri="{FF2B5EF4-FFF2-40B4-BE49-F238E27FC236}">
              <a16:creationId xmlns:a16="http://schemas.microsoft.com/office/drawing/2014/main" id="{4CFE8FBB-522E-4AFF-9777-30C12CC5FD96}"/>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3" name="Line 29">
          <a:extLst>
            <a:ext uri="{FF2B5EF4-FFF2-40B4-BE49-F238E27FC236}">
              <a16:creationId xmlns:a16="http://schemas.microsoft.com/office/drawing/2014/main" id="{8D3195A7-3723-4DDE-A348-1694336B3C02}"/>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44" name="1 Imagen">
          <a:extLst>
            <a:ext uri="{FF2B5EF4-FFF2-40B4-BE49-F238E27FC236}">
              <a16:creationId xmlns:a16="http://schemas.microsoft.com/office/drawing/2014/main" id="{2FD22374-B8CD-4FC9-8F21-DD12D40C661A}"/>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45" name="Line 12">
          <a:extLst>
            <a:ext uri="{FF2B5EF4-FFF2-40B4-BE49-F238E27FC236}">
              <a16:creationId xmlns:a16="http://schemas.microsoft.com/office/drawing/2014/main" id="{3AE59305-B90A-41C6-A5CC-F121A646D309}"/>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6" name="Line 13">
          <a:extLst>
            <a:ext uri="{FF2B5EF4-FFF2-40B4-BE49-F238E27FC236}">
              <a16:creationId xmlns:a16="http://schemas.microsoft.com/office/drawing/2014/main" id="{5CC13344-F18D-421B-B0F3-F59248763E6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7" name="Line 28">
          <a:extLst>
            <a:ext uri="{FF2B5EF4-FFF2-40B4-BE49-F238E27FC236}">
              <a16:creationId xmlns:a16="http://schemas.microsoft.com/office/drawing/2014/main" id="{255CF891-2D2C-4874-A3D9-87792AF419FA}"/>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8" name="Line 29">
          <a:extLst>
            <a:ext uri="{FF2B5EF4-FFF2-40B4-BE49-F238E27FC236}">
              <a16:creationId xmlns:a16="http://schemas.microsoft.com/office/drawing/2014/main" id="{DEFFB66B-12DA-4053-A530-E70F56DDCA92}"/>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9" name="Line 13">
          <a:extLst>
            <a:ext uri="{FF2B5EF4-FFF2-40B4-BE49-F238E27FC236}">
              <a16:creationId xmlns:a16="http://schemas.microsoft.com/office/drawing/2014/main" id="{554A8FD5-1C5C-46FA-87C8-93A3BF3384F0}"/>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0" name="Line 29">
          <a:extLst>
            <a:ext uri="{FF2B5EF4-FFF2-40B4-BE49-F238E27FC236}">
              <a16:creationId xmlns:a16="http://schemas.microsoft.com/office/drawing/2014/main" id="{392E939F-0B7A-4CA2-86F9-0FC098850D4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1" name="Line 12">
          <a:extLst>
            <a:ext uri="{FF2B5EF4-FFF2-40B4-BE49-F238E27FC236}">
              <a16:creationId xmlns:a16="http://schemas.microsoft.com/office/drawing/2014/main" id="{11FF1E6B-A11B-49FC-B488-A72D3B8F077A}"/>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2" name="Line 13">
          <a:extLst>
            <a:ext uri="{FF2B5EF4-FFF2-40B4-BE49-F238E27FC236}">
              <a16:creationId xmlns:a16="http://schemas.microsoft.com/office/drawing/2014/main" id="{5078EF91-56F8-440E-B1A2-D2A7919C539F}"/>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3" name="Line 28">
          <a:extLst>
            <a:ext uri="{FF2B5EF4-FFF2-40B4-BE49-F238E27FC236}">
              <a16:creationId xmlns:a16="http://schemas.microsoft.com/office/drawing/2014/main" id="{418C808A-8DA6-4486-B58A-B86B79712E96}"/>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4" name="Line 29">
          <a:extLst>
            <a:ext uri="{FF2B5EF4-FFF2-40B4-BE49-F238E27FC236}">
              <a16:creationId xmlns:a16="http://schemas.microsoft.com/office/drawing/2014/main" id="{B97F7BC9-96AC-423F-9918-0907E0B4DD5D}"/>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5" name="Line 12">
          <a:extLst>
            <a:ext uri="{FF2B5EF4-FFF2-40B4-BE49-F238E27FC236}">
              <a16:creationId xmlns:a16="http://schemas.microsoft.com/office/drawing/2014/main" id="{5F00F96F-BF25-4B8D-BB42-855ADC58166E}"/>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6" name="Line 13">
          <a:extLst>
            <a:ext uri="{FF2B5EF4-FFF2-40B4-BE49-F238E27FC236}">
              <a16:creationId xmlns:a16="http://schemas.microsoft.com/office/drawing/2014/main" id="{44B333CE-CFA3-4904-9727-50DF5ED5C9A0}"/>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7" name="Line 28">
          <a:extLst>
            <a:ext uri="{FF2B5EF4-FFF2-40B4-BE49-F238E27FC236}">
              <a16:creationId xmlns:a16="http://schemas.microsoft.com/office/drawing/2014/main" id="{248527F1-D7B2-4FC5-9A81-495E58F7E1E9}"/>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8" name="Line 29">
          <a:extLst>
            <a:ext uri="{FF2B5EF4-FFF2-40B4-BE49-F238E27FC236}">
              <a16:creationId xmlns:a16="http://schemas.microsoft.com/office/drawing/2014/main" id="{4DFAECE0-1848-4BE4-AA27-22AF23DEAD09}"/>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9" name="Line 13">
          <a:extLst>
            <a:ext uri="{FF2B5EF4-FFF2-40B4-BE49-F238E27FC236}">
              <a16:creationId xmlns:a16="http://schemas.microsoft.com/office/drawing/2014/main" id="{2EB172C4-5F39-4611-84A1-A3DD57F72CA2}"/>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0" name="Line 29">
          <a:extLst>
            <a:ext uri="{FF2B5EF4-FFF2-40B4-BE49-F238E27FC236}">
              <a16:creationId xmlns:a16="http://schemas.microsoft.com/office/drawing/2014/main" id="{FD5BBBD3-2E09-46BD-89DE-AA9558D70DC6}"/>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61" name="Line 12">
          <a:extLst>
            <a:ext uri="{FF2B5EF4-FFF2-40B4-BE49-F238E27FC236}">
              <a16:creationId xmlns:a16="http://schemas.microsoft.com/office/drawing/2014/main" id="{E820605F-3C3A-4BE2-B45D-DF56F064827F}"/>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2" name="Line 13">
          <a:extLst>
            <a:ext uri="{FF2B5EF4-FFF2-40B4-BE49-F238E27FC236}">
              <a16:creationId xmlns:a16="http://schemas.microsoft.com/office/drawing/2014/main" id="{AD2CAF9E-5C65-4F3B-980B-60B401A3559D}"/>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63" name="Line 28">
          <a:extLst>
            <a:ext uri="{FF2B5EF4-FFF2-40B4-BE49-F238E27FC236}">
              <a16:creationId xmlns:a16="http://schemas.microsoft.com/office/drawing/2014/main" id="{A673D5A3-13DA-416C-ACC9-6C9992A5E293}"/>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4" name="Line 29">
          <a:extLst>
            <a:ext uri="{FF2B5EF4-FFF2-40B4-BE49-F238E27FC236}">
              <a16:creationId xmlns:a16="http://schemas.microsoft.com/office/drawing/2014/main" id="{E8515DFE-2400-45BA-B8D7-1AA620096F9B}"/>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9</xdr:col>
      <xdr:colOff>552450</xdr:colOff>
      <xdr:row>11</xdr:row>
      <xdr:rowOff>104775</xdr:rowOff>
    </xdr:from>
    <xdr:to>
      <xdr:col>20</xdr:col>
      <xdr:colOff>538189</xdr:colOff>
      <xdr:row>25</xdr:row>
      <xdr:rowOff>81804</xdr:rowOff>
    </xdr:to>
    <xdr:pic>
      <xdr:nvPicPr>
        <xdr:cNvPr id="65" name="Imagen 64">
          <a:extLst>
            <a:ext uri="{FF2B5EF4-FFF2-40B4-BE49-F238E27FC236}">
              <a16:creationId xmlns:a16="http://schemas.microsoft.com/office/drawing/2014/main" id="{92E933AD-2046-4EF7-9E24-13934F851914}"/>
            </a:ext>
          </a:extLst>
        </xdr:cNvPr>
        <xdr:cNvPicPr>
          <a:picLocks noChangeAspect="1"/>
        </xdr:cNvPicPr>
      </xdr:nvPicPr>
      <xdr:blipFill rotWithShape="1">
        <a:blip xmlns:r="http://schemas.openxmlformats.org/officeDocument/2006/relationships" r:embed="rId2"/>
        <a:srcRect l="22730" t="26568" r="1846" b="29079"/>
        <a:stretch/>
      </xdr:blipFill>
      <xdr:spPr>
        <a:xfrm>
          <a:off x="7848600" y="3162300"/>
          <a:ext cx="8367739" cy="2767854"/>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447675</xdr:colOff>
      <xdr:row>18</xdr:row>
      <xdr:rowOff>269876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16B5B20-C20B-46A8-8A89-415B3E7C217D}"/>
            </a:ext>
          </a:extLst>
        </xdr:cNvPr>
        <xdr:cNvSpPr/>
      </xdr:nvSpPr>
      <xdr:spPr bwMode="auto">
        <a:xfrm>
          <a:off x="4724400" y="2676525"/>
          <a:ext cx="295275" cy="8890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18</xdr:row>
      <xdr:rowOff>269876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8BD9931-A6F6-42FF-B0D7-8D14B53A03CE}"/>
            </a:ext>
          </a:extLst>
        </xdr:cNvPr>
        <xdr:cNvSpPr/>
      </xdr:nvSpPr>
      <xdr:spPr bwMode="auto">
        <a:xfrm>
          <a:off x="8305800" y="2676525"/>
          <a:ext cx="295275" cy="8890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0</xdr:colOff>
      <xdr:row>3</xdr:row>
      <xdr:rowOff>0</xdr:rowOff>
    </xdr:from>
    <xdr:to>
      <xdr:col>3</xdr:col>
      <xdr:colOff>19050</xdr:colOff>
      <xdr:row>7</xdr:row>
      <xdr:rowOff>3175</xdr:rowOff>
    </xdr:to>
    <xdr:pic>
      <xdr:nvPicPr>
        <xdr:cNvPr id="4" name="Picture 11" descr="Logo Aero">
          <a:extLst>
            <a:ext uri="{FF2B5EF4-FFF2-40B4-BE49-F238E27FC236}">
              <a16:creationId xmlns:a16="http://schemas.microsoft.com/office/drawing/2014/main" id="{A63B36C8-4CE9-4839-9584-7006E6582C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0" y="523875"/>
          <a:ext cx="781050" cy="746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180975</xdr:colOff>
      <xdr:row>1</xdr:row>
      <xdr:rowOff>85725</xdr:rowOff>
    </xdr:from>
    <xdr:to>
      <xdr:col>1</xdr:col>
      <xdr:colOff>838200</xdr:colOff>
      <xdr:row>2</xdr:row>
      <xdr:rowOff>542925</xdr:rowOff>
    </xdr:to>
    <xdr:pic>
      <xdr:nvPicPr>
        <xdr:cNvPr id="2" name="1 Imagen">
          <a:extLst>
            <a:ext uri="{FF2B5EF4-FFF2-40B4-BE49-F238E27FC236}">
              <a16:creationId xmlns:a16="http://schemas.microsoft.com/office/drawing/2014/main" id="{C9F8555F-089C-8B43-BE65-651778B5BF21}"/>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3" name="Line 12">
          <a:extLst>
            <a:ext uri="{FF2B5EF4-FFF2-40B4-BE49-F238E27FC236}">
              <a16:creationId xmlns:a16="http://schemas.microsoft.com/office/drawing/2014/main" id="{101B58B7-9741-824E-A19E-7E18527636E8}"/>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 name="Line 13">
          <a:extLst>
            <a:ext uri="{FF2B5EF4-FFF2-40B4-BE49-F238E27FC236}">
              <a16:creationId xmlns:a16="http://schemas.microsoft.com/office/drawing/2014/main" id="{4B1DAE5E-FF81-4A40-B7E8-616398B91E9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 name="Line 28">
          <a:extLst>
            <a:ext uri="{FF2B5EF4-FFF2-40B4-BE49-F238E27FC236}">
              <a16:creationId xmlns:a16="http://schemas.microsoft.com/office/drawing/2014/main" id="{B47C7853-3311-B248-844B-C769AECD038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 name="Line 29">
          <a:extLst>
            <a:ext uri="{FF2B5EF4-FFF2-40B4-BE49-F238E27FC236}">
              <a16:creationId xmlns:a16="http://schemas.microsoft.com/office/drawing/2014/main" id="{5220D403-A705-A14D-A462-A3D2970A5815}"/>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 name="Line 13">
          <a:extLst>
            <a:ext uri="{FF2B5EF4-FFF2-40B4-BE49-F238E27FC236}">
              <a16:creationId xmlns:a16="http://schemas.microsoft.com/office/drawing/2014/main" id="{65F6BFC1-40BD-A647-A14F-A71946349C6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 name="Line 29">
          <a:extLst>
            <a:ext uri="{FF2B5EF4-FFF2-40B4-BE49-F238E27FC236}">
              <a16:creationId xmlns:a16="http://schemas.microsoft.com/office/drawing/2014/main" id="{DD926962-D20B-8B4F-B146-46AD1A5E141E}"/>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9" name="Line 12">
          <a:extLst>
            <a:ext uri="{FF2B5EF4-FFF2-40B4-BE49-F238E27FC236}">
              <a16:creationId xmlns:a16="http://schemas.microsoft.com/office/drawing/2014/main" id="{D761A8B2-25C7-CE4D-9944-53D02146E4BA}"/>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 name="Line 13">
          <a:extLst>
            <a:ext uri="{FF2B5EF4-FFF2-40B4-BE49-F238E27FC236}">
              <a16:creationId xmlns:a16="http://schemas.microsoft.com/office/drawing/2014/main" id="{5EFD67FD-6155-B54E-BCF3-6F59E0B37DE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1" name="Line 28">
          <a:extLst>
            <a:ext uri="{FF2B5EF4-FFF2-40B4-BE49-F238E27FC236}">
              <a16:creationId xmlns:a16="http://schemas.microsoft.com/office/drawing/2014/main" id="{C9BB69D1-65EA-B547-9B00-CA3D06BE4EE1}"/>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 name="Line 29">
          <a:extLst>
            <a:ext uri="{FF2B5EF4-FFF2-40B4-BE49-F238E27FC236}">
              <a16:creationId xmlns:a16="http://schemas.microsoft.com/office/drawing/2014/main" id="{22B2814F-29CD-874D-8CF6-03370718283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3" name="Line 12">
          <a:extLst>
            <a:ext uri="{FF2B5EF4-FFF2-40B4-BE49-F238E27FC236}">
              <a16:creationId xmlns:a16="http://schemas.microsoft.com/office/drawing/2014/main" id="{F4AA11F7-CD35-A142-9AE1-7D70B91D279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4" name="Line 13">
          <a:extLst>
            <a:ext uri="{FF2B5EF4-FFF2-40B4-BE49-F238E27FC236}">
              <a16:creationId xmlns:a16="http://schemas.microsoft.com/office/drawing/2014/main" id="{1736FE70-B5E4-EF48-8D28-D61CA34ADE8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5" name="Line 28">
          <a:extLst>
            <a:ext uri="{FF2B5EF4-FFF2-40B4-BE49-F238E27FC236}">
              <a16:creationId xmlns:a16="http://schemas.microsoft.com/office/drawing/2014/main" id="{4152D003-33A7-E344-96AD-B83489234076}"/>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6" name="Line 29">
          <a:extLst>
            <a:ext uri="{FF2B5EF4-FFF2-40B4-BE49-F238E27FC236}">
              <a16:creationId xmlns:a16="http://schemas.microsoft.com/office/drawing/2014/main" id="{97ABEEF9-97DE-704E-BC4A-8D9705C3F19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7" name="Line 13">
          <a:extLst>
            <a:ext uri="{FF2B5EF4-FFF2-40B4-BE49-F238E27FC236}">
              <a16:creationId xmlns:a16="http://schemas.microsoft.com/office/drawing/2014/main" id="{4FE1AD75-D56F-D940-A649-3F32D4DCB88A}"/>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8" name="Line 29">
          <a:extLst>
            <a:ext uri="{FF2B5EF4-FFF2-40B4-BE49-F238E27FC236}">
              <a16:creationId xmlns:a16="http://schemas.microsoft.com/office/drawing/2014/main" id="{A98A2A40-A6E9-4949-898A-81F14AB579D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9" name="Line 12">
          <a:extLst>
            <a:ext uri="{FF2B5EF4-FFF2-40B4-BE49-F238E27FC236}">
              <a16:creationId xmlns:a16="http://schemas.microsoft.com/office/drawing/2014/main" id="{E0705425-124C-2548-8A9A-6E7A40577F58}"/>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0" name="Line 13">
          <a:extLst>
            <a:ext uri="{FF2B5EF4-FFF2-40B4-BE49-F238E27FC236}">
              <a16:creationId xmlns:a16="http://schemas.microsoft.com/office/drawing/2014/main" id="{93327BF5-5E14-2947-91E1-56E86A0F7A52}"/>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1" name="Line 28">
          <a:extLst>
            <a:ext uri="{FF2B5EF4-FFF2-40B4-BE49-F238E27FC236}">
              <a16:creationId xmlns:a16="http://schemas.microsoft.com/office/drawing/2014/main" id="{CBC93867-3C18-0842-B903-5490CD03C48B}"/>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2" name="Line 29">
          <a:extLst>
            <a:ext uri="{FF2B5EF4-FFF2-40B4-BE49-F238E27FC236}">
              <a16:creationId xmlns:a16="http://schemas.microsoft.com/office/drawing/2014/main" id="{3E6C2206-6813-5545-81B1-AF6E610484F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3" name="Line 12">
          <a:extLst>
            <a:ext uri="{FF2B5EF4-FFF2-40B4-BE49-F238E27FC236}">
              <a16:creationId xmlns:a16="http://schemas.microsoft.com/office/drawing/2014/main" id="{84762ABD-CA03-084C-AAEF-DD1B67B853BE}"/>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4" name="Line 13">
          <a:extLst>
            <a:ext uri="{FF2B5EF4-FFF2-40B4-BE49-F238E27FC236}">
              <a16:creationId xmlns:a16="http://schemas.microsoft.com/office/drawing/2014/main" id="{ADFF505E-16D9-FA47-9BE1-015E737BB2D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5" name="Line 28">
          <a:extLst>
            <a:ext uri="{FF2B5EF4-FFF2-40B4-BE49-F238E27FC236}">
              <a16:creationId xmlns:a16="http://schemas.microsoft.com/office/drawing/2014/main" id="{1E329DE5-096C-C841-9011-04C4F75150E5}"/>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6" name="Line 29">
          <a:extLst>
            <a:ext uri="{FF2B5EF4-FFF2-40B4-BE49-F238E27FC236}">
              <a16:creationId xmlns:a16="http://schemas.microsoft.com/office/drawing/2014/main" id="{0E307047-83E2-5D45-8ADE-822C5DBF39D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7" name="Line 13">
          <a:extLst>
            <a:ext uri="{FF2B5EF4-FFF2-40B4-BE49-F238E27FC236}">
              <a16:creationId xmlns:a16="http://schemas.microsoft.com/office/drawing/2014/main" id="{9A26D7CA-80B6-744D-A11A-2A7DFFAC839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8" name="Line 29">
          <a:extLst>
            <a:ext uri="{FF2B5EF4-FFF2-40B4-BE49-F238E27FC236}">
              <a16:creationId xmlns:a16="http://schemas.microsoft.com/office/drawing/2014/main" id="{AC2BE72E-54A5-FF4C-8DDE-05695DD169A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9" name="Line 12">
          <a:extLst>
            <a:ext uri="{FF2B5EF4-FFF2-40B4-BE49-F238E27FC236}">
              <a16:creationId xmlns:a16="http://schemas.microsoft.com/office/drawing/2014/main" id="{11915B15-3E40-7048-A0F7-38E0B1D9148D}"/>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0" name="Line 13">
          <a:extLst>
            <a:ext uri="{FF2B5EF4-FFF2-40B4-BE49-F238E27FC236}">
              <a16:creationId xmlns:a16="http://schemas.microsoft.com/office/drawing/2014/main" id="{9E800D67-6CCB-994A-9B63-B24EB0419A95}"/>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1" name="Line 28">
          <a:extLst>
            <a:ext uri="{FF2B5EF4-FFF2-40B4-BE49-F238E27FC236}">
              <a16:creationId xmlns:a16="http://schemas.microsoft.com/office/drawing/2014/main" id="{02D6ADDF-F9F9-864B-AD4A-184DFEEE3D62}"/>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2" name="Line 29">
          <a:extLst>
            <a:ext uri="{FF2B5EF4-FFF2-40B4-BE49-F238E27FC236}">
              <a16:creationId xmlns:a16="http://schemas.microsoft.com/office/drawing/2014/main" id="{57646E41-364E-534B-B37E-2CF35DD05A9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33" name="1 Imagen">
          <a:extLst>
            <a:ext uri="{FF2B5EF4-FFF2-40B4-BE49-F238E27FC236}">
              <a16:creationId xmlns:a16="http://schemas.microsoft.com/office/drawing/2014/main" id="{8DF16ED8-EB20-EE4A-949F-027E169351C3}"/>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34" name="Line 12">
          <a:extLst>
            <a:ext uri="{FF2B5EF4-FFF2-40B4-BE49-F238E27FC236}">
              <a16:creationId xmlns:a16="http://schemas.microsoft.com/office/drawing/2014/main" id="{BE45D13C-0E4A-3045-8A9C-B89BFA411FD5}"/>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5" name="Line 13">
          <a:extLst>
            <a:ext uri="{FF2B5EF4-FFF2-40B4-BE49-F238E27FC236}">
              <a16:creationId xmlns:a16="http://schemas.microsoft.com/office/drawing/2014/main" id="{34785FE0-F331-1149-AEBE-2EFE87E3413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6" name="Line 28">
          <a:extLst>
            <a:ext uri="{FF2B5EF4-FFF2-40B4-BE49-F238E27FC236}">
              <a16:creationId xmlns:a16="http://schemas.microsoft.com/office/drawing/2014/main" id="{26807C5B-816C-DF44-8628-C6310D92D04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7" name="Line 29">
          <a:extLst>
            <a:ext uri="{FF2B5EF4-FFF2-40B4-BE49-F238E27FC236}">
              <a16:creationId xmlns:a16="http://schemas.microsoft.com/office/drawing/2014/main" id="{B2E7410D-5775-8942-86CF-4277CEA7193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8" name="Line 13">
          <a:extLst>
            <a:ext uri="{FF2B5EF4-FFF2-40B4-BE49-F238E27FC236}">
              <a16:creationId xmlns:a16="http://schemas.microsoft.com/office/drawing/2014/main" id="{025716F0-88B9-A741-AFB2-42FB4583F6CF}"/>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9" name="Line 29">
          <a:extLst>
            <a:ext uri="{FF2B5EF4-FFF2-40B4-BE49-F238E27FC236}">
              <a16:creationId xmlns:a16="http://schemas.microsoft.com/office/drawing/2014/main" id="{C56DA801-FB2E-494A-AB45-40AB2A2ABDB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0" name="Line 12">
          <a:extLst>
            <a:ext uri="{FF2B5EF4-FFF2-40B4-BE49-F238E27FC236}">
              <a16:creationId xmlns:a16="http://schemas.microsoft.com/office/drawing/2014/main" id="{F8DBD389-6089-A24F-876C-DCC732E5FE6D}"/>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1" name="Line 13">
          <a:extLst>
            <a:ext uri="{FF2B5EF4-FFF2-40B4-BE49-F238E27FC236}">
              <a16:creationId xmlns:a16="http://schemas.microsoft.com/office/drawing/2014/main" id="{B29692BA-248B-1C45-AA17-285562A97BA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2" name="Line 28">
          <a:extLst>
            <a:ext uri="{FF2B5EF4-FFF2-40B4-BE49-F238E27FC236}">
              <a16:creationId xmlns:a16="http://schemas.microsoft.com/office/drawing/2014/main" id="{DF249FAA-580D-0C45-82DB-27C428A5ABF4}"/>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3" name="Line 29">
          <a:extLst>
            <a:ext uri="{FF2B5EF4-FFF2-40B4-BE49-F238E27FC236}">
              <a16:creationId xmlns:a16="http://schemas.microsoft.com/office/drawing/2014/main" id="{5F98CE44-983E-4542-AA6A-1FD0EF807482}"/>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4" name="Line 12">
          <a:extLst>
            <a:ext uri="{FF2B5EF4-FFF2-40B4-BE49-F238E27FC236}">
              <a16:creationId xmlns:a16="http://schemas.microsoft.com/office/drawing/2014/main" id="{3C43B10E-48AD-F948-AD5C-055432FF1F6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5" name="Line 13">
          <a:extLst>
            <a:ext uri="{FF2B5EF4-FFF2-40B4-BE49-F238E27FC236}">
              <a16:creationId xmlns:a16="http://schemas.microsoft.com/office/drawing/2014/main" id="{465E0E8E-B30A-3B4F-BEF7-4F6F95B0177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6" name="Line 28">
          <a:extLst>
            <a:ext uri="{FF2B5EF4-FFF2-40B4-BE49-F238E27FC236}">
              <a16:creationId xmlns:a16="http://schemas.microsoft.com/office/drawing/2014/main" id="{CCED6D89-6311-ED48-AB06-57471EB6B8D4}"/>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7" name="Line 29">
          <a:extLst>
            <a:ext uri="{FF2B5EF4-FFF2-40B4-BE49-F238E27FC236}">
              <a16:creationId xmlns:a16="http://schemas.microsoft.com/office/drawing/2014/main" id="{1039873D-32B8-0F4F-9A0C-92321335AF6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8" name="Line 13">
          <a:extLst>
            <a:ext uri="{FF2B5EF4-FFF2-40B4-BE49-F238E27FC236}">
              <a16:creationId xmlns:a16="http://schemas.microsoft.com/office/drawing/2014/main" id="{6C76BA35-8469-0140-AEDD-3BD4E700BD4A}"/>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9" name="Line 29">
          <a:extLst>
            <a:ext uri="{FF2B5EF4-FFF2-40B4-BE49-F238E27FC236}">
              <a16:creationId xmlns:a16="http://schemas.microsoft.com/office/drawing/2014/main" id="{252904F0-5EAB-854A-97EF-4C98A92C60A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0" name="Line 12">
          <a:extLst>
            <a:ext uri="{FF2B5EF4-FFF2-40B4-BE49-F238E27FC236}">
              <a16:creationId xmlns:a16="http://schemas.microsoft.com/office/drawing/2014/main" id="{47B7AEF0-9480-0448-8989-526B9F01B6F8}"/>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1" name="Line 13">
          <a:extLst>
            <a:ext uri="{FF2B5EF4-FFF2-40B4-BE49-F238E27FC236}">
              <a16:creationId xmlns:a16="http://schemas.microsoft.com/office/drawing/2014/main" id="{D4AB3BFC-1D2E-414A-A888-4CB5AC84825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2" name="Line 28">
          <a:extLst>
            <a:ext uri="{FF2B5EF4-FFF2-40B4-BE49-F238E27FC236}">
              <a16:creationId xmlns:a16="http://schemas.microsoft.com/office/drawing/2014/main" id="{38B56364-2E4A-714F-BDD9-B154EE2A8826}"/>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3" name="Line 29">
          <a:extLst>
            <a:ext uri="{FF2B5EF4-FFF2-40B4-BE49-F238E27FC236}">
              <a16:creationId xmlns:a16="http://schemas.microsoft.com/office/drawing/2014/main" id="{44F830E6-5EEE-684A-91EF-9D8D43C4146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4" name="Line 12">
          <a:extLst>
            <a:ext uri="{FF2B5EF4-FFF2-40B4-BE49-F238E27FC236}">
              <a16:creationId xmlns:a16="http://schemas.microsoft.com/office/drawing/2014/main" id="{55A19708-5BDA-A44E-A8CC-72EED589B6D5}"/>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5" name="Line 13">
          <a:extLst>
            <a:ext uri="{FF2B5EF4-FFF2-40B4-BE49-F238E27FC236}">
              <a16:creationId xmlns:a16="http://schemas.microsoft.com/office/drawing/2014/main" id="{FBD75C49-2D36-D14E-AF50-7F137690EF6A}"/>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6" name="Line 28">
          <a:extLst>
            <a:ext uri="{FF2B5EF4-FFF2-40B4-BE49-F238E27FC236}">
              <a16:creationId xmlns:a16="http://schemas.microsoft.com/office/drawing/2014/main" id="{FE6FB228-F7F2-FF49-919D-AEF3C68B5EBA}"/>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7" name="Line 29">
          <a:extLst>
            <a:ext uri="{FF2B5EF4-FFF2-40B4-BE49-F238E27FC236}">
              <a16:creationId xmlns:a16="http://schemas.microsoft.com/office/drawing/2014/main" id="{8E45039E-C943-DC49-8C15-38A99B10BEF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8" name="Line 13">
          <a:extLst>
            <a:ext uri="{FF2B5EF4-FFF2-40B4-BE49-F238E27FC236}">
              <a16:creationId xmlns:a16="http://schemas.microsoft.com/office/drawing/2014/main" id="{E386CF19-B566-7C48-8511-0F677A8C56EF}"/>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9" name="Line 29">
          <a:extLst>
            <a:ext uri="{FF2B5EF4-FFF2-40B4-BE49-F238E27FC236}">
              <a16:creationId xmlns:a16="http://schemas.microsoft.com/office/drawing/2014/main" id="{EF6EFD66-D10F-8A42-8BD0-4148E63A3C05}"/>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60" name="Line 12">
          <a:extLst>
            <a:ext uri="{FF2B5EF4-FFF2-40B4-BE49-F238E27FC236}">
              <a16:creationId xmlns:a16="http://schemas.microsoft.com/office/drawing/2014/main" id="{669EAA09-FE23-6F4F-984A-53E52F91CBC9}"/>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1" name="Line 13">
          <a:extLst>
            <a:ext uri="{FF2B5EF4-FFF2-40B4-BE49-F238E27FC236}">
              <a16:creationId xmlns:a16="http://schemas.microsoft.com/office/drawing/2014/main" id="{16E97B3E-1AF3-774A-9E51-A3A725B7ECC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62" name="Line 28">
          <a:extLst>
            <a:ext uri="{FF2B5EF4-FFF2-40B4-BE49-F238E27FC236}">
              <a16:creationId xmlns:a16="http://schemas.microsoft.com/office/drawing/2014/main" id="{2A0FD46A-276B-0340-9E42-25BF275882A5}"/>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3" name="Line 29">
          <a:extLst>
            <a:ext uri="{FF2B5EF4-FFF2-40B4-BE49-F238E27FC236}">
              <a16:creationId xmlns:a16="http://schemas.microsoft.com/office/drawing/2014/main" id="{C469BDD2-4272-E14F-8A12-9FB0EC3C2A9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64" name="1 Imagen">
          <a:extLst>
            <a:ext uri="{FF2B5EF4-FFF2-40B4-BE49-F238E27FC236}">
              <a16:creationId xmlns:a16="http://schemas.microsoft.com/office/drawing/2014/main" id="{0231463D-8A7C-D840-9878-5390C80A9F3A}"/>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65" name="Line 12">
          <a:extLst>
            <a:ext uri="{FF2B5EF4-FFF2-40B4-BE49-F238E27FC236}">
              <a16:creationId xmlns:a16="http://schemas.microsoft.com/office/drawing/2014/main" id="{9107F208-494B-C246-ADA1-893C006863C6}"/>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6" name="Line 13">
          <a:extLst>
            <a:ext uri="{FF2B5EF4-FFF2-40B4-BE49-F238E27FC236}">
              <a16:creationId xmlns:a16="http://schemas.microsoft.com/office/drawing/2014/main" id="{269A9613-09F0-BD4C-89B6-DB5C565306A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67" name="Line 28">
          <a:extLst>
            <a:ext uri="{FF2B5EF4-FFF2-40B4-BE49-F238E27FC236}">
              <a16:creationId xmlns:a16="http://schemas.microsoft.com/office/drawing/2014/main" id="{422E4C25-ED3B-8840-A7FE-1834BFB015AD}"/>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8" name="Line 29">
          <a:extLst>
            <a:ext uri="{FF2B5EF4-FFF2-40B4-BE49-F238E27FC236}">
              <a16:creationId xmlns:a16="http://schemas.microsoft.com/office/drawing/2014/main" id="{9CC22134-EF4B-0544-AF25-907CB416258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9" name="Line 13">
          <a:extLst>
            <a:ext uri="{FF2B5EF4-FFF2-40B4-BE49-F238E27FC236}">
              <a16:creationId xmlns:a16="http://schemas.microsoft.com/office/drawing/2014/main" id="{DF623B28-4E55-9B4C-992E-8464CEA00D4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0" name="Line 29">
          <a:extLst>
            <a:ext uri="{FF2B5EF4-FFF2-40B4-BE49-F238E27FC236}">
              <a16:creationId xmlns:a16="http://schemas.microsoft.com/office/drawing/2014/main" id="{2B4F0ECC-CFA9-AB4E-84C5-0B2CA999F5D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71" name="Line 12">
          <a:extLst>
            <a:ext uri="{FF2B5EF4-FFF2-40B4-BE49-F238E27FC236}">
              <a16:creationId xmlns:a16="http://schemas.microsoft.com/office/drawing/2014/main" id="{49202286-A7F4-2C4D-B984-A4AB33A4550B}"/>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2" name="Line 13">
          <a:extLst>
            <a:ext uri="{FF2B5EF4-FFF2-40B4-BE49-F238E27FC236}">
              <a16:creationId xmlns:a16="http://schemas.microsoft.com/office/drawing/2014/main" id="{A90ADCAD-CB0D-0045-AE82-9F538E09DBDF}"/>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73" name="Line 28">
          <a:extLst>
            <a:ext uri="{FF2B5EF4-FFF2-40B4-BE49-F238E27FC236}">
              <a16:creationId xmlns:a16="http://schemas.microsoft.com/office/drawing/2014/main" id="{AF02FFBF-7E62-8947-8BE4-F6A7439248CF}"/>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4" name="Line 29">
          <a:extLst>
            <a:ext uri="{FF2B5EF4-FFF2-40B4-BE49-F238E27FC236}">
              <a16:creationId xmlns:a16="http://schemas.microsoft.com/office/drawing/2014/main" id="{E698A998-1D3F-6647-A53A-53D3BF6B763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75" name="Line 12">
          <a:extLst>
            <a:ext uri="{FF2B5EF4-FFF2-40B4-BE49-F238E27FC236}">
              <a16:creationId xmlns:a16="http://schemas.microsoft.com/office/drawing/2014/main" id="{04B5FC60-01DA-DA43-B7DC-543953611915}"/>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6" name="Line 13">
          <a:extLst>
            <a:ext uri="{FF2B5EF4-FFF2-40B4-BE49-F238E27FC236}">
              <a16:creationId xmlns:a16="http://schemas.microsoft.com/office/drawing/2014/main" id="{93B16F8B-6B9D-B34E-8CD6-DEA70E6A276F}"/>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77" name="Line 28">
          <a:extLst>
            <a:ext uri="{FF2B5EF4-FFF2-40B4-BE49-F238E27FC236}">
              <a16:creationId xmlns:a16="http://schemas.microsoft.com/office/drawing/2014/main" id="{DA4E5CCE-ABFE-F645-8570-9F7E82495F8C}"/>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8" name="Line 29">
          <a:extLst>
            <a:ext uri="{FF2B5EF4-FFF2-40B4-BE49-F238E27FC236}">
              <a16:creationId xmlns:a16="http://schemas.microsoft.com/office/drawing/2014/main" id="{1E841D22-596F-D44C-9043-3386CC5DE3BE}"/>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9" name="Line 13">
          <a:extLst>
            <a:ext uri="{FF2B5EF4-FFF2-40B4-BE49-F238E27FC236}">
              <a16:creationId xmlns:a16="http://schemas.microsoft.com/office/drawing/2014/main" id="{44895731-FDF5-7341-886F-5F3983BFB8F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0" name="Line 29">
          <a:extLst>
            <a:ext uri="{FF2B5EF4-FFF2-40B4-BE49-F238E27FC236}">
              <a16:creationId xmlns:a16="http://schemas.microsoft.com/office/drawing/2014/main" id="{1C191411-5EC3-F146-B8A6-365CC56DEE2E}"/>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81" name="Line 12">
          <a:extLst>
            <a:ext uri="{FF2B5EF4-FFF2-40B4-BE49-F238E27FC236}">
              <a16:creationId xmlns:a16="http://schemas.microsoft.com/office/drawing/2014/main" id="{D8939500-014B-D547-BF01-F72B6870B4A9}"/>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2" name="Line 13">
          <a:extLst>
            <a:ext uri="{FF2B5EF4-FFF2-40B4-BE49-F238E27FC236}">
              <a16:creationId xmlns:a16="http://schemas.microsoft.com/office/drawing/2014/main" id="{F9BB7BB7-76D8-2949-95F6-4A0C02C588D5}"/>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83" name="Line 28">
          <a:extLst>
            <a:ext uri="{FF2B5EF4-FFF2-40B4-BE49-F238E27FC236}">
              <a16:creationId xmlns:a16="http://schemas.microsoft.com/office/drawing/2014/main" id="{C7308A59-5F33-2447-9A7E-4D00D373516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4" name="Line 29">
          <a:extLst>
            <a:ext uri="{FF2B5EF4-FFF2-40B4-BE49-F238E27FC236}">
              <a16:creationId xmlns:a16="http://schemas.microsoft.com/office/drawing/2014/main" id="{4BEB4572-E096-A644-98DB-6DEC266E4A4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85" name="Line 12">
          <a:extLst>
            <a:ext uri="{FF2B5EF4-FFF2-40B4-BE49-F238E27FC236}">
              <a16:creationId xmlns:a16="http://schemas.microsoft.com/office/drawing/2014/main" id="{CD543459-D08B-0446-9A67-AF93323C88DE}"/>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6" name="Line 13">
          <a:extLst>
            <a:ext uri="{FF2B5EF4-FFF2-40B4-BE49-F238E27FC236}">
              <a16:creationId xmlns:a16="http://schemas.microsoft.com/office/drawing/2014/main" id="{DC0F9BA2-6C79-3241-84C4-E662C758131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87" name="Line 28">
          <a:extLst>
            <a:ext uri="{FF2B5EF4-FFF2-40B4-BE49-F238E27FC236}">
              <a16:creationId xmlns:a16="http://schemas.microsoft.com/office/drawing/2014/main" id="{94D9DB76-DBDA-8341-B79A-6A4FF088E9F3}"/>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8" name="Line 29">
          <a:extLst>
            <a:ext uri="{FF2B5EF4-FFF2-40B4-BE49-F238E27FC236}">
              <a16:creationId xmlns:a16="http://schemas.microsoft.com/office/drawing/2014/main" id="{6DEAC414-E277-5844-AB85-58FA092D641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9" name="Line 13">
          <a:extLst>
            <a:ext uri="{FF2B5EF4-FFF2-40B4-BE49-F238E27FC236}">
              <a16:creationId xmlns:a16="http://schemas.microsoft.com/office/drawing/2014/main" id="{A6164FE3-218B-9E4F-AA3B-624CFDFAEF3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90" name="Line 29">
          <a:extLst>
            <a:ext uri="{FF2B5EF4-FFF2-40B4-BE49-F238E27FC236}">
              <a16:creationId xmlns:a16="http://schemas.microsoft.com/office/drawing/2014/main" id="{1354734F-8589-1B42-BAB6-987432E390CA}"/>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91" name="Line 12">
          <a:extLst>
            <a:ext uri="{FF2B5EF4-FFF2-40B4-BE49-F238E27FC236}">
              <a16:creationId xmlns:a16="http://schemas.microsoft.com/office/drawing/2014/main" id="{3B609319-9439-DC45-9E54-E9B4A36298ED}"/>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92" name="Line 13">
          <a:extLst>
            <a:ext uri="{FF2B5EF4-FFF2-40B4-BE49-F238E27FC236}">
              <a16:creationId xmlns:a16="http://schemas.microsoft.com/office/drawing/2014/main" id="{2539F7B6-6CB4-E147-9BE1-1B99A0CA1B8E}"/>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93" name="Line 28">
          <a:extLst>
            <a:ext uri="{FF2B5EF4-FFF2-40B4-BE49-F238E27FC236}">
              <a16:creationId xmlns:a16="http://schemas.microsoft.com/office/drawing/2014/main" id="{5A9BBA75-CC5C-D54E-A598-E78DFEE62F10}"/>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94" name="Line 29">
          <a:extLst>
            <a:ext uri="{FF2B5EF4-FFF2-40B4-BE49-F238E27FC236}">
              <a16:creationId xmlns:a16="http://schemas.microsoft.com/office/drawing/2014/main" id="{78938519-A174-A347-A301-62DCAC9D287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95" name="1 Imagen">
          <a:extLst>
            <a:ext uri="{FF2B5EF4-FFF2-40B4-BE49-F238E27FC236}">
              <a16:creationId xmlns:a16="http://schemas.microsoft.com/office/drawing/2014/main" id="{86DA1943-D0FA-8A41-BDEC-B7D98E52D300}"/>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96" name="Line 12">
          <a:extLst>
            <a:ext uri="{FF2B5EF4-FFF2-40B4-BE49-F238E27FC236}">
              <a16:creationId xmlns:a16="http://schemas.microsoft.com/office/drawing/2014/main" id="{19D43516-9995-F348-BB10-2C5AEAFE0BE3}"/>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97" name="Line 13">
          <a:extLst>
            <a:ext uri="{FF2B5EF4-FFF2-40B4-BE49-F238E27FC236}">
              <a16:creationId xmlns:a16="http://schemas.microsoft.com/office/drawing/2014/main" id="{BB19EC7D-0AB1-5748-AAD5-2FCBC96B992A}"/>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98" name="Line 28">
          <a:extLst>
            <a:ext uri="{FF2B5EF4-FFF2-40B4-BE49-F238E27FC236}">
              <a16:creationId xmlns:a16="http://schemas.microsoft.com/office/drawing/2014/main" id="{30D10E54-BA1D-754E-81F4-3E5B87FF0D84}"/>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99" name="Line 29">
          <a:extLst>
            <a:ext uri="{FF2B5EF4-FFF2-40B4-BE49-F238E27FC236}">
              <a16:creationId xmlns:a16="http://schemas.microsoft.com/office/drawing/2014/main" id="{7C4B3675-E196-FF46-A1EC-B059B2DC77D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0" name="Line 13">
          <a:extLst>
            <a:ext uri="{FF2B5EF4-FFF2-40B4-BE49-F238E27FC236}">
              <a16:creationId xmlns:a16="http://schemas.microsoft.com/office/drawing/2014/main" id="{1F332927-52ED-204E-82B3-B1D07CD5CCC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1" name="Line 29">
          <a:extLst>
            <a:ext uri="{FF2B5EF4-FFF2-40B4-BE49-F238E27FC236}">
              <a16:creationId xmlns:a16="http://schemas.microsoft.com/office/drawing/2014/main" id="{4889AA06-BDCE-AB4B-866C-E2370B201F1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02" name="Line 12">
          <a:extLst>
            <a:ext uri="{FF2B5EF4-FFF2-40B4-BE49-F238E27FC236}">
              <a16:creationId xmlns:a16="http://schemas.microsoft.com/office/drawing/2014/main" id="{E18CE9F5-854A-C240-8BF4-9165D69FA7BC}"/>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3" name="Line 13">
          <a:extLst>
            <a:ext uri="{FF2B5EF4-FFF2-40B4-BE49-F238E27FC236}">
              <a16:creationId xmlns:a16="http://schemas.microsoft.com/office/drawing/2014/main" id="{9C296D90-F6D7-764C-8178-4316BB7F25B2}"/>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04" name="Line 28">
          <a:extLst>
            <a:ext uri="{FF2B5EF4-FFF2-40B4-BE49-F238E27FC236}">
              <a16:creationId xmlns:a16="http://schemas.microsoft.com/office/drawing/2014/main" id="{B7D73E20-9DA4-954D-B129-76E84EF6D80A}"/>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5" name="Line 29">
          <a:extLst>
            <a:ext uri="{FF2B5EF4-FFF2-40B4-BE49-F238E27FC236}">
              <a16:creationId xmlns:a16="http://schemas.microsoft.com/office/drawing/2014/main" id="{0019DAF6-7408-AA46-913A-C063327D521A}"/>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06" name="Line 12">
          <a:extLst>
            <a:ext uri="{FF2B5EF4-FFF2-40B4-BE49-F238E27FC236}">
              <a16:creationId xmlns:a16="http://schemas.microsoft.com/office/drawing/2014/main" id="{90683E88-36AD-BB42-8FE9-08FDDFF4A2A3}"/>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7" name="Line 13">
          <a:extLst>
            <a:ext uri="{FF2B5EF4-FFF2-40B4-BE49-F238E27FC236}">
              <a16:creationId xmlns:a16="http://schemas.microsoft.com/office/drawing/2014/main" id="{388A6796-E847-AA46-8233-F8C0E6744571}"/>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08" name="Line 28">
          <a:extLst>
            <a:ext uri="{FF2B5EF4-FFF2-40B4-BE49-F238E27FC236}">
              <a16:creationId xmlns:a16="http://schemas.microsoft.com/office/drawing/2014/main" id="{34785131-2573-9D46-9B49-E09D3F7F012E}"/>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9" name="Line 29">
          <a:extLst>
            <a:ext uri="{FF2B5EF4-FFF2-40B4-BE49-F238E27FC236}">
              <a16:creationId xmlns:a16="http://schemas.microsoft.com/office/drawing/2014/main" id="{D2A2DEB1-E37D-AF43-BA3A-7C28389A2DA5}"/>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0" name="Line 13">
          <a:extLst>
            <a:ext uri="{FF2B5EF4-FFF2-40B4-BE49-F238E27FC236}">
              <a16:creationId xmlns:a16="http://schemas.microsoft.com/office/drawing/2014/main" id="{F29B38ED-4474-1C40-83D9-49C18798C3F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1" name="Line 29">
          <a:extLst>
            <a:ext uri="{FF2B5EF4-FFF2-40B4-BE49-F238E27FC236}">
              <a16:creationId xmlns:a16="http://schemas.microsoft.com/office/drawing/2014/main" id="{8D3A61A0-7BFF-624E-BA70-9B241FBD6ACF}"/>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12" name="Line 12">
          <a:extLst>
            <a:ext uri="{FF2B5EF4-FFF2-40B4-BE49-F238E27FC236}">
              <a16:creationId xmlns:a16="http://schemas.microsoft.com/office/drawing/2014/main" id="{F088BFDF-BECE-A944-95FF-8F8ABF8451F9}"/>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3" name="Line 13">
          <a:extLst>
            <a:ext uri="{FF2B5EF4-FFF2-40B4-BE49-F238E27FC236}">
              <a16:creationId xmlns:a16="http://schemas.microsoft.com/office/drawing/2014/main" id="{F4D20231-9052-6B4B-B5C1-CF0D8C2F2945}"/>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14" name="Line 28">
          <a:extLst>
            <a:ext uri="{FF2B5EF4-FFF2-40B4-BE49-F238E27FC236}">
              <a16:creationId xmlns:a16="http://schemas.microsoft.com/office/drawing/2014/main" id="{A46C803E-B58E-E84F-82D3-A4EE585C4498}"/>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5" name="Line 29">
          <a:extLst>
            <a:ext uri="{FF2B5EF4-FFF2-40B4-BE49-F238E27FC236}">
              <a16:creationId xmlns:a16="http://schemas.microsoft.com/office/drawing/2014/main" id="{485E0014-713B-1C41-A9CF-B573EA76842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16" name="Line 12">
          <a:extLst>
            <a:ext uri="{FF2B5EF4-FFF2-40B4-BE49-F238E27FC236}">
              <a16:creationId xmlns:a16="http://schemas.microsoft.com/office/drawing/2014/main" id="{3B21FDC7-CBFA-604D-919B-CC958A19EE0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7" name="Line 13">
          <a:extLst>
            <a:ext uri="{FF2B5EF4-FFF2-40B4-BE49-F238E27FC236}">
              <a16:creationId xmlns:a16="http://schemas.microsoft.com/office/drawing/2014/main" id="{835BBADA-031A-3C4B-8AF7-42118AF9653A}"/>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18" name="Line 28">
          <a:extLst>
            <a:ext uri="{FF2B5EF4-FFF2-40B4-BE49-F238E27FC236}">
              <a16:creationId xmlns:a16="http://schemas.microsoft.com/office/drawing/2014/main" id="{855476FA-ABE8-5A47-A20B-E4292910A796}"/>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9" name="Line 29">
          <a:extLst>
            <a:ext uri="{FF2B5EF4-FFF2-40B4-BE49-F238E27FC236}">
              <a16:creationId xmlns:a16="http://schemas.microsoft.com/office/drawing/2014/main" id="{1F332C9A-458D-D24C-ADFB-70265C2D1BD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0" name="Line 13">
          <a:extLst>
            <a:ext uri="{FF2B5EF4-FFF2-40B4-BE49-F238E27FC236}">
              <a16:creationId xmlns:a16="http://schemas.microsoft.com/office/drawing/2014/main" id="{F1426B5A-87F1-8F47-8595-EFB6BF9E38B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1" name="Line 29">
          <a:extLst>
            <a:ext uri="{FF2B5EF4-FFF2-40B4-BE49-F238E27FC236}">
              <a16:creationId xmlns:a16="http://schemas.microsoft.com/office/drawing/2014/main" id="{DFB91DA6-C896-E94F-8F9D-15E4E71D254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22" name="Line 12">
          <a:extLst>
            <a:ext uri="{FF2B5EF4-FFF2-40B4-BE49-F238E27FC236}">
              <a16:creationId xmlns:a16="http://schemas.microsoft.com/office/drawing/2014/main" id="{E60423F9-F386-A24E-B114-584BD28CBFE1}"/>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3" name="Line 13">
          <a:extLst>
            <a:ext uri="{FF2B5EF4-FFF2-40B4-BE49-F238E27FC236}">
              <a16:creationId xmlns:a16="http://schemas.microsoft.com/office/drawing/2014/main" id="{40C3011F-F011-B743-AEA3-3742E8CC123A}"/>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24" name="Line 28">
          <a:extLst>
            <a:ext uri="{FF2B5EF4-FFF2-40B4-BE49-F238E27FC236}">
              <a16:creationId xmlns:a16="http://schemas.microsoft.com/office/drawing/2014/main" id="{FF936946-9473-D549-8D96-191F51BC382E}"/>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5" name="Line 29">
          <a:extLst>
            <a:ext uri="{FF2B5EF4-FFF2-40B4-BE49-F238E27FC236}">
              <a16:creationId xmlns:a16="http://schemas.microsoft.com/office/drawing/2014/main" id="{BA0FA40A-7066-AC48-AF13-7CB55293FF2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180975</xdr:colOff>
      <xdr:row>1</xdr:row>
      <xdr:rowOff>85725</xdr:rowOff>
    </xdr:from>
    <xdr:to>
      <xdr:col>1</xdr:col>
      <xdr:colOff>838200</xdr:colOff>
      <xdr:row>2</xdr:row>
      <xdr:rowOff>542925</xdr:rowOff>
    </xdr:to>
    <xdr:pic>
      <xdr:nvPicPr>
        <xdr:cNvPr id="2" name="1 Imagen">
          <a:extLst>
            <a:ext uri="{FF2B5EF4-FFF2-40B4-BE49-F238E27FC236}">
              <a16:creationId xmlns:a16="http://schemas.microsoft.com/office/drawing/2014/main" id="{51997055-9E40-4C60-8E1E-A7271D4A8A69}"/>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3" name="Line 12">
          <a:extLst>
            <a:ext uri="{FF2B5EF4-FFF2-40B4-BE49-F238E27FC236}">
              <a16:creationId xmlns:a16="http://schemas.microsoft.com/office/drawing/2014/main" id="{98DEDA54-73C7-469C-8623-114A36D4AB68}"/>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 name="Line 13">
          <a:extLst>
            <a:ext uri="{FF2B5EF4-FFF2-40B4-BE49-F238E27FC236}">
              <a16:creationId xmlns:a16="http://schemas.microsoft.com/office/drawing/2014/main" id="{0906E8EC-CE33-47B2-87F8-6CEF444F7A05}"/>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 name="Line 28">
          <a:extLst>
            <a:ext uri="{FF2B5EF4-FFF2-40B4-BE49-F238E27FC236}">
              <a16:creationId xmlns:a16="http://schemas.microsoft.com/office/drawing/2014/main" id="{944C879C-7E68-465A-8BFE-87AFC8923623}"/>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 name="Line 29">
          <a:extLst>
            <a:ext uri="{FF2B5EF4-FFF2-40B4-BE49-F238E27FC236}">
              <a16:creationId xmlns:a16="http://schemas.microsoft.com/office/drawing/2014/main" id="{A168A298-3502-465D-99C5-633B1ABF0F4F}"/>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 name="Line 13">
          <a:extLst>
            <a:ext uri="{FF2B5EF4-FFF2-40B4-BE49-F238E27FC236}">
              <a16:creationId xmlns:a16="http://schemas.microsoft.com/office/drawing/2014/main" id="{17EE022B-DD00-4AFA-9095-827C8C0BBD4B}"/>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 name="Line 29">
          <a:extLst>
            <a:ext uri="{FF2B5EF4-FFF2-40B4-BE49-F238E27FC236}">
              <a16:creationId xmlns:a16="http://schemas.microsoft.com/office/drawing/2014/main" id="{A2437055-2350-44BD-81A8-9DE92BC4F450}"/>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9" name="Line 12">
          <a:extLst>
            <a:ext uri="{FF2B5EF4-FFF2-40B4-BE49-F238E27FC236}">
              <a16:creationId xmlns:a16="http://schemas.microsoft.com/office/drawing/2014/main" id="{C2F5B88E-2BC4-4468-BD17-6511235641C9}"/>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 name="Line 13">
          <a:extLst>
            <a:ext uri="{FF2B5EF4-FFF2-40B4-BE49-F238E27FC236}">
              <a16:creationId xmlns:a16="http://schemas.microsoft.com/office/drawing/2014/main" id="{5831B44B-917A-45BD-95E2-ECA4C32EF9D6}"/>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1" name="Line 28">
          <a:extLst>
            <a:ext uri="{FF2B5EF4-FFF2-40B4-BE49-F238E27FC236}">
              <a16:creationId xmlns:a16="http://schemas.microsoft.com/office/drawing/2014/main" id="{C7B1F58A-D0AD-4F82-ADA5-3DA980545A0A}"/>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 name="Line 29">
          <a:extLst>
            <a:ext uri="{FF2B5EF4-FFF2-40B4-BE49-F238E27FC236}">
              <a16:creationId xmlns:a16="http://schemas.microsoft.com/office/drawing/2014/main" id="{500119FE-96FC-4354-A358-A517B914AFDC}"/>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3" name="Line 12">
          <a:extLst>
            <a:ext uri="{FF2B5EF4-FFF2-40B4-BE49-F238E27FC236}">
              <a16:creationId xmlns:a16="http://schemas.microsoft.com/office/drawing/2014/main" id="{F6A7F404-22D0-4AE5-BB23-70F9172E2385}"/>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4" name="Line 13">
          <a:extLst>
            <a:ext uri="{FF2B5EF4-FFF2-40B4-BE49-F238E27FC236}">
              <a16:creationId xmlns:a16="http://schemas.microsoft.com/office/drawing/2014/main" id="{21C05706-EBD0-4CB5-8328-00A07658B734}"/>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5" name="Line 28">
          <a:extLst>
            <a:ext uri="{FF2B5EF4-FFF2-40B4-BE49-F238E27FC236}">
              <a16:creationId xmlns:a16="http://schemas.microsoft.com/office/drawing/2014/main" id="{CDFCA720-6DE4-436F-AFA9-51FC5B6FD254}"/>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6" name="Line 29">
          <a:extLst>
            <a:ext uri="{FF2B5EF4-FFF2-40B4-BE49-F238E27FC236}">
              <a16:creationId xmlns:a16="http://schemas.microsoft.com/office/drawing/2014/main" id="{1AF26FBE-6FF9-40DE-B843-977957EE919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7" name="Line 13">
          <a:extLst>
            <a:ext uri="{FF2B5EF4-FFF2-40B4-BE49-F238E27FC236}">
              <a16:creationId xmlns:a16="http://schemas.microsoft.com/office/drawing/2014/main" id="{0BA26252-BEE3-4215-B33B-38C89DF95FF4}"/>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8" name="Line 29">
          <a:extLst>
            <a:ext uri="{FF2B5EF4-FFF2-40B4-BE49-F238E27FC236}">
              <a16:creationId xmlns:a16="http://schemas.microsoft.com/office/drawing/2014/main" id="{A464808B-4E0F-42EC-9891-F2D7939D5B14}"/>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9" name="Line 12">
          <a:extLst>
            <a:ext uri="{FF2B5EF4-FFF2-40B4-BE49-F238E27FC236}">
              <a16:creationId xmlns:a16="http://schemas.microsoft.com/office/drawing/2014/main" id="{FB81413A-6A5B-40A5-B7DF-F8F0E3C9F516}"/>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0" name="Line 13">
          <a:extLst>
            <a:ext uri="{FF2B5EF4-FFF2-40B4-BE49-F238E27FC236}">
              <a16:creationId xmlns:a16="http://schemas.microsoft.com/office/drawing/2014/main" id="{9ED532EB-324C-42E7-9BEE-7D544CBD8706}"/>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1" name="Line 28">
          <a:extLst>
            <a:ext uri="{FF2B5EF4-FFF2-40B4-BE49-F238E27FC236}">
              <a16:creationId xmlns:a16="http://schemas.microsoft.com/office/drawing/2014/main" id="{C59933DB-5BB3-41E2-975D-9BFCF82B1FF9}"/>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2" name="Line 29">
          <a:extLst>
            <a:ext uri="{FF2B5EF4-FFF2-40B4-BE49-F238E27FC236}">
              <a16:creationId xmlns:a16="http://schemas.microsoft.com/office/drawing/2014/main" id="{4E1CBE95-A9E7-4E8B-ADE5-D85AAABE3A2E}"/>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3" name="Line 12">
          <a:extLst>
            <a:ext uri="{FF2B5EF4-FFF2-40B4-BE49-F238E27FC236}">
              <a16:creationId xmlns:a16="http://schemas.microsoft.com/office/drawing/2014/main" id="{B2A4A552-ECA7-4AE7-ADDB-4E5AD90F5920}"/>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4" name="Line 13">
          <a:extLst>
            <a:ext uri="{FF2B5EF4-FFF2-40B4-BE49-F238E27FC236}">
              <a16:creationId xmlns:a16="http://schemas.microsoft.com/office/drawing/2014/main" id="{DFCEBA0B-D474-4009-92CA-6B08B891DE62}"/>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5" name="Line 28">
          <a:extLst>
            <a:ext uri="{FF2B5EF4-FFF2-40B4-BE49-F238E27FC236}">
              <a16:creationId xmlns:a16="http://schemas.microsoft.com/office/drawing/2014/main" id="{09618CCF-276D-46C9-806E-64CD1C4D70C8}"/>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6" name="Line 29">
          <a:extLst>
            <a:ext uri="{FF2B5EF4-FFF2-40B4-BE49-F238E27FC236}">
              <a16:creationId xmlns:a16="http://schemas.microsoft.com/office/drawing/2014/main" id="{7E8CF769-34ED-4995-AC02-2F78FE715190}"/>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7" name="Line 13">
          <a:extLst>
            <a:ext uri="{FF2B5EF4-FFF2-40B4-BE49-F238E27FC236}">
              <a16:creationId xmlns:a16="http://schemas.microsoft.com/office/drawing/2014/main" id="{C5A37600-5E0F-459E-B9AB-72F14CC26A17}"/>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8" name="Line 29">
          <a:extLst>
            <a:ext uri="{FF2B5EF4-FFF2-40B4-BE49-F238E27FC236}">
              <a16:creationId xmlns:a16="http://schemas.microsoft.com/office/drawing/2014/main" id="{7FBB0520-BF0E-4490-AC83-773FD3785C65}"/>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9" name="Line 12">
          <a:extLst>
            <a:ext uri="{FF2B5EF4-FFF2-40B4-BE49-F238E27FC236}">
              <a16:creationId xmlns:a16="http://schemas.microsoft.com/office/drawing/2014/main" id="{2D8DC4EA-7DF0-43CD-9F66-99BB4581F6A2}"/>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0" name="Line 13">
          <a:extLst>
            <a:ext uri="{FF2B5EF4-FFF2-40B4-BE49-F238E27FC236}">
              <a16:creationId xmlns:a16="http://schemas.microsoft.com/office/drawing/2014/main" id="{C2CDE055-DCDE-4012-B1B7-CD835BF79D65}"/>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1" name="Line 28">
          <a:extLst>
            <a:ext uri="{FF2B5EF4-FFF2-40B4-BE49-F238E27FC236}">
              <a16:creationId xmlns:a16="http://schemas.microsoft.com/office/drawing/2014/main" id="{8677C99C-0893-4417-9388-FADA34310A74}"/>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2" name="Line 29">
          <a:extLst>
            <a:ext uri="{FF2B5EF4-FFF2-40B4-BE49-F238E27FC236}">
              <a16:creationId xmlns:a16="http://schemas.microsoft.com/office/drawing/2014/main" id="{921B5CAA-0FA8-415D-9157-47B1B9B99E00}"/>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33" name="1 Imagen">
          <a:extLst>
            <a:ext uri="{FF2B5EF4-FFF2-40B4-BE49-F238E27FC236}">
              <a16:creationId xmlns:a16="http://schemas.microsoft.com/office/drawing/2014/main" id="{3AB125F0-603F-4DB3-BD1F-CF1226EB4732}"/>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34" name="Line 12">
          <a:extLst>
            <a:ext uri="{FF2B5EF4-FFF2-40B4-BE49-F238E27FC236}">
              <a16:creationId xmlns:a16="http://schemas.microsoft.com/office/drawing/2014/main" id="{F485A12D-C36B-48C0-9F95-23A1684CDF4C}"/>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5" name="Line 13">
          <a:extLst>
            <a:ext uri="{FF2B5EF4-FFF2-40B4-BE49-F238E27FC236}">
              <a16:creationId xmlns:a16="http://schemas.microsoft.com/office/drawing/2014/main" id="{44FBDC45-FCCE-4447-B0B8-1DF0B0C21364}"/>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6" name="Line 28">
          <a:extLst>
            <a:ext uri="{FF2B5EF4-FFF2-40B4-BE49-F238E27FC236}">
              <a16:creationId xmlns:a16="http://schemas.microsoft.com/office/drawing/2014/main" id="{D5F70028-FE62-4482-9DB3-C70C4F8FD912}"/>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7" name="Line 29">
          <a:extLst>
            <a:ext uri="{FF2B5EF4-FFF2-40B4-BE49-F238E27FC236}">
              <a16:creationId xmlns:a16="http://schemas.microsoft.com/office/drawing/2014/main" id="{DAB5AA40-46B5-45FC-A4C2-BE1014205C04}"/>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8" name="Line 13">
          <a:extLst>
            <a:ext uri="{FF2B5EF4-FFF2-40B4-BE49-F238E27FC236}">
              <a16:creationId xmlns:a16="http://schemas.microsoft.com/office/drawing/2014/main" id="{F8FA73C9-AA1A-45FA-B583-6B7017CD8455}"/>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9" name="Line 29">
          <a:extLst>
            <a:ext uri="{FF2B5EF4-FFF2-40B4-BE49-F238E27FC236}">
              <a16:creationId xmlns:a16="http://schemas.microsoft.com/office/drawing/2014/main" id="{9C53A779-746C-4CAC-B63D-880A5A0AE92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0" name="Line 12">
          <a:extLst>
            <a:ext uri="{FF2B5EF4-FFF2-40B4-BE49-F238E27FC236}">
              <a16:creationId xmlns:a16="http://schemas.microsoft.com/office/drawing/2014/main" id="{2482A556-281F-4831-92BD-C5A862439EC0}"/>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1" name="Line 13">
          <a:extLst>
            <a:ext uri="{FF2B5EF4-FFF2-40B4-BE49-F238E27FC236}">
              <a16:creationId xmlns:a16="http://schemas.microsoft.com/office/drawing/2014/main" id="{7183C0D7-79A3-4DE4-8BB7-D3EDD1A82BCB}"/>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2" name="Line 28">
          <a:extLst>
            <a:ext uri="{FF2B5EF4-FFF2-40B4-BE49-F238E27FC236}">
              <a16:creationId xmlns:a16="http://schemas.microsoft.com/office/drawing/2014/main" id="{6BCA0BA6-A012-415E-A664-9E6F8E02810C}"/>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3" name="Line 29">
          <a:extLst>
            <a:ext uri="{FF2B5EF4-FFF2-40B4-BE49-F238E27FC236}">
              <a16:creationId xmlns:a16="http://schemas.microsoft.com/office/drawing/2014/main" id="{51A93246-9D34-4C6E-9D28-B2E435FC9BA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4" name="Line 12">
          <a:extLst>
            <a:ext uri="{FF2B5EF4-FFF2-40B4-BE49-F238E27FC236}">
              <a16:creationId xmlns:a16="http://schemas.microsoft.com/office/drawing/2014/main" id="{1E8CFA06-7E57-4F21-9B26-429B85A2D7DB}"/>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5" name="Line 13">
          <a:extLst>
            <a:ext uri="{FF2B5EF4-FFF2-40B4-BE49-F238E27FC236}">
              <a16:creationId xmlns:a16="http://schemas.microsoft.com/office/drawing/2014/main" id="{E4A128C8-DF5D-4249-93C7-6D6E844985E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6" name="Line 28">
          <a:extLst>
            <a:ext uri="{FF2B5EF4-FFF2-40B4-BE49-F238E27FC236}">
              <a16:creationId xmlns:a16="http://schemas.microsoft.com/office/drawing/2014/main" id="{C5CA8632-6438-40AC-9A62-8557C0BAB6BE}"/>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7" name="Line 29">
          <a:extLst>
            <a:ext uri="{FF2B5EF4-FFF2-40B4-BE49-F238E27FC236}">
              <a16:creationId xmlns:a16="http://schemas.microsoft.com/office/drawing/2014/main" id="{4A312201-F9E4-4BCA-96F3-7AD688579DD3}"/>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8" name="Line 13">
          <a:extLst>
            <a:ext uri="{FF2B5EF4-FFF2-40B4-BE49-F238E27FC236}">
              <a16:creationId xmlns:a16="http://schemas.microsoft.com/office/drawing/2014/main" id="{D3D55AD0-14AD-48C2-AFB1-A632F502FE32}"/>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9" name="Line 29">
          <a:extLst>
            <a:ext uri="{FF2B5EF4-FFF2-40B4-BE49-F238E27FC236}">
              <a16:creationId xmlns:a16="http://schemas.microsoft.com/office/drawing/2014/main" id="{81A14F4B-4CDB-43EA-81EE-1E8030E77977}"/>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0" name="Line 12">
          <a:extLst>
            <a:ext uri="{FF2B5EF4-FFF2-40B4-BE49-F238E27FC236}">
              <a16:creationId xmlns:a16="http://schemas.microsoft.com/office/drawing/2014/main" id="{D74FB855-6D50-4E1E-AC8C-78BF3B2D4022}"/>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1" name="Line 13">
          <a:extLst>
            <a:ext uri="{FF2B5EF4-FFF2-40B4-BE49-F238E27FC236}">
              <a16:creationId xmlns:a16="http://schemas.microsoft.com/office/drawing/2014/main" id="{9714375F-4E3A-4511-B9A7-A0903206FA05}"/>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2" name="Line 28">
          <a:extLst>
            <a:ext uri="{FF2B5EF4-FFF2-40B4-BE49-F238E27FC236}">
              <a16:creationId xmlns:a16="http://schemas.microsoft.com/office/drawing/2014/main" id="{D683C9EF-533E-4B01-AD20-F811715BBD24}"/>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3" name="Line 29">
          <a:extLst>
            <a:ext uri="{FF2B5EF4-FFF2-40B4-BE49-F238E27FC236}">
              <a16:creationId xmlns:a16="http://schemas.microsoft.com/office/drawing/2014/main" id="{4B5AF24A-000A-484B-9F50-3C0C7214A98B}"/>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4" name="Line 12">
          <a:extLst>
            <a:ext uri="{FF2B5EF4-FFF2-40B4-BE49-F238E27FC236}">
              <a16:creationId xmlns:a16="http://schemas.microsoft.com/office/drawing/2014/main" id="{D3A0835F-F0ED-4353-90E6-F13C0F5A0834}"/>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5" name="Line 13">
          <a:extLst>
            <a:ext uri="{FF2B5EF4-FFF2-40B4-BE49-F238E27FC236}">
              <a16:creationId xmlns:a16="http://schemas.microsoft.com/office/drawing/2014/main" id="{C107769C-F982-4181-BAA3-986901470EFE}"/>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6" name="Line 28">
          <a:extLst>
            <a:ext uri="{FF2B5EF4-FFF2-40B4-BE49-F238E27FC236}">
              <a16:creationId xmlns:a16="http://schemas.microsoft.com/office/drawing/2014/main" id="{797E2B35-12C9-4F87-904D-6D328EB315A1}"/>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7" name="Line 29">
          <a:extLst>
            <a:ext uri="{FF2B5EF4-FFF2-40B4-BE49-F238E27FC236}">
              <a16:creationId xmlns:a16="http://schemas.microsoft.com/office/drawing/2014/main" id="{F7C67131-76EB-476A-B418-CF8EE94FCA5A}"/>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8" name="Line 13">
          <a:extLst>
            <a:ext uri="{FF2B5EF4-FFF2-40B4-BE49-F238E27FC236}">
              <a16:creationId xmlns:a16="http://schemas.microsoft.com/office/drawing/2014/main" id="{4FE88936-DFAA-4D28-A835-DED4FFD4D31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9" name="Line 29">
          <a:extLst>
            <a:ext uri="{FF2B5EF4-FFF2-40B4-BE49-F238E27FC236}">
              <a16:creationId xmlns:a16="http://schemas.microsoft.com/office/drawing/2014/main" id="{D912D0F9-839D-471A-AFD6-316BDB1CD330}"/>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60" name="Line 12">
          <a:extLst>
            <a:ext uri="{FF2B5EF4-FFF2-40B4-BE49-F238E27FC236}">
              <a16:creationId xmlns:a16="http://schemas.microsoft.com/office/drawing/2014/main" id="{7FB8A996-DBE2-4F14-A227-F83A8DE1C637}"/>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1" name="Line 13">
          <a:extLst>
            <a:ext uri="{FF2B5EF4-FFF2-40B4-BE49-F238E27FC236}">
              <a16:creationId xmlns:a16="http://schemas.microsoft.com/office/drawing/2014/main" id="{E41C6556-52B3-4401-A9C9-155110935087}"/>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62" name="Line 28">
          <a:extLst>
            <a:ext uri="{FF2B5EF4-FFF2-40B4-BE49-F238E27FC236}">
              <a16:creationId xmlns:a16="http://schemas.microsoft.com/office/drawing/2014/main" id="{84E51996-6EF8-4825-82B1-16093B0FD6E3}"/>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3" name="Line 29">
          <a:extLst>
            <a:ext uri="{FF2B5EF4-FFF2-40B4-BE49-F238E27FC236}">
              <a16:creationId xmlns:a16="http://schemas.microsoft.com/office/drawing/2014/main" id="{6116269C-20C2-4EE0-929A-7B8C463CB22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64" name="1 Imagen">
          <a:extLst>
            <a:ext uri="{FF2B5EF4-FFF2-40B4-BE49-F238E27FC236}">
              <a16:creationId xmlns:a16="http://schemas.microsoft.com/office/drawing/2014/main" id="{30538DEA-56C6-4DD7-BFBE-DA231AF8FC5E}"/>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65" name="Line 12">
          <a:extLst>
            <a:ext uri="{FF2B5EF4-FFF2-40B4-BE49-F238E27FC236}">
              <a16:creationId xmlns:a16="http://schemas.microsoft.com/office/drawing/2014/main" id="{74C9F74A-20CA-4DAA-AD70-B78A94CEA77D}"/>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6" name="Line 13">
          <a:extLst>
            <a:ext uri="{FF2B5EF4-FFF2-40B4-BE49-F238E27FC236}">
              <a16:creationId xmlns:a16="http://schemas.microsoft.com/office/drawing/2014/main" id="{60ED3601-AE60-48E1-85CE-56365BBDBAA4}"/>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67" name="Line 28">
          <a:extLst>
            <a:ext uri="{FF2B5EF4-FFF2-40B4-BE49-F238E27FC236}">
              <a16:creationId xmlns:a16="http://schemas.microsoft.com/office/drawing/2014/main" id="{B1E460C3-E1F8-4D41-B39C-8B43BE57CC75}"/>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8" name="Line 29">
          <a:extLst>
            <a:ext uri="{FF2B5EF4-FFF2-40B4-BE49-F238E27FC236}">
              <a16:creationId xmlns:a16="http://schemas.microsoft.com/office/drawing/2014/main" id="{A7BFB954-19F7-4A65-BA62-DB3B896307D4}"/>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9" name="Line 13">
          <a:extLst>
            <a:ext uri="{FF2B5EF4-FFF2-40B4-BE49-F238E27FC236}">
              <a16:creationId xmlns:a16="http://schemas.microsoft.com/office/drawing/2014/main" id="{02E3C04F-72A0-4A3C-A1E4-D4971E3A93BE}"/>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0" name="Line 29">
          <a:extLst>
            <a:ext uri="{FF2B5EF4-FFF2-40B4-BE49-F238E27FC236}">
              <a16:creationId xmlns:a16="http://schemas.microsoft.com/office/drawing/2014/main" id="{465ACEF6-CD8E-478C-A3F6-75884B3E0409}"/>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71" name="Line 12">
          <a:extLst>
            <a:ext uri="{FF2B5EF4-FFF2-40B4-BE49-F238E27FC236}">
              <a16:creationId xmlns:a16="http://schemas.microsoft.com/office/drawing/2014/main" id="{1EAF0AC2-A795-4C4A-95A5-0A69A2FAB20C}"/>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2" name="Line 13">
          <a:extLst>
            <a:ext uri="{FF2B5EF4-FFF2-40B4-BE49-F238E27FC236}">
              <a16:creationId xmlns:a16="http://schemas.microsoft.com/office/drawing/2014/main" id="{7E1F0952-F90B-4696-A8E9-58D2A0F5E957}"/>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73" name="Line 28">
          <a:extLst>
            <a:ext uri="{FF2B5EF4-FFF2-40B4-BE49-F238E27FC236}">
              <a16:creationId xmlns:a16="http://schemas.microsoft.com/office/drawing/2014/main" id="{04809EFB-C2BB-4F4B-A560-E0B076F8346D}"/>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4" name="Line 29">
          <a:extLst>
            <a:ext uri="{FF2B5EF4-FFF2-40B4-BE49-F238E27FC236}">
              <a16:creationId xmlns:a16="http://schemas.microsoft.com/office/drawing/2014/main" id="{D1EBDE68-5E50-4F74-B5DD-63D84B5F1D33}"/>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75" name="Line 12">
          <a:extLst>
            <a:ext uri="{FF2B5EF4-FFF2-40B4-BE49-F238E27FC236}">
              <a16:creationId xmlns:a16="http://schemas.microsoft.com/office/drawing/2014/main" id="{EE0E7754-25C9-4159-91B6-336DDA75925D}"/>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6" name="Line 13">
          <a:extLst>
            <a:ext uri="{FF2B5EF4-FFF2-40B4-BE49-F238E27FC236}">
              <a16:creationId xmlns:a16="http://schemas.microsoft.com/office/drawing/2014/main" id="{72DFD95C-C5E2-4A08-9428-408FA2DAE730}"/>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77" name="Line 28">
          <a:extLst>
            <a:ext uri="{FF2B5EF4-FFF2-40B4-BE49-F238E27FC236}">
              <a16:creationId xmlns:a16="http://schemas.microsoft.com/office/drawing/2014/main" id="{45808531-5368-4D81-834D-4A5446C5EA49}"/>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8" name="Line 29">
          <a:extLst>
            <a:ext uri="{FF2B5EF4-FFF2-40B4-BE49-F238E27FC236}">
              <a16:creationId xmlns:a16="http://schemas.microsoft.com/office/drawing/2014/main" id="{EC83FEDB-AAD9-4DA6-BAC4-AE3E7D6DE55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9" name="Line 13">
          <a:extLst>
            <a:ext uri="{FF2B5EF4-FFF2-40B4-BE49-F238E27FC236}">
              <a16:creationId xmlns:a16="http://schemas.microsoft.com/office/drawing/2014/main" id="{B96BF2CF-7750-404A-8AEB-581AC61D3554}"/>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0" name="Line 29">
          <a:extLst>
            <a:ext uri="{FF2B5EF4-FFF2-40B4-BE49-F238E27FC236}">
              <a16:creationId xmlns:a16="http://schemas.microsoft.com/office/drawing/2014/main" id="{69158CF0-F876-41F8-AA8F-D49D2211A171}"/>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81" name="Line 12">
          <a:extLst>
            <a:ext uri="{FF2B5EF4-FFF2-40B4-BE49-F238E27FC236}">
              <a16:creationId xmlns:a16="http://schemas.microsoft.com/office/drawing/2014/main" id="{604E53B0-7A5D-4793-AFC4-F2A8E3CBDEF1}"/>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2" name="Line 13">
          <a:extLst>
            <a:ext uri="{FF2B5EF4-FFF2-40B4-BE49-F238E27FC236}">
              <a16:creationId xmlns:a16="http://schemas.microsoft.com/office/drawing/2014/main" id="{CA11CB5A-3A53-4113-820C-B5C786D89CC4}"/>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83" name="Line 28">
          <a:extLst>
            <a:ext uri="{FF2B5EF4-FFF2-40B4-BE49-F238E27FC236}">
              <a16:creationId xmlns:a16="http://schemas.microsoft.com/office/drawing/2014/main" id="{583F9AD3-BE8A-46FF-9B6D-E7B76243EE06}"/>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4" name="Line 29">
          <a:extLst>
            <a:ext uri="{FF2B5EF4-FFF2-40B4-BE49-F238E27FC236}">
              <a16:creationId xmlns:a16="http://schemas.microsoft.com/office/drawing/2014/main" id="{A57D9EBD-EFE7-4DB9-9339-7E70834C3BBE}"/>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85" name="Line 12">
          <a:extLst>
            <a:ext uri="{FF2B5EF4-FFF2-40B4-BE49-F238E27FC236}">
              <a16:creationId xmlns:a16="http://schemas.microsoft.com/office/drawing/2014/main" id="{FEE3A7F9-1442-4846-9B97-80B94E61B5A4}"/>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6" name="Line 13">
          <a:extLst>
            <a:ext uri="{FF2B5EF4-FFF2-40B4-BE49-F238E27FC236}">
              <a16:creationId xmlns:a16="http://schemas.microsoft.com/office/drawing/2014/main" id="{B8B51313-3CA9-4C2E-9F4A-595CE7D4F1EE}"/>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87" name="Line 28">
          <a:extLst>
            <a:ext uri="{FF2B5EF4-FFF2-40B4-BE49-F238E27FC236}">
              <a16:creationId xmlns:a16="http://schemas.microsoft.com/office/drawing/2014/main" id="{92312E21-BD5B-4541-BA37-40DDC847DEF6}"/>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8" name="Line 29">
          <a:extLst>
            <a:ext uri="{FF2B5EF4-FFF2-40B4-BE49-F238E27FC236}">
              <a16:creationId xmlns:a16="http://schemas.microsoft.com/office/drawing/2014/main" id="{5F004289-F3A5-4D10-8AAF-37BD30A822C9}"/>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9" name="Line 13">
          <a:extLst>
            <a:ext uri="{FF2B5EF4-FFF2-40B4-BE49-F238E27FC236}">
              <a16:creationId xmlns:a16="http://schemas.microsoft.com/office/drawing/2014/main" id="{DE1B053B-5972-4D94-9E3A-9578A9C58174}"/>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90" name="Line 29">
          <a:extLst>
            <a:ext uri="{FF2B5EF4-FFF2-40B4-BE49-F238E27FC236}">
              <a16:creationId xmlns:a16="http://schemas.microsoft.com/office/drawing/2014/main" id="{C4A13481-644C-4C38-84D3-80EF0E04071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91" name="Line 12">
          <a:extLst>
            <a:ext uri="{FF2B5EF4-FFF2-40B4-BE49-F238E27FC236}">
              <a16:creationId xmlns:a16="http://schemas.microsoft.com/office/drawing/2014/main" id="{042659DF-5BBE-4C4C-9887-4865ED54C76E}"/>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92" name="Line 13">
          <a:extLst>
            <a:ext uri="{FF2B5EF4-FFF2-40B4-BE49-F238E27FC236}">
              <a16:creationId xmlns:a16="http://schemas.microsoft.com/office/drawing/2014/main" id="{8A139A2C-8F03-475E-8E41-C61C330047BF}"/>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93" name="Line 28">
          <a:extLst>
            <a:ext uri="{FF2B5EF4-FFF2-40B4-BE49-F238E27FC236}">
              <a16:creationId xmlns:a16="http://schemas.microsoft.com/office/drawing/2014/main" id="{2D6D82F5-BE0B-44BB-AFEA-BEA45D30689B}"/>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94" name="Line 29">
          <a:extLst>
            <a:ext uri="{FF2B5EF4-FFF2-40B4-BE49-F238E27FC236}">
              <a16:creationId xmlns:a16="http://schemas.microsoft.com/office/drawing/2014/main" id="{7E3C3874-C541-44CC-A764-8B2690D59A52}"/>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95" name="1 Imagen">
          <a:extLst>
            <a:ext uri="{FF2B5EF4-FFF2-40B4-BE49-F238E27FC236}">
              <a16:creationId xmlns:a16="http://schemas.microsoft.com/office/drawing/2014/main" id="{C9E5B7EA-7980-4DB9-BB45-42C12D30B5E4}"/>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96" name="Line 12">
          <a:extLst>
            <a:ext uri="{FF2B5EF4-FFF2-40B4-BE49-F238E27FC236}">
              <a16:creationId xmlns:a16="http://schemas.microsoft.com/office/drawing/2014/main" id="{A07F362F-31ED-46C4-8A82-274274B17D25}"/>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97" name="Line 13">
          <a:extLst>
            <a:ext uri="{FF2B5EF4-FFF2-40B4-BE49-F238E27FC236}">
              <a16:creationId xmlns:a16="http://schemas.microsoft.com/office/drawing/2014/main" id="{E7E4B348-67A2-4606-B7D3-87678D9A3B06}"/>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98" name="Line 28">
          <a:extLst>
            <a:ext uri="{FF2B5EF4-FFF2-40B4-BE49-F238E27FC236}">
              <a16:creationId xmlns:a16="http://schemas.microsoft.com/office/drawing/2014/main" id="{8599E582-4A3B-4A38-8BD3-3C6F8AD010EE}"/>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99" name="Line 29">
          <a:extLst>
            <a:ext uri="{FF2B5EF4-FFF2-40B4-BE49-F238E27FC236}">
              <a16:creationId xmlns:a16="http://schemas.microsoft.com/office/drawing/2014/main" id="{2A73332E-180F-4542-AD9C-A08951143F1F}"/>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0" name="Line 13">
          <a:extLst>
            <a:ext uri="{FF2B5EF4-FFF2-40B4-BE49-F238E27FC236}">
              <a16:creationId xmlns:a16="http://schemas.microsoft.com/office/drawing/2014/main" id="{596433B3-EA23-4C4C-981C-98F055CFD94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1" name="Line 29">
          <a:extLst>
            <a:ext uri="{FF2B5EF4-FFF2-40B4-BE49-F238E27FC236}">
              <a16:creationId xmlns:a16="http://schemas.microsoft.com/office/drawing/2014/main" id="{A606BC60-8146-4F9A-B4B6-C4E22E720C9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02" name="Line 12">
          <a:extLst>
            <a:ext uri="{FF2B5EF4-FFF2-40B4-BE49-F238E27FC236}">
              <a16:creationId xmlns:a16="http://schemas.microsoft.com/office/drawing/2014/main" id="{BE3DF4F9-7945-42AA-9C55-F05254DB073F}"/>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3" name="Line 13">
          <a:extLst>
            <a:ext uri="{FF2B5EF4-FFF2-40B4-BE49-F238E27FC236}">
              <a16:creationId xmlns:a16="http://schemas.microsoft.com/office/drawing/2014/main" id="{E1DD9FD7-E983-4C39-8AE1-798D10D1C363}"/>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04" name="Line 28">
          <a:extLst>
            <a:ext uri="{FF2B5EF4-FFF2-40B4-BE49-F238E27FC236}">
              <a16:creationId xmlns:a16="http://schemas.microsoft.com/office/drawing/2014/main" id="{AC27C5C7-03EA-4644-8812-F6468AE70FA1}"/>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5" name="Line 29">
          <a:extLst>
            <a:ext uri="{FF2B5EF4-FFF2-40B4-BE49-F238E27FC236}">
              <a16:creationId xmlns:a16="http://schemas.microsoft.com/office/drawing/2014/main" id="{26F27D37-08EB-4E4F-A672-1532C2B5FED0}"/>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06" name="Line 12">
          <a:extLst>
            <a:ext uri="{FF2B5EF4-FFF2-40B4-BE49-F238E27FC236}">
              <a16:creationId xmlns:a16="http://schemas.microsoft.com/office/drawing/2014/main" id="{6C556457-027F-4B82-8612-E3102FBB33AD}"/>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7" name="Line 13">
          <a:extLst>
            <a:ext uri="{FF2B5EF4-FFF2-40B4-BE49-F238E27FC236}">
              <a16:creationId xmlns:a16="http://schemas.microsoft.com/office/drawing/2014/main" id="{967A2C9A-2C25-440C-BFCF-6F8412306324}"/>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08" name="Line 28">
          <a:extLst>
            <a:ext uri="{FF2B5EF4-FFF2-40B4-BE49-F238E27FC236}">
              <a16:creationId xmlns:a16="http://schemas.microsoft.com/office/drawing/2014/main" id="{155BA366-C09D-4745-B7A1-B853C7CC67E9}"/>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9" name="Line 29">
          <a:extLst>
            <a:ext uri="{FF2B5EF4-FFF2-40B4-BE49-F238E27FC236}">
              <a16:creationId xmlns:a16="http://schemas.microsoft.com/office/drawing/2014/main" id="{5CBD9840-520C-4E11-85FB-C590DA9B759C}"/>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0" name="Line 13">
          <a:extLst>
            <a:ext uri="{FF2B5EF4-FFF2-40B4-BE49-F238E27FC236}">
              <a16:creationId xmlns:a16="http://schemas.microsoft.com/office/drawing/2014/main" id="{16D26573-5D24-45D3-81C1-0F92FC6D4006}"/>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1" name="Line 29">
          <a:extLst>
            <a:ext uri="{FF2B5EF4-FFF2-40B4-BE49-F238E27FC236}">
              <a16:creationId xmlns:a16="http://schemas.microsoft.com/office/drawing/2014/main" id="{574A6F51-3FD9-47AC-89FE-31B2CC559441}"/>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12" name="Line 12">
          <a:extLst>
            <a:ext uri="{FF2B5EF4-FFF2-40B4-BE49-F238E27FC236}">
              <a16:creationId xmlns:a16="http://schemas.microsoft.com/office/drawing/2014/main" id="{6EC18162-B051-40F2-8905-476B781E344C}"/>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3" name="Line 13">
          <a:extLst>
            <a:ext uri="{FF2B5EF4-FFF2-40B4-BE49-F238E27FC236}">
              <a16:creationId xmlns:a16="http://schemas.microsoft.com/office/drawing/2014/main" id="{C4125384-1191-4ADB-B47F-DD7A9B06FA09}"/>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14" name="Line 28">
          <a:extLst>
            <a:ext uri="{FF2B5EF4-FFF2-40B4-BE49-F238E27FC236}">
              <a16:creationId xmlns:a16="http://schemas.microsoft.com/office/drawing/2014/main" id="{1453CC66-7517-40AE-A3A5-586559A03BED}"/>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5" name="Line 29">
          <a:extLst>
            <a:ext uri="{FF2B5EF4-FFF2-40B4-BE49-F238E27FC236}">
              <a16:creationId xmlns:a16="http://schemas.microsoft.com/office/drawing/2014/main" id="{EF4C91B6-5C7C-4D5B-9E2F-D61AAD867C55}"/>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16" name="Line 12">
          <a:extLst>
            <a:ext uri="{FF2B5EF4-FFF2-40B4-BE49-F238E27FC236}">
              <a16:creationId xmlns:a16="http://schemas.microsoft.com/office/drawing/2014/main" id="{7ACBB382-33EA-4727-9394-84ACC8705B5D}"/>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7" name="Line 13">
          <a:extLst>
            <a:ext uri="{FF2B5EF4-FFF2-40B4-BE49-F238E27FC236}">
              <a16:creationId xmlns:a16="http://schemas.microsoft.com/office/drawing/2014/main" id="{7767E27B-0B97-45EF-A2FB-F410726DD6DB}"/>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18" name="Line 28">
          <a:extLst>
            <a:ext uri="{FF2B5EF4-FFF2-40B4-BE49-F238E27FC236}">
              <a16:creationId xmlns:a16="http://schemas.microsoft.com/office/drawing/2014/main" id="{32DDB907-E42B-4A10-8CAF-3A07682ADB8D}"/>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9" name="Line 29">
          <a:extLst>
            <a:ext uri="{FF2B5EF4-FFF2-40B4-BE49-F238E27FC236}">
              <a16:creationId xmlns:a16="http://schemas.microsoft.com/office/drawing/2014/main" id="{28A2B11D-6BA8-48D9-8D55-EBCFCC687057}"/>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0" name="Line 13">
          <a:extLst>
            <a:ext uri="{FF2B5EF4-FFF2-40B4-BE49-F238E27FC236}">
              <a16:creationId xmlns:a16="http://schemas.microsoft.com/office/drawing/2014/main" id="{B8B6FF5D-151D-4873-A58A-CE16F84F723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1" name="Line 29">
          <a:extLst>
            <a:ext uri="{FF2B5EF4-FFF2-40B4-BE49-F238E27FC236}">
              <a16:creationId xmlns:a16="http://schemas.microsoft.com/office/drawing/2014/main" id="{853D05F5-27E8-4C93-9BF5-285A4BD740A5}"/>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22" name="Line 12">
          <a:extLst>
            <a:ext uri="{FF2B5EF4-FFF2-40B4-BE49-F238E27FC236}">
              <a16:creationId xmlns:a16="http://schemas.microsoft.com/office/drawing/2014/main" id="{0EF80E51-C108-4D17-9A3B-2CE053593D5C}"/>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3" name="Line 13">
          <a:extLst>
            <a:ext uri="{FF2B5EF4-FFF2-40B4-BE49-F238E27FC236}">
              <a16:creationId xmlns:a16="http://schemas.microsoft.com/office/drawing/2014/main" id="{3B9F00E5-B6B2-4129-820A-E51ECF26A26C}"/>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24" name="Line 28">
          <a:extLst>
            <a:ext uri="{FF2B5EF4-FFF2-40B4-BE49-F238E27FC236}">
              <a16:creationId xmlns:a16="http://schemas.microsoft.com/office/drawing/2014/main" id="{CE6C0B8D-42A2-4CD8-AB0D-9C488BB5623D}"/>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5" name="Line 29">
          <a:extLst>
            <a:ext uri="{FF2B5EF4-FFF2-40B4-BE49-F238E27FC236}">
              <a16:creationId xmlns:a16="http://schemas.microsoft.com/office/drawing/2014/main" id="{549B3F74-D85F-465E-9F07-16C2C21C326D}"/>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180975</xdr:colOff>
      <xdr:row>1</xdr:row>
      <xdr:rowOff>85725</xdr:rowOff>
    </xdr:from>
    <xdr:to>
      <xdr:col>1</xdr:col>
      <xdr:colOff>838200</xdr:colOff>
      <xdr:row>2</xdr:row>
      <xdr:rowOff>542925</xdr:rowOff>
    </xdr:to>
    <xdr:pic>
      <xdr:nvPicPr>
        <xdr:cNvPr id="2" name="1 Imagen">
          <a:extLst>
            <a:ext uri="{FF2B5EF4-FFF2-40B4-BE49-F238E27FC236}">
              <a16:creationId xmlns:a16="http://schemas.microsoft.com/office/drawing/2014/main" id="{1CCB673D-BBDD-9445-B129-7AFB2D712B75}"/>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3" name="Line 12">
          <a:extLst>
            <a:ext uri="{FF2B5EF4-FFF2-40B4-BE49-F238E27FC236}">
              <a16:creationId xmlns:a16="http://schemas.microsoft.com/office/drawing/2014/main" id="{EE84C9E1-D811-9E41-B1B9-F9BA9C8B37D0}"/>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 name="Line 13">
          <a:extLst>
            <a:ext uri="{FF2B5EF4-FFF2-40B4-BE49-F238E27FC236}">
              <a16:creationId xmlns:a16="http://schemas.microsoft.com/office/drawing/2014/main" id="{C73D7050-8024-9149-A583-990319BFFD8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 name="Line 28">
          <a:extLst>
            <a:ext uri="{FF2B5EF4-FFF2-40B4-BE49-F238E27FC236}">
              <a16:creationId xmlns:a16="http://schemas.microsoft.com/office/drawing/2014/main" id="{D8257C02-A919-334A-A603-4C2DD1273D5F}"/>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 name="Line 29">
          <a:extLst>
            <a:ext uri="{FF2B5EF4-FFF2-40B4-BE49-F238E27FC236}">
              <a16:creationId xmlns:a16="http://schemas.microsoft.com/office/drawing/2014/main" id="{8D4D86BF-D7A0-7D46-ADD3-E5C0F266B3E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 name="Line 13">
          <a:extLst>
            <a:ext uri="{FF2B5EF4-FFF2-40B4-BE49-F238E27FC236}">
              <a16:creationId xmlns:a16="http://schemas.microsoft.com/office/drawing/2014/main" id="{91C94C49-2FC4-D240-885F-33E14B91D0DE}"/>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 name="Line 29">
          <a:extLst>
            <a:ext uri="{FF2B5EF4-FFF2-40B4-BE49-F238E27FC236}">
              <a16:creationId xmlns:a16="http://schemas.microsoft.com/office/drawing/2014/main" id="{E7270697-BE9A-3A46-B554-9C51D8F4DE5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9" name="Line 12">
          <a:extLst>
            <a:ext uri="{FF2B5EF4-FFF2-40B4-BE49-F238E27FC236}">
              <a16:creationId xmlns:a16="http://schemas.microsoft.com/office/drawing/2014/main" id="{86067FD8-161A-E540-ACE9-D6C93C62FEC9}"/>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 name="Line 13">
          <a:extLst>
            <a:ext uri="{FF2B5EF4-FFF2-40B4-BE49-F238E27FC236}">
              <a16:creationId xmlns:a16="http://schemas.microsoft.com/office/drawing/2014/main" id="{669E3482-C135-1040-9F51-8DA24FD217D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1" name="Line 28">
          <a:extLst>
            <a:ext uri="{FF2B5EF4-FFF2-40B4-BE49-F238E27FC236}">
              <a16:creationId xmlns:a16="http://schemas.microsoft.com/office/drawing/2014/main" id="{7DC29326-413A-5645-965C-455245010B68}"/>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 name="Line 29">
          <a:extLst>
            <a:ext uri="{FF2B5EF4-FFF2-40B4-BE49-F238E27FC236}">
              <a16:creationId xmlns:a16="http://schemas.microsoft.com/office/drawing/2014/main" id="{7672952E-450E-1B49-B632-6BF5A799DCE5}"/>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13" name="1 Imagen">
          <a:extLst>
            <a:ext uri="{FF2B5EF4-FFF2-40B4-BE49-F238E27FC236}">
              <a16:creationId xmlns:a16="http://schemas.microsoft.com/office/drawing/2014/main" id="{D6266AFC-B35E-1248-9F52-D23F20F5944C}"/>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14" name="Line 12">
          <a:extLst>
            <a:ext uri="{FF2B5EF4-FFF2-40B4-BE49-F238E27FC236}">
              <a16:creationId xmlns:a16="http://schemas.microsoft.com/office/drawing/2014/main" id="{82F9707F-D88B-2548-BD16-C7A5CA4D0276}"/>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5" name="Line 13">
          <a:extLst>
            <a:ext uri="{FF2B5EF4-FFF2-40B4-BE49-F238E27FC236}">
              <a16:creationId xmlns:a16="http://schemas.microsoft.com/office/drawing/2014/main" id="{D0406DD0-0E11-2247-B49E-09EEEA542325}"/>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6" name="Line 28">
          <a:extLst>
            <a:ext uri="{FF2B5EF4-FFF2-40B4-BE49-F238E27FC236}">
              <a16:creationId xmlns:a16="http://schemas.microsoft.com/office/drawing/2014/main" id="{D0C16C23-E307-8A4A-B9CE-D4A3BF46D1D0}"/>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7" name="Line 29">
          <a:extLst>
            <a:ext uri="{FF2B5EF4-FFF2-40B4-BE49-F238E27FC236}">
              <a16:creationId xmlns:a16="http://schemas.microsoft.com/office/drawing/2014/main" id="{2136D678-5A3C-7642-85FB-35F56BD8BCC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8" name="Line 13">
          <a:extLst>
            <a:ext uri="{FF2B5EF4-FFF2-40B4-BE49-F238E27FC236}">
              <a16:creationId xmlns:a16="http://schemas.microsoft.com/office/drawing/2014/main" id="{43076D97-4F6C-E144-AA52-FB9DAD22073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9" name="Line 29">
          <a:extLst>
            <a:ext uri="{FF2B5EF4-FFF2-40B4-BE49-F238E27FC236}">
              <a16:creationId xmlns:a16="http://schemas.microsoft.com/office/drawing/2014/main" id="{4302E2E8-75FC-6B40-8153-A661990731BE}"/>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0" name="Line 12">
          <a:extLst>
            <a:ext uri="{FF2B5EF4-FFF2-40B4-BE49-F238E27FC236}">
              <a16:creationId xmlns:a16="http://schemas.microsoft.com/office/drawing/2014/main" id="{9A9DCBD6-D83F-C144-B293-E097F8DC129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1" name="Line 13">
          <a:extLst>
            <a:ext uri="{FF2B5EF4-FFF2-40B4-BE49-F238E27FC236}">
              <a16:creationId xmlns:a16="http://schemas.microsoft.com/office/drawing/2014/main" id="{54CEE8EB-69D0-7946-A65B-632080129E7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2" name="Line 28">
          <a:extLst>
            <a:ext uri="{FF2B5EF4-FFF2-40B4-BE49-F238E27FC236}">
              <a16:creationId xmlns:a16="http://schemas.microsoft.com/office/drawing/2014/main" id="{C4959522-2DD7-CD48-BE87-F20E2460054E}"/>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3" name="Line 29">
          <a:extLst>
            <a:ext uri="{FF2B5EF4-FFF2-40B4-BE49-F238E27FC236}">
              <a16:creationId xmlns:a16="http://schemas.microsoft.com/office/drawing/2014/main" id="{26AFFDB3-6B62-1A48-A502-D65294F6381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4" name="Line 12">
          <a:extLst>
            <a:ext uri="{FF2B5EF4-FFF2-40B4-BE49-F238E27FC236}">
              <a16:creationId xmlns:a16="http://schemas.microsoft.com/office/drawing/2014/main" id="{B3BF737B-6823-6049-A0D6-D97DA66353DF}"/>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5" name="Line 13">
          <a:extLst>
            <a:ext uri="{FF2B5EF4-FFF2-40B4-BE49-F238E27FC236}">
              <a16:creationId xmlns:a16="http://schemas.microsoft.com/office/drawing/2014/main" id="{00261ADD-F741-2140-BFA4-3E0938A4E2D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6" name="Line 28">
          <a:extLst>
            <a:ext uri="{FF2B5EF4-FFF2-40B4-BE49-F238E27FC236}">
              <a16:creationId xmlns:a16="http://schemas.microsoft.com/office/drawing/2014/main" id="{B6A6D72E-AE90-BE41-A3B8-8C16C05C6CE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7" name="Line 29">
          <a:extLst>
            <a:ext uri="{FF2B5EF4-FFF2-40B4-BE49-F238E27FC236}">
              <a16:creationId xmlns:a16="http://schemas.microsoft.com/office/drawing/2014/main" id="{445850E8-8AA5-FC47-96D0-824B982A9B11}"/>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8" name="Line 13">
          <a:extLst>
            <a:ext uri="{FF2B5EF4-FFF2-40B4-BE49-F238E27FC236}">
              <a16:creationId xmlns:a16="http://schemas.microsoft.com/office/drawing/2014/main" id="{B1DF2B41-062D-5E46-BFD1-8204785BBED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9" name="Line 29">
          <a:extLst>
            <a:ext uri="{FF2B5EF4-FFF2-40B4-BE49-F238E27FC236}">
              <a16:creationId xmlns:a16="http://schemas.microsoft.com/office/drawing/2014/main" id="{70D3F4A8-E555-9E4A-8A62-E0E7D1A1CD1F}"/>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0" name="Line 12">
          <a:extLst>
            <a:ext uri="{FF2B5EF4-FFF2-40B4-BE49-F238E27FC236}">
              <a16:creationId xmlns:a16="http://schemas.microsoft.com/office/drawing/2014/main" id="{40E55ADE-C826-D645-9984-7F224D349A50}"/>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1" name="Line 13">
          <a:extLst>
            <a:ext uri="{FF2B5EF4-FFF2-40B4-BE49-F238E27FC236}">
              <a16:creationId xmlns:a16="http://schemas.microsoft.com/office/drawing/2014/main" id="{5262821C-1255-4B4A-BE57-1614DADA5E5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2" name="Line 28">
          <a:extLst>
            <a:ext uri="{FF2B5EF4-FFF2-40B4-BE49-F238E27FC236}">
              <a16:creationId xmlns:a16="http://schemas.microsoft.com/office/drawing/2014/main" id="{3BB68133-DA4C-1C42-98D4-DCDC9E41B9F5}"/>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3" name="Line 29">
          <a:extLst>
            <a:ext uri="{FF2B5EF4-FFF2-40B4-BE49-F238E27FC236}">
              <a16:creationId xmlns:a16="http://schemas.microsoft.com/office/drawing/2014/main" id="{D5D0764C-3D83-4A47-9AB1-FA9DAB494DD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4" name="Line 12">
          <a:extLst>
            <a:ext uri="{FF2B5EF4-FFF2-40B4-BE49-F238E27FC236}">
              <a16:creationId xmlns:a16="http://schemas.microsoft.com/office/drawing/2014/main" id="{25059D3A-DD12-C14C-970C-FBB1466AA20C}"/>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5" name="Line 13">
          <a:extLst>
            <a:ext uri="{FF2B5EF4-FFF2-40B4-BE49-F238E27FC236}">
              <a16:creationId xmlns:a16="http://schemas.microsoft.com/office/drawing/2014/main" id="{22437671-9C00-7142-A3AC-A1CB41F8D36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6" name="Line 28">
          <a:extLst>
            <a:ext uri="{FF2B5EF4-FFF2-40B4-BE49-F238E27FC236}">
              <a16:creationId xmlns:a16="http://schemas.microsoft.com/office/drawing/2014/main" id="{F6049B1D-D572-1640-ACBE-FBA1B693AA78}"/>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7" name="Line 29">
          <a:extLst>
            <a:ext uri="{FF2B5EF4-FFF2-40B4-BE49-F238E27FC236}">
              <a16:creationId xmlns:a16="http://schemas.microsoft.com/office/drawing/2014/main" id="{21455F5D-418A-9E4B-BC66-88BCA134E86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8" name="Line 13">
          <a:extLst>
            <a:ext uri="{FF2B5EF4-FFF2-40B4-BE49-F238E27FC236}">
              <a16:creationId xmlns:a16="http://schemas.microsoft.com/office/drawing/2014/main" id="{006366AE-46EE-404A-88C4-BF9BC8BB7E2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9" name="Line 29">
          <a:extLst>
            <a:ext uri="{FF2B5EF4-FFF2-40B4-BE49-F238E27FC236}">
              <a16:creationId xmlns:a16="http://schemas.microsoft.com/office/drawing/2014/main" id="{6DC08B6B-B081-6A42-B3F0-F58D2DA73EAA}"/>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0" name="Line 12">
          <a:extLst>
            <a:ext uri="{FF2B5EF4-FFF2-40B4-BE49-F238E27FC236}">
              <a16:creationId xmlns:a16="http://schemas.microsoft.com/office/drawing/2014/main" id="{C3A2CB21-F919-AC42-84BE-8F490A81FD2C}"/>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1" name="Line 13">
          <a:extLst>
            <a:ext uri="{FF2B5EF4-FFF2-40B4-BE49-F238E27FC236}">
              <a16:creationId xmlns:a16="http://schemas.microsoft.com/office/drawing/2014/main" id="{75DC1A73-310C-CA48-B9E1-3BA47DCC199F}"/>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2" name="Line 28">
          <a:extLst>
            <a:ext uri="{FF2B5EF4-FFF2-40B4-BE49-F238E27FC236}">
              <a16:creationId xmlns:a16="http://schemas.microsoft.com/office/drawing/2014/main" id="{C0D1A02C-276F-D947-9EF7-F8E32BD1CADB}"/>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3" name="Line 29">
          <a:extLst>
            <a:ext uri="{FF2B5EF4-FFF2-40B4-BE49-F238E27FC236}">
              <a16:creationId xmlns:a16="http://schemas.microsoft.com/office/drawing/2014/main" id="{E884DE04-CE5C-5E48-ACC5-847A9D7DF8C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44" name="1 Imagen">
          <a:extLst>
            <a:ext uri="{FF2B5EF4-FFF2-40B4-BE49-F238E27FC236}">
              <a16:creationId xmlns:a16="http://schemas.microsoft.com/office/drawing/2014/main" id="{80D137CD-DC51-F14C-AAEA-60804D8276D8}"/>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180975</xdr:colOff>
      <xdr:row>1</xdr:row>
      <xdr:rowOff>85725</xdr:rowOff>
    </xdr:from>
    <xdr:to>
      <xdr:col>1</xdr:col>
      <xdr:colOff>838200</xdr:colOff>
      <xdr:row>2</xdr:row>
      <xdr:rowOff>542925</xdr:rowOff>
    </xdr:to>
    <xdr:pic>
      <xdr:nvPicPr>
        <xdr:cNvPr id="45" name="1 Imagen">
          <a:extLst>
            <a:ext uri="{FF2B5EF4-FFF2-40B4-BE49-F238E27FC236}">
              <a16:creationId xmlns:a16="http://schemas.microsoft.com/office/drawing/2014/main" id="{1AA04B32-C193-484A-9C35-BAB0AFA25BB9}"/>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46" name="Line 12">
          <a:extLst>
            <a:ext uri="{FF2B5EF4-FFF2-40B4-BE49-F238E27FC236}">
              <a16:creationId xmlns:a16="http://schemas.microsoft.com/office/drawing/2014/main" id="{D1FDA446-4837-D24C-9E8C-9CEEB393A44F}"/>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7" name="Line 13">
          <a:extLst>
            <a:ext uri="{FF2B5EF4-FFF2-40B4-BE49-F238E27FC236}">
              <a16:creationId xmlns:a16="http://schemas.microsoft.com/office/drawing/2014/main" id="{0957CED9-BBF5-AB41-BCAE-A3585FDFE555}"/>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8" name="Line 28">
          <a:extLst>
            <a:ext uri="{FF2B5EF4-FFF2-40B4-BE49-F238E27FC236}">
              <a16:creationId xmlns:a16="http://schemas.microsoft.com/office/drawing/2014/main" id="{B837B4A7-9041-8742-81EE-C57B1FF2566E}"/>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9" name="Line 29">
          <a:extLst>
            <a:ext uri="{FF2B5EF4-FFF2-40B4-BE49-F238E27FC236}">
              <a16:creationId xmlns:a16="http://schemas.microsoft.com/office/drawing/2014/main" id="{AA489ED9-D891-7246-8277-E73EA3B0B43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0" name="Line 13">
          <a:extLst>
            <a:ext uri="{FF2B5EF4-FFF2-40B4-BE49-F238E27FC236}">
              <a16:creationId xmlns:a16="http://schemas.microsoft.com/office/drawing/2014/main" id="{1333559D-F336-F845-9D6B-DCFBE883588E}"/>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1" name="Line 29">
          <a:extLst>
            <a:ext uri="{FF2B5EF4-FFF2-40B4-BE49-F238E27FC236}">
              <a16:creationId xmlns:a16="http://schemas.microsoft.com/office/drawing/2014/main" id="{4128B579-9057-E744-B2C1-B86300D9394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2" name="Line 12">
          <a:extLst>
            <a:ext uri="{FF2B5EF4-FFF2-40B4-BE49-F238E27FC236}">
              <a16:creationId xmlns:a16="http://schemas.microsoft.com/office/drawing/2014/main" id="{CA5C05D5-FB4F-4F4B-B253-FC2890F6A411}"/>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3" name="Line 13">
          <a:extLst>
            <a:ext uri="{FF2B5EF4-FFF2-40B4-BE49-F238E27FC236}">
              <a16:creationId xmlns:a16="http://schemas.microsoft.com/office/drawing/2014/main" id="{DB13E5B9-F5D7-3042-B361-09078851149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4" name="Line 28">
          <a:extLst>
            <a:ext uri="{FF2B5EF4-FFF2-40B4-BE49-F238E27FC236}">
              <a16:creationId xmlns:a16="http://schemas.microsoft.com/office/drawing/2014/main" id="{6A85DE1C-3B1A-4B45-A087-0F1408617AB8}"/>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5" name="Line 29">
          <a:extLst>
            <a:ext uri="{FF2B5EF4-FFF2-40B4-BE49-F238E27FC236}">
              <a16:creationId xmlns:a16="http://schemas.microsoft.com/office/drawing/2014/main" id="{8030EB8E-FDFA-2949-82BD-2F0F9309E67E}"/>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56" name="1 Imagen">
          <a:extLst>
            <a:ext uri="{FF2B5EF4-FFF2-40B4-BE49-F238E27FC236}">
              <a16:creationId xmlns:a16="http://schemas.microsoft.com/office/drawing/2014/main" id="{45DEC9BA-D089-A147-84E3-E3AFB4DCCAEB}"/>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57" name="Line 12">
          <a:extLst>
            <a:ext uri="{FF2B5EF4-FFF2-40B4-BE49-F238E27FC236}">
              <a16:creationId xmlns:a16="http://schemas.microsoft.com/office/drawing/2014/main" id="{70790805-E17E-3E44-83C8-4F5FE2C1CDED}"/>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8" name="Line 13">
          <a:extLst>
            <a:ext uri="{FF2B5EF4-FFF2-40B4-BE49-F238E27FC236}">
              <a16:creationId xmlns:a16="http://schemas.microsoft.com/office/drawing/2014/main" id="{90EDA19F-4610-524F-B3E3-967CB8507265}"/>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9" name="Line 28">
          <a:extLst>
            <a:ext uri="{FF2B5EF4-FFF2-40B4-BE49-F238E27FC236}">
              <a16:creationId xmlns:a16="http://schemas.microsoft.com/office/drawing/2014/main" id="{E6028558-F0F1-E845-89E6-524B2EAFAF46}"/>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0" name="Line 29">
          <a:extLst>
            <a:ext uri="{FF2B5EF4-FFF2-40B4-BE49-F238E27FC236}">
              <a16:creationId xmlns:a16="http://schemas.microsoft.com/office/drawing/2014/main" id="{7A3DC60B-DF6B-C945-936B-39694822F94A}"/>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1" name="Line 13">
          <a:extLst>
            <a:ext uri="{FF2B5EF4-FFF2-40B4-BE49-F238E27FC236}">
              <a16:creationId xmlns:a16="http://schemas.microsoft.com/office/drawing/2014/main" id="{74D171EE-AF5A-3549-B925-374F3467A9C1}"/>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2" name="Line 29">
          <a:extLst>
            <a:ext uri="{FF2B5EF4-FFF2-40B4-BE49-F238E27FC236}">
              <a16:creationId xmlns:a16="http://schemas.microsoft.com/office/drawing/2014/main" id="{5A6F0647-5E8D-0145-A4CB-AA7490C309B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63" name="Line 12">
          <a:extLst>
            <a:ext uri="{FF2B5EF4-FFF2-40B4-BE49-F238E27FC236}">
              <a16:creationId xmlns:a16="http://schemas.microsoft.com/office/drawing/2014/main" id="{6AE5443B-B11D-BD4F-A522-2C29156701EE}"/>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4" name="Line 13">
          <a:extLst>
            <a:ext uri="{FF2B5EF4-FFF2-40B4-BE49-F238E27FC236}">
              <a16:creationId xmlns:a16="http://schemas.microsoft.com/office/drawing/2014/main" id="{77FA7DBB-C79D-1E46-AE64-CBB7AD30FC2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65" name="Line 28">
          <a:extLst>
            <a:ext uri="{FF2B5EF4-FFF2-40B4-BE49-F238E27FC236}">
              <a16:creationId xmlns:a16="http://schemas.microsoft.com/office/drawing/2014/main" id="{BF6A66B2-45DB-B54E-B70C-4F0DBF56685E}"/>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6" name="Line 29">
          <a:extLst>
            <a:ext uri="{FF2B5EF4-FFF2-40B4-BE49-F238E27FC236}">
              <a16:creationId xmlns:a16="http://schemas.microsoft.com/office/drawing/2014/main" id="{D2A49DF6-984E-FC45-BE65-B06A170DBDDE}"/>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67" name="Line 12">
          <a:extLst>
            <a:ext uri="{FF2B5EF4-FFF2-40B4-BE49-F238E27FC236}">
              <a16:creationId xmlns:a16="http://schemas.microsoft.com/office/drawing/2014/main" id="{E448BFD8-8770-8F4B-BD39-ECA188328C0D}"/>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8" name="Line 13">
          <a:extLst>
            <a:ext uri="{FF2B5EF4-FFF2-40B4-BE49-F238E27FC236}">
              <a16:creationId xmlns:a16="http://schemas.microsoft.com/office/drawing/2014/main" id="{96026105-5350-EC45-91E4-B99DF49EB0A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69" name="Line 28">
          <a:extLst>
            <a:ext uri="{FF2B5EF4-FFF2-40B4-BE49-F238E27FC236}">
              <a16:creationId xmlns:a16="http://schemas.microsoft.com/office/drawing/2014/main" id="{1B4CBF90-B4EF-8E46-B78D-C9E29E71D87D}"/>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0" name="Line 29">
          <a:extLst>
            <a:ext uri="{FF2B5EF4-FFF2-40B4-BE49-F238E27FC236}">
              <a16:creationId xmlns:a16="http://schemas.microsoft.com/office/drawing/2014/main" id="{53C8C69F-9876-684A-926E-84D1BE13DCC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1" name="Line 13">
          <a:extLst>
            <a:ext uri="{FF2B5EF4-FFF2-40B4-BE49-F238E27FC236}">
              <a16:creationId xmlns:a16="http://schemas.microsoft.com/office/drawing/2014/main" id="{59EB4822-F18C-E743-A802-44E3CDB7284A}"/>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2" name="Line 29">
          <a:extLst>
            <a:ext uri="{FF2B5EF4-FFF2-40B4-BE49-F238E27FC236}">
              <a16:creationId xmlns:a16="http://schemas.microsoft.com/office/drawing/2014/main" id="{E25096D8-9320-F64D-893B-D19515933B8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73" name="Line 12">
          <a:extLst>
            <a:ext uri="{FF2B5EF4-FFF2-40B4-BE49-F238E27FC236}">
              <a16:creationId xmlns:a16="http://schemas.microsoft.com/office/drawing/2014/main" id="{2C48C912-EDB3-3244-A153-F99D73C618A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4" name="Line 13">
          <a:extLst>
            <a:ext uri="{FF2B5EF4-FFF2-40B4-BE49-F238E27FC236}">
              <a16:creationId xmlns:a16="http://schemas.microsoft.com/office/drawing/2014/main" id="{29F7B1A4-4297-7B41-8312-0BF9F6497DF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75" name="Line 28">
          <a:extLst>
            <a:ext uri="{FF2B5EF4-FFF2-40B4-BE49-F238E27FC236}">
              <a16:creationId xmlns:a16="http://schemas.microsoft.com/office/drawing/2014/main" id="{3D570E13-05D0-E24C-9854-12EE2B5E6CA6}"/>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6" name="Line 29">
          <a:extLst>
            <a:ext uri="{FF2B5EF4-FFF2-40B4-BE49-F238E27FC236}">
              <a16:creationId xmlns:a16="http://schemas.microsoft.com/office/drawing/2014/main" id="{DFF3E184-9223-A04F-BC17-8D76B3F2E56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77" name="Line 12">
          <a:extLst>
            <a:ext uri="{FF2B5EF4-FFF2-40B4-BE49-F238E27FC236}">
              <a16:creationId xmlns:a16="http://schemas.microsoft.com/office/drawing/2014/main" id="{05490915-AAEE-D947-8E41-D934F9DA2BCE}"/>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8" name="Line 13">
          <a:extLst>
            <a:ext uri="{FF2B5EF4-FFF2-40B4-BE49-F238E27FC236}">
              <a16:creationId xmlns:a16="http://schemas.microsoft.com/office/drawing/2014/main" id="{7C7A21D1-E968-884D-8E9E-0C8E93B6EA3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79" name="Line 28">
          <a:extLst>
            <a:ext uri="{FF2B5EF4-FFF2-40B4-BE49-F238E27FC236}">
              <a16:creationId xmlns:a16="http://schemas.microsoft.com/office/drawing/2014/main" id="{A2677108-EC85-5843-883B-104C32B65032}"/>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0" name="Line 29">
          <a:extLst>
            <a:ext uri="{FF2B5EF4-FFF2-40B4-BE49-F238E27FC236}">
              <a16:creationId xmlns:a16="http://schemas.microsoft.com/office/drawing/2014/main" id="{0751BB72-E29C-4D4B-B164-576DEB226DEF}"/>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1" name="Line 13">
          <a:extLst>
            <a:ext uri="{FF2B5EF4-FFF2-40B4-BE49-F238E27FC236}">
              <a16:creationId xmlns:a16="http://schemas.microsoft.com/office/drawing/2014/main" id="{70E7442E-C5D6-9A4D-BC1D-C22847FA8672}"/>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2" name="Line 29">
          <a:extLst>
            <a:ext uri="{FF2B5EF4-FFF2-40B4-BE49-F238E27FC236}">
              <a16:creationId xmlns:a16="http://schemas.microsoft.com/office/drawing/2014/main" id="{D8915CE3-94AB-1849-B19C-740B2918792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83" name="Line 12">
          <a:extLst>
            <a:ext uri="{FF2B5EF4-FFF2-40B4-BE49-F238E27FC236}">
              <a16:creationId xmlns:a16="http://schemas.microsoft.com/office/drawing/2014/main" id="{67D486E0-873E-594C-B1A9-04145383E666}"/>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4" name="Line 13">
          <a:extLst>
            <a:ext uri="{FF2B5EF4-FFF2-40B4-BE49-F238E27FC236}">
              <a16:creationId xmlns:a16="http://schemas.microsoft.com/office/drawing/2014/main" id="{8252FFA6-BC0D-884D-BE6D-9E40564C5E3A}"/>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85" name="Line 28">
          <a:extLst>
            <a:ext uri="{FF2B5EF4-FFF2-40B4-BE49-F238E27FC236}">
              <a16:creationId xmlns:a16="http://schemas.microsoft.com/office/drawing/2014/main" id="{2EEB8722-FD9B-8A4F-8464-8548C9BACB1C}"/>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6" name="Line 29">
          <a:extLst>
            <a:ext uri="{FF2B5EF4-FFF2-40B4-BE49-F238E27FC236}">
              <a16:creationId xmlns:a16="http://schemas.microsoft.com/office/drawing/2014/main" id="{970E3771-8962-BD4D-A551-DEE3F17CEB85}"/>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87" name="1 Imagen">
          <a:extLst>
            <a:ext uri="{FF2B5EF4-FFF2-40B4-BE49-F238E27FC236}">
              <a16:creationId xmlns:a16="http://schemas.microsoft.com/office/drawing/2014/main" id="{ECBF270F-D53C-744E-A04D-25D353F73E7C}"/>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180975</xdr:colOff>
      <xdr:row>1</xdr:row>
      <xdr:rowOff>85725</xdr:rowOff>
    </xdr:from>
    <xdr:to>
      <xdr:col>1</xdr:col>
      <xdr:colOff>838200</xdr:colOff>
      <xdr:row>2</xdr:row>
      <xdr:rowOff>542925</xdr:rowOff>
    </xdr:to>
    <xdr:pic>
      <xdr:nvPicPr>
        <xdr:cNvPr id="88" name="1 Imagen">
          <a:extLst>
            <a:ext uri="{FF2B5EF4-FFF2-40B4-BE49-F238E27FC236}">
              <a16:creationId xmlns:a16="http://schemas.microsoft.com/office/drawing/2014/main" id="{30E6E41F-0B42-654A-AED5-4CDD89135423}"/>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89" name="Line 12">
          <a:extLst>
            <a:ext uri="{FF2B5EF4-FFF2-40B4-BE49-F238E27FC236}">
              <a16:creationId xmlns:a16="http://schemas.microsoft.com/office/drawing/2014/main" id="{96FD6BC7-9DEA-4646-8D7A-8EE3F7B86D0C}"/>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90" name="Line 13">
          <a:extLst>
            <a:ext uri="{FF2B5EF4-FFF2-40B4-BE49-F238E27FC236}">
              <a16:creationId xmlns:a16="http://schemas.microsoft.com/office/drawing/2014/main" id="{2B56BC58-92CE-EA40-AA5F-42026DB5423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91" name="Line 28">
          <a:extLst>
            <a:ext uri="{FF2B5EF4-FFF2-40B4-BE49-F238E27FC236}">
              <a16:creationId xmlns:a16="http://schemas.microsoft.com/office/drawing/2014/main" id="{A6F111BB-7AD0-844A-A072-92C460C3FC55}"/>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92" name="Line 29">
          <a:extLst>
            <a:ext uri="{FF2B5EF4-FFF2-40B4-BE49-F238E27FC236}">
              <a16:creationId xmlns:a16="http://schemas.microsoft.com/office/drawing/2014/main" id="{B59A27DE-557C-FF4D-8C24-8F95F84F12A1}"/>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93" name="Line 13">
          <a:extLst>
            <a:ext uri="{FF2B5EF4-FFF2-40B4-BE49-F238E27FC236}">
              <a16:creationId xmlns:a16="http://schemas.microsoft.com/office/drawing/2014/main" id="{2B1C1276-0F6E-2E45-B697-65F3F671F76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94" name="Line 29">
          <a:extLst>
            <a:ext uri="{FF2B5EF4-FFF2-40B4-BE49-F238E27FC236}">
              <a16:creationId xmlns:a16="http://schemas.microsoft.com/office/drawing/2014/main" id="{F800D0F2-35B1-734C-B83D-07680C5EF6C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95" name="Line 12">
          <a:extLst>
            <a:ext uri="{FF2B5EF4-FFF2-40B4-BE49-F238E27FC236}">
              <a16:creationId xmlns:a16="http://schemas.microsoft.com/office/drawing/2014/main" id="{B314FA61-CE37-334F-BDAE-49C947A643F3}"/>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96" name="Line 13">
          <a:extLst>
            <a:ext uri="{FF2B5EF4-FFF2-40B4-BE49-F238E27FC236}">
              <a16:creationId xmlns:a16="http://schemas.microsoft.com/office/drawing/2014/main" id="{B619F9C7-401B-044C-951A-58CC6F27F4B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97" name="Line 28">
          <a:extLst>
            <a:ext uri="{FF2B5EF4-FFF2-40B4-BE49-F238E27FC236}">
              <a16:creationId xmlns:a16="http://schemas.microsoft.com/office/drawing/2014/main" id="{02ECA117-8E6B-8A43-880D-C6F2E7BFAEDA}"/>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98" name="Line 29">
          <a:extLst>
            <a:ext uri="{FF2B5EF4-FFF2-40B4-BE49-F238E27FC236}">
              <a16:creationId xmlns:a16="http://schemas.microsoft.com/office/drawing/2014/main" id="{F54E2B05-0958-6144-AC72-D80F7EF5E0E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99" name="1 Imagen">
          <a:extLst>
            <a:ext uri="{FF2B5EF4-FFF2-40B4-BE49-F238E27FC236}">
              <a16:creationId xmlns:a16="http://schemas.microsoft.com/office/drawing/2014/main" id="{17A3501D-2D78-F544-BD62-B18FD036F029}"/>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100" name="Line 12">
          <a:extLst>
            <a:ext uri="{FF2B5EF4-FFF2-40B4-BE49-F238E27FC236}">
              <a16:creationId xmlns:a16="http://schemas.microsoft.com/office/drawing/2014/main" id="{84DE7A92-03CA-3A45-9F70-941C28487E45}"/>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1" name="Line 13">
          <a:extLst>
            <a:ext uri="{FF2B5EF4-FFF2-40B4-BE49-F238E27FC236}">
              <a16:creationId xmlns:a16="http://schemas.microsoft.com/office/drawing/2014/main" id="{1189A6AA-E104-1544-960B-7D86E6BDAEA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02" name="Line 28">
          <a:extLst>
            <a:ext uri="{FF2B5EF4-FFF2-40B4-BE49-F238E27FC236}">
              <a16:creationId xmlns:a16="http://schemas.microsoft.com/office/drawing/2014/main" id="{D76C9AE1-111A-3D4B-BD23-1D4620C657F0}"/>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3" name="Line 29">
          <a:extLst>
            <a:ext uri="{FF2B5EF4-FFF2-40B4-BE49-F238E27FC236}">
              <a16:creationId xmlns:a16="http://schemas.microsoft.com/office/drawing/2014/main" id="{72148DC3-3F6A-D04E-B4EA-35140B646E1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4" name="Line 13">
          <a:extLst>
            <a:ext uri="{FF2B5EF4-FFF2-40B4-BE49-F238E27FC236}">
              <a16:creationId xmlns:a16="http://schemas.microsoft.com/office/drawing/2014/main" id="{8BCD760B-D7ED-6043-A349-284C9163966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5" name="Line 29">
          <a:extLst>
            <a:ext uri="{FF2B5EF4-FFF2-40B4-BE49-F238E27FC236}">
              <a16:creationId xmlns:a16="http://schemas.microsoft.com/office/drawing/2014/main" id="{14621D4A-4B2F-4346-955B-43AE805A64F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06" name="Line 12">
          <a:extLst>
            <a:ext uri="{FF2B5EF4-FFF2-40B4-BE49-F238E27FC236}">
              <a16:creationId xmlns:a16="http://schemas.microsoft.com/office/drawing/2014/main" id="{9BDDFA5B-0011-2245-9780-6E2E01245279}"/>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7" name="Line 13">
          <a:extLst>
            <a:ext uri="{FF2B5EF4-FFF2-40B4-BE49-F238E27FC236}">
              <a16:creationId xmlns:a16="http://schemas.microsoft.com/office/drawing/2014/main" id="{A17C69A4-52AA-2743-8881-1185D031035E}"/>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08" name="Line 28">
          <a:extLst>
            <a:ext uri="{FF2B5EF4-FFF2-40B4-BE49-F238E27FC236}">
              <a16:creationId xmlns:a16="http://schemas.microsoft.com/office/drawing/2014/main" id="{9859B133-9732-1F4F-AEBD-5D5E316A7CDA}"/>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9" name="Line 29">
          <a:extLst>
            <a:ext uri="{FF2B5EF4-FFF2-40B4-BE49-F238E27FC236}">
              <a16:creationId xmlns:a16="http://schemas.microsoft.com/office/drawing/2014/main" id="{D2560DE3-0269-B34F-9B8A-6339A3CFD1F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10" name="Line 12">
          <a:extLst>
            <a:ext uri="{FF2B5EF4-FFF2-40B4-BE49-F238E27FC236}">
              <a16:creationId xmlns:a16="http://schemas.microsoft.com/office/drawing/2014/main" id="{19BBC9F8-F983-C047-820C-C4AE5B7DE07A}"/>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1" name="Line 13">
          <a:extLst>
            <a:ext uri="{FF2B5EF4-FFF2-40B4-BE49-F238E27FC236}">
              <a16:creationId xmlns:a16="http://schemas.microsoft.com/office/drawing/2014/main" id="{30F51F71-FE28-C342-90D6-1073E15005A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12" name="Line 28">
          <a:extLst>
            <a:ext uri="{FF2B5EF4-FFF2-40B4-BE49-F238E27FC236}">
              <a16:creationId xmlns:a16="http://schemas.microsoft.com/office/drawing/2014/main" id="{7438AE83-6A3E-EB49-92BC-3F7AFAC1E4D8}"/>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3" name="Line 29">
          <a:extLst>
            <a:ext uri="{FF2B5EF4-FFF2-40B4-BE49-F238E27FC236}">
              <a16:creationId xmlns:a16="http://schemas.microsoft.com/office/drawing/2014/main" id="{435812D9-CE95-764B-B425-D004DB625CC5}"/>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4" name="Line 13">
          <a:extLst>
            <a:ext uri="{FF2B5EF4-FFF2-40B4-BE49-F238E27FC236}">
              <a16:creationId xmlns:a16="http://schemas.microsoft.com/office/drawing/2014/main" id="{FBB9425F-9C70-004C-B157-4CFF0DBCB4DF}"/>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5" name="Line 29">
          <a:extLst>
            <a:ext uri="{FF2B5EF4-FFF2-40B4-BE49-F238E27FC236}">
              <a16:creationId xmlns:a16="http://schemas.microsoft.com/office/drawing/2014/main" id="{E9E6394E-C57C-6B43-98B2-27D94DD8F63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16" name="Line 12">
          <a:extLst>
            <a:ext uri="{FF2B5EF4-FFF2-40B4-BE49-F238E27FC236}">
              <a16:creationId xmlns:a16="http://schemas.microsoft.com/office/drawing/2014/main" id="{2EF9D94F-9610-3E48-8849-5628FEE046ED}"/>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7" name="Line 13">
          <a:extLst>
            <a:ext uri="{FF2B5EF4-FFF2-40B4-BE49-F238E27FC236}">
              <a16:creationId xmlns:a16="http://schemas.microsoft.com/office/drawing/2014/main" id="{9558150A-39C3-5A42-BDA3-DEC161ED8FA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18" name="Line 28">
          <a:extLst>
            <a:ext uri="{FF2B5EF4-FFF2-40B4-BE49-F238E27FC236}">
              <a16:creationId xmlns:a16="http://schemas.microsoft.com/office/drawing/2014/main" id="{72766D75-0043-0F46-8896-BF5B3E10E43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9" name="Line 29">
          <a:extLst>
            <a:ext uri="{FF2B5EF4-FFF2-40B4-BE49-F238E27FC236}">
              <a16:creationId xmlns:a16="http://schemas.microsoft.com/office/drawing/2014/main" id="{E73D57CB-CEA0-6F42-9541-FF5D30FA6A8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20" name="Line 12">
          <a:extLst>
            <a:ext uri="{FF2B5EF4-FFF2-40B4-BE49-F238E27FC236}">
              <a16:creationId xmlns:a16="http://schemas.microsoft.com/office/drawing/2014/main" id="{AD3E677A-42AB-F94F-BFF4-B87A5504B1DB}"/>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1" name="Line 13">
          <a:extLst>
            <a:ext uri="{FF2B5EF4-FFF2-40B4-BE49-F238E27FC236}">
              <a16:creationId xmlns:a16="http://schemas.microsoft.com/office/drawing/2014/main" id="{9BF1EBE2-7C73-644D-9AA8-05B62A81FDD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22" name="Line 28">
          <a:extLst>
            <a:ext uri="{FF2B5EF4-FFF2-40B4-BE49-F238E27FC236}">
              <a16:creationId xmlns:a16="http://schemas.microsoft.com/office/drawing/2014/main" id="{E183238C-9D84-FE4E-8EA2-5BF8B7A7B173}"/>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3" name="Line 29">
          <a:extLst>
            <a:ext uri="{FF2B5EF4-FFF2-40B4-BE49-F238E27FC236}">
              <a16:creationId xmlns:a16="http://schemas.microsoft.com/office/drawing/2014/main" id="{F5F67012-6D5F-ED4E-A3EA-EDE9EFC2FADE}"/>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4" name="Line 13">
          <a:extLst>
            <a:ext uri="{FF2B5EF4-FFF2-40B4-BE49-F238E27FC236}">
              <a16:creationId xmlns:a16="http://schemas.microsoft.com/office/drawing/2014/main" id="{F86A310F-C11A-3548-83F0-E537848DA6E5}"/>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5" name="Line 29">
          <a:extLst>
            <a:ext uri="{FF2B5EF4-FFF2-40B4-BE49-F238E27FC236}">
              <a16:creationId xmlns:a16="http://schemas.microsoft.com/office/drawing/2014/main" id="{9751ACFA-FFEC-5149-8945-8E31D27F6B0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26" name="Line 12">
          <a:extLst>
            <a:ext uri="{FF2B5EF4-FFF2-40B4-BE49-F238E27FC236}">
              <a16:creationId xmlns:a16="http://schemas.microsoft.com/office/drawing/2014/main" id="{6D6D1D4E-50D5-B441-97DC-A41B60889DFF}"/>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7" name="Line 13">
          <a:extLst>
            <a:ext uri="{FF2B5EF4-FFF2-40B4-BE49-F238E27FC236}">
              <a16:creationId xmlns:a16="http://schemas.microsoft.com/office/drawing/2014/main" id="{0EA6EE54-F734-8540-88F9-75C58B38C7C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28" name="Line 28">
          <a:extLst>
            <a:ext uri="{FF2B5EF4-FFF2-40B4-BE49-F238E27FC236}">
              <a16:creationId xmlns:a16="http://schemas.microsoft.com/office/drawing/2014/main" id="{8B7F18B3-C6F1-9D45-95A5-D5365A67AEE8}"/>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9" name="Line 29">
          <a:extLst>
            <a:ext uri="{FF2B5EF4-FFF2-40B4-BE49-F238E27FC236}">
              <a16:creationId xmlns:a16="http://schemas.microsoft.com/office/drawing/2014/main" id="{A2FDE739-91C9-BD45-B799-19780E296BD5}"/>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130" name="1 Imagen">
          <a:extLst>
            <a:ext uri="{FF2B5EF4-FFF2-40B4-BE49-F238E27FC236}">
              <a16:creationId xmlns:a16="http://schemas.microsoft.com/office/drawing/2014/main" id="{BAA41298-364C-DE46-AF4C-09C3B2D62574}"/>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180975</xdr:colOff>
      <xdr:row>1</xdr:row>
      <xdr:rowOff>85725</xdr:rowOff>
    </xdr:from>
    <xdr:to>
      <xdr:col>1</xdr:col>
      <xdr:colOff>838200</xdr:colOff>
      <xdr:row>2</xdr:row>
      <xdr:rowOff>542925</xdr:rowOff>
    </xdr:to>
    <xdr:pic>
      <xdr:nvPicPr>
        <xdr:cNvPr id="131" name="1 Imagen">
          <a:extLst>
            <a:ext uri="{FF2B5EF4-FFF2-40B4-BE49-F238E27FC236}">
              <a16:creationId xmlns:a16="http://schemas.microsoft.com/office/drawing/2014/main" id="{AD33D8F5-83CC-3A4D-9A21-8403FC882162}"/>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132" name="Line 12">
          <a:extLst>
            <a:ext uri="{FF2B5EF4-FFF2-40B4-BE49-F238E27FC236}">
              <a16:creationId xmlns:a16="http://schemas.microsoft.com/office/drawing/2014/main" id="{BEF25C86-BA65-774F-B75F-7F5AC65FE48D}"/>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33" name="Line 13">
          <a:extLst>
            <a:ext uri="{FF2B5EF4-FFF2-40B4-BE49-F238E27FC236}">
              <a16:creationId xmlns:a16="http://schemas.microsoft.com/office/drawing/2014/main" id="{BA2D9B16-1001-ED44-85E7-4ED95236250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34" name="Line 28">
          <a:extLst>
            <a:ext uri="{FF2B5EF4-FFF2-40B4-BE49-F238E27FC236}">
              <a16:creationId xmlns:a16="http://schemas.microsoft.com/office/drawing/2014/main" id="{9D3C6B80-ABF6-E640-85BD-B750B6D89B0A}"/>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35" name="Line 29">
          <a:extLst>
            <a:ext uri="{FF2B5EF4-FFF2-40B4-BE49-F238E27FC236}">
              <a16:creationId xmlns:a16="http://schemas.microsoft.com/office/drawing/2014/main" id="{E8FCA396-A31B-1D4A-BBEC-8D15F892C40A}"/>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36" name="Line 13">
          <a:extLst>
            <a:ext uri="{FF2B5EF4-FFF2-40B4-BE49-F238E27FC236}">
              <a16:creationId xmlns:a16="http://schemas.microsoft.com/office/drawing/2014/main" id="{5AE3CAB1-347A-094E-A409-28CB412D273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37" name="Line 29">
          <a:extLst>
            <a:ext uri="{FF2B5EF4-FFF2-40B4-BE49-F238E27FC236}">
              <a16:creationId xmlns:a16="http://schemas.microsoft.com/office/drawing/2014/main" id="{29E92A4A-080C-0845-94E9-748459EEA7F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38" name="Line 12">
          <a:extLst>
            <a:ext uri="{FF2B5EF4-FFF2-40B4-BE49-F238E27FC236}">
              <a16:creationId xmlns:a16="http://schemas.microsoft.com/office/drawing/2014/main" id="{5AC7D23C-B2A3-B645-B8F3-20B16041D866}"/>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39" name="Line 13">
          <a:extLst>
            <a:ext uri="{FF2B5EF4-FFF2-40B4-BE49-F238E27FC236}">
              <a16:creationId xmlns:a16="http://schemas.microsoft.com/office/drawing/2014/main" id="{546A9A6C-B7B3-3842-AC18-1F5971960C7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40" name="Line 28">
          <a:extLst>
            <a:ext uri="{FF2B5EF4-FFF2-40B4-BE49-F238E27FC236}">
              <a16:creationId xmlns:a16="http://schemas.microsoft.com/office/drawing/2014/main" id="{4179918B-D372-6140-B28B-3243C26CDD3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41" name="Line 29">
          <a:extLst>
            <a:ext uri="{FF2B5EF4-FFF2-40B4-BE49-F238E27FC236}">
              <a16:creationId xmlns:a16="http://schemas.microsoft.com/office/drawing/2014/main" id="{A7FB09B3-7C37-5245-ADAB-28330D69056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142" name="1 Imagen">
          <a:extLst>
            <a:ext uri="{FF2B5EF4-FFF2-40B4-BE49-F238E27FC236}">
              <a16:creationId xmlns:a16="http://schemas.microsoft.com/office/drawing/2014/main" id="{4EA4FC94-4525-C54A-9569-5B29F41EFBF6}"/>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143" name="Line 12">
          <a:extLst>
            <a:ext uri="{FF2B5EF4-FFF2-40B4-BE49-F238E27FC236}">
              <a16:creationId xmlns:a16="http://schemas.microsoft.com/office/drawing/2014/main" id="{D1685F51-31BF-E041-8599-2853938FF805}"/>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44" name="Line 13">
          <a:extLst>
            <a:ext uri="{FF2B5EF4-FFF2-40B4-BE49-F238E27FC236}">
              <a16:creationId xmlns:a16="http://schemas.microsoft.com/office/drawing/2014/main" id="{81687E2C-60FA-9B43-B38D-D9CE3891781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45" name="Line 28">
          <a:extLst>
            <a:ext uri="{FF2B5EF4-FFF2-40B4-BE49-F238E27FC236}">
              <a16:creationId xmlns:a16="http://schemas.microsoft.com/office/drawing/2014/main" id="{01F55FF3-4894-E844-8640-352DC6971D2E}"/>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46" name="Line 29">
          <a:extLst>
            <a:ext uri="{FF2B5EF4-FFF2-40B4-BE49-F238E27FC236}">
              <a16:creationId xmlns:a16="http://schemas.microsoft.com/office/drawing/2014/main" id="{98043110-55B2-A348-A2B4-33C1FDC9A50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47" name="Line 13">
          <a:extLst>
            <a:ext uri="{FF2B5EF4-FFF2-40B4-BE49-F238E27FC236}">
              <a16:creationId xmlns:a16="http://schemas.microsoft.com/office/drawing/2014/main" id="{9C025C8F-0772-B942-9D11-226E39E3A842}"/>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48" name="Line 29">
          <a:extLst>
            <a:ext uri="{FF2B5EF4-FFF2-40B4-BE49-F238E27FC236}">
              <a16:creationId xmlns:a16="http://schemas.microsoft.com/office/drawing/2014/main" id="{E7C1402A-BE75-9C44-A7C2-EC4CB72278A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49" name="Line 12">
          <a:extLst>
            <a:ext uri="{FF2B5EF4-FFF2-40B4-BE49-F238E27FC236}">
              <a16:creationId xmlns:a16="http://schemas.microsoft.com/office/drawing/2014/main" id="{88A3C2AB-5CBE-5B40-8ECE-365AB2D6C4CE}"/>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50" name="Line 13">
          <a:extLst>
            <a:ext uri="{FF2B5EF4-FFF2-40B4-BE49-F238E27FC236}">
              <a16:creationId xmlns:a16="http://schemas.microsoft.com/office/drawing/2014/main" id="{DDE2AB78-3B64-5148-9A62-D6CC8611F8E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51" name="Line 28">
          <a:extLst>
            <a:ext uri="{FF2B5EF4-FFF2-40B4-BE49-F238E27FC236}">
              <a16:creationId xmlns:a16="http://schemas.microsoft.com/office/drawing/2014/main" id="{E400B769-5D84-2542-8048-F24BB751AF6B}"/>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52" name="Line 29">
          <a:extLst>
            <a:ext uri="{FF2B5EF4-FFF2-40B4-BE49-F238E27FC236}">
              <a16:creationId xmlns:a16="http://schemas.microsoft.com/office/drawing/2014/main" id="{B81E0DDA-3AE2-1746-B4AA-4FD9AD9981F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53" name="Line 12">
          <a:extLst>
            <a:ext uri="{FF2B5EF4-FFF2-40B4-BE49-F238E27FC236}">
              <a16:creationId xmlns:a16="http://schemas.microsoft.com/office/drawing/2014/main" id="{22B554F4-6067-E147-A0C6-B35F911B7AA5}"/>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54" name="Line 13">
          <a:extLst>
            <a:ext uri="{FF2B5EF4-FFF2-40B4-BE49-F238E27FC236}">
              <a16:creationId xmlns:a16="http://schemas.microsoft.com/office/drawing/2014/main" id="{5A3C162B-B25C-CD48-B831-F6CF81C002F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55" name="Line 28">
          <a:extLst>
            <a:ext uri="{FF2B5EF4-FFF2-40B4-BE49-F238E27FC236}">
              <a16:creationId xmlns:a16="http://schemas.microsoft.com/office/drawing/2014/main" id="{4A9F3363-9426-7840-BF94-EE814409FC82}"/>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56" name="Line 29">
          <a:extLst>
            <a:ext uri="{FF2B5EF4-FFF2-40B4-BE49-F238E27FC236}">
              <a16:creationId xmlns:a16="http://schemas.microsoft.com/office/drawing/2014/main" id="{D89F819E-43F3-514F-8CAD-C42BE8BED951}"/>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57" name="Line 13">
          <a:extLst>
            <a:ext uri="{FF2B5EF4-FFF2-40B4-BE49-F238E27FC236}">
              <a16:creationId xmlns:a16="http://schemas.microsoft.com/office/drawing/2014/main" id="{65ED2B3F-69C4-F540-8183-149E9E31FFE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58" name="Line 29">
          <a:extLst>
            <a:ext uri="{FF2B5EF4-FFF2-40B4-BE49-F238E27FC236}">
              <a16:creationId xmlns:a16="http://schemas.microsoft.com/office/drawing/2014/main" id="{CB54E15C-4050-F141-A083-1B62A764F2B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59" name="Line 12">
          <a:extLst>
            <a:ext uri="{FF2B5EF4-FFF2-40B4-BE49-F238E27FC236}">
              <a16:creationId xmlns:a16="http://schemas.microsoft.com/office/drawing/2014/main" id="{C9A9DBE5-4561-7441-9EAE-3A93923E4F8F}"/>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60" name="Line 13">
          <a:extLst>
            <a:ext uri="{FF2B5EF4-FFF2-40B4-BE49-F238E27FC236}">
              <a16:creationId xmlns:a16="http://schemas.microsoft.com/office/drawing/2014/main" id="{50B061C4-923C-6949-9F1B-D8610052B2E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61" name="Line 28">
          <a:extLst>
            <a:ext uri="{FF2B5EF4-FFF2-40B4-BE49-F238E27FC236}">
              <a16:creationId xmlns:a16="http://schemas.microsoft.com/office/drawing/2014/main" id="{6CA0909A-89B0-6C47-874D-1E46E9829E95}"/>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62" name="Line 29">
          <a:extLst>
            <a:ext uri="{FF2B5EF4-FFF2-40B4-BE49-F238E27FC236}">
              <a16:creationId xmlns:a16="http://schemas.microsoft.com/office/drawing/2014/main" id="{915D0288-6C37-6C40-B3D3-4212AB4DC93F}"/>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63" name="Line 12">
          <a:extLst>
            <a:ext uri="{FF2B5EF4-FFF2-40B4-BE49-F238E27FC236}">
              <a16:creationId xmlns:a16="http://schemas.microsoft.com/office/drawing/2014/main" id="{7882D1BE-C880-1A44-8324-E5FE9E0B88C5}"/>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64" name="Line 13">
          <a:extLst>
            <a:ext uri="{FF2B5EF4-FFF2-40B4-BE49-F238E27FC236}">
              <a16:creationId xmlns:a16="http://schemas.microsoft.com/office/drawing/2014/main" id="{60BC622B-5045-8D45-967C-BC368A556342}"/>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65" name="Line 28">
          <a:extLst>
            <a:ext uri="{FF2B5EF4-FFF2-40B4-BE49-F238E27FC236}">
              <a16:creationId xmlns:a16="http://schemas.microsoft.com/office/drawing/2014/main" id="{142135D8-3994-A14B-954C-A1098D5F437E}"/>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66" name="Line 29">
          <a:extLst>
            <a:ext uri="{FF2B5EF4-FFF2-40B4-BE49-F238E27FC236}">
              <a16:creationId xmlns:a16="http://schemas.microsoft.com/office/drawing/2014/main" id="{BBCDCD53-902B-BC4B-9965-A3DD4C4A758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67" name="Line 13">
          <a:extLst>
            <a:ext uri="{FF2B5EF4-FFF2-40B4-BE49-F238E27FC236}">
              <a16:creationId xmlns:a16="http://schemas.microsoft.com/office/drawing/2014/main" id="{A71104AD-BAB4-F348-BD15-18A0B714D60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68" name="Line 29">
          <a:extLst>
            <a:ext uri="{FF2B5EF4-FFF2-40B4-BE49-F238E27FC236}">
              <a16:creationId xmlns:a16="http://schemas.microsoft.com/office/drawing/2014/main" id="{D767FFC7-809D-774D-9622-BFAEABD60D3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69" name="Line 12">
          <a:extLst>
            <a:ext uri="{FF2B5EF4-FFF2-40B4-BE49-F238E27FC236}">
              <a16:creationId xmlns:a16="http://schemas.microsoft.com/office/drawing/2014/main" id="{B2634B8B-467B-054D-A8C7-25B646EA8368}"/>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70" name="Line 13">
          <a:extLst>
            <a:ext uri="{FF2B5EF4-FFF2-40B4-BE49-F238E27FC236}">
              <a16:creationId xmlns:a16="http://schemas.microsoft.com/office/drawing/2014/main" id="{5882F150-0A3B-A946-A3ED-D70104E5FB7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71" name="Line 28">
          <a:extLst>
            <a:ext uri="{FF2B5EF4-FFF2-40B4-BE49-F238E27FC236}">
              <a16:creationId xmlns:a16="http://schemas.microsoft.com/office/drawing/2014/main" id="{6D964FF3-624C-4A44-8864-460CC9262D5C}"/>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72" name="Line 29">
          <a:extLst>
            <a:ext uri="{FF2B5EF4-FFF2-40B4-BE49-F238E27FC236}">
              <a16:creationId xmlns:a16="http://schemas.microsoft.com/office/drawing/2014/main" id="{48DE50C3-CA9C-F641-8E1F-9E461C24692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173" name="1 Imagen">
          <a:extLst>
            <a:ext uri="{FF2B5EF4-FFF2-40B4-BE49-F238E27FC236}">
              <a16:creationId xmlns:a16="http://schemas.microsoft.com/office/drawing/2014/main" id="{6610C67F-3B51-7D47-B577-178D20FE3446}"/>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180975</xdr:colOff>
      <xdr:row>1</xdr:row>
      <xdr:rowOff>85725</xdr:rowOff>
    </xdr:from>
    <xdr:to>
      <xdr:col>1</xdr:col>
      <xdr:colOff>838200</xdr:colOff>
      <xdr:row>2</xdr:row>
      <xdr:rowOff>542925</xdr:rowOff>
    </xdr:to>
    <xdr:pic>
      <xdr:nvPicPr>
        <xdr:cNvPr id="174" name="1 Imagen">
          <a:extLst>
            <a:ext uri="{FF2B5EF4-FFF2-40B4-BE49-F238E27FC236}">
              <a16:creationId xmlns:a16="http://schemas.microsoft.com/office/drawing/2014/main" id="{66F15D51-A58A-434F-9CE2-FF6DC1DBCDA0}"/>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175" name="Line 12">
          <a:extLst>
            <a:ext uri="{FF2B5EF4-FFF2-40B4-BE49-F238E27FC236}">
              <a16:creationId xmlns:a16="http://schemas.microsoft.com/office/drawing/2014/main" id="{D7FEE0EA-6432-8242-9373-30D5A691DE23}"/>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76" name="Line 13">
          <a:extLst>
            <a:ext uri="{FF2B5EF4-FFF2-40B4-BE49-F238E27FC236}">
              <a16:creationId xmlns:a16="http://schemas.microsoft.com/office/drawing/2014/main" id="{7FA1035A-34B6-EC45-B647-D156C048BAA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77" name="Line 28">
          <a:extLst>
            <a:ext uri="{FF2B5EF4-FFF2-40B4-BE49-F238E27FC236}">
              <a16:creationId xmlns:a16="http://schemas.microsoft.com/office/drawing/2014/main" id="{87BF4A1B-C294-A94C-BD69-C2AEC779923F}"/>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78" name="Line 29">
          <a:extLst>
            <a:ext uri="{FF2B5EF4-FFF2-40B4-BE49-F238E27FC236}">
              <a16:creationId xmlns:a16="http://schemas.microsoft.com/office/drawing/2014/main" id="{90D6CB37-EEC1-0740-9C77-0ACD86DF1B95}"/>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79" name="Line 13">
          <a:extLst>
            <a:ext uri="{FF2B5EF4-FFF2-40B4-BE49-F238E27FC236}">
              <a16:creationId xmlns:a16="http://schemas.microsoft.com/office/drawing/2014/main" id="{2954326D-5C53-664F-A342-25F590B7BF9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80" name="Line 29">
          <a:extLst>
            <a:ext uri="{FF2B5EF4-FFF2-40B4-BE49-F238E27FC236}">
              <a16:creationId xmlns:a16="http://schemas.microsoft.com/office/drawing/2014/main" id="{0C273A65-7B34-1949-8D71-CB43FABC4A3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81" name="Line 12">
          <a:extLst>
            <a:ext uri="{FF2B5EF4-FFF2-40B4-BE49-F238E27FC236}">
              <a16:creationId xmlns:a16="http://schemas.microsoft.com/office/drawing/2014/main" id="{66022D6E-2897-DF40-85EC-3AF5ED2D6AE0}"/>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82" name="Line 13">
          <a:extLst>
            <a:ext uri="{FF2B5EF4-FFF2-40B4-BE49-F238E27FC236}">
              <a16:creationId xmlns:a16="http://schemas.microsoft.com/office/drawing/2014/main" id="{9B5C6F6E-4550-AC47-91C3-6C1A8502E3B5}"/>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83" name="Line 28">
          <a:extLst>
            <a:ext uri="{FF2B5EF4-FFF2-40B4-BE49-F238E27FC236}">
              <a16:creationId xmlns:a16="http://schemas.microsoft.com/office/drawing/2014/main" id="{B633ADFC-5049-DB43-BAC4-3E08766F4494}"/>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84" name="Line 29">
          <a:extLst>
            <a:ext uri="{FF2B5EF4-FFF2-40B4-BE49-F238E27FC236}">
              <a16:creationId xmlns:a16="http://schemas.microsoft.com/office/drawing/2014/main" id="{2567F202-0A21-9747-86A2-5F9CCF23BEA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185" name="1 Imagen">
          <a:extLst>
            <a:ext uri="{FF2B5EF4-FFF2-40B4-BE49-F238E27FC236}">
              <a16:creationId xmlns:a16="http://schemas.microsoft.com/office/drawing/2014/main" id="{65BFA65C-EFE6-FC4B-A837-376DF939A53E}"/>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186" name="Line 12">
          <a:extLst>
            <a:ext uri="{FF2B5EF4-FFF2-40B4-BE49-F238E27FC236}">
              <a16:creationId xmlns:a16="http://schemas.microsoft.com/office/drawing/2014/main" id="{BBCA5250-033A-9147-8CE2-CC8883F00C4C}"/>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87" name="Line 13">
          <a:extLst>
            <a:ext uri="{FF2B5EF4-FFF2-40B4-BE49-F238E27FC236}">
              <a16:creationId xmlns:a16="http://schemas.microsoft.com/office/drawing/2014/main" id="{87933694-683D-154E-BB6F-A8A9930238A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88" name="Line 28">
          <a:extLst>
            <a:ext uri="{FF2B5EF4-FFF2-40B4-BE49-F238E27FC236}">
              <a16:creationId xmlns:a16="http://schemas.microsoft.com/office/drawing/2014/main" id="{13FD7519-3032-C046-878E-87094195DCBD}"/>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89" name="Line 29">
          <a:extLst>
            <a:ext uri="{FF2B5EF4-FFF2-40B4-BE49-F238E27FC236}">
              <a16:creationId xmlns:a16="http://schemas.microsoft.com/office/drawing/2014/main" id="{31FE40F9-8B47-4D4E-ABFE-A4D792B800C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90" name="Line 13">
          <a:extLst>
            <a:ext uri="{FF2B5EF4-FFF2-40B4-BE49-F238E27FC236}">
              <a16:creationId xmlns:a16="http://schemas.microsoft.com/office/drawing/2014/main" id="{D56945F0-D46C-EB47-BB22-549ACFB0497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91" name="Line 29">
          <a:extLst>
            <a:ext uri="{FF2B5EF4-FFF2-40B4-BE49-F238E27FC236}">
              <a16:creationId xmlns:a16="http://schemas.microsoft.com/office/drawing/2014/main" id="{8F506F28-13AA-9748-8954-637FAB8038F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92" name="Line 12">
          <a:extLst>
            <a:ext uri="{FF2B5EF4-FFF2-40B4-BE49-F238E27FC236}">
              <a16:creationId xmlns:a16="http://schemas.microsoft.com/office/drawing/2014/main" id="{891AEB9C-D90F-A440-98E7-72BCAF60419A}"/>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93" name="Line 13">
          <a:extLst>
            <a:ext uri="{FF2B5EF4-FFF2-40B4-BE49-F238E27FC236}">
              <a16:creationId xmlns:a16="http://schemas.microsoft.com/office/drawing/2014/main" id="{2930E7BD-4D70-344E-BFF2-146E1F136C1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94" name="Line 28">
          <a:extLst>
            <a:ext uri="{FF2B5EF4-FFF2-40B4-BE49-F238E27FC236}">
              <a16:creationId xmlns:a16="http://schemas.microsoft.com/office/drawing/2014/main" id="{FB9EA103-3EBB-8F41-86E8-7B7523AEA8AF}"/>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95" name="Line 29">
          <a:extLst>
            <a:ext uri="{FF2B5EF4-FFF2-40B4-BE49-F238E27FC236}">
              <a16:creationId xmlns:a16="http://schemas.microsoft.com/office/drawing/2014/main" id="{E42CCA6D-AB8D-2548-9499-667BE9DEB7BF}"/>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96" name="Line 12">
          <a:extLst>
            <a:ext uri="{FF2B5EF4-FFF2-40B4-BE49-F238E27FC236}">
              <a16:creationId xmlns:a16="http://schemas.microsoft.com/office/drawing/2014/main" id="{7D69F037-E39E-504E-A38D-B06268BEFD83}"/>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97" name="Line 13">
          <a:extLst>
            <a:ext uri="{FF2B5EF4-FFF2-40B4-BE49-F238E27FC236}">
              <a16:creationId xmlns:a16="http://schemas.microsoft.com/office/drawing/2014/main" id="{9717B4D0-212E-3246-BD13-5C7EAAAF747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98" name="Line 28">
          <a:extLst>
            <a:ext uri="{FF2B5EF4-FFF2-40B4-BE49-F238E27FC236}">
              <a16:creationId xmlns:a16="http://schemas.microsoft.com/office/drawing/2014/main" id="{24D57229-0E45-6D46-84C6-2CE4AA575A88}"/>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99" name="Line 29">
          <a:extLst>
            <a:ext uri="{FF2B5EF4-FFF2-40B4-BE49-F238E27FC236}">
              <a16:creationId xmlns:a16="http://schemas.microsoft.com/office/drawing/2014/main" id="{840C2B7A-46B0-754F-A57B-076D2F4D33F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00" name="Line 13">
          <a:extLst>
            <a:ext uri="{FF2B5EF4-FFF2-40B4-BE49-F238E27FC236}">
              <a16:creationId xmlns:a16="http://schemas.microsoft.com/office/drawing/2014/main" id="{AF7271D4-FE5C-5944-B51C-8D626215E15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01" name="Line 29">
          <a:extLst>
            <a:ext uri="{FF2B5EF4-FFF2-40B4-BE49-F238E27FC236}">
              <a16:creationId xmlns:a16="http://schemas.microsoft.com/office/drawing/2014/main" id="{FC06BCEB-1205-974A-8E67-EC4B474A886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02" name="Line 12">
          <a:extLst>
            <a:ext uri="{FF2B5EF4-FFF2-40B4-BE49-F238E27FC236}">
              <a16:creationId xmlns:a16="http://schemas.microsoft.com/office/drawing/2014/main" id="{2474593B-ECAA-EC40-8204-9F7E8BBFFD20}"/>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03" name="Line 13">
          <a:extLst>
            <a:ext uri="{FF2B5EF4-FFF2-40B4-BE49-F238E27FC236}">
              <a16:creationId xmlns:a16="http://schemas.microsoft.com/office/drawing/2014/main" id="{44F30C62-E81D-DF4B-9D51-7678C466A6A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04" name="Line 28">
          <a:extLst>
            <a:ext uri="{FF2B5EF4-FFF2-40B4-BE49-F238E27FC236}">
              <a16:creationId xmlns:a16="http://schemas.microsoft.com/office/drawing/2014/main" id="{D35693DA-7052-ED47-A224-44E47C97F5BD}"/>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05" name="Line 29">
          <a:extLst>
            <a:ext uri="{FF2B5EF4-FFF2-40B4-BE49-F238E27FC236}">
              <a16:creationId xmlns:a16="http://schemas.microsoft.com/office/drawing/2014/main" id="{A2939BF7-51E6-934F-B4DB-B1151D1B63B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06" name="Line 12">
          <a:extLst>
            <a:ext uri="{FF2B5EF4-FFF2-40B4-BE49-F238E27FC236}">
              <a16:creationId xmlns:a16="http://schemas.microsoft.com/office/drawing/2014/main" id="{99F61EB7-2B15-6E47-8E09-C2B91880CE12}"/>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07" name="Line 13">
          <a:extLst>
            <a:ext uri="{FF2B5EF4-FFF2-40B4-BE49-F238E27FC236}">
              <a16:creationId xmlns:a16="http://schemas.microsoft.com/office/drawing/2014/main" id="{C8E8A6E3-B1C1-E449-9A31-E4E7596CF50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08" name="Line 28">
          <a:extLst>
            <a:ext uri="{FF2B5EF4-FFF2-40B4-BE49-F238E27FC236}">
              <a16:creationId xmlns:a16="http://schemas.microsoft.com/office/drawing/2014/main" id="{D9B33A87-EAA5-8644-9AC0-D6687E3ABDDD}"/>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09" name="Line 29">
          <a:extLst>
            <a:ext uri="{FF2B5EF4-FFF2-40B4-BE49-F238E27FC236}">
              <a16:creationId xmlns:a16="http://schemas.microsoft.com/office/drawing/2014/main" id="{3465211C-EBE5-BA4B-BA90-3ADFA9947CF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10" name="Line 13">
          <a:extLst>
            <a:ext uri="{FF2B5EF4-FFF2-40B4-BE49-F238E27FC236}">
              <a16:creationId xmlns:a16="http://schemas.microsoft.com/office/drawing/2014/main" id="{5054745C-2DE0-C344-929B-1554E1EE937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11" name="Line 29">
          <a:extLst>
            <a:ext uri="{FF2B5EF4-FFF2-40B4-BE49-F238E27FC236}">
              <a16:creationId xmlns:a16="http://schemas.microsoft.com/office/drawing/2014/main" id="{8EAC3D84-F8B8-B848-82D8-3DDC2DE9884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12" name="Line 12">
          <a:extLst>
            <a:ext uri="{FF2B5EF4-FFF2-40B4-BE49-F238E27FC236}">
              <a16:creationId xmlns:a16="http://schemas.microsoft.com/office/drawing/2014/main" id="{C5F226CC-C14E-BE49-B577-7DEA6FD0B18A}"/>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13" name="Line 13">
          <a:extLst>
            <a:ext uri="{FF2B5EF4-FFF2-40B4-BE49-F238E27FC236}">
              <a16:creationId xmlns:a16="http://schemas.microsoft.com/office/drawing/2014/main" id="{EE40AAE6-963E-174D-989F-D026749F9F42}"/>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14" name="Line 28">
          <a:extLst>
            <a:ext uri="{FF2B5EF4-FFF2-40B4-BE49-F238E27FC236}">
              <a16:creationId xmlns:a16="http://schemas.microsoft.com/office/drawing/2014/main" id="{9C1868EB-BF5C-0C41-91A1-74903220433D}"/>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15" name="Line 29">
          <a:extLst>
            <a:ext uri="{FF2B5EF4-FFF2-40B4-BE49-F238E27FC236}">
              <a16:creationId xmlns:a16="http://schemas.microsoft.com/office/drawing/2014/main" id="{83E0C3FA-3F31-D84C-AB6D-37CEA61C1E4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16" name="Line 12">
          <a:extLst>
            <a:ext uri="{FF2B5EF4-FFF2-40B4-BE49-F238E27FC236}">
              <a16:creationId xmlns:a16="http://schemas.microsoft.com/office/drawing/2014/main" id="{FBAC9A6B-638C-5D46-A31B-48D08DBD6FC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17" name="Line 13">
          <a:extLst>
            <a:ext uri="{FF2B5EF4-FFF2-40B4-BE49-F238E27FC236}">
              <a16:creationId xmlns:a16="http://schemas.microsoft.com/office/drawing/2014/main" id="{C5C49B82-08A5-924F-948C-850BC7BDA61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18" name="Line 28">
          <a:extLst>
            <a:ext uri="{FF2B5EF4-FFF2-40B4-BE49-F238E27FC236}">
              <a16:creationId xmlns:a16="http://schemas.microsoft.com/office/drawing/2014/main" id="{2FE3A3CA-73D2-3A40-A9BD-0023D03DADAB}"/>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19" name="Line 29">
          <a:extLst>
            <a:ext uri="{FF2B5EF4-FFF2-40B4-BE49-F238E27FC236}">
              <a16:creationId xmlns:a16="http://schemas.microsoft.com/office/drawing/2014/main" id="{7823D98A-E91F-8D47-90F8-1C345F19D62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20" name="Line 13">
          <a:extLst>
            <a:ext uri="{FF2B5EF4-FFF2-40B4-BE49-F238E27FC236}">
              <a16:creationId xmlns:a16="http://schemas.microsoft.com/office/drawing/2014/main" id="{216D991B-8A65-1F43-BC02-2B53302CE64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21" name="Line 29">
          <a:extLst>
            <a:ext uri="{FF2B5EF4-FFF2-40B4-BE49-F238E27FC236}">
              <a16:creationId xmlns:a16="http://schemas.microsoft.com/office/drawing/2014/main" id="{4AA46B00-D0D0-E448-8A2D-F55297ACE29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22" name="Line 12">
          <a:extLst>
            <a:ext uri="{FF2B5EF4-FFF2-40B4-BE49-F238E27FC236}">
              <a16:creationId xmlns:a16="http://schemas.microsoft.com/office/drawing/2014/main" id="{72509BE2-75EC-CE46-89AF-EA674328D682}"/>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23" name="Line 13">
          <a:extLst>
            <a:ext uri="{FF2B5EF4-FFF2-40B4-BE49-F238E27FC236}">
              <a16:creationId xmlns:a16="http://schemas.microsoft.com/office/drawing/2014/main" id="{7EE28BD9-C99A-1440-88A5-6919591D2B0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24" name="Line 28">
          <a:extLst>
            <a:ext uri="{FF2B5EF4-FFF2-40B4-BE49-F238E27FC236}">
              <a16:creationId xmlns:a16="http://schemas.microsoft.com/office/drawing/2014/main" id="{6CAB9D7D-F584-7D42-9DBA-6E3043CCDA7D}"/>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25" name="Line 29">
          <a:extLst>
            <a:ext uri="{FF2B5EF4-FFF2-40B4-BE49-F238E27FC236}">
              <a16:creationId xmlns:a16="http://schemas.microsoft.com/office/drawing/2014/main" id="{312F8F05-2429-DA41-88A5-B0D2A5C9950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26" name="Line 12">
          <a:extLst>
            <a:ext uri="{FF2B5EF4-FFF2-40B4-BE49-F238E27FC236}">
              <a16:creationId xmlns:a16="http://schemas.microsoft.com/office/drawing/2014/main" id="{26EE3C03-FCB9-6A42-A9FF-58134D715894}"/>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27" name="Line 13">
          <a:extLst>
            <a:ext uri="{FF2B5EF4-FFF2-40B4-BE49-F238E27FC236}">
              <a16:creationId xmlns:a16="http://schemas.microsoft.com/office/drawing/2014/main" id="{5296AB5A-DE45-7E41-A409-999B31F3639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28" name="Line 28">
          <a:extLst>
            <a:ext uri="{FF2B5EF4-FFF2-40B4-BE49-F238E27FC236}">
              <a16:creationId xmlns:a16="http://schemas.microsoft.com/office/drawing/2014/main" id="{71BD0363-1B29-364B-BECB-A3EFC4B8C191}"/>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29" name="Line 29">
          <a:extLst>
            <a:ext uri="{FF2B5EF4-FFF2-40B4-BE49-F238E27FC236}">
              <a16:creationId xmlns:a16="http://schemas.microsoft.com/office/drawing/2014/main" id="{BA618531-A150-2D40-820A-B3D69F4F590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30" name="Line 13">
          <a:extLst>
            <a:ext uri="{FF2B5EF4-FFF2-40B4-BE49-F238E27FC236}">
              <a16:creationId xmlns:a16="http://schemas.microsoft.com/office/drawing/2014/main" id="{609046A2-9C2F-F745-8A8B-449C494726D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31" name="Line 29">
          <a:extLst>
            <a:ext uri="{FF2B5EF4-FFF2-40B4-BE49-F238E27FC236}">
              <a16:creationId xmlns:a16="http://schemas.microsoft.com/office/drawing/2014/main" id="{45839EC4-3E33-E742-A9AA-3A114402B66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32" name="Line 12">
          <a:extLst>
            <a:ext uri="{FF2B5EF4-FFF2-40B4-BE49-F238E27FC236}">
              <a16:creationId xmlns:a16="http://schemas.microsoft.com/office/drawing/2014/main" id="{5E12C9CD-A2D4-A543-9980-F69942A6D1B8}"/>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33" name="Line 13">
          <a:extLst>
            <a:ext uri="{FF2B5EF4-FFF2-40B4-BE49-F238E27FC236}">
              <a16:creationId xmlns:a16="http://schemas.microsoft.com/office/drawing/2014/main" id="{8FFFC599-E8B5-B44B-84E8-95F78F0252C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34" name="Line 28">
          <a:extLst>
            <a:ext uri="{FF2B5EF4-FFF2-40B4-BE49-F238E27FC236}">
              <a16:creationId xmlns:a16="http://schemas.microsoft.com/office/drawing/2014/main" id="{8C178BDF-6462-6B4F-B034-24532FC96CC4}"/>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35" name="Line 29">
          <a:extLst>
            <a:ext uri="{FF2B5EF4-FFF2-40B4-BE49-F238E27FC236}">
              <a16:creationId xmlns:a16="http://schemas.microsoft.com/office/drawing/2014/main" id="{AD7A5EFD-7A1E-4F48-BA9E-7A3A876A0CCA}"/>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236" name="1 Imagen">
          <a:extLst>
            <a:ext uri="{FF2B5EF4-FFF2-40B4-BE49-F238E27FC236}">
              <a16:creationId xmlns:a16="http://schemas.microsoft.com/office/drawing/2014/main" id="{CA2F3281-DC4C-7B4B-8E99-798F918BBAC1}"/>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180975</xdr:colOff>
      <xdr:row>1</xdr:row>
      <xdr:rowOff>85725</xdr:rowOff>
    </xdr:from>
    <xdr:to>
      <xdr:col>1</xdr:col>
      <xdr:colOff>838200</xdr:colOff>
      <xdr:row>2</xdr:row>
      <xdr:rowOff>542925</xdr:rowOff>
    </xdr:to>
    <xdr:pic>
      <xdr:nvPicPr>
        <xdr:cNvPr id="237" name="1 Imagen">
          <a:extLst>
            <a:ext uri="{FF2B5EF4-FFF2-40B4-BE49-F238E27FC236}">
              <a16:creationId xmlns:a16="http://schemas.microsoft.com/office/drawing/2014/main" id="{DD0F8AE7-E66A-7441-8364-66E3A3EF6DDD}"/>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238" name="Line 12">
          <a:extLst>
            <a:ext uri="{FF2B5EF4-FFF2-40B4-BE49-F238E27FC236}">
              <a16:creationId xmlns:a16="http://schemas.microsoft.com/office/drawing/2014/main" id="{6CAA49FD-ACD3-CE4E-9D14-69FEAFF98C5B}"/>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39" name="Line 13">
          <a:extLst>
            <a:ext uri="{FF2B5EF4-FFF2-40B4-BE49-F238E27FC236}">
              <a16:creationId xmlns:a16="http://schemas.microsoft.com/office/drawing/2014/main" id="{7849928F-2B33-5842-A93E-D97C9797E66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40" name="Line 28">
          <a:extLst>
            <a:ext uri="{FF2B5EF4-FFF2-40B4-BE49-F238E27FC236}">
              <a16:creationId xmlns:a16="http://schemas.microsoft.com/office/drawing/2014/main" id="{76C4F15B-8366-1F4A-957D-54F6EDD20CE8}"/>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41" name="Line 29">
          <a:extLst>
            <a:ext uri="{FF2B5EF4-FFF2-40B4-BE49-F238E27FC236}">
              <a16:creationId xmlns:a16="http://schemas.microsoft.com/office/drawing/2014/main" id="{A42F580F-3BB1-6C41-9AA2-5AE8243BB19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42" name="Line 13">
          <a:extLst>
            <a:ext uri="{FF2B5EF4-FFF2-40B4-BE49-F238E27FC236}">
              <a16:creationId xmlns:a16="http://schemas.microsoft.com/office/drawing/2014/main" id="{B980BE09-7CF2-A443-9593-D19BA267A22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43" name="Line 29">
          <a:extLst>
            <a:ext uri="{FF2B5EF4-FFF2-40B4-BE49-F238E27FC236}">
              <a16:creationId xmlns:a16="http://schemas.microsoft.com/office/drawing/2014/main" id="{E7CA8B80-8358-C746-9241-419A7FE6BD51}"/>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44" name="Line 12">
          <a:extLst>
            <a:ext uri="{FF2B5EF4-FFF2-40B4-BE49-F238E27FC236}">
              <a16:creationId xmlns:a16="http://schemas.microsoft.com/office/drawing/2014/main" id="{CA11E570-3805-BA41-93C8-479D2FEFD013}"/>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45" name="Line 13">
          <a:extLst>
            <a:ext uri="{FF2B5EF4-FFF2-40B4-BE49-F238E27FC236}">
              <a16:creationId xmlns:a16="http://schemas.microsoft.com/office/drawing/2014/main" id="{D042DB98-610A-3C4A-9829-10C5BC2E635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46" name="Line 28">
          <a:extLst>
            <a:ext uri="{FF2B5EF4-FFF2-40B4-BE49-F238E27FC236}">
              <a16:creationId xmlns:a16="http://schemas.microsoft.com/office/drawing/2014/main" id="{D3F64815-1897-0145-B2A8-1BE3A30335D9}"/>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47" name="Line 29">
          <a:extLst>
            <a:ext uri="{FF2B5EF4-FFF2-40B4-BE49-F238E27FC236}">
              <a16:creationId xmlns:a16="http://schemas.microsoft.com/office/drawing/2014/main" id="{91776A0E-FCDA-8047-AF05-1F9239A1F41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248" name="1 Imagen">
          <a:extLst>
            <a:ext uri="{FF2B5EF4-FFF2-40B4-BE49-F238E27FC236}">
              <a16:creationId xmlns:a16="http://schemas.microsoft.com/office/drawing/2014/main" id="{9376577D-FC1B-AD4B-8885-6F856952CD21}"/>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249" name="Line 12">
          <a:extLst>
            <a:ext uri="{FF2B5EF4-FFF2-40B4-BE49-F238E27FC236}">
              <a16:creationId xmlns:a16="http://schemas.microsoft.com/office/drawing/2014/main" id="{5C57F093-5CB2-7247-AE6F-C405CD607001}"/>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50" name="Line 13">
          <a:extLst>
            <a:ext uri="{FF2B5EF4-FFF2-40B4-BE49-F238E27FC236}">
              <a16:creationId xmlns:a16="http://schemas.microsoft.com/office/drawing/2014/main" id="{D6934F4B-8322-2441-B31E-084F538D074E}"/>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51" name="Line 28">
          <a:extLst>
            <a:ext uri="{FF2B5EF4-FFF2-40B4-BE49-F238E27FC236}">
              <a16:creationId xmlns:a16="http://schemas.microsoft.com/office/drawing/2014/main" id="{0C521C10-58FF-A146-B59B-D3BFDAF707D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52" name="Line 29">
          <a:extLst>
            <a:ext uri="{FF2B5EF4-FFF2-40B4-BE49-F238E27FC236}">
              <a16:creationId xmlns:a16="http://schemas.microsoft.com/office/drawing/2014/main" id="{8FEC02EF-788E-2049-8502-2AFAC3AB815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53" name="Line 13">
          <a:extLst>
            <a:ext uri="{FF2B5EF4-FFF2-40B4-BE49-F238E27FC236}">
              <a16:creationId xmlns:a16="http://schemas.microsoft.com/office/drawing/2014/main" id="{79A479AD-C13A-654A-8A6C-DEA65FED4FE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54" name="Line 29">
          <a:extLst>
            <a:ext uri="{FF2B5EF4-FFF2-40B4-BE49-F238E27FC236}">
              <a16:creationId xmlns:a16="http://schemas.microsoft.com/office/drawing/2014/main" id="{39462435-5067-ED4D-B32D-4636C2C7CE8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55" name="Line 12">
          <a:extLst>
            <a:ext uri="{FF2B5EF4-FFF2-40B4-BE49-F238E27FC236}">
              <a16:creationId xmlns:a16="http://schemas.microsoft.com/office/drawing/2014/main" id="{CF565740-F4B7-6145-92E8-8604C842BB56}"/>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56" name="Line 13">
          <a:extLst>
            <a:ext uri="{FF2B5EF4-FFF2-40B4-BE49-F238E27FC236}">
              <a16:creationId xmlns:a16="http://schemas.microsoft.com/office/drawing/2014/main" id="{845419BE-1473-DB46-9207-B9F6F937DEF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57" name="Line 28">
          <a:extLst>
            <a:ext uri="{FF2B5EF4-FFF2-40B4-BE49-F238E27FC236}">
              <a16:creationId xmlns:a16="http://schemas.microsoft.com/office/drawing/2014/main" id="{401C9D3A-DB5F-EC48-B9E6-5224EA81B565}"/>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58" name="Line 29">
          <a:extLst>
            <a:ext uri="{FF2B5EF4-FFF2-40B4-BE49-F238E27FC236}">
              <a16:creationId xmlns:a16="http://schemas.microsoft.com/office/drawing/2014/main" id="{3E4E4EF7-7C13-F445-91CE-5CF74DB9035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59" name="Line 12">
          <a:extLst>
            <a:ext uri="{FF2B5EF4-FFF2-40B4-BE49-F238E27FC236}">
              <a16:creationId xmlns:a16="http://schemas.microsoft.com/office/drawing/2014/main" id="{35442340-BEA8-2D49-9D84-9C59470775D8}"/>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60" name="Line 13">
          <a:extLst>
            <a:ext uri="{FF2B5EF4-FFF2-40B4-BE49-F238E27FC236}">
              <a16:creationId xmlns:a16="http://schemas.microsoft.com/office/drawing/2014/main" id="{88BF3AE7-A84A-7A44-9B1F-62CEB447D41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61" name="Line 28">
          <a:extLst>
            <a:ext uri="{FF2B5EF4-FFF2-40B4-BE49-F238E27FC236}">
              <a16:creationId xmlns:a16="http://schemas.microsoft.com/office/drawing/2014/main" id="{1541EBD6-3CC2-6041-B155-EB718A764BA0}"/>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62" name="Line 29">
          <a:extLst>
            <a:ext uri="{FF2B5EF4-FFF2-40B4-BE49-F238E27FC236}">
              <a16:creationId xmlns:a16="http://schemas.microsoft.com/office/drawing/2014/main" id="{6DC9EB39-ACBD-904D-90C1-DB06D71F0A7E}"/>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63" name="Line 13">
          <a:extLst>
            <a:ext uri="{FF2B5EF4-FFF2-40B4-BE49-F238E27FC236}">
              <a16:creationId xmlns:a16="http://schemas.microsoft.com/office/drawing/2014/main" id="{2699301C-C8EA-7D4A-BA94-2E5111422FA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64" name="Line 29">
          <a:extLst>
            <a:ext uri="{FF2B5EF4-FFF2-40B4-BE49-F238E27FC236}">
              <a16:creationId xmlns:a16="http://schemas.microsoft.com/office/drawing/2014/main" id="{4D3BBF55-77A4-8740-9162-6278DE9D0F4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65" name="Line 12">
          <a:extLst>
            <a:ext uri="{FF2B5EF4-FFF2-40B4-BE49-F238E27FC236}">
              <a16:creationId xmlns:a16="http://schemas.microsoft.com/office/drawing/2014/main" id="{2412A735-1144-124A-B9FC-502105F3118D}"/>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66" name="Line 13">
          <a:extLst>
            <a:ext uri="{FF2B5EF4-FFF2-40B4-BE49-F238E27FC236}">
              <a16:creationId xmlns:a16="http://schemas.microsoft.com/office/drawing/2014/main" id="{B7132804-DE3D-F347-8D26-AC328A831F6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67" name="Line 28">
          <a:extLst>
            <a:ext uri="{FF2B5EF4-FFF2-40B4-BE49-F238E27FC236}">
              <a16:creationId xmlns:a16="http://schemas.microsoft.com/office/drawing/2014/main" id="{EAC7A6F4-03C4-7B48-BBD9-F66F84E054CA}"/>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68" name="Line 29">
          <a:extLst>
            <a:ext uri="{FF2B5EF4-FFF2-40B4-BE49-F238E27FC236}">
              <a16:creationId xmlns:a16="http://schemas.microsoft.com/office/drawing/2014/main" id="{8D294BE7-DD7C-5345-9069-F3D038707EB1}"/>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69" name="Line 12">
          <a:extLst>
            <a:ext uri="{FF2B5EF4-FFF2-40B4-BE49-F238E27FC236}">
              <a16:creationId xmlns:a16="http://schemas.microsoft.com/office/drawing/2014/main" id="{68ADEA27-F83B-6449-8FBF-856D3F503A72}"/>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70" name="Line 13">
          <a:extLst>
            <a:ext uri="{FF2B5EF4-FFF2-40B4-BE49-F238E27FC236}">
              <a16:creationId xmlns:a16="http://schemas.microsoft.com/office/drawing/2014/main" id="{52901147-9B68-0F42-BB8B-6776EF3978C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71" name="Line 28">
          <a:extLst>
            <a:ext uri="{FF2B5EF4-FFF2-40B4-BE49-F238E27FC236}">
              <a16:creationId xmlns:a16="http://schemas.microsoft.com/office/drawing/2014/main" id="{AA5F56A6-7B7A-9E41-B0CD-9312FC04F830}"/>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72" name="Line 29">
          <a:extLst>
            <a:ext uri="{FF2B5EF4-FFF2-40B4-BE49-F238E27FC236}">
              <a16:creationId xmlns:a16="http://schemas.microsoft.com/office/drawing/2014/main" id="{8D0B4BCF-1474-0A47-90A4-4298F4E97A0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73" name="Line 13">
          <a:extLst>
            <a:ext uri="{FF2B5EF4-FFF2-40B4-BE49-F238E27FC236}">
              <a16:creationId xmlns:a16="http://schemas.microsoft.com/office/drawing/2014/main" id="{086F4C11-363B-D448-9F25-5AEF66F8AB2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74" name="Line 29">
          <a:extLst>
            <a:ext uri="{FF2B5EF4-FFF2-40B4-BE49-F238E27FC236}">
              <a16:creationId xmlns:a16="http://schemas.microsoft.com/office/drawing/2014/main" id="{27374E0C-A3C8-B446-8BC9-CE3915DE2BF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75" name="Line 12">
          <a:extLst>
            <a:ext uri="{FF2B5EF4-FFF2-40B4-BE49-F238E27FC236}">
              <a16:creationId xmlns:a16="http://schemas.microsoft.com/office/drawing/2014/main" id="{7B8A35DE-8725-164E-AF12-895D07BA4C48}"/>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76" name="Line 13">
          <a:extLst>
            <a:ext uri="{FF2B5EF4-FFF2-40B4-BE49-F238E27FC236}">
              <a16:creationId xmlns:a16="http://schemas.microsoft.com/office/drawing/2014/main" id="{CFA9030A-60C7-A244-9152-E06312337F7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77" name="Line 28">
          <a:extLst>
            <a:ext uri="{FF2B5EF4-FFF2-40B4-BE49-F238E27FC236}">
              <a16:creationId xmlns:a16="http://schemas.microsoft.com/office/drawing/2014/main" id="{D898201C-B168-CF44-9306-689137923290}"/>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78" name="Line 29">
          <a:extLst>
            <a:ext uri="{FF2B5EF4-FFF2-40B4-BE49-F238E27FC236}">
              <a16:creationId xmlns:a16="http://schemas.microsoft.com/office/drawing/2014/main" id="{5736ED36-D3CA-2B45-92EA-AFF980CCFB0F}"/>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79" name="Line 12">
          <a:extLst>
            <a:ext uri="{FF2B5EF4-FFF2-40B4-BE49-F238E27FC236}">
              <a16:creationId xmlns:a16="http://schemas.microsoft.com/office/drawing/2014/main" id="{4AA617FF-B2A3-FD4D-A0F8-FD85EBF0134B}"/>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80" name="Line 13">
          <a:extLst>
            <a:ext uri="{FF2B5EF4-FFF2-40B4-BE49-F238E27FC236}">
              <a16:creationId xmlns:a16="http://schemas.microsoft.com/office/drawing/2014/main" id="{D61C6319-89F1-2B41-AD0F-E08C29363CC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81" name="Line 28">
          <a:extLst>
            <a:ext uri="{FF2B5EF4-FFF2-40B4-BE49-F238E27FC236}">
              <a16:creationId xmlns:a16="http://schemas.microsoft.com/office/drawing/2014/main" id="{37D40BA2-6FCC-8D46-8951-1AD0C5D7763F}"/>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82" name="Line 29">
          <a:extLst>
            <a:ext uri="{FF2B5EF4-FFF2-40B4-BE49-F238E27FC236}">
              <a16:creationId xmlns:a16="http://schemas.microsoft.com/office/drawing/2014/main" id="{23FAA708-D679-0C40-BC8E-E4A203C57CA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83" name="Line 13">
          <a:extLst>
            <a:ext uri="{FF2B5EF4-FFF2-40B4-BE49-F238E27FC236}">
              <a16:creationId xmlns:a16="http://schemas.microsoft.com/office/drawing/2014/main" id="{C2FD76A0-F11A-284F-9186-9FB84918216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84" name="Line 29">
          <a:extLst>
            <a:ext uri="{FF2B5EF4-FFF2-40B4-BE49-F238E27FC236}">
              <a16:creationId xmlns:a16="http://schemas.microsoft.com/office/drawing/2014/main" id="{BC0B34E3-697E-FC43-B43F-850532B2005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85" name="Line 12">
          <a:extLst>
            <a:ext uri="{FF2B5EF4-FFF2-40B4-BE49-F238E27FC236}">
              <a16:creationId xmlns:a16="http://schemas.microsoft.com/office/drawing/2014/main" id="{C34065BD-701A-324A-AB18-A8EA4BFE2B09}"/>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86" name="Line 13">
          <a:extLst>
            <a:ext uri="{FF2B5EF4-FFF2-40B4-BE49-F238E27FC236}">
              <a16:creationId xmlns:a16="http://schemas.microsoft.com/office/drawing/2014/main" id="{2FF2C4E1-019F-B74E-9047-8A704A7E52E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87" name="Line 28">
          <a:extLst>
            <a:ext uri="{FF2B5EF4-FFF2-40B4-BE49-F238E27FC236}">
              <a16:creationId xmlns:a16="http://schemas.microsoft.com/office/drawing/2014/main" id="{C724E094-3A20-9346-B0A2-6CED255D2A14}"/>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88" name="Line 29">
          <a:extLst>
            <a:ext uri="{FF2B5EF4-FFF2-40B4-BE49-F238E27FC236}">
              <a16:creationId xmlns:a16="http://schemas.microsoft.com/office/drawing/2014/main" id="{2059762D-49F3-C548-B0EC-DCFFCBA1C87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89" name="Line 12">
          <a:extLst>
            <a:ext uri="{FF2B5EF4-FFF2-40B4-BE49-F238E27FC236}">
              <a16:creationId xmlns:a16="http://schemas.microsoft.com/office/drawing/2014/main" id="{C75C5109-F985-424E-A03A-A2D90581B0DC}"/>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90" name="Line 13">
          <a:extLst>
            <a:ext uri="{FF2B5EF4-FFF2-40B4-BE49-F238E27FC236}">
              <a16:creationId xmlns:a16="http://schemas.microsoft.com/office/drawing/2014/main" id="{471DCA4C-9401-084F-88BC-C1AEA1BCF692}"/>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91" name="Line 28">
          <a:extLst>
            <a:ext uri="{FF2B5EF4-FFF2-40B4-BE49-F238E27FC236}">
              <a16:creationId xmlns:a16="http://schemas.microsoft.com/office/drawing/2014/main" id="{6CB14CB2-2232-DB40-A72A-2E9B443D5C7B}"/>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92" name="Line 29">
          <a:extLst>
            <a:ext uri="{FF2B5EF4-FFF2-40B4-BE49-F238E27FC236}">
              <a16:creationId xmlns:a16="http://schemas.microsoft.com/office/drawing/2014/main" id="{3B1E1C64-CD95-0F40-92DF-7A3A0F8CA32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93" name="Line 13">
          <a:extLst>
            <a:ext uri="{FF2B5EF4-FFF2-40B4-BE49-F238E27FC236}">
              <a16:creationId xmlns:a16="http://schemas.microsoft.com/office/drawing/2014/main" id="{8EAF3636-BE8B-6647-B1C4-9F79FBB8D982}"/>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94" name="Line 29">
          <a:extLst>
            <a:ext uri="{FF2B5EF4-FFF2-40B4-BE49-F238E27FC236}">
              <a16:creationId xmlns:a16="http://schemas.microsoft.com/office/drawing/2014/main" id="{C0DCF994-304E-E340-8D40-259D9DF5A0D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95" name="Line 12">
          <a:extLst>
            <a:ext uri="{FF2B5EF4-FFF2-40B4-BE49-F238E27FC236}">
              <a16:creationId xmlns:a16="http://schemas.microsoft.com/office/drawing/2014/main" id="{E831C9E5-A4BE-194E-BE15-C572F144543E}"/>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96" name="Line 13">
          <a:extLst>
            <a:ext uri="{FF2B5EF4-FFF2-40B4-BE49-F238E27FC236}">
              <a16:creationId xmlns:a16="http://schemas.microsoft.com/office/drawing/2014/main" id="{AADBBD48-7FED-5646-8C7D-F983A82DEF5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97" name="Line 28">
          <a:extLst>
            <a:ext uri="{FF2B5EF4-FFF2-40B4-BE49-F238E27FC236}">
              <a16:creationId xmlns:a16="http://schemas.microsoft.com/office/drawing/2014/main" id="{3540EE5D-42A3-AF4D-8F49-7E020A3F653F}"/>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98" name="Line 29">
          <a:extLst>
            <a:ext uri="{FF2B5EF4-FFF2-40B4-BE49-F238E27FC236}">
              <a16:creationId xmlns:a16="http://schemas.microsoft.com/office/drawing/2014/main" id="{511D2018-B0A7-4041-8DEB-B87CEC448A5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299" name="1 Imagen">
          <a:extLst>
            <a:ext uri="{FF2B5EF4-FFF2-40B4-BE49-F238E27FC236}">
              <a16:creationId xmlns:a16="http://schemas.microsoft.com/office/drawing/2014/main" id="{BC76E1DF-6BF3-8C46-B03B-5E9967B8DCDE}"/>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180975</xdr:colOff>
      <xdr:row>1</xdr:row>
      <xdr:rowOff>85725</xdr:rowOff>
    </xdr:from>
    <xdr:ext cx="657225" cy="647700"/>
    <xdr:pic>
      <xdr:nvPicPr>
        <xdr:cNvPr id="300" name="1 Imagen">
          <a:extLst>
            <a:ext uri="{FF2B5EF4-FFF2-40B4-BE49-F238E27FC236}">
              <a16:creationId xmlns:a16="http://schemas.microsoft.com/office/drawing/2014/main" id="{8BB62E08-BECD-744D-8652-E61E599A776B}"/>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2</xdr:col>
      <xdr:colOff>419100</xdr:colOff>
      <xdr:row>43</xdr:row>
      <xdr:rowOff>0</xdr:rowOff>
    </xdr:from>
    <xdr:to>
      <xdr:col>4</xdr:col>
      <xdr:colOff>790575</xdr:colOff>
      <xdr:row>43</xdr:row>
      <xdr:rowOff>0</xdr:rowOff>
    </xdr:to>
    <xdr:sp macro="" textlink="">
      <xdr:nvSpPr>
        <xdr:cNvPr id="301" name="Line 12">
          <a:extLst>
            <a:ext uri="{FF2B5EF4-FFF2-40B4-BE49-F238E27FC236}">
              <a16:creationId xmlns:a16="http://schemas.microsoft.com/office/drawing/2014/main" id="{6F89594C-361D-484C-855F-F71211EC577C}"/>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02" name="Line 13">
          <a:extLst>
            <a:ext uri="{FF2B5EF4-FFF2-40B4-BE49-F238E27FC236}">
              <a16:creationId xmlns:a16="http://schemas.microsoft.com/office/drawing/2014/main" id="{945FCE89-59D8-7B4D-B789-9686755049E2}"/>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03" name="Line 28">
          <a:extLst>
            <a:ext uri="{FF2B5EF4-FFF2-40B4-BE49-F238E27FC236}">
              <a16:creationId xmlns:a16="http://schemas.microsoft.com/office/drawing/2014/main" id="{64F4DBD9-053D-9D4F-9D8B-A014ABBB3EF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04" name="Line 29">
          <a:extLst>
            <a:ext uri="{FF2B5EF4-FFF2-40B4-BE49-F238E27FC236}">
              <a16:creationId xmlns:a16="http://schemas.microsoft.com/office/drawing/2014/main" id="{1FCB04F6-10A1-1841-95D4-D61B0E3EA9C2}"/>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05" name="Line 13">
          <a:extLst>
            <a:ext uri="{FF2B5EF4-FFF2-40B4-BE49-F238E27FC236}">
              <a16:creationId xmlns:a16="http://schemas.microsoft.com/office/drawing/2014/main" id="{7E60858A-521A-AB4B-AE3E-BA4AA4B5035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06" name="Line 29">
          <a:extLst>
            <a:ext uri="{FF2B5EF4-FFF2-40B4-BE49-F238E27FC236}">
              <a16:creationId xmlns:a16="http://schemas.microsoft.com/office/drawing/2014/main" id="{9ABA821A-336D-5B4C-83FA-B1B27E40458F}"/>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07" name="Line 12">
          <a:extLst>
            <a:ext uri="{FF2B5EF4-FFF2-40B4-BE49-F238E27FC236}">
              <a16:creationId xmlns:a16="http://schemas.microsoft.com/office/drawing/2014/main" id="{B1609057-AB19-4842-B8EC-735E440F8B55}"/>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08" name="Line 13">
          <a:extLst>
            <a:ext uri="{FF2B5EF4-FFF2-40B4-BE49-F238E27FC236}">
              <a16:creationId xmlns:a16="http://schemas.microsoft.com/office/drawing/2014/main" id="{0F922788-FC5D-DF4D-BB98-F42E5C7467E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09" name="Line 28">
          <a:extLst>
            <a:ext uri="{FF2B5EF4-FFF2-40B4-BE49-F238E27FC236}">
              <a16:creationId xmlns:a16="http://schemas.microsoft.com/office/drawing/2014/main" id="{352EC115-F41C-9946-A889-DFFE33CD2CE1}"/>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10" name="Line 29">
          <a:extLst>
            <a:ext uri="{FF2B5EF4-FFF2-40B4-BE49-F238E27FC236}">
              <a16:creationId xmlns:a16="http://schemas.microsoft.com/office/drawing/2014/main" id="{5D9C1EA6-31FA-2646-8EC9-2A88E8DEB5D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xdr:col>
      <xdr:colOff>180975</xdr:colOff>
      <xdr:row>1</xdr:row>
      <xdr:rowOff>85725</xdr:rowOff>
    </xdr:from>
    <xdr:ext cx="657225" cy="647700"/>
    <xdr:pic>
      <xdr:nvPicPr>
        <xdr:cNvPr id="311" name="1 Imagen">
          <a:extLst>
            <a:ext uri="{FF2B5EF4-FFF2-40B4-BE49-F238E27FC236}">
              <a16:creationId xmlns:a16="http://schemas.microsoft.com/office/drawing/2014/main" id="{E7C7976D-F3C1-2344-97A3-39061F26E9F3}"/>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2</xdr:col>
      <xdr:colOff>419100</xdr:colOff>
      <xdr:row>43</xdr:row>
      <xdr:rowOff>0</xdr:rowOff>
    </xdr:from>
    <xdr:to>
      <xdr:col>4</xdr:col>
      <xdr:colOff>790575</xdr:colOff>
      <xdr:row>43</xdr:row>
      <xdr:rowOff>0</xdr:rowOff>
    </xdr:to>
    <xdr:sp macro="" textlink="">
      <xdr:nvSpPr>
        <xdr:cNvPr id="312" name="Line 12">
          <a:extLst>
            <a:ext uri="{FF2B5EF4-FFF2-40B4-BE49-F238E27FC236}">
              <a16:creationId xmlns:a16="http://schemas.microsoft.com/office/drawing/2014/main" id="{383E08C2-3393-2E4B-9056-271D86808A1B}"/>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13" name="Line 13">
          <a:extLst>
            <a:ext uri="{FF2B5EF4-FFF2-40B4-BE49-F238E27FC236}">
              <a16:creationId xmlns:a16="http://schemas.microsoft.com/office/drawing/2014/main" id="{518A97AE-3F45-6E4C-B943-AF5E9135CB9A}"/>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14" name="Line 28">
          <a:extLst>
            <a:ext uri="{FF2B5EF4-FFF2-40B4-BE49-F238E27FC236}">
              <a16:creationId xmlns:a16="http://schemas.microsoft.com/office/drawing/2014/main" id="{3AB4FF1B-AEA8-9843-B219-C2BFD9FAA2DF}"/>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15" name="Line 29">
          <a:extLst>
            <a:ext uri="{FF2B5EF4-FFF2-40B4-BE49-F238E27FC236}">
              <a16:creationId xmlns:a16="http://schemas.microsoft.com/office/drawing/2014/main" id="{D87D1103-0748-874A-854B-9295F5F97F8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16" name="Line 13">
          <a:extLst>
            <a:ext uri="{FF2B5EF4-FFF2-40B4-BE49-F238E27FC236}">
              <a16:creationId xmlns:a16="http://schemas.microsoft.com/office/drawing/2014/main" id="{59E5633C-4BA0-CE46-B574-B98E5AEB381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17" name="Line 29">
          <a:extLst>
            <a:ext uri="{FF2B5EF4-FFF2-40B4-BE49-F238E27FC236}">
              <a16:creationId xmlns:a16="http://schemas.microsoft.com/office/drawing/2014/main" id="{6212D483-E666-F14E-B1D5-BB7D241B1DB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18" name="Line 12">
          <a:extLst>
            <a:ext uri="{FF2B5EF4-FFF2-40B4-BE49-F238E27FC236}">
              <a16:creationId xmlns:a16="http://schemas.microsoft.com/office/drawing/2014/main" id="{1437877A-213B-CF48-9943-A65148194219}"/>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19" name="Line 13">
          <a:extLst>
            <a:ext uri="{FF2B5EF4-FFF2-40B4-BE49-F238E27FC236}">
              <a16:creationId xmlns:a16="http://schemas.microsoft.com/office/drawing/2014/main" id="{F955697F-AA41-2749-BFD5-68186791592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20" name="Line 28">
          <a:extLst>
            <a:ext uri="{FF2B5EF4-FFF2-40B4-BE49-F238E27FC236}">
              <a16:creationId xmlns:a16="http://schemas.microsoft.com/office/drawing/2014/main" id="{1945E098-3A08-1843-8EC1-139C7A043CA1}"/>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21" name="Line 29">
          <a:extLst>
            <a:ext uri="{FF2B5EF4-FFF2-40B4-BE49-F238E27FC236}">
              <a16:creationId xmlns:a16="http://schemas.microsoft.com/office/drawing/2014/main" id="{E6AE5339-56B1-B647-91F9-066E439F8A9A}"/>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22" name="Line 12">
          <a:extLst>
            <a:ext uri="{FF2B5EF4-FFF2-40B4-BE49-F238E27FC236}">
              <a16:creationId xmlns:a16="http://schemas.microsoft.com/office/drawing/2014/main" id="{7A95FDA3-303E-A046-9413-2244D0A13A6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23" name="Line 13">
          <a:extLst>
            <a:ext uri="{FF2B5EF4-FFF2-40B4-BE49-F238E27FC236}">
              <a16:creationId xmlns:a16="http://schemas.microsoft.com/office/drawing/2014/main" id="{646ACBB1-004B-9448-A240-0D2E2125A09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24" name="Line 28">
          <a:extLst>
            <a:ext uri="{FF2B5EF4-FFF2-40B4-BE49-F238E27FC236}">
              <a16:creationId xmlns:a16="http://schemas.microsoft.com/office/drawing/2014/main" id="{3239313D-8745-7E45-A2F6-B04BAA034D1E}"/>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25" name="Line 29">
          <a:extLst>
            <a:ext uri="{FF2B5EF4-FFF2-40B4-BE49-F238E27FC236}">
              <a16:creationId xmlns:a16="http://schemas.microsoft.com/office/drawing/2014/main" id="{F01A5DCF-FEB4-D841-B9E8-EEBE96FFDF2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26" name="Line 13">
          <a:extLst>
            <a:ext uri="{FF2B5EF4-FFF2-40B4-BE49-F238E27FC236}">
              <a16:creationId xmlns:a16="http://schemas.microsoft.com/office/drawing/2014/main" id="{09C542DF-5499-7A4F-A4EB-5695B068D15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27" name="Line 29">
          <a:extLst>
            <a:ext uri="{FF2B5EF4-FFF2-40B4-BE49-F238E27FC236}">
              <a16:creationId xmlns:a16="http://schemas.microsoft.com/office/drawing/2014/main" id="{7AB194F0-3A5D-0644-9DE5-ECD58F647B3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28" name="Line 12">
          <a:extLst>
            <a:ext uri="{FF2B5EF4-FFF2-40B4-BE49-F238E27FC236}">
              <a16:creationId xmlns:a16="http://schemas.microsoft.com/office/drawing/2014/main" id="{3B143C9A-61BE-E948-89B9-EBBEBDC0A421}"/>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29" name="Line 13">
          <a:extLst>
            <a:ext uri="{FF2B5EF4-FFF2-40B4-BE49-F238E27FC236}">
              <a16:creationId xmlns:a16="http://schemas.microsoft.com/office/drawing/2014/main" id="{EAB912D7-62D6-3D41-8DB7-7969495A0AC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30" name="Line 28">
          <a:extLst>
            <a:ext uri="{FF2B5EF4-FFF2-40B4-BE49-F238E27FC236}">
              <a16:creationId xmlns:a16="http://schemas.microsoft.com/office/drawing/2014/main" id="{9207A983-B712-FD47-989A-89B3EE8D618A}"/>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31" name="Line 29">
          <a:extLst>
            <a:ext uri="{FF2B5EF4-FFF2-40B4-BE49-F238E27FC236}">
              <a16:creationId xmlns:a16="http://schemas.microsoft.com/office/drawing/2014/main" id="{48DAF4A7-02D3-B94C-B290-14A59F7BCA1A}"/>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32" name="Line 12">
          <a:extLst>
            <a:ext uri="{FF2B5EF4-FFF2-40B4-BE49-F238E27FC236}">
              <a16:creationId xmlns:a16="http://schemas.microsoft.com/office/drawing/2014/main" id="{C065580E-0FF3-7F47-87BA-22CF1559B811}"/>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33" name="Line 13">
          <a:extLst>
            <a:ext uri="{FF2B5EF4-FFF2-40B4-BE49-F238E27FC236}">
              <a16:creationId xmlns:a16="http://schemas.microsoft.com/office/drawing/2014/main" id="{27E392F8-E093-8E4C-8791-351BF0985BB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34" name="Line 28">
          <a:extLst>
            <a:ext uri="{FF2B5EF4-FFF2-40B4-BE49-F238E27FC236}">
              <a16:creationId xmlns:a16="http://schemas.microsoft.com/office/drawing/2014/main" id="{FDC987C9-4EA0-3941-A700-85B9465932A8}"/>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35" name="Line 29">
          <a:extLst>
            <a:ext uri="{FF2B5EF4-FFF2-40B4-BE49-F238E27FC236}">
              <a16:creationId xmlns:a16="http://schemas.microsoft.com/office/drawing/2014/main" id="{D6811344-8D96-F848-B62C-EB4DCA29988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36" name="Line 13">
          <a:extLst>
            <a:ext uri="{FF2B5EF4-FFF2-40B4-BE49-F238E27FC236}">
              <a16:creationId xmlns:a16="http://schemas.microsoft.com/office/drawing/2014/main" id="{CA6A959A-CF2C-D740-900F-5C6B880AE34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37" name="Line 29">
          <a:extLst>
            <a:ext uri="{FF2B5EF4-FFF2-40B4-BE49-F238E27FC236}">
              <a16:creationId xmlns:a16="http://schemas.microsoft.com/office/drawing/2014/main" id="{895D087F-BF39-244F-B859-D3FB62696FAE}"/>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38" name="Line 12">
          <a:extLst>
            <a:ext uri="{FF2B5EF4-FFF2-40B4-BE49-F238E27FC236}">
              <a16:creationId xmlns:a16="http://schemas.microsoft.com/office/drawing/2014/main" id="{6D8A3A59-A734-E743-BB5D-E553580ABE93}"/>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39" name="Line 13">
          <a:extLst>
            <a:ext uri="{FF2B5EF4-FFF2-40B4-BE49-F238E27FC236}">
              <a16:creationId xmlns:a16="http://schemas.microsoft.com/office/drawing/2014/main" id="{02DBC50C-27B9-8441-8194-17BB0741A18A}"/>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40" name="Line 28">
          <a:extLst>
            <a:ext uri="{FF2B5EF4-FFF2-40B4-BE49-F238E27FC236}">
              <a16:creationId xmlns:a16="http://schemas.microsoft.com/office/drawing/2014/main" id="{352A3532-48AB-1A4A-85EB-71D821D11183}"/>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41" name="Line 29">
          <a:extLst>
            <a:ext uri="{FF2B5EF4-FFF2-40B4-BE49-F238E27FC236}">
              <a16:creationId xmlns:a16="http://schemas.microsoft.com/office/drawing/2014/main" id="{301E78A7-C21B-284C-AAE9-FF4633A17F3F}"/>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42" name="Line 12">
          <a:extLst>
            <a:ext uri="{FF2B5EF4-FFF2-40B4-BE49-F238E27FC236}">
              <a16:creationId xmlns:a16="http://schemas.microsoft.com/office/drawing/2014/main" id="{C1607830-D5AF-A549-89AA-F5D8D4D8CA10}"/>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43" name="Line 13">
          <a:extLst>
            <a:ext uri="{FF2B5EF4-FFF2-40B4-BE49-F238E27FC236}">
              <a16:creationId xmlns:a16="http://schemas.microsoft.com/office/drawing/2014/main" id="{AA0A2F2B-C4F5-AD4B-BF13-9D58D06CB46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44" name="Line 28">
          <a:extLst>
            <a:ext uri="{FF2B5EF4-FFF2-40B4-BE49-F238E27FC236}">
              <a16:creationId xmlns:a16="http://schemas.microsoft.com/office/drawing/2014/main" id="{FEDC99D1-3C66-194C-A0B1-491D0E00017D}"/>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45" name="Line 29">
          <a:extLst>
            <a:ext uri="{FF2B5EF4-FFF2-40B4-BE49-F238E27FC236}">
              <a16:creationId xmlns:a16="http://schemas.microsoft.com/office/drawing/2014/main" id="{5678C21C-1AAD-CA48-BD47-68804542CC8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46" name="Line 13">
          <a:extLst>
            <a:ext uri="{FF2B5EF4-FFF2-40B4-BE49-F238E27FC236}">
              <a16:creationId xmlns:a16="http://schemas.microsoft.com/office/drawing/2014/main" id="{A4C56D80-5C8E-FB4A-B3F8-ED4A114FEFE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47" name="Line 29">
          <a:extLst>
            <a:ext uri="{FF2B5EF4-FFF2-40B4-BE49-F238E27FC236}">
              <a16:creationId xmlns:a16="http://schemas.microsoft.com/office/drawing/2014/main" id="{51C9CE8C-11F0-CF41-B472-EF684CF99DE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48" name="Line 12">
          <a:extLst>
            <a:ext uri="{FF2B5EF4-FFF2-40B4-BE49-F238E27FC236}">
              <a16:creationId xmlns:a16="http://schemas.microsoft.com/office/drawing/2014/main" id="{AEBDEC6D-161F-5048-B363-2E903B21E34F}"/>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49" name="Line 13">
          <a:extLst>
            <a:ext uri="{FF2B5EF4-FFF2-40B4-BE49-F238E27FC236}">
              <a16:creationId xmlns:a16="http://schemas.microsoft.com/office/drawing/2014/main" id="{69BC2188-E24A-104E-A43A-E2DDF4DEFC1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50" name="Line 28">
          <a:extLst>
            <a:ext uri="{FF2B5EF4-FFF2-40B4-BE49-F238E27FC236}">
              <a16:creationId xmlns:a16="http://schemas.microsoft.com/office/drawing/2014/main" id="{2E1A3C53-99D4-D14D-AB26-BACE0AD304CB}"/>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51" name="Line 29">
          <a:extLst>
            <a:ext uri="{FF2B5EF4-FFF2-40B4-BE49-F238E27FC236}">
              <a16:creationId xmlns:a16="http://schemas.microsoft.com/office/drawing/2014/main" id="{94B19537-1D36-7340-88FA-21FFC151CD2E}"/>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52" name="Line 12">
          <a:extLst>
            <a:ext uri="{FF2B5EF4-FFF2-40B4-BE49-F238E27FC236}">
              <a16:creationId xmlns:a16="http://schemas.microsoft.com/office/drawing/2014/main" id="{0E2B5351-A5D8-824E-96AD-63910A0AACF8}"/>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53" name="Line 13">
          <a:extLst>
            <a:ext uri="{FF2B5EF4-FFF2-40B4-BE49-F238E27FC236}">
              <a16:creationId xmlns:a16="http://schemas.microsoft.com/office/drawing/2014/main" id="{F5269C98-C408-C640-B9F0-749147634C91}"/>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54" name="Line 28">
          <a:extLst>
            <a:ext uri="{FF2B5EF4-FFF2-40B4-BE49-F238E27FC236}">
              <a16:creationId xmlns:a16="http://schemas.microsoft.com/office/drawing/2014/main" id="{2FADBA9C-96DD-384F-9154-070E836F99C4}"/>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55" name="Line 29">
          <a:extLst>
            <a:ext uri="{FF2B5EF4-FFF2-40B4-BE49-F238E27FC236}">
              <a16:creationId xmlns:a16="http://schemas.microsoft.com/office/drawing/2014/main" id="{CEE1A549-537F-0F49-98D1-88B0C7BECA7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56" name="Line 13">
          <a:extLst>
            <a:ext uri="{FF2B5EF4-FFF2-40B4-BE49-F238E27FC236}">
              <a16:creationId xmlns:a16="http://schemas.microsoft.com/office/drawing/2014/main" id="{9093210A-0BD5-AF45-9545-514E89EE930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57" name="Line 29">
          <a:extLst>
            <a:ext uri="{FF2B5EF4-FFF2-40B4-BE49-F238E27FC236}">
              <a16:creationId xmlns:a16="http://schemas.microsoft.com/office/drawing/2014/main" id="{DB25B7D6-C134-BF44-9D52-B08016E7977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58" name="Line 12">
          <a:extLst>
            <a:ext uri="{FF2B5EF4-FFF2-40B4-BE49-F238E27FC236}">
              <a16:creationId xmlns:a16="http://schemas.microsoft.com/office/drawing/2014/main" id="{5C1B9472-0CCE-8049-8AF2-C57BCA3F857A}"/>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59" name="Line 13">
          <a:extLst>
            <a:ext uri="{FF2B5EF4-FFF2-40B4-BE49-F238E27FC236}">
              <a16:creationId xmlns:a16="http://schemas.microsoft.com/office/drawing/2014/main" id="{B4B5467E-F391-9647-AC8E-49C6BD5B9C2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60" name="Line 28">
          <a:extLst>
            <a:ext uri="{FF2B5EF4-FFF2-40B4-BE49-F238E27FC236}">
              <a16:creationId xmlns:a16="http://schemas.microsoft.com/office/drawing/2014/main" id="{47583A71-BC58-5644-875A-CA49FD1392F2}"/>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61" name="Line 29">
          <a:extLst>
            <a:ext uri="{FF2B5EF4-FFF2-40B4-BE49-F238E27FC236}">
              <a16:creationId xmlns:a16="http://schemas.microsoft.com/office/drawing/2014/main" id="{7716FB1A-055E-5B40-B0F5-5F214DF088C2}"/>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xdr:col>
      <xdr:colOff>180975</xdr:colOff>
      <xdr:row>1</xdr:row>
      <xdr:rowOff>85725</xdr:rowOff>
    </xdr:from>
    <xdr:ext cx="657225" cy="647700"/>
    <xdr:pic>
      <xdr:nvPicPr>
        <xdr:cNvPr id="362" name="1 Imagen">
          <a:extLst>
            <a:ext uri="{FF2B5EF4-FFF2-40B4-BE49-F238E27FC236}">
              <a16:creationId xmlns:a16="http://schemas.microsoft.com/office/drawing/2014/main" id="{DECD38C8-CA5C-1C4B-80E4-3B91F89E1FE8}"/>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1</xdr:col>
      <xdr:colOff>180975</xdr:colOff>
      <xdr:row>1</xdr:row>
      <xdr:rowOff>85725</xdr:rowOff>
    </xdr:from>
    <xdr:to>
      <xdr:col>1</xdr:col>
      <xdr:colOff>838200</xdr:colOff>
      <xdr:row>2</xdr:row>
      <xdr:rowOff>542925</xdr:rowOff>
    </xdr:to>
    <xdr:pic>
      <xdr:nvPicPr>
        <xdr:cNvPr id="363" name="1 Imagen">
          <a:extLst>
            <a:ext uri="{FF2B5EF4-FFF2-40B4-BE49-F238E27FC236}">
              <a16:creationId xmlns:a16="http://schemas.microsoft.com/office/drawing/2014/main" id="{FDE6E985-900E-6542-9F46-B07533386C78}"/>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364" name="Line 12">
          <a:extLst>
            <a:ext uri="{FF2B5EF4-FFF2-40B4-BE49-F238E27FC236}">
              <a16:creationId xmlns:a16="http://schemas.microsoft.com/office/drawing/2014/main" id="{1A43903D-EE3D-6648-9FAE-6380A5670599}"/>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65" name="Line 13">
          <a:extLst>
            <a:ext uri="{FF2B5EF4-FFF2-40B4-BE49-F238E27FC236}">
              <a16:creationId xmlns:a16="http://schemas.microsoft.com/office/drawing/2014/main" id="{93B3ACCF-D813-D845-ACCC-9F0C72F6460F}"/>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66" name="Line 28">
          <a:extLst>
            <a:ext uri="{FF2B5EF4-FFF2-40B4-BE49-F238E27FC236}">
              <a16:creationId xmlns:a16="http://schemas.microsoft.com/office/drawing/2014/main" id="{5DD43F5F-646F-F44E-89F8-69E6DE01D484}"/>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67" name="Line 29">
          <a:extLst>
            <a:ext uri="{FF2B5EF4-FFF2-40B4-BE49-F238E27FC236}">
              <a16:creationId xmlns:a16="http://schemas.microsoft.com/office/drawing/2014/main" id="{5F3DB719-B0FE-9A44-A199-72B8F4895E9A}"/>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68" name="Line 13">
          <a:extLst>
            <a:ext uri="{FF2B5EF4-FFF2-40B4-BE49-F238E27FC236}">
              <a16:creationId xmlns:a16="http://schemas.microsoft.com/office/drawing/2014/main" id="{4DFAFFFA-C612-5C4A-AA1B-4FEC23FCDE7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69" name="Line 29">
          <a:extLst>
            <a:ext uri="{FF2B5EF4-FFF2-40B4-BE49-F238E27FC236}">
              <a16:creationId xmlns:a16="http://schemas.microsoft.com/office/drawing/2014/main" id="{6962BADF-2424-5646-A8AB-187B9664BBA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70" name="Line 12">
          <a:extLst>
            <a:ext uri="{FF2B5EF4-FFF2-40B4-BE49-F238E27FC236}">
              <a16:creationId xmlns:a16="http://schemas.microsoft.com/office/drawing/2014/main" id="{772DEE63-88AA-3E48-B8B5-A675905D85F2}"/>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71" name="Line 13">
          <a:extLst>
            <a:ext uri="{FF2B5EF4-FFF2-40B4-BE49-F238E27FC236}">
              <a16:creationId xmlns:a16="http://schemas.microsoft.com/office/drawing/2014/main" id="{AAA56CD2-A579-794A-87C2-220D5FAA67C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72" name="Line 28">
          <a:extLst>
            <a:ext uri="{FF2B5EF4-FFF2-40B4-BE49-F238E27FC236}">
              <a16:creationId xmlns:a16="http://schemas.microsoft.com/office/drawing/2014/main" id="{41C74E4C-726E-EB45-B20C-7B7977E9DA99}"/>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73" name="Line 29">
          <a:extLst>
            <a:ext uri="{FF2B5EF4-FFF2-40B4-BE49-F238E27FC236}">
              <a16:creationId xmlns:a16="http://schemas.microsoft.com/office/drawing/2014/main" id="{65AED6AC-75AD-2A4C-A6CC-C368D342C97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374" name="1 Imagen">
          <a:extLst>
            <a:ext uri="{FF2B5EF4-FFF2-40B4-BE49-F238E27FC236}">
              <a16:creationId xmlns:a16="http://schemas.microsoft.com/office/drawing/2014/main" id="{E9FE2A13-D26F-704B-9642-B11A8C70C077}"/>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375" name="Line 12">
          <a:extLst>
            <a:ext uri="{FF2B5EF4-FFF2-40B4-BE49-F238E27FC236}">
              <a16:creationId xmlns:a16="http://schemas.microsoft.com/office/drawing/2014/main" id="{A56528B0-1498-D043-8592-A3DBAF597B1A}"/>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76" name="Line 13">
          <a:extLst>
            <a:ext uri="{FF2B5EF4-FFF2-40B4-BE49-F238E27FC236}">
              <a16:creationId xmlns:a16="http://schemas.microsoft.com/office/drawing/2014/main" id="{1737FD04-AB88-B144-B2F3-26914508DB4A}"/>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77" name="Line 28">
          <a:extLst>
            <a:ext uri="{FF2B5EF4-FFF2-40B4-BE49-F238E27FC236}">
              <a16:creationId xmlns:a16="http://schemas.microsoft.com/office/drawing/2014/main" id="{BEA8E80D-0290-9E44-A373-97F25FE0E9E8}"/>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78" name="Line 29">
          <a:extLst>
            <a:ext uri="{FF2B5EF4-FFF2-40B4-BE49-F238E27FC236}">
              <a16:creationId xmlns:a16="http://schemas.microsoft.com/office/drawing/2014/main" id="{955460E9-C72C-F24D-BB60-B845E2BF84E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79" name="Line 13">
          <a:extLst>
            <a:ext uri="{FF2B5EF4-FFF2-40B4-BE49-F238E27FC236}">
              <a16:creationId xmlns:a16="http://schemas.microsoft.com/office/drawing/2014/main" id="{2A312774-27B4-6E47-B275-1136ADA6773F}"/>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80" name="Line 29">
          <a:extLst>
            <a:ext uri="{FF2B5EF4-FFF2-40B4-BE49-F238E27FC236}">
              <a16:creationId xmlns:a16="http://schemas.microsoft.com/office/drawing/2014/main" id="{3BD89504-EC00-8648-82AC-D4497200FC42}"/>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81" name="Line 12">
          <a:extLst>
            <a:ext uri="{FF2B5EF4-FFF2-40B4-BE49-F238E27FC236}">
              <a16:creationId xmlns:a16="http://schemas.microsoft.com/office/drawing/2014/main" id="{5568A14C-96DB-9144-A250-1103FBD1B95C}"/>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82" name="Line 13">
          <a:extLst>
            <a:ext uri="{FF2B5EF4-FFF2-40B4-BE49-F238E27FC236}">
              <a16:creationId xmlns:a16="http://schemas.microsoft.com/office/drawing/2014/main" id="{CA84D50C-DCCB-6A49-846D-AB5285860AC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83" name="Line 28">
          <a:extLst>
            <a:ext uri="{FF2B5EF4-FFF2-40B4-BE49-F238E27FC236}">
              <a16:creationId xmlns:a16="http://schemas.microsoft.com/office/drawing/2014/main" id="{ED722C10-9447-3947-A64C-149C09055956}"/>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84" name="Line 29">
          <a:extLst>
            <a:ext uri="{FF2B5EF4-FFF2-40B4-BE49-F238E27FC236}">
              <a16:creationId xmlns:a16="http://schemas.microsoft.com/office/drawing/2014/main" id="{08860B32-CA35-F042-93A0-3AC12C6437D1}"/>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85" name="Line 12">
          <a:extLst>
            <a:ext uri="{FF2B5EF4-FFF2-40B4-BE49-F238E27FC236}">
              <a16:creationId xmlns:a16="http://schemas.microsoft.com/office/drawing/2014/main" id="{64F926F6-1999-8042-A587-B787B17F3B0F}"/>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86" name="Line 13">
          <a:extLst>
            <a:ext uri="{FF2B5EF4-FFF2-40B4-BE49-F238E27FC236}">
              <a16:creationId xmlns:a16="http://schemas.microsoft.com/office/drawing/2014/main" id="{67C43501-64A2-7644-B39C-F301DE7E36CA}"/>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87" name="Line 28">
          <a:extLst>
            <a:ext uri="{FF2B5EF4-FFF2-40B4-BE49-F238E27FC236}">
              <a16:creationId xmlns:a16="http://schemas.microsoft.com/office/drawing/2014/main" id="{8434FC5F-0D03-1643-8567-6502A284BB16}"/>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88" name="Line 29">
          <a:extLst>
            <a:ext uri="{FF2B5EF4-FFF2-40B4-BE49-F238E27FC236}">
              <a16:creationId xmlns:a16="http://schemas.microsoft.com/office/drawing/2014/main" id="{85278A70-26A8-EF49-B71C-FD561213D61E}"/>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89" name="Line 13">
          <a:extLst>
            <a:ext uri="{FF2B5EF4-FFF2-40B4-BE49-F238E27FC236}">
              <a16:creationId xmlns:a16="http://schemas.microsoft.com/office/drawing/2014/main" id="{AB5B6185-3497-9F4B-B956-AFC13B89673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90" name="Line 29">
          <a:extLst>
            <a:ext uri="{FF2B5EF4-FFF2-40B4-BE49-F238E27FC236}">
              <a16:creationId xmlns:a16="http://schemas.microsoft.com/office/drawing/2014/main" id="{6BF450C6-DDE7-934E-AADA-66BCC7FCF41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91" name="Line 12">
          <a:extLst>
            <a:ext uri="{FF2B5EF4-FFF2-40B4-BE49-F238E27FC236}">
              <a16:creationId xmlns:a16="http://schemas.microsoft.com/office/drawing/2014/main" id="{3721DEF3-DC7D-114B-AA4B-84E45B849C12}"/>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92" name="Line 13">
          <a:extLst>
            <a:ext uri="{FF2B5EF4-FFF2-40B4-BE49-F238E27FC236}">
              <a16:creationId xmlns:a16="http://schemas.microsoft.com/office/drawing/2014/main" id="{D71B7AB9-1E8E-234A-A8BE-8F7A913D3E3E}"/>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93" name="Line 28">
          <a:extLst>
            <a:ext uri="{FF2B5EF4-FFF2-40B4-BE49-F238E27FC236}">
              <a16:creationId xmlns:a16="http://schemas.microsoft.com/office/drawing/2014/main" id="{8F8FDD54-E147-CC40-AC5E-C6AC707EA88D}"/>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94" name="Line 29">
          <a:extLst>
            <a:ext uri="{FF2B5EF4-FFF2-40B4-BE49-F238E27FC236}">
              <a16:creationId xmlns:a16="http://schemas.microsoft.com/office/drawing/2014/main" id="{30D8CC71-8743-6C4C-BDBE-0BC0F4825C62}"/>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95" name="Line 12">
          <a:extLst>
            <a:ext uri="{FF2B5EF4-FFF2-40B4-BE49-F238E27FC236}">
              <a16:creationId xmlns:a16="http://schemas.microsoft.com/office/drawing/2014/main" id="{AD71AFE2-5CB5-6B40-90C4-DC193C6A86B2}"/>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96" name="Line 13">
          <a:extLst>
            <a:ext uri="{FF2B5EF4-FFF2-40B4-BE49-F238E27FC236}">
              <a16:creationId xmlns:a16="http://schemas.microsoft.com/office/drawing/2014/main" id="{F1FD059E-7AD6-1443-8708-26FB8C2B0D9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97" name="Line 28">
          <a:extLst>
            <a:ext uri="{FF2B5EF4-FFF2-40B4-BE49-F238E27FC236}">
              <a16:creationId xmlns:a16="http://schemas.microsoft.com/office/drawing/2014/main" id="{4E246200-C097-4049-904B-F3426E95851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98" name="Line 29">
          <a:extLst>
            <a:ext uri="{FF2B5EF4-FFF2-40B4-BE49-F238E27FC236}">
              <a16:creationId xmlns:a16="http://schemas.microsoft.com/office/drawing/2014/main" id="{4BAEEF35-379E-C247-B9EF-45E6B222F32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99" name="Line 13">
          <a:extLst>
            <a:ext uri="{FF2B5EF4-FFF2-40B4-BE49-F238E27FC236}">
              <a16:creationId xmlns:a16="http://schemas.microsoft.com/office/drawing/2014/main" id="{29171B11-9681-BE42-A2E3-CADD17A7F7E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00" name="Line 29">
          <a:extLst>
            <a:ext uri="{FF2B5EF4-FFF2-40B4-BE49-F238E27FC236}">
              <a16:creationId xmlns:a16="http://schemas.microsoft.com/office/drawing/2014/main" id="{3F12FC31-81CA-964D-A3AC-54C035ACFBE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01" name="Line 12">
          <a:extLst>
            <a:ext uri="{FF2B5EF4-FFF2-40B4-BE49-F238E27FC236}">
              <a16:creationId xmlns:a16="http://schemas.microsoft.com/office/drawing/2014/main" id="{0AB474F5-18D9-C54A-9D98-D8814782BE7E}"/>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02" name="Line 13">
          <a:extLst>
            <a:ext uri="{FF2B5EF4-FFF2-40B4-BE49-F238E27FC236}">
              <a16:creationId xmlns:a16="http://schemas.microsoft.com/office/drawing/2014/main" id="{62592F11-F624-694E-9D35-28B4B43C48A1}"/>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03" name="Line 28">
          <a:extLst>
            <a:ext uri="{FF2B5EF4-FFF2-40B4-BE49-F238E27FC236}">
              <a16:creationId xmlns:a16="http://schemas.microsoft.com/office/drawing/2014/main" id="{835E362A-CEF7-174F-B66B-0406EDA7CDE9}"/>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04" name="Line 29">
          <a:extLst>
            <a:ext uri="{FF2B5EF4-FFF2-40B4-BE49-F238E27FC236}">
              <a16:creationId xmlns:a16="http://schemas.microsoft.com/office/drawing/2014/main" id="{F1742123-F69A-454B-94A4-2B5A05F5FA2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405" name="1 Imagen">
          <a:extLst>
            <a:ext uri="{FF2B5EF4-FFF2-40B4-BE49-F238E27FC236}">
              <a16:creationId xmlns:a16="http://schemas.microsoft.com/office/drawing/2014/main" id="{B9CC74FB-E967-F044-B4FC-93366E98C78B}"/>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180975</xdr:colOff>
      <xdr:row>1</xdr:row>
      <xdr:rowOff>85725</xdr:rowOff>
    </xdr:from>
    <xdr:to>
      <xdr:col>1</xdr:col>
      <xdr:colOff>838200</xdr:colOff>
      <xdr:row>2</xdr:row>
      <xdr:rowOff>542925</xdr:rowOff>
    </xdr:to>
    <xdr:pic>
      <xdr:nvPicPr>
        <xdr:cNvPr id="406" name="1 Imagen">
          <a:extLst>
            <a:ext uri="{FF2B5EF4-FFF2-40B4-BE49-F238E27FC236}">
              <a16:creationId xmlns:a16="http://schemas.microsoft.com/office/drawing/2014/main" id="{ABE1BA5E-2289-D646-9AAC-938502A6F4DD}"/>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407" name="Line 12">
          <a:extLst>
            <a:ext uri="{FF2B5EF4-FFF2-40B4-BE49-F238E27FC236}">
              <a16:creationId xmlns:a16="http://schemas.microsoft.com/office/drawing/2014/main" id="{3A4D070A-E790-0547-8C70-26477A054242}"/>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08" name="Line 13">
          <a:extLst>
            <a:ext uri="{FF2B5EF4-FFF2-40B4-BE49-F238E27FC236}">
              <a16:creationId xmlns:a16="http://schemas.microsoft.com/office/drawing/2014/main" id="{ECEBFCC4-6B55-A94D-AB08-9F2C1B5E761E}"/>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09" name="Line 28">
          <a:extLst>
            <a:ext uri="{FF2B5EF4-FFF2-40B4-BE49-F238E27FC236}">
              <a16:creationId xmlns:a16="http://schemas.microsoft.com/office/drawing/2014/main" id="{E01350AF-61BE-2F47-B759-663B71892E4A}"/>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10" name="Line 29">
          <a:extLst>
            <a:ext uri="{FF2B5EF4-FFF2-40B4-BE49-F238E27FC236}">
              <a16:creationId xmlns:a16="http://schemas.microsoft.com/office/drawing/2014/main" id="{20C236AA-168C-C145-9E89-76CF6A91AE91}"/>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11" name="Line 13">
          <a:extLst>
            <a:ext uri="{FF2B5EF4-FFF2-40B4-BE49-F238E27FC236}">
              <a16:creationId xmlns:a16="http://schemas.microsoft.com/office/drawing/2014/main" id="{A4E31F38-2CC8-2640-B3FF-62BC811858DF}"/>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12" name="Line 29">
          <a:extLst>
            <a:ext uri="{FF2B5EF4-FFF2-40B4-BE49-F238E27FC236}">
              <a16:creationId xmlns:a16="http://schemas.microsoft.com/office/drawing/2014/main" id="{73AEEB2F-6843-4043-80E1-223D02C91F9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13" name="Line 12">
          <a:extLst>
            <a:ext uri="{FF2B5EF4-FFF2-40B4-BE49-F238E27FC236}">
              <a16:creationId xmlns:a16="http://schemas.microsoft.com/office/drawing/2014/main" id="{4B1B775A-D047-444A-A0B9-95958CD30EF5}"/>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14" name="Line 13">
          <a:extLst>
            <a:ext uri="{FF2B5EF4-FFF2-40B4-BE49-F238E27FC236}">
              <a16:creationId xmlns:a16="http://schemas.microsoft.com/office/drawing/2014/main" id="{4649EDD3-85B7-E84C-B3D4-CD0C6F7FA81F}"/>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15" name="Line 28">
          <a:extLst>
            <a:ext uri="{FF2B5EF4-FFF2-40B4-BE49-F238E27FC236}">
              <a16:creationId xmlns:a16="http://schemas.microsoft.com/office/drawing/2014/main" id="{D772FA9A-1C81-5F4E-9895-5ED91DD92480}"/>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16" name="Line 29">
          <a:extLst>
            <a:ext uri="{FF2B5EF4-FFF2-40B4-BE49-F238E27FC236}">
              <a16:creationId xmlns:a16="http://schemas.microsoft.com/office/drawing/2014/main" id="{30304FC2-5C36-F647-BC18-54C84720813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417" name="1 Imagen">
          <a:extLst>
            <a:ext uri="{FF2B5EF4-FFF2-40B4-BE49-F238E27FC236}">
              <a16:creationId xmlns:a16="http://schemas.microsoft.com/office/drawing/2014/main" id="{6A90633D-2C32-4547-B5A6-C35C76630AC6}"/>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418" name="Line 12">
          <a:extLst>
            <a:ext uri="{FF2B5EF4-FFF2-40B4-BE49-F238E27FC236}">
              <a16:creationId xmlns:a16="http://schemas.microsoft.com/office/drawing/2014/main" id="{5830E00D-0B4C-E94A-AE00-564768171E4B}"/>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19" name="Line 13">
          <a:extLst>
            <a:ext uri="{FF2B5EF4-FFF2-40B4-BE49-F238E27FC236}">
              <a16:creationId xmlns:a16="http://schemas.microsoft.com/office/drawing/2014/main" id="{4F03EB53-1974-B849-A22D-ABD1DEFE745A}"/>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20" name="Line 28">
          <a:extLst>
            <a:ext uri="{FF2B5EF4-FFF2-40B4-BE49-F238E27FC236}">
              <a16:creationId xmlns:a16="http://schemas.microsoft.com/office/drawing/2014/main" id="{BE2E259E-A26D-1C4A-897C-D81E79575A53}"/>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21" name="Line 29">
          <a:extLst>
            <a:ext uri="{FF2B5EF4-FFF2-40B4-BE49-F238E27FC236}">
              <a16:creationId xmlns:a16="http://schemas.microsoft.com/office/drawing/2014/main" id="{BB2999F0-6270-F248-A70C-F436318825B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22" name="Line 13">
          <a:extLst>
            <a:ext uri="{FF2B5EF4-FFF2-40B4-BE49-F238E27FC236}">
              <a16:creationId xmlns:a16="http://schemas.microsoft.com/office/drawing/2014/main" id="{263D7A0E-507E-F94F-9D72-561091271C2A}"/>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23" name="Line 29">
          <a:extLst>
            <a:ext uri="{FF2B5EF4-FFF2-40B4-BE49-F238E27FC236}">
              <a16:creationId xmlns:a16="http://schemas.microsoft.com/office/drawing/2014/main" id="{18C92CF8-54D9-3D47-97A7-82370FD7159E}"/>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24" name="Line 12">
          <a:extLst>
            <a:ext uri="{FF2B5EF4-FFF2-40B4-BE49-F238E27FC236}">
              <a16:creationId xmlns:a16="http://schemas.microsoft.com/office/drawing/2014/main" id="{399245E3-E5A5-884C-9D39-E4B814A5163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25" name="Line 13">
          <a:extLst>
            <a:ext uri="{FF2B5EF4-FFF2-40B4-BE49-F238E27FC236}">
              <a16:creationId xmlns:a16="http://schemas.microsoft.com/office/drawing/2014/main" id="{FD97E7B9-E494-7145-B3B9-8A61597678A5}"/>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26" name="Line 28">
          <a:extLst>
            <a:ext uri="{FF2B5EF4-FFF2-40B4-BE49-F238E27FC236}">
              <a16:creationId xmlns:a16="http://schemas.microsoft.com/office/drawing/2014/main" id="{F1285149-A434-424E-8033-97CB304F805D}"/>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27" name="Line 29">
          <a:extLst>
            <a:ext uri="{FF2B5EF4-FFF2-40B4-BE49-F238E27FC236}">
              <a16:creationId xmlns:a16="http://schemas.microsoft.com/office/drawing/2014/main" id="{4C77B981-F4C9-0F4E-837D-8028B6BB473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28" name="Line 12">
          <a:extLst>
            <a:ext uri="{FF2B5EF4-FFF2-40B4-BE49-F238E27FC236}">
              <a16:creationId xmlns:a16="http://schemas.microsoft.com/office/drawing/2014/main" id="{C79DCE9E-B911-0B48-9CCD-92200305C93B}"/>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29" name="Line 13">
          <a:extLst>
            <a:ext uri="{FF2B5EF4-FFF2-40B4-BE49-F238E27FC236}">
              <a16:creationId xmlns:a16="http://schemas.microsoft.com/office/drawing/2014/main" id="{217FAE90-89D3-2948-909E-0646373E35F1}"/>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30" name="Line 28">
          <a:extLst>
            <a:ext uri="{FF2B5EF4-FFF2-40B4-BE49-F238E27FC236}">
              <a16:creationId xmlns:a16="http://schemas.microsoft.com/office/drawing/2014/main" id="{54D2A055-1753-DB4B-A51E-5D000CED8AA0}"/>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31" name="Line 29">
          <a:extLst>
            <a:ext uri="{FF2B5EF4-FFF2-40B4-BE49-F238E27FC236}">
              <a16:creationId xmlns:a16="http://schemas.microsoft.com/office/drawing/2014/main" id="{87C260D0-E6F5-E048-9740-04EB0D64D6C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32" name="Line 13">
          <a:extLst>
            <a:ext uri="{FF2B5EF4-FFF2-40B4-BE49-F238E27FC236}">
              <a16:creationId xmlns:a16="http://schemas.microsoft.com/office/drawing/2014/main" id="{F914286A-C716-3943-B247-41A1765EBFDF}"/>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33" name="Line 29">
          <a:extLst>
            <a:ext uri="{FF2B5EF4-FFF2-40B4-BE49-F238E27FC236}">
              <a16:creationId xmlns:a16="http://schemas.microsoft.com/office/drawing/2014/main" id="{E38CA0D8-A279-1545-8E00-74F721555D3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34" name="Line 12">
          <a:extLst>
            <a:ext uri="{FF2B5EF4-FFF2-40B4-BE49-F238E27FC236}">
              <a16:creationId xmlns:a16="http://schemas.microsoft.com/office/drawing/2014/main" id="{9CC6211F-F743-7040-BFCA-CE8C1085B491}"/>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35" name="Line 13">
          <a:extLst>
            <a:ext uri="{FF2B5EF4-FFF2-40B4-BE49-F238E27FC236}">
              <a16:creationId xmlns:a16="http://schemas.microsoft.com/office/drawing/2014/main" id="{4E7982ED-1A2F-BA44-99EF-125BB2E1A35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36" name="Line 28">
          <a:extLst>
            <a:ext uri="{FF2B5EF4-FFF2-40B4-BE49-F238E27FC236}">
              <a16:creationId xmlns:a16="http://schemas.microsoft.com/office/drawing/2014/main" id="{AF783619-A6C7-694D-99A9-118DE2F50318}"/>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37" name="Line 29">
          <a:extLst>
            <a:ext uri="{FF2B5EF4-FFF2-40B4-BE49-F238E27FC236}">
              <a16:creationId xmlns:a16="http://schemas.microsoft.com/office/drawing/2014/main" id="{3CD293FF-FFDE-AB40-9B47-032AB216CF0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38" name="Line 12">
          <a:extLst>
            <a:ext uri="{FF2B5EF4-FFF2-40B4-BE49-F238E27FC236}">
              <a16:creationId xmlns:a16="http://schemas.microsoft.com/office/drawing/2014/main" id="{8C2BCED0-9955-8446-98DD-48C1DEE11D5E}"/>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39" name="Line 13">
          <a:extLst>
            <a:ext uri="{FF2B5EF4-FFF2-40B4-BE49-F238E27FC236}">
              <a16:creationId xmlns:a16="http://schemas.microsoft.com/office/drawing/2014/main" id="{8EDF7944-5D63-AB4B-B43A-3B37EF1CB50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40" name="Line 28">
          <a:extLst>
            <a:ext uri="{FF2B5EF4-FFF2-40B4-BE49-F238E27FC236}">
              <a16:creationId xmlns:a16="http://schemas.microsoft.com/office/drawing/2014/main" id="{0D0E42EE-A9DC-FD4A-8F51-6D8B94112FC5}"/>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41" name="Line 29">
          <a:extLst>
            <a:ext uri="{FF2B5EF4-FFF2-40B4-BE49-F238E27FC236}">
              <a16:creationId xmlns:a16="http://schemas.microsoft.com/office/drawing/2014/main" id="{7A754883-209F-224B-932D-EFF32D2E82B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42" name="Line 13">
          <a:extLst>
            <a:ext uri="{FF2B5EF4-FFF2-40B4-BE49-F238E27FC236}">
              <a16:creationId xmlns:a16="http://schemas.microsoft.com/office/drawing/2014/main" id="{1096951C-D8A6-4441-851B-16BE4FFE5CA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43" name="Line 29">
          <a:extLst>
            <a:ext uri="{FF2B5EF4-FFF2-40B4-BE49-F238E27FC236}">
              <a16:creationId xmlns:a16="http://schemas.microsoft.com/office/drawing/2014/main" id="{CB0BA983-E21C-9141-9E60-96E2A8427302}"/>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44" name="Line 12">
          <a:extLst>
            <a:ext uri="{FF2B5EF4-FFF2-40B4-BE49-F238E27FC236}">
              <a16:creationId xmlns:a16="http://schemas.microsoft.com/office/drawing/2014/main" id="{49893CBD-3D8E-2246-88A5-3E2CF24930B3}"/>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45" name="Line 13">
          <a:extLst>
            <a:ext uri="{FF2B5EF4-FFF2-40B4-BE49-F238E27FC236}">
              <a16:creationId xmlns:a16="http://schemas.microsoft.com/office/drawing/2014/main" id="{5FA6C044-49FD-3C44-8331-C7CA68FE47A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46" name="Line 28">
          <a:extLst>
            <a:ext uri="{FF2B5EF4-FFF2-40B4-BE49-F238E27FC236}">
              <a16:creationId xmlns:a16="http://schemas.microsoft.com/office/drawing/2014/main" id="{B33AD1EC-C5A7-1246-BF45-6073C8FE0C01}"/>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47" name="Line 29">
          <a:extLst>
            <a:ext uri="{FF2B5EF4-FFF2-40B4-BE49-F238E27FC236}">
              <a16:creationId xmlns:a16="http://schemas.microsoft.com/office/drawing/2014/main" id="{7C27B054-F900-6D4C-8FEC-788E5E04F10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448" name="1 Imagen">
          <a:extLst>
            <a:ext uri="{FF2B5EF4-FFF2-40B4-BE49-F238E27FC236}">
              <a16:creationId xmlns:a16="http://schemas.microsoft.com/office/drawing/2014/main" id="{33D67446-8365-F849-A14C-306F40EABDE6}"/>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180975</xdr:colOff>
      <xdr:row>1</xdr:row>
      <xdr:rowOff>85725</xdr:rowOff>
    </xdr:from>
    <xdr:to>
      <xdr:col>1</xdr:col>
      <xdr:colOff>838200</xdr:colOff>
      <xdr:row>2</xdr:row>
      <xdr:rowOff>542925</xdr:rowOff>
    </xdr:to>
    <xdr:pic>
      <xdr:nvPicPr>
        <xdr:cNvPr id="449" name="1 Imagen">
          <a:extLst>
            <a:ext uri="{FF2B5EF4-FFF2-40B4-BE49-F238E27FC236}">
              <a16:creationId xmlns:a16="http://schemas.microsoft.com/office/drawing/2014/main" id="{7C94E2F7-63C2-F740-A99D-60B0AD0FDB7C}"/>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450" name="Line 12">
          <a:extLst>
            <a:ext uri="{FF2B5EF4-FFF2-40B4-BE49-F238E27FC236}">
              <a16:creationId xmlns:a16="http://schemas.microsoft.com/office/drawing/2014/main" id="{DD28F94E-BE1B-634B-ACAE-DDC42CF34B54}"/>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51" name="Line 13">
          <a:extLst>
            <a:ext uri="{FF2B5EF4-FFF2-40B4-BE49-F238E27FC236}">
              <a16:creationId xmlns:a16="http://schemas.microsoft.com/office/drawing/2014/main" id="{DCDAC9DF-CC89-BC49-AB74-3544BB4BD17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52" name="Line 28">
          <a:extLst>
            <a:ext uri="{FF2B5EF4-FFF2-40B4-BE49-F238E27FC236}">
              <a16:creationId xmlns:a16="http://schemas.microsoft.com/office/drawing/2014/main" id="{9B86A0B0-9A3E-EE4C-B3BE-F800E9899A4D}"/>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53" name="Line 29">
          <a:extLst>
            <a:ext uri="{FF2B5EF4-FFF2-40B4-BE49-F238E27FC236}">
              <a16:creationId xmlns:a16="http://schemas.microsoft.com/office/drawing/2014/main" id="{52FD0752-D07F-4741-AE30-B5980A0A9D8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54" name="Line 13">
          <a:extLst>
            <a:ext uri="{FF2B5EF4-FFF2-40B4-BE49-F238E27FC236}">
              <a16:creationId xmlns:a16="http://schemas.microsoft.com/office/drawing/2014/main" id="{3479686E-239C-8E45-A911-BE9A0290111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55" name="Line 29">
          <a:extLst>
            <a:ext uri="{FF2B5EF4-FFF2-40B4-BE49-F238E27FC236}">
              <a16:creationId xmlns:a16="http://schemas.microsoft.com/office/drawing/2014/main" id="{CAD354D6-593A-F744-8ADB-6D08CF888C9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56" name="Line 12">
          <a:extLst>
            <a:ext uri="{FF2B5EF4-FFF2-40B4-BE49-F238E27FC236}">
              <a16:creationId xmlns:a16="http://schemas.microsoft.com/office/drawing/2014/main" id="{F09E53F5-571E-7849-B1D7-1D2D125DB05E}"/>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57" name="Line 13">
          <a:extLst>
            <a:ext uri="{FF2B5EF4-FFF2-40B4-BE49-F238E27FC236}">
              <a16:creationId xmlns:a16="http://schemas.microsoft.com/office/drawing/2014/main" id="{B4F0C028-EF7E-5345-B57E-F9E2E761EF8F}"/>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58" name="Line 28">
          <a:extLst>
            <a:ext uri="{FF2B5EF4-FFF2-40B4-BE49-F238E27FC236}">
              <a16:creationId xmlns:a16="http://schemas.microsoft.com/office/drawing/2014/main" id="{15F1A832-0F62-B64A-9D63-7198134286B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59" name="Line 29">
          <a:extLst>
            <a:ext uri="{FF2B5EF4-FFF2-40B4-BE49-F238E27FC236}">
              <a16:creationId xmlns:a16="http://schemas.microsoft.com/office/drawing/2014/main" id="{D86B0654-5616-474C-BDE1-EE0973779EEF}"/>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460" name="1 Imagen">
          <a:extLst>
            <a:ext uri="{FF2B5EF4-FFF2-40B4-BE49-F238E27FC236}">
              <a16:creationId xmlns:a16="http://schemas.microsoft.com/office/drawing/2014/main" id="{15B50DDF-5E94-104B-926D-148C1D9C9B7C}"/>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461" name="Line 12">
          <a:extLst>
            <a:ext uri="{FF2B5EF4-FFF2-40B4-BE49-F238E27FC236}">
              <a16:creationId xmlns:a16="http://schemas.microsoft.com/office/drawing/2014/main" id="{C3C70077-2DD4-254D-8F4C-ADDB0513512B}"/>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62" name="Line 13">
          <a:extLst>
            <a:ext uri="{FF2B5EF4-FFF2-40B4-BE49-F238E27FC236}">
              <a16:creationId xmlns:a16="http://schemas.microsoft.com/office/drawing/2014/main" id="{103321CF-1835-6147-8262-98523BBC9BB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63" name="Line 28">
          <a:extLst>
            <a:ext uri="{FF2B5EF4-FFF2-40B4-BE49-F238E27FC236}">
              <a16:creationId xmlns:a16="http://schemas.microsoft.com/office/drawing/2014/main" id="{5BF73611-7F56-B34E-8E7C-A52CF2F7CE4D}"/>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64" name="Line 29">
          <a:extLst>
            <a:ext uri="{FF2B5EF4-FFF2-40B4-BE49-F238E27FC236}">
              <a16:creationId xmlns:a16="http://schemas.microsoft.com/office/drawing/2014/main" id="{D4131368-0E6E-FC42-A9AD-7F33A950608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65" name="Line 13">
          <a:extLst>
            <a:ext uri="{FF2B5EF4-FFF2-40B4-BE49-F238E27FC236}">
              <a16:creationId xmlns:a16="http://schemas.microsoft.com/office/drawing/2014/main" id="{9EF28083-5E28-FF46-BBBD-125A403A437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66" name="Line 29">
          <a:extLst>
            <a:ext uri="{FF2B5EF4-FFF2-40B4-BE49-F238E27FC236}">
              <a16:creationId xmlns:a16="http://schemas.microsoft.com/office/drawing/2014/main" id="{91762A53-C11A-934E-B989-064737303AC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67" name="Line 12">
          <a:extLst>
            <a:ext uri="{FF2B5EF4-FFF2-40B4-BE49-F238E27FC236}">
              <a16:creationId xmlns:a16="http://schemas.microsoft.com/office/drawing/2014/main" id="{82370F62-26B3-754D-B59B-A5720F524CCE}"/>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68" name="Line 13">
          <a:extLst>
            <a:ext uri="{FF2B5EF4-FFF2-40B4-BE49-F238E27FC236}">
              <a16:creationId xmlns:a16="http://schemas.microsoft.com/office/drawing/2014/main" id="{42087C7B-18D3-334B-9808-2508A5EC7E3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69" name="Line 28">
          <a:extLst>
            <a:ext uri="{FF2B5EF4-FFF2-40B4-BE49-F238E27FC236}">
              <a16:creationId xmlns:a16="http://schemas.microsoft.com/office/drawing/2014/main" id="{FEAA893A-AFC2-604E-AE6D-FF4023B195F8}"/>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70" name="Line 29">
          <a:extLst>
            <a:ext uri="{FF2B5EF4-FFF2-40B4-BE49-F238E27FC236}">
              <a16:creationId xmlns:a16="http://schemas.microsoft.com/office/drawing/2014/main" id="{BD846B9F-0EC0-ED44-A273-497B039B4DEF}"/>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71" name="Line 12">
          <a:extLst>
            <a:ext uri="{FF2B5EF4-FFF2-40B4-BE49-F238E27FC236}">
              <a16:creationId xmlns:a16="http://schemas.microsoft.com/office/drawing/2014/main" id="{8F21998A-0C6B-F543-B52E-0E0A55A55F33}"/>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72" name="Line 13">
          <a:extLst>
            <a:ext uri="{FF2B5EF4-FFF2-40B4-BE49-F238E27FC236}">
              <a16:creationId xmlns:a16="http://schemas.microsoft.com/office/drawing/2014/main" id="{EA32CDF8-07CA-1E4B-A552-B8AB35C1699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73" name="Line 28">
          <a:extLst>
            <a:ext uri="{FF2B5EF4-FFF2-40B4-BE49-F238E27FC236}">
              <a16:creationId xmlns:a16="http://schemas.microsoft.com/office/drawing/2014/main" id="{E6AE6F97-F980-4544-9CD8-1878708046ED}"/>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74" name="Line 29">
          <a:extLst>
            <a:ext uri="{FF2B5EF4-FFF2-40B4-BE49-F238E27FC236}">
              <a16:creationId xmlns:a16="http://schemas.microsoft.com/office/drawing/2014/main" id="{C131BBFC-8DDD-EB49-AD78-1A628A55836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75" name="Line 13">
          <a:extLst>
            <a:ext uri="{FF2B5EF4-FFF2-40B4-BE49-F238E27FC236}">
              <a16:creationId xmlns:a16="http://schemas.microsoft.com/office/drawing/2014/main" id="{E80F44D6-0A16-5F44-A2D0-3DC69498CE62}"/>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76" name="Line 29">
          <a:extLst>
            <a:ext uri="{FF2B5EF4-FFF2-40B4-BE49-F238E27FC236}">
              <a16:creationId xmlns:a16="http://schemas.microsoft.com/office/drawing/2014/main" id="{B80A8C16-440A-CF45-B9D9-196A572186B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77" name="Line 12">
          <a:extLst>
            <a:ext uri="{FF2B5EF4-FFF2-40B4-BE49-F238E27FC236}">
              <a16:creationId xmlns:a16="http://schemas.microsoft.com/office/drawing/2014/main" id="{3E9AFF05-5524-8447-98E0-41ECFA14DD6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78" name="Line 13">
          <a:extLst>
            <a:ext uri="{FF2B5EF4-FFF2-40B4-BE49-F238E27FC236}">
              <a16:creationId xmlns:a16="http://schemas.microsoft.com/office/drawing/2014/main" id="{FE07A945-0383-4B47-95CA-F30598CE5A05}"/>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79" name="Line 28">
          <a:extLst>
            <a:ext uri="{FF2B5EF4-FFF2-40B4-BE49-F238E27FC236}">
              <a16:creationId xmlns:a16="http://schemas.microsoft.com/office/drawing/2014/main" id="{337B25C4-3848-BB4A-9884-2A9718DCA19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80" name="Line 29">
          <a:extLst>
            <a:ext uri="{FF2B5EF4-FFF2-40B4-BE49-F238E27FC236}">
              <a16:creationId xmlns:a16="http://schemas.microsoft.com/office/drawing/2014/main" id="{44F0257F-EF2E-0341-BAFE-C25AF8CDD7A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81" name="Line 12">
          <a:extLst>
            <a:ext uri="{FF2B5EF4-FFF2-40B4-BE49-F238E27FC236}">
              <a16:creationId xmlns:a16="http://schemas.microsoft.com/office/drawing/2014/main" id="{EE971F45-1282-954F-8CB2-13C4DC2E7A6E}"/>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82" name="Line 13">
          <a:extLst>
            <a:ext uri="{FF2B5EF4-FFF2-40B4-BE49-F238E27FC236}">
              <a16:creationId xmlns:a16="http://schemas.microsoft.com/office/drawing/2014/main" id="{FDC84676-EA58-0D42-AD92-B39B2E65D36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83" name="Line 28">
          <a:extLst>
            <a:ext uri="{FF2B5EF4-FFF2-40B4-BE49-F238E27FC236}">
              <a16:creationId xmlns:a16="http://schemas.microsoft.com/office/drawing/2014/main" id="{28461182-C67D-2242-94C1-A360827144DD}"/>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84" name="Line 29">
          <a:extLst>
            <a:ext uri="{FF2B5EF4-FFF2-40B4-BE49-F238E27FC236}">
              <a16:creationId xmlns:a16="http://schemas.microsoft.com/office/drawing/2014/main" id="{31C99108-5F56-9C4E-A9F6-782BC47443DE}"/>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85" name="Line 13">
          <a:extLst>
            <a:ext uri="{FF2B5EF4-FFF2-40B4-BE49-F238E27FC236}">
              <a16:creationId xmlns:a16="http://schemas.microsoft.com/office/drawing/2014/main" id="{0F40FC5C-09A8-8045-910A-DE32D287955E}"/>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86" name="Line 29">
          <a:extLst>
            <a:ext uri="{FF2B5EF4-FFF2-40B4-BE49-F238E27FC236}">
              <a16:creationId xmlns:a16="http://schemas.microsoft.com/office/drawing/2014/main" id="{FE79985D-84BE-8A43-91C2-B19055612AE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87" name="Line 12">
          <a:extLst>
            <a:ext uri="{FF2B5EF4-FFF2-40B4-BE49-F238E27FC236}">
              <a16:creationId xmlns:a16="http://schemas.microsoft.com/office/drawing/2014/main" id="{4E174F4C-4884-C640-B459-BB48F5666B42}"/>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88" name="Line 13">
          <a:extLst>
            <a:ext uri="{FF2B5EF4-FFF2-40B4-BE49-F238E27FC236}">
              <a16:creationId xmlns:a16="http://schemas.microsoft.com/office/drawing/2014/main" id="{3661C44B-C86C-3E44-A5EA-8B021F26803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89" name="Line 28">
          <a:extLst>
            <a:ext uri="{FF2B5EF4-FFF2-40B4-BE49-F238E27FC236}">
              <a16:creationId xmlns:a16="http://schemas.microsoft.com/office/drawing/2014/main" id="{0213048D-329F-A94C-B401-EC09CB3CF693}"/>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90" name="Line 29">
          <a:extLst>
            <a:ext uri="{FF2B5EF4-FFF2-40B4-BE49-F238E27FC236}">
              <a16:creationId xmlns:a16="http://schemas.microsoft.com/office/drawing/2014/main" id="{B2B524E7-8408-1643-BB00-F0229C333C0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491" name="1 Imagen">
          <a:extLst>
            <a:ext uri="{FF2B5EF4-FFF2-40B4-BE49-F238E27FC236}">
              <a16:creationId xmlns:a16="http://schemas.microsoft.com/office/drawing/2014/main" id="{47121B12-3C9F-9F40-B9CC-4505CD6F5A84}"/>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180975</xdr:colOff>
      <xdr:row>1</xdr:row>
      <xdr:rowOff>85725</xdr:rowOff>
    </xdr:from>
    <xdr:to>
      <xdr:col>1</xdr:col>
      <xdr:colOff>838200</xdr:colOff>
      <xdr:row>2</xdr:row>
      <xdr:rowOff>542925</xdr:rowOff>
    </xdr:to>
    <xdr:pic>
      <xdr:nvPicPr>
        <xdr:cNvPr id="2" name="1 Imagen">
          <a:extLst>
            <a:ext uri="{FF2B5EF4-FFF2-40B4-BE49-F238E27FC236}">
              <a16:creationId xmlns:a16="http://schemas.microsoft.com/office/drawing/2014/main" id="{217B3F96-C317-45B9-9CBF-1CC59A6D3223}"/>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3" name="Line 12">
          <a:extLst>
            <a:ext uri="{FF2B5EF4-FFF2-40B4-BE49-F238E27FC236}">
              <a16:creationId xmlns:a16="http://schemas.microsoft.com/office/drawing/2014/main" id="{FEAA4F8B-60A7-461B-A52A-1DD89C8DD7EF}"/>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 name="Line 13">
          <a:extLst>
            <a:ext uri="{FF2B5EF4-FFF2-40B4-BE49-F238E27FC236}">
              <a16:creationId xmlns:a16="http://schemas.microsoft.com/office/drawing/2014/main" id="{37B25490-6C7E-4EDE-BE69-FB2EE219B90D}"/>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 name="Line 28">
          <a:extLst>
            <a:ext uri="{FF2B5EF4-FFF2-40B4-BE49-F238E27FC236}">
              <a16:creationId xmlns:a16="http://schemas.microsoft.com/office/drawing/2014/main" id="{71CD3A17-979A-4798-B42E-B3FACE08AE59}"/>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 name="Line 29">
          <a:extLst>
            <a:ext uri="{FF2B5EF4-FFF2-40B4-BE49-F238E27FC236}">
              <a16:creationId xmlns:a16="http://schemas.microsoft.com/office/drawing/2014/main" id="{127A9948-00EC-455F-9D27-C5A377261B0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 name="Line 13">
          <a:extLst>
            <a:ext uri="{FF2B5EF4-FFF2-40B4-BE49-F238E27FC236}">
              <a16:creationId xmlns:a16="http://schemas.microsoft.com/office/drawing/2014/main" id="{1FDC6AE8-3704-4BD7-A2B3-7102D83A866E}"/>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 name="Line 29">
          <a:extLst>
            <a:ext uri="{FF2B5EF4-FFF2-40B4-BE49-F238E27FC236}">
              <a16:creationId xmlns:a16="http://schemas.microsoft.com/office/drawing/2014/main" id="{19ADA089-58F5-46EA-9360-A6AD3827876F}"/>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9" name="Line 12">
          <a:extLst>
            <a:ext uri="{FF2B5EF4-FFF2-40B4-BE49-F238E27FC236}">
              <a16:creationId xmlns:a16="http://schemas.microsoft.com/office/drawing/2014/main" id="{F5791F93-3C94-4719-BC47-AD1ED3EC8E14}"/>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 name="Line 13">
          <a:extLst>
            <a:ext uri="{FF2B5EF4-FFF2-40B4-BE49-F238E27FC236}">
              <a16:creationId xmlns:a16="http://schemas.microsoft.com/office/drawing/2014/main" id="{F5589500-689B-4239-A62C-3A98800167A5}"/>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1" name="Line 28">
          <a:extLst>
            <a:ext uri="{FF2B5EF4-FFF2-40B4-BE49-F238E27FC236}">
              <a16:creationId xmlns:a16="http://schemas.microsoft.com/office/drawing/2014/main" id="{ED59E5B7-E343-46B2-86DC-A55E74C203C3}"/>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 name="Line 29">
          <a:extLst>
            <a:ext uri="{FF2B5EF4-FFF2-40B4-BE49-F238E27FC236}">
              <a16:creationId xmlns:a16="http://schemas.microsoft.com/office/drawing/2014/main" id="{1308267E-4516-4824-8468-4D589BE579E4}"/>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13" name="1 Imagen">
          <a:extLst>
            <a:ext uri="{FF2B5EF4-FFF2-40B4-BE49-F238E27FC236}">
              <a16:creationId xmlns:a16="http://schemas.microsoft.com/office/drawing/2014/main" id="{F2E0DAAD-F4EC-40A2-A953-204CCED83009}"/>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14" name="Line 12">
          <a:extLst>
            <a:ext uri="{FF2B5EF4-FFF2-40B4-BE49-F238E27FC236}">
              <a16:creationId xmlns:a16="http://schemas.microsoft.com/office/drawing/2014/main" id="{63DF9C98-82DD-431A-86CA-23CD1BFD4719}"/>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5" name="Line 13">
          <a:extLst>
            <a:ext uri="{FF2B5EF4-FFF2-40B4-BE49-F238E27FC236}">
              <a16:creationId xmlns:a16="http://schemas.microsoft.com/office/drawing/2014/main" id="{916F51B4-0F25-4524-86E5-1440E8569EB4}"/>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6" name="Line 28">
          <a:extLst>
            <a:ext uri="{FF2B5EF4-FFF2-40B4-BE49-F238E27FC236}">
              <a16:creationId xmlns:a16="http://schemas.microsoft.com/office/drawing/2014/main" id="{7BC3E6F8-2698-4A77-99E3-A1C92D0AC3BE}"/>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7" name="Line 29">
          <a:extLst>
            <a:ext uri="{FF2B5EF4-FFF2-40B4-BE49-F238E27FC236}">
              <a16:creationId xmlns:a16="http://schemas.microsoft.com/office/drawing/2014/main" id="{961F559B-00E2-42CB-86F5-3D69C891E006}"/>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8" name="Line 13">
          <a:extLst>
            <a:ext uri="{FF2B5EF4-FFF2-40B4-BE49-F238E27FC236}">
              <a16:creationId xmlns:a16="http://schemas.microsoft.com/office/drawing/2014/main" id="{30EDD8E9-1C37-4448-972B-1A5156480B3A}"/>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9" name="Line 29">
          <a:extLst>
            <a:ext uri="{FF2B5EF4-FFF2-40B4-BE49-F238E27FC236}">
              <a16:creationId xmlns:a16="http://schemas.microsoft.com/office/drawing/2014/main" id="{5C744E7D-9588-46AD-9C73-6671679962C5}"/>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0" name="Line 12">
          <a:extLst>
            <a:ext uri="{FF2B5EF4-FFF2-40B4-BE49-F238E27FC236}">
              <a16:creationId xmlns:a16="http://schemas.microsoft.com/office/drawing/2014/main" id="{45633A55-3FC6-470C-8813-EFEA64DCC6ED}"/>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1" name="Line 13">
          <a:extLst>
            <a:ext uri="{FF2B5EF4-FFF2-40B4-BE49-F238E27FC236}">
              <a16:creationId xmlns:a16="http://schemas.microsoft.com/office/drawing/2014/main" id="{7F9F438D-AADF-45CF-9A4F-C686361D3AB6}"/>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2" name="Line 28">
          <a:extLst>
            <a:ext uri="{FF2B5EF4-FFF2-40B4-BE49-F238E27FC236}">
              <a16:creationId xmlns:a16="http://schemas.microsoft.com/office/drawing/2014/main" id="{EF50A3C8-5C13-4E00-B291-33EE1F4B43C8}"/>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3" name="Line 29">
          <a:extLst>
            <a:ext uri="{FF2B5EF4-FFF2-40B4-BE49-F238E27FC236}">
              <a16:creationId xmlns:a16="http://schemas.microsoft.com/office/drawing/2014/main" id="{7481407D-3166-484A-8268-8882DC66A2AA}"/>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4" name="Line 12">
          <a:extLst>
            <a:ext uri="{FF2B5EF4-FFF2-40B4-BE49-F238E27FC236}">
              <a16:creationId xmlns:a16="http://schemas.microsoft.com/office/drawing/2014/main" id="{A20B54CC-19B9-416F-9165-3DBB1791C311}"/>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5" name="Line 13">
          <a:extLst>
            <a:ext uri="{FF2B5EF4-FFF2-40B4-BE49-F238E27FC236}">
              <a16:creationId xmlns:a16="http://schemas.microsoft.com/office/drawing/2014/main" id="{5270BE4F-278C-4E35-8DA0-9A88D452CD2E}"/>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6" name="Line 28">
          <a:extLst>
            <a:ext uri="{FF2B5EF4-FFF2-40B4-BE49-F238E27FC236}">
              <a16:creationId xmlns:a16="http://schemas.microsoft.com/office/drawing/2014/main" id="{BC81A99E-2A1F-4D75-8967-5859B6CA9C01}"/>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7" name="Line 29">
          <a:extLst>
            <a:ext uri="{FF2B5EF4-FFF2-40B4-BE49-F238E27FC236}">
              <a16:creationId xmlns:a16="http://schemas.microsoft.com/office/drawing/2014/main" id="{2AF2C138-6239-4C17-A6E5-44CA6669426E}"/>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8" name="Line 13">
          <a:extLst>
            <a:ext uri="{FF2B5EF4-FFF2-40B4-BE49-F238E27FC236}">
              <a16:creationId xmlns:a16="http://schemas.microsoft.com/office/drawing/2014/main" id="{F29C4FC2-B4E9-4C22-80DE-DA91470FD9ED}"/>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9" name="Line 29">
          <a:extLst>
            <a:ext uri="{FF2B5EF4-FFF2-40B4-BE49-F238E27FC236}">
              <a16:creationId xmlns:a16="http://schemas.microsoft.com/office/drawing/2014/main" id="{8A2E5B16-C1FD-4894-BBE8-DA2A1858E7C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0" name="Line 12">
          <a:extLst>
            <a:ext uri="{FF2B5EF4-FFF2-40B4-BE49-F238E27FC236}">
              <a16:creationId xmlns:a16="http://schemas.microsoft.com/office/drawing/2014/main" id="{4ECD0013-9F92-4A8D-90E4-1130C13E4A00}"/>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1" name="Line 13">
          <a:extLst>
            <a:ext uri="{FF2B5EF4-FFF2-40B4-BE49-F238E27FC236}">
              <a16:creationId xmlns:a16="http://schemas.microsoft.com/office/drawing/2014/main" id="{62F78198-CF23-4D49-B3AA-DA32CE3C696A}"/>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2" name="Line 28">
          <a:extLst>
            <a:ext uri="{FF2B5EF4-FFF2-40B4-BE49-F238E27FC236}">
              <a16:creationId xmlns:a16="http://schemas.microsoft.com/office/drawing/2014/main" id="{F8103A3E-FF51-4438-97F2-73AC920E8959}"/>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3" name="Line 29">
          <a:extLst>
            <a:ext uri="{FF2B5EF4-FFF2-40B4-BE49-F238E27FC236}">
              <a16:creationId xmlns:a16="http://schemas.microsoft.com/office/drawing/2014/main" id="{59C85D5E-ADDA-4D48-A3EA-5C802A069929}"/>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4" name="Line 12">
          <a:extLst>
            <a:ext uri="{FF2B5EF4-FFF2-40B4-BE49-F238E27FC236}">
              <a16:creationId xmlns:a16="http://schemas.microsoft.com/office/drawing/2014/main" id="{B69B5941-2370-4956-91D3-050975A2D3C6}"/>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5" name="Line 13">
          <a:extLst>
            <a:ext uri="{FF2B5EF4-FFF2-40B4-BE49-F238E27FC236}">
              <a16:creationId xmlns:a16="http://schemas.microsoft.com/office/drawing/2014/main" id="{2B09E91E-7153-4944-AD07-8B9DA353D3D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6" name="Line 28">
          <a:extLst>
            <a:ext uri="{FF2B5EF4-FFF2-40B4-BE49-F238E27FC236}">
              <a16:creationId xmlns:a16="http://schemas.microsoft.com/office/drawing/2014/main" id="{E8F7F4AB-486F-47A4-AB00-2A4CC393A174}"/>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7" name="Line 29">
          <a:extLst>
            <a:ext uri="{FF2B5EF4-FFF2-40B4-BE49-F238E27FC236}">
              <a16:creationId xmlns:a16="http://schemas.microsoft.com/office/drawing/2014/main" id="{6AB4D4F6-9564-4CCB-BAD9-776B8B065453}"/>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8" name="Line 13">
          <a:extLst>
            <a:ext uri="{FF2B5EF4-FFF2-40B4-BE49-F238E27FC236}">
              <a16:creationId xmlns:a16="http://schemas.microsoft.com/office/drawing/2014/main" id="{32645B45-A0D8-4849-8988-2A77E08E9933}"/>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9" name="Line 29">
          <a:extLst>
            <a:ext uri="{FF2B5EF4-FFF2-40B4-BE49-F238E27FC236}">
              <a16:creationId xmlns:a16="http://schemas.microsoft.com/office/drawing/2014/main" id="{8DD367D0-7F67-4959-AAF5-C4C1FCBB9F40}"/>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0" name="Line 12">
          <a:extLst>
            <a:ext uri="{FF2B5EF4-FFF2-40B4-BE49-F238E27FC236}">
              <a16:creationId xmlns:a16="http://schemas.microsoft.com/office/drawing/2014/main" id="{CC8AFB1F-68DC-406E-AA2F-8DF82F9B6DFB}"/>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1" name="Line 13">
          <a:extLst>
            <a:ext uri="{FF2B5EF4-FFF2-40B4-BE49-F238E27FC236}">
              <a16:creationId xmlns:a16="http://schemas.microsoft.com/office/drawing/2014/main" id="{3443EDE5-76E3-4E9B-97C5-F610CCCF63DD}"/>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2" name="Line 28">
          <a:extLst>
            <a:ext uri="{FF2B5EF4-FFF2-40B4-BE49-F238E27FC236}">
              <a16:creationId xmlns:a16="http://schemas.microsoft.com/office/drawing/2014/main" id="{B31B0FDC-9DD2-4DD0-A342-2440CF8AF016}"/>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3" name="Line 29">
          <a:extLst>
            <a:ext uri="{FF2B5EF4-FFF2-40B4-BE49-F238E27FC236}">
              <a16:creationId xmlns:a16="http://schemas.microsoft.com/office/drawing/2014/main" id="{293E5FBA-8CBD-4416-AE1A-8802F6F61081}"/>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44" name="1 Imagen">
          <a:extLst>
            <a:ext uri="{FF2B5EF4-FFF2-40B4-BE49-F238E27FC236}">
              <a16:creationId xmlns:a16="http://schemas.microsoft.com/office/drawing/2014/main" id="{B94F950A-EC4B-4A81-B00D-2CEBD62895A8}"/>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180975</xdr:colOff>
      <xdr:row>1</xdr:row>
      <xdr:rowOff>85725</xdr:rowOff>
    </xdr:from>
    <xdr:to>
      <xdr:col>1</xdr:col>
      <xdr:colOff>838200</xdr:colOff>
      <xdr:row>2</xdr:row>
      <xdr:rowOff>542925</xdr:rowOff>
    </xdr:to>
    <xdr:pic>
      <xdr:nvPicPr>
        <xdr:cNvPr id="45" name="1 Imagen">
          <a:extLst>
            <a:ext uri="{FF2B5EF4-FFF2-40B4-BE49-F238E27FC236}">
              <a16:creationId xmlns:a16="http://schemas.microsoft.com/office/drawing/2014/main" id="{D5E1A798-A9FF-4E19-8DDC-B256178EE9DB}"/>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46" name="Line 12">
          <a:extLst>
            <a:ext uri="{FF2B5EF4-FFF2-40B4-BE49-F238E27FC236}">
              <a16:creationId xmlns:a16="http://schemas.microsoft.com/office/drawing/2014/main" id="{AE66CE70-4837-4DA7-9D08-36F4EFB36396}"/>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7" name="Line 13">
          <a:extLst>
            <a:ext uri="{FF2B5EF4-FFF2-40B4-BE49-F238E27FC236}">
              <a16:creationId xmlns:a16="http://schemas.microsoft.com/office/drawing/2014/main" id="{C8B2CF0A-BAAF-4696-A411-DDE02AC1F18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8" name="Line 28">
          <a:extLst>
            <a:ext uri="{FF2B5EF4-FFF2-40B4-BE49-F238E27FC236}">
              <a16:creationId xmlns:a16="http://schemas.microsoft.com/office/drawing/2014/main" id="{772F4B27-63B3-4842-8B81-7AC44FC4103B}"/>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9" name="Line 29">
          <a:extLst>
            <a:ext uri="{FF2B5EF4-FFF2-40B4-BE49-F238E27FC236}">
              <a16:creationId xmlns:a16="http://schemas.microsoft.com/office/drawing/2014/main" id="{BE9A5D64-6BA2-4FFA-9D81-AC93BC4AFF67}"/>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0" name="Line 13">
          <a:extLst>
            <a:ext uri="{FF2B5EF4-FFF2-40B4-BE49-F238E27FC236}">
              <a16:creationId xmlns:a16="http://schemas.microsoft.com/office/drawing/2014/main" id="{2C22C754-2723-4ABA-BC0D-339CB9B07F4C}"/>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1" name="Line 29">
          <a:extLst>
            <a:ext uri="{FF2B5EF4-FFF2-40B4-BE49-F238E27FC236}">
              <a16:creationId xmlns:a16="http://schemas.microsoft.com/office/drawing/2014/main" id="{F1D88B7C-F710-432C-A50F-D7695A58A7B2}"/>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2" name="Line 12">
          <a:extLst>
            <a:ext uri="{FF2B5EF4-FFF2-40B4-BE49-F238E27FC236}">
              <a16:creationId xmlns:a16="http://schemas.microsoft.com/office/drawing/2014/main" id="{C31F002F-DFFF-40C5-BE1B-DE0BC74D3073}"/>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3" name="Line 13">
          <a:extLst>
            <a:ext uri="{FF2B5EF4-FFF2-40B4-BE49-F238E27FC236}">
              <a16:creationId xmlns:a16="http://schemas.microsoft.com/office/drawing/2014/main" id="{99AF236A-99E0-4868-9469-24CD8E426052}"/>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4" name="Line 28">
          <a:extLst>
            <a:ext uri="{FF2B5EF4-FFF2-40B4-BE49-F238E27FC236}">
              <a16:creationId xmlns:a16="http://schemas.microsoft.com/office/drawing/2014/main" id="{E5154FEB-701C-43B5-B0CD-E6EAA157123B}"/>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5" name="Line 29">
          <a:extLst>
            <a:ext uri="{FF2B5EF4-FFF2-40B4-BE49-F238E27FC236}">
              <a16:creationId xmlns:a16="http://schemas.microsoft.com/office/drawing/2014/main" id="{1BE094F0-2653-45CB-9A11-32062A11A135}"/>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56" name="1 Imagen">
          <a:extLst>
            <a:ext uri="{FF2B5EF4-FFF2-40B4-BE49-F238E27FC236}">
              <a16:creationId xmlns:a16="http://schemas.microsoft.com/office/drawing/2014/main" id="{48FEBDA7-0E86-4B7B-9E70-5EB42CEDF07D}"/>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57" name="Line 12">
          <a:extLst>
            <a:ext uri="{FF2B5EF4-FFF2-40B4-BE49-F238E27FC236}">
              <a16:creationId xmlns:a16="http://schemas.microsoft.com/office/drawing/2014/main" id="{849671EA-64E6-4A5B-B71E-845B69AEFE39}"/>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8" name="Line 13">
          <a:extLst>
            <a:ext uri="{FF2B5EF4-FFF2-40B4-BE49-F238E27FC236}">
              <a16:creationId xmlns:a16="http://schemas.microsoft.com/office/drawing/2014/main" id="{BF2380F7-0096-44EE-A638-103D716351DD}"/>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9" name="Line 28">
          <a:extLst>
            <a:ext uri="{FF2B5EF4-FFF2-40B4-BE49-F238E27FC236}">
              <a16:creationId xmlns:a16="http://schemas.microsoft.com/office/drawing/2014/main" id="{8D322A44-4EB8-4CAC-992C-158BD0DA01C1}"/>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0" name="Line 29">
          <a:extLst>
            <a:ext uri="{FF2B5EF4-FFF2-40B4-BE49-F238E27FC236}">
              <a16:creationId xmlns:a16="http://schemas.microsoft.com/office/drawing/2014/main" id="{E36B95CF-7D6A-4935-8E9A-BFA865E82AAF}"/>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1" name="Line 13">
          <a:extLst>
            <a:ext uri="{FF2B5EF4-FFF2-40B4-BE49-F238E27FC236}">
              <a16:creationId xmlns:a16="http://schemas.microsoft.com/office/drawing/2014/main" id="{B973FC36-BC4D-4A2D-BF20-81DE7BF76AC0}"/>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2" name="Line 29">
          <a:extLst>
            <a:ext uri="{FF2B5EF4-FFF2-40B4-BE49-F238E27FC236}">
              <a16:creationId xmlns:a16="http://schemas.microsoft.com/office/drawing/2014/main" id="{C5982008-E772-41FC-88B6-95566FC5190D}"/>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63" name="Line 12">
          <a:extLst>
            <a:ext uri="{FF2B5EF4-FFF2-40B4-BE49-F238E27FC236}">
              <a16:creationId xmlns:a16="http://schemas.microsoft.com/office/drawing/2014/main" id="{2223D3F6-74A9-4FD5-87D5-ED3EE5C9A879}"/>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4" name="Line 13">
          <a:extLst>
            <a:ext uri="{FF2B5EF4-FFF2-40B4-BE49-F238E27FC236}">
              <a16:creationId xmlns:a16="http://schemas.microsoft.com/office/drawing/2014/main" id="{7B31459B-0D49-493F-BB9C-F8CB2998A40E}"/>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65" name="Line 28">
          <a:extLst>
            <a:ext uri="{FF2B5EF4-FFF2-40B4-BE49-F238E27FC236}">
              <a16:creationId xmlns:a16="http://schemas.microsoft.com/office/drawing/2014/main" id="{785B4146-BC6A-4E54-91EB-00970E5BE79F}"/>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6" name="Line 29">
          <a:extLst>
            <a:ext uri="{FF2B5EF4-FFF2-40B4-BE49-F238E27FC236}">
              <a16:creationId xmlns:a16="http://schemas.microsoft.com/office/drawing/2014/main" id="{4875761A-2838-4247-85D7-7A61629475E6}"/>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67" name="Line 12">
          <a:extLst>
            <a:ext uri="{FF2B5EF4-FFF2-40B4-BE49-F238E27FC236}">
              <a16:creationId xmlns:a16="http://schemas.microsoft.com/office/drawing/2014/main" id="{B118E5F6-8843-4223-AF1C-51A0152AF4CC}"/>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8" name="Line 13">
          <a:extLst>
            <a:ext uri="{FF2B5EF4-FFF2-40B4-BE49-F238E27FC236}">
              <a16:creationId xmlns:a16="http://schemas.microsoft.com/office/drawing/2014/main" id="{86058152-5E32-436F-B22F-819B60962710}"/>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69" name="Line 28">
          <a:extLst>
            <a:ext uri="{FF2B5EF4-FFF2-40B4-BE49-F238E27FC236}">
              <a16:creationId xmlns:a16="http://schemas.microsoft.com/office/drawing/2014/main" id="{6943A860-5C91-4BE3-964F-D2A28C9D067D}"/>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0" name="Line 29">
          <a:extLst>
            <a:ext uri="{FF2B5EF4-FFF2-40B4-BE49-F238E27FC236}">
              <a16:creationId xmlns:a16="http://schemas.microsoft.com/office/drawing/2014/main" id="{143EB30B-5E26-424C-B7EB-F3D9C3C5F444}"/>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1" name="Line 13">
          <a:extLst>
            <a:ext uri="{FF2B5EF4-FFF2-40B4-BE49-F238E27FC236}">
              <a16:creationId xmlns:a16="http://schemas.microsoft.com/office/drawing/2014/main" id="{EF81407B-21D4-4ABE-8A6F-E74C51C8EDA5}"/>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2" name="Line 29">
          <a:extLst>
            <a:ext uri="{FF2B5EF4-FFF2-40B4-BE49-F238E27FC236}">
              <a16:creationId xmlns:a16="http://schemas.microsoft.com/office/drawing/2014/main" id="{8F7D0046-284F-40A3-BB18-C5F1F30A8B50}"/>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73" name="Line 12">
          <a:extLst>
            <a:ext uri="{FF2B5EF4-FFF2-40B4-BE49-F238E27FC236}">
              <a16:creationId xmlns:a16="http://schemas.microsoft.com/office/drawing/2014/main" id="{89EBE409-9C9A-4801-BC18-DD4A2AA88DCD}"/>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4" name="Line 13">
          <a:extLst>
            <a:ext uri="{FF2B5EF4-FFF2-40B4-BE49-F238E27FC236}">
              <a16:creationId xmlns:a16="http://schemas.microsoft.com/office/drawing/2014/main" id="{3B62CB4A-2D36-4089-9047-03E06CCCFF41}"/>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75" name="Line 28">
          <a:extLst>
            <a:ext uri="{FF2B5EF4-FFF2-40B4-BE49-F238E27FC236}">
              <a16:creationId xmlns:a16="http://schemas.microsoft.com/office/drawing/2014/main" id="{A069556C-F947-4299-BA42-1CD9BA21CFB2}"/>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6" name="Line 29">
          <a:extLst>
            <a:ext uri="{FF2B5EF4-FFF2-40B4-BE49-F238E27FC236}">
              <a16:creationId xmlns:a16="http://schemas.microsoft.com/office/drawing/2014/main" id="{7F68A170-5EDE-41C8-A321-D6F3E53569A1}"/>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77" name="Line 12">
          <a:extLst>
            <a:ext uri="{FF2B5EF4-FFF2-40B4-BE49-F238E27FC236}">
              <a16:creationId xmlns:a16="http://schemas.microsoft.com/office/drawing/2014/main" id="{66803BCE-CA58-41C0-8936-EF65C09A2514}"/>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8" name="Line 13">
          <a:extLst>
            <a:ext uri="{FF2B5EF4-FFF2-40B4-BE49-F238E27FC236}">
              <a16:creationId xmlns:a16="http://schemas.microsoft.com/office/drawing/2014/main" id="{732E085B-A605-4625-BC76-9D951E6D77D3}"/>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79" name="Line 28">
          <a:extLst>
            <a:ext uri="{FF2B5EF4-FFF2-40B4-BE49-F238E27FC236}">
              <a16:creationId xmlns:a16="http://schemas.microsoft.com/office/drawing/2014/main" id="{28AACB49-849C-457E-BD52-6E58F89EFECF}"/>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0" name="Line 29">
          <a:extLst>
            <a:ext uri="{FF2B5EF4-FFF2-40B4-BE49-F238E27FC236}">
              <a16:creationId xmlns:a16="http://schemas.microsoft.com/office/drawing/2014/main" id="{83B4979E-F03A-474F-BE82-C7495B068535}"/>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1" name="Line 13">
          <a:extLst>
            <a:ext uri="{FF2B5EF4-FFF2-40B4-BE49-F238E27FC236}">
              <a16:creationId xmlns:a16="http://schemas.microsoft.com/office/drawing/2014/main" id="{B28AD34B-5892-4E68-ACDE-536BF4E9469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2" name="Line 29">
          <a:extLst>
            <a:ext uri="{FF2B5EF4-FFF2-40B4-BE49-F238E27FC236}">
              <a16:creationId xmlns:a16="http://schemas.microsoft.com/office/drawing/2014/main" id="{B181F6E0-D133-46B3-A60F-ECFEA2DD916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83" name="Line 12">
          <a:extLst>
            <a:ext uri="{FF2B5EF4-FFF2-40B4-BE49-F238E27FC236}">
              <a16:creationId xmlns:a16="http://schemas.microsoft.com/office/drawing/2014/main" id="{08B5A561-C81F-4EFD-8D78-31EEB9AA9B59}"/>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4" name="Line 13">
          <a:extLst>
            <a:ext uri="{FF2B5EF4-FFF2-40B4-BE49-F238E27FC236}">
              <a16:creationId xmlns:a16="http://schemas.microsoft.com/office/drawing/2014/main" id="{56F91EBE-2724-414A-8C19-0C6C21D26120}"/>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85" name="Line 28">
          <a:extLst>
            <a:ext uri="{FF2B5EF4-FFF2-40B4-BE49-F238E27FC236}">
              <a16:creationId xmlns:a16="http://schemas.microsoft.com/office/drawing/2014/main" id="{6A1A0F86-38A7-4DCB-AF08-7808CB56C90B}"/>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6" name="Line 29">
          <a:extLst>
            <a:ext uri="{FF2B5EF4-FFF2-40B4-BE49-F238E27FC236}">
              <a16:creationId xmlns:a16="http://schemas.microsoft.com/office/drawing/2014/main" id="{2F69D3E2-BF43-49C0-97BB-63E26A7B128A}"/>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87" name="1 Imagen">
          <a:extLst>
            <a:ext uri="{FF2B5EF4-FFF2-40B4-BE49-F238E27FC236}">
              <a16:creationId xmlns:a16="http://schemas.microsoft.com/office/drawing/2014/main" id="{1FC785DD-E34E-456F-AE6B-2C5047B3D79A}"/>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180975</xdr:colOff>
      <xdr:row>1</xdr:row>
      <xdr:rowOff>85725</xdr:rowOff>
    </xdr:from>
    <xdr:to>
      <xdr:col>1</xdr:col>
      <xdr:colOff>838200</xdr:colOff>
      <xdr:row>2</xdr:row>
      <xdr:rowOff>542925</xdr:rowOff>
    </xdr:to>
    <xdr:pic>
      <xdr:nvPicPr>
        <xdr:cNvPr id="88" name="1 Imagen">
          <a:extLst>
            <a:ext uri="{FF2B5EF4-FFF2-40B4-BE49-F238E27FC236}">
              <a16:creationId xmlns:a16="http://schemas.microsoft.com/office/drawing/2014/main" id="{13ADE7D9-A0D2-40AF-81B2-98E9D7545BEE}"/>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89" name="Line 12">
          <a:extLst>
            <a:ext uri="{FF2B5EF4-FFF2-40B4-BE49-F238E27FC236}">
              <a16:creationId xmlns:a16="http://schemas.microsoft.com/office/drawing/2014/main" id="{EF0E4464-65C7-4D08-AAC1-822ADC76D158}"/>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90" name="Line 13">
          <a:extLst>
            <a:ext uri="{FF2B5EF4-FFF2-40B4-BE49-F238E27FC236}">
              <a16:creationId xmlns:a16="http://schemas.microsoft.com/office/drawing/2014/main" id="{7572A117-7896-45A9-B142-9E1A1FB3FF32}"/>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91" name="Line 28">
          <a:extLst>
            <a:ext uri="{FF2B5EF4-FFF2-40B4-BE49-F238E27FC236}">
              <a16:creationId xmlns:a16="http://schemas.microsoft.com/office/drawing/2014/main" id="{83D28325-98DB-47D1-828D-900010595880}"/>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92" name="Line 29">
          <a:extLst>
            <a:ext uri="{FF2B5EF4-FFF2-40B4-BE49-F238E27FC236}">
              <a16:creationId xmlns:a16="http://schemas.microsoft.com/office/drawing/2014/main" id="{576FB4A3-C6C1-411D-9977-1D7797F76247}"/>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93" name="Line 13">
          <a:extLst>
            <a:ext uri="{FF2B5EF4-FFF2-40B4-BE49-F238E27FC236}">
              <a16:creationId xmlns:a16="http://schemas.microsoft.com/office/drawing/2014/main" id="{E054AF2B-056B-4BF9-9681-63118EEDD63C}"/>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94" name="Line 29">
          <a:extLst>
            <a:ext uri="{FF2B5EF4-FFF2-40B4-BE49-F238E27FC236}">
              <a16:creationId xmlns:a16="http://schemas.microsoft.com/office/drawing/2014/main" id="{33251A50-A743-482C-8E19-AC11DA0FF547}"/>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95" name="Line 12">
          <a:extLst>
            <a:ext uri="{FF2B5EF4-FFF2-40B4-BE49-F238E27FC236}">
              <a16:creationId xmlns:a16="http://schemas.microsoft.com/office/drawing/2014/main" id="{07624C71-62C8-416A-9BF9-F9083F83EEE3}"/>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96" name="Line 13">
          <a:extLst>
            <a:ext uri="{FF2B5EF4-FFF2-40B4-BE49-F238E27FC236}">
              <a16:creationId xmlns:a16="http://schemas.microsoft.com/office/drawing/2014/main" id="{6E13DB25-8CF6-4070-9952-F0DCF950BD8F}"/>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97" name="Line 28">
          <a:extLst>
            <a:ext uri="{FF2B5EF4-FFF2-40B4-BE49-F238E27FC236}">
              <a16:creationId xmlns:a16="http://schemas.microsoft.com/office/drawing/2014/main" id="{BAB52CC9-8790-4B0D-B389-8D90D53283ED}"/>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98" name="Line 29">
          <a:extLst>
            <a:ext uri="{FF2B5EF4-FFF2-40B4-BE49-F238E27FC236}">
              <a16:creationId xmlns:a16="http://schemas.microsoft.com/office/drawing/2014/main" id="{CE172EF2-0D0C-40BA-9A6B-512112E29B3E}"/>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99" name="1 Imagen">
          <a:extLst>
            <a:ext uri="{FF2B5EF4-FFF2-40B4-BE49-F238E27FC236}">
              <a16:creationId xmlns:a16="http://schemas.microsoft.com/office/drawing/2014/main" id="{66FCED7C-DF81-41CA-ABCE-93B8032D12E6}"/>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100" name="Line 12">
          <a:extLst>
            <a:ext uri="{FF2B5EF4-FFF2-40B4-BE49-F238E27FC236}">
              <a16:creationId xmlns:a16="http://schemas.microsoft.com/office/drawing/2014/main" id="{6831BA7F-CE5E-4D55-A9A1-8E922517CF98}"/>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1" name="Line 13">
          <a:extLst>
            <a:ext uri="{FF2B5EF4-FFF2-40B4-BE49-F238E27FC236}">
              <a16:creationId xmlns:a16="http://schemas.microsoft.com/office/drawing/2014/main" id="{A2523054-F0E8-4B98-A96A-2251C57C485D}"/>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02" name="Line 28">
          <a:extLst>
            <a:ext uri="{FF2B5EF4-FFF2-40B4-BE49-F238E27FC236}">
              <a16:creationId xmlns:a16="http://schemas.microsoft.com/office/drawing/2014/main" id="{BC184B2C-CB8B-4AA6-83A9-0B35DA766F31}"/>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3" name="Line 29">
          <a:extLst>
            <a:ext uri="{FF2B5EF4-FFF2-40B4-BE49-F238E27FC236}">
              <a16:creationId xmlns:a16="http://schemas.microsoft.com/office/drawing/2014/main" id="{1320E664-DEB3-46D5-8217-EA46EC141016}"/>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4" name="Line 13">
          <a:extLst>
            <a:ext uri="{FF2B5EF4-FFF2-40B4-BE49-F238E27FC236}">
              <a16:creationId xmlns:a16="http://schemas.microsoft.com/office/drawing/2014/main" id="{4C2074FF-E3A6-4CC3-81C9-5B8CB01D1624}"/>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5" name="Line 29">
          <a:extLst>
            <a:ext uri="{FF2B5EF4-FFF2-40B4-BE49-F238E27FC236}">
              <a16:creationId xmlns:a16="http://schemas.microsoft.com/office/drawing/2014/main" id="{490EF6B3-942E-4B70-A38A-7A036401EF71}"/>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06" name="Line 12">
          <a:extLst>
            <a:ext uri="{FF2B5EF4-FFF2-40B4-BE49-F238E27FC236}">
              <a16:creationId xmlns:a16="http://schemas.microsoft.com/office/drawing/2014/main" id="{D1D62600-0047-4C3A-8AE8-ABD21C011DEB}"/>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7" name="Line 13">
          <a:extLst>
            <a:ext uri="{FF2B5EF4-FFF2-40B4-BE49-F238E27FC236}">
              <a16:creationId xmlns:a16="http://schemas.microsoft.com/office/drawing/2014/main" id="{17DE9D2F-06FD-4CBB-9A11-689048DBA497}"/>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08" name="Line 28">
          <a:extLst>
            <a:ext uri="{FF2B5EF4-FFF2-40B4-BE49-F238E27FC236}">
              <a16:creationId xmlns:a16="http://schemas.microsoft.com/office/drawing/2014/main" id="{7E8A24E9-73CE-4F7F-8DB9-D2E406E5FD9D}"/>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9" name="Line 29">
          <a:extLst>
            <a:ext uri="{FF2B5EF4-FFF2-40B4-BE49-F238E27FC236}">
              <a16:creationId xmlns:a16="http://schemas.microsoft.com/office/drawing/2014/main" id="{04FA0131-E537-4BE5-932D-51BC97D0ACC9}"/>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10" name="Line 12">
          <a:extLst>
            <a:ext uri="{FF2B5EF4-FFF2-40B4-BE49-F238E27FC236}">
              <a16:creationId xmlns:a16="http://schemas.microsoft.com/office/drawing/2014/main" id="{37858ACA-D462-4D37-93A7-924F3043FC76}"/>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1" name="Line 13">
          <a:extLst>
            <a:ext uri="{FF2B5EF4-FFF2-40B4-BE49-F238E27FC236}">
              <a16:creationId xmlns:a16="http://schemas.microsoft.com/office/drawing/2014/main" id="{46C64873-3389-41D2-B8AE-EAD0F6D9378C}"/>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12" name="Line 28">
          <a:extLst>
            <a:ext uri="{FF2B5EF4-FFF2-40B4-BE49-F238E27FC236}">
              <a16:creationId xmlns:a16="http://schemas.microsoft.com/office/drawing/2014/main" id="{1C118D96-08AD-4960-A5ED-315CA26BE456}"/>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3" name="Line 29">
          <a:extLst>
            <a:ext uri="{FF2B5EF4-FFF2-40B4-BE49-F238E27FC236}">
              <a16:creationId xmlns:a16="http://schemas.microsoft.com/office/drawing/2014/main" id="{0F1BB5FC-A19F-40CE-9120-89D4D3CF203F}"/>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4" name="Line 13">
          <a:extLst>
            <a:ext uri="{FF2B5EF4-FFF2-40B4-BE49-F238E27FC236}">
              <a16:creationId xmlns:a16="http://schemas.microsoft.com/office/drawing/2014/main" id="{A1234107-32F2-42F5-B53C-FCECEDE232F4}"/>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5" name="Line 29">
          <a:extLst>
            <a:ext uri="{FF2B5EF4-FFF2-40B4-BE49-F238E27FC236}">
              <a16:creationId xmlns:a16="http://schemas.microsoft.com/office/drawing/2014/main" id="{2A89D4B7-B503-4D07-9A7B-E1790C2AC960}"/>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16" name="Line 12">
          <a:extLst>
            <a:ext uri="{FF2B5EF4-FFF2-40B4-BE49-F238E27FC236}">
              <a16:creationId xmlns:a16="http://schemas.microsoft.com/office/drawing/2014/main" id="{8CBC8BFF-4A0C-4D45-96C0-D5F975069204}"/>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7" name="Line 13">
          <a:extLst>
            <a:ext uri="{FF2B5EF4-FFF2-40B4-BE49-F238E27FC236}">
              <a16:creationId xmlns:a16="http://schemas.microsoft.com/office/drawing/2014/main" id="{89B21EC9-5580-48CC-B372-8B63CAEEC076}"/>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18" name="Line 28">
          <a:extLst>
            <a:ext uri="{FF2B5EF4-FFF2-40B4-BE49-F238E27FC236}">
              <a16:creationId xmlns:a16="http://schemas.microsoft.com/office/drawing/2014/main" id="{54A51FFC-6D07-4C51-B6C3-1CFC64D86B41}"/>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9" name="Line 29">
          <a:extLst>
            <a:ext uri="{FF2B5EF4-FFF2-40B4-BE49-F238E27FC236}">
              <a16:creationId xmlns:a16="http://schemas.microsoft.com/office/drawing/2014/main" id="{F88F0814-C77C-442A-8EA2-CBBE1083284D}"/>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20" name="Line 12">
          <a:extLst>
            <a:ext uri="{FF2B5EF4-FFF2-40B4-BE49-F238E27FC236}">
              <a16:creationId xmlns:a16="http://schemas.microsoft.com/office/drawing/2014/main" id="{54FC9E79-8FD1-4090-93D7-CC7D63830145}"/>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1" name="Line 13">
          <a:extLst>
            <a:ext uri="{FF2B5EF4-FFF2-40B4-BE49-F238E27FC236}">
              <a16:creationId xmlns:a16="http://schemas.microsoft.com/office/drawing/2014/main" id="{4370D407-6B41-4C19-9AC5-848507FBCDE1}"/>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22" name="Line 28">
          <a:extLst>
            <a:ext uri="{FF2B5EF4-FFF2-40B4-BE49-F238E27FC236}">
              <a16:creationId xmlns:a16="http://schemas.microsoft.com/office/drawing/2014/main" id="{4108240E-ECE0-4C55-9F09-303C590F8771}"/>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3" name="Line 29">
          <a:extLst>
            <a:ext uri="{FF2B5EF4-FFF2-40B4-BE49-F238E27FC236}">
              <a16:creationId xmlns:a16="http://schemas.microsoft.com/office/drawing/2014/main" id="{7BB6C50E-9C80-49DC-B175-0F6CD864BAFD}"/>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4" name="Line 13">
          <a:extLst>
            <a:ext uri="{FF2B5EF4-FFF2-40B4-BE49-F238E27FC236}">
              <a16:creationId xmlns:a16="http://schemas.microsoft.com/office/drawing/2014/main" id="{DDD3A823-76EC-4AC1-BEF4-AEB06B920EBD}"/>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5" name="Line 29">
          <a:extLst>
            <a:ext uri="{FF2B5EF4-FFF2-40B4-BE49-F238E27FC236}">
              <a16:creationId xmlns:a16="http://schemas.microsoft.com/office/drawing/2014/main" id="{B9525881-F444-42EA-95F9-2F9DE24F7C50}"/>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26" name="Line 12">
          <a:extLst>
            <a:ext uri="{FF2B5EF4-FFF2-40B4-BE49-F238E27FC236}">
              <a16:creationId xmlns:a16="http://schemas.microsoft.com/office/drawing/2014/main" id="{79E8009A-9706-4DA4-BB80-AC2B2908AF86}"/>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7" name="Line 13">
          <a:extLst>
            <a:ext uri="{FF2B5EF4-FFF2-40B4-BE49-F238E27FC236}">
              <a16:creationId xmlns:a16="http://schemas.microsoft.com/office/drawing/2014/main" id="{39A4A682-6E02-4FDD-B7E5-6020DBD720D9}"/>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28" name="Line 28">
          <a:extLst>
            <a:ext uri="{FF2B5EF4-FFF2-40B4-BE49-F238E27FC236}">
              <a16:creationId xmlns:a16="http://schemas.microsoft.com/office/drawing/2014/main" id="{A3E1E5D7-3A2A-45D9-9F86-A408C4671A1C}"/>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9" name="Line 29">
          <a:extLst>
            <a:ext uri="{FF2B5EF4-FFF2-40B4-BE49-F238E27FC236}">
              <a16:creationId xmlns:a16="http://schemas.microsoft.com/office/drawing/2014/main" id="{BD5F88CB-FE08-464B-AE20-D92032F31874}"/>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130" name="1 Imagen">
          <a:extLst>
            <a:ext uri="{FF2B5EF4-FFF2-40B4-BE49-F238E27FC236}">
              <a16:creationId xmlns:a16="http://schemas.microsoft.com/office/drawing/2014/main" id="{7A5F4D48-AD3B-439B-9037-FB9E25F62599}"/>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180975</xdr:colOff>
      <xdr:row>1</xdr:row>
      <xdr:rowOff>85725</xdr:rowOff>
    </xdr:from>
    <xdr:to>
      <xdr:col>1</xdr:col>
      <xdr:colOff>838200</xdr:colOff>
      <xdr:row>2</xdr:row>
      <xdr:rowOff>542925</xdr:rowOff>
    </xdr:to>
    <xdr:pic>
      <xdr:nvPicPr>
        <xdr:cNvPr id="131" name="1 Imagen">
          <a:extLst>
            <a:ext uri="{FF2B5EF4-FFF2-40B4-BE49-F238E27FC236}">
              <a16:creationId xmlns:a16="http://schemas.microsoft.com/office/drawing/2014/main" id="{694388FF-B3DF-45AB-ABD6-147B216D816E}"/>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132" name="Line 12">
          <a:extLst>
            <a:ext uri="{FF2B5EF4-FFF2-40B4-BE49-F238E27FC236}">
              <a16:creationId xmlns:a16="http://schemas.microsoft.com/office/drawing/2014/main" id="{3BFE6F5B-8274-4BCA-BA1C-78CD0B3DA2FB}"/>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33" name="Line 13">
          <a:extLst>
            <a:ext uri="{FF2B5EF4-FFF2-40B4-BE49-F238E27FC236}">
              <a16:creationId xmlns:a16="http://schemas.microsoft.com/office/drawing/2014/main" id="{FF91EA34-FD70-4533-A72F-99D5A2CA1169}"/>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34" name="Line 28">
          <a:extLst>
            <a:ext uri="{FF2B5EF4-FFF2-40B4-BE49-F238E27FC236}">
              <a16:creationId xmlns:a16="http://schemas.microsoft.com/office/drawing/2014/main" id="{A24CE949-1161-44F4-9CD8-CCD72E80CA1B}"/>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35" name="Line 29">
          <a:extLst>
            <a:ext uri="{FF2B5EF4-FFF2-40B4-BE49-F238E27FC236}">
              <a16:creationId xmlns:a16="http://schemas.microsoft.com/office/drawing/2014/main" id="{8A777ACB-72A9-4D54-A54B-4A1FA2E511C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36" name="Line 13">
          <a:extLst>
            <a:ext uri="{FF2B5EF4-FFF2-40B4-BE49-F238E27FC236}">
              <a16:creationId xmlns:a16="http://schemas.microsoft.com/office/drawing/2014/main" id="{D9C18F17-1CA0-4CFB-A075-1C0D302A0709}"/>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37" name="Line 29">
          <a:extLst>
            <a:ext uri="{FF2B5EF4-FFF2-40B4-BE49-F238E27FC236}">
              <a16:creationId xmlns:a16="http://schemas.microsoft.com/office/drawing/2014/main" id="{A2CD218B-59E2-42B4-A923-0A2AA9F79720}"/>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38" name="Line 12">
          <a:extLst>
            <a:ext uri="{FF2B5EF4-FFF2-40B4-BE49-F238E27FC236}">
              <a16:creationId xmlns:a16="http://schemas.microsoft.com/office/drawing/2014/main" id="{759C0CD2-E7E5-4206-B36F-C110BB98903B}"/>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39" name="Line 13">
          <a:extLst>
            <a:ext uri="{FF2B5EF4-FFF2-40B4-BE49-F238E27FC236}">
              <a16:creationId xmlns:a16="http://schemas.microsoft.com/office/drawing/2014/main" id="{EBDA04EE-1A4E-45B5-A6AF-7F34D2C0EB40}"/>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40" name="Line 28">
          <a:extLst>
            <a:ext uri="{FF2B5EF4-FFF2-40B4-BE49-F238E27FC236}">
              <a16:creationId xmlns:a16="http://schemas.microsoft.com/office/drawing/2014/main" id="{7DCE74C9-4AE6-4DE4-9F4E-D0F765CB57FB}"/>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41" name="Line 29">
          <a:extLst>
            <a:ext uri="{FF2B5EF4-FFF2-40B4-BE49-F238E27FC236}">
              <a16:creationId xmlns:a16="http://schemas.microsoft.com/office/drawing/2014/main" id="{2AA6AE5D-0A74-4197-AB23-224B1D23D51C}"/>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142" name="1 Imagen">
          <a:extLst>
            <a:ext uri="{FF2B5EF4-FFF2-40B4-BE49-F238E27FC236}">
              <a16:creationId xmlns:a16="http://schemas.microsoft.com/office/drawing/2014/main" id="{1CA13888-6F1D-4625-9AA1-60C2F23F1833}"/>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143" name="Line 12">
          <a:extLst>
            <a:ext uri="{FF2B5EF4-FFF2-40B4-BE49-F238E27FC236}">
              <a16:creationId xmlns:a16="http://schemas.microsoft.com/office/drawing/2014/main" id="{190FC576-8524-419F-AD1F-E50E7EEC8FD0}"/>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44" name="Line 13">
          <a:extLst>
            <a:ext uri="{FF2B5EF4-FFF2-40B4-BE49-F238E27FC236}">
              <a16:creationId xmlns:a16="http://schemas.microsoft.com/office/drawing/2014/main" id="{795D98BE-FF88-4969-90A1-46C400DE4479}"/>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45" name="Line 28">
          <a:extLst>
            <a:ext uri="{FF2B5EF4-FFF2-40B4-BE49-F238E27FC236}">
              <a16:creationId xmlns:a16="http://schemas.microsoft.com/office/drawing/2014/main" id="{3C802C7F-BB86-45A0-8076-C9C84007AA9E}"/>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46" name="Line 29">
          <a:extLst>
            <a:ext uri="{FF2B5EF4-FFF2-40B4-BE49-F238E27FC236}">
              <a16:creationId xmlns:a16="http://schemas.microsoft.com/office/drawing/2014/main" id="{431DB91C-6E33-4D82-AE62-A7754DCA7CC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47" name="Line 13">
          <a:extLst>
            <a:ext uri="{FF2B5EF4-FFF2-40B4-BE49-F238E27FC236}">
              <a16:creationId xmlns:a16="http://schemas.microsoft.com/office/drawing/2014/main" id="{50A3F234-4B87-447C-A4A8-D473EF486053}"/>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48" name="Line 29">
          <a:extLst>
            <a:ext uri="{FF2B5EF4-FFF2-40B4-BE49-F238E27FC236}">
              <a16:creationId xmlns:a16="http://schemas.microsoft.com/office/drawing/2014/main" id="{983FEB4A-FBE7-4B7E-9F1C-FF4FC4D3F43F}"/>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49" name="Line 12">
          <a:extLst>
            <a:ext uri="{FF2B5EF4-FFF2-40B4-BE49-F238E27FC236}">
              <a16:creationId xmlns:a16="http://schemas.microsoft.com/office/drawing/2014/main" id="{3C32F91A-1CDC-46B9-BF64-02D164283828}"/>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50" name="Line 13">
          <a:extLst>
            <a:ext uri="{FF2B5EF4-FFF2-40B4-BE49-F238E27FC236}">
              <a16:creationId xmlns:a16="http://schemas.microsoft.com/office/drawing/2014/main" id="{72DCD65A-F8F2-47BD-89BF-63D3433DF47C}"/>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51" name="Line 28">
          <a:extLst>
            <a:ext uri="{FF2B5EF4-FFF2-40B4-BE49-F238E27FC236}">
              <a16:creationId xmlns:a16="http://schemas.microsoft.com/office/drawing/2014/main" id="{96927C30-88B4-4A27-BB74-9360181FAF5B}"/>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52" name="Line 29">
          <a:extLst>
            <a:ext uri="{FF2B5EF4-FFF2-40B4-BE49-F238E27FC236}">
              <a16:creationId xmlns:a16="http://schemas.microsoft.com/office/drawing/2014/main" id="{48CF64CD-8277-4B6D-AC3A-657B6A9B1846}"/>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53" name="Line 12">
          <a:extLst>
            <a:ext uri="{FF2B5EF4-FFF2-40B4-BE49-F238E27FC236}">
              <a16:creationId xmlns:a16="http://schemas.microsoft.com/office/drawing/2014/main" id="{CEFFFB73-FC00-4642-ACCF-CE0497A902D9}"/>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54" name="Line 13">
          <a:extLst>
            <a:ext uri="{FF2B5EF4-FFF2-40B4-BE49-F238E27FC236}">
              <a16:creationId xmlns:a16="http://schemas.microsoft.com/office/drawing/2014/main" id="{27B74647-69ED-40EA-B057-74F38AA9F474}"/>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55" name="Line 28">
          <a:extLst>
            <a:ext uri="{FF2B5EF4-FFF2-40B4-BE49-F238E27FC236}">
              <a16:creationId xmlns:a16="http://schemas.microsoft.com/office/drawing/2014/main" id="{131B2F6C-F82A-4501-8F11-45938E962324}"/>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56" name="Line 29">
          <a:extLst>
            <a:ext uri="{FF2B5EF4-FFF2-40B4-BE49-F238E27FC236}">
              <a16:creationId xmlns:a16="http://schemas.microsoft.com/office/drawing/2014/main" id="{A71800A9-0AC4-4682-A507-36B57A64DABE}"/>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57" name="Line 13">
          <a:extLst>
            <a:ext uri="{FF2B5EF4-FFF2-40B4-BE49-F238E27FC236}">
              <a16:creationId xmlns:a16="http://schemas.microsoft.com/office/drawing/2014/main" id="{3EC6C0E4-71D9-4A3A-89CD-5405091ECC47}"/>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58" name="Line 29">
          <a:extLst>
            <a:ext uri="{FF2B5EF4-FFF2-40B4-BE49-F238E27FC236}">
              <a16:creationId xmlns:a16="http://schemas.microsoft.com/office/drawing/2014/main" id="{F95E96EB-50D7-40C4-BC01-E147E93366BA}"/>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59" name="Line 12">
          <a:extLst>
            <a:ext uri="{FF2B5EF4-FFF2-40B4-BE49-F238E27FC236}">
              <a16:creationId xmlns:a16="http://schemas.microsoft.com/office/drawing/2014/main" id="{585F476A-5018-477D-B8C3-106E8F43093A}"/>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60" name="Line 13">
          <a:extLst>
            <a:ext uri="{FF2B5EF4-FFF2-40B4-BE49-F238E27FC236}">
              <a16:creationId xmlns:a16="http://schemas.microsoft.com/office/drawing/2014/main" id="{B6568871-E331-4AF3-97E2-23828E072C4D}"/>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61" name="Line 28">
          <a:extLst>
            <a:ext uri="{FF2B5EF4-FFF2-40B4-BE49-F238E27FC236}">
              <a16:creationId xmlns:a16="http://schemas.microsoft.com/office/drawing/2014/main" id="{767D4D89-69AD-44CB-8667-5D042B88D66A}"/>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62" name="Line 29">
          <a:extLst>
            <a:ext uri="{FF2B5EF4-FFF2-40B4-BE49-F238E27FC236}">
              <a16:creationId xmlns:a16="http://schemas.microsoft.com/office/drawing/2014/main" id="{832430A0-6012-4EA8-B6A6-94CE22F01A6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63" name="Line 12">
          <a:extLst>
            <a:ext uri="{FF2B5EF4-FFF2-40B4-BE49-F238E27FC236}">
              <a16:creationId xmlns:a16="http://schemas.microsoft.com/office/drawing/2014/main" id="{CF17FB18-7980-4A53-885A-31CFC7F594EF}"/>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64" name="Line 13">
          <a:extLst>
            <a:ext uri="{FF2B5EF4-FFF2-40B4-BE49-F238E27FC236}">
              <a16:creationId xmlns:a16="http://schemas.microsoft.com/office/drawing/2014/main" id="{50A71040-13F5-432E-B6DF-24991C126576}"/>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65" name="Line 28">
          <a:extLst>
            <a:ext uri="{FF2B5EF4-FFF2-40B4-BE49-F238E27FC236}">
              <a16:creationId xmlns:a16="http://schemas.microsoft.com/office/drawing/2014/main" id="{6F5B5DA1-BDD9-4050-8188-4B5A79D9E330}"/>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66" name="Line 29">
          <a:extLst>
            <a:ext uri="{FF2B5EF4-FFF2-40B4-BE49-F238E27FC236}">
              <a16:creationId xmlns:a16="http://schemas.microsoft.com/office/drawing/2014/main" id="{7FD53787-E959-4F73-9E9B-C2284C575D72}"/>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67" name="Line 13">
          <a:extLst>
            <a:ext uri="{FF2B5EF4-FFF2-40B4-BE49-F238E27FC236}">
              <a16:creationId xmlns:a16="http://schemas.microsoft.com/office/drawing/2014/main" id="{B342B142-FB56-48F3-BE31-6450F5437EAF}"/>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68" name="Line 29">
          <a:extLst>
            <a:ext uri="{FF2B5EF4-FFF2-40B4-BE49-F238E27FC236}">
              <a16:creationId xmlns:a16="http://schemas.microsoft.com/office/drawing/2014/main" id="{FD959FF0-955C-475C-98E3-0390DD61B5C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69" name="Line 12">
          <a:extLst>
            <a:ext uri="{FF2B5EF4-FFF2-40B4-BE49-F238E27FC236}">
              <a16:creationId xmlns:a16="http://schemas.microsoft.com/office/drawing/2014/main" id="{0B260BFB-F5AF-4B93-82B6-F43DC26DE85D}"/>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70" name="Line 13">
          <a:extLst>
            <a:ext uri="{FF2B5EF4-FFF2-40B4-BE49-F238E27FC236}">
              <a16:creationId xmlns:a16="http://schemas.microsoft.com/office/drawing/2014/main" id="{E05FAF6A-4F63-44FE-B28F-046E0171616C}"/>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71" name="Line 28">
          <a:extLst>
            <a:ext uri="{FF2B5EF4-FFF2-40B4-BE49-F238E27FC236}">
              <a16:creationId xmlns:a16="http://schemas.microsoft.com/office/drawing/2014/main" id="{B3974932-D3E1-4AE0-82EA-6B2636430142}"/>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72" name="Line 29">
          <a:extLst>
            <a:ext uri="{FF2B5EF4-FFF2-40B4-BE49-F238E27FC236}">
              <a16:creationId xmlns:a16="http://schemas.microsoft.com/office/drawing/2014/main" id="{13364434-4546-4219-9C63-9FC90AF352E9}"/>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173" name="1 Imagen">
          <a:extLst>
            <a:ext uri="{FF2B5EF4-FFF2-40B4-BE49-F238E27FC236}">
              <a16:creationId xmlns:a16="http://schemas.microsoft.com/office/drawing/2014/main" id="{6F52A6B1-A74D-45E6-92CE-8D78EA18A69F}"/>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180975</xdr:colOff>
      <xdr:row>1</xdr:row>
      <xdr:rowOff>85725</xdr:rowOff>
    </xdr:from>
    <xdr:to>
      <xdr:col>1</xdr:col>
      <xdr:colOff>838200</xdr:colOff>
      <xdr:row>2</xdr:row>
      <xdr:rowOff>542925</xdr:rowOff>
    </xdr:to>
    <xdr:pic>
      <xdr:nvPicPr>
        <xdr:cNvPr id="174" name="1 Imagen">
          <a:extLst>
            <a:ext uri="{FF2B5EF4-FFF2-40B4-BE49-F238E27FC236}">
              <a16:creationId xmlns:a16="http://schemas.microsoft.com/office/drawing/2014/main" id="{7147B334-160C-4BF2-909A-D4A45DC3C1DA}"/>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175" name="Line 12">
          <a:extLst>
            <a:ext uri="{FF2B5EF4-FFF2-40B4-BE49-F238E27FC236}">
              <a16:creationId xmlns:a16="http://schemas.microsoft.com/office/drawing/2014/main" id="{BDCF5632-EF5F-4499-A645-C0F380291BC0}"/>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76" name="Line 13">
          <a:extLst>
            <a:ext uri="{FF2B5EF4-FFF2-40B4-BE49-F238E27FC236}">
              <a16:creationId xmlns:a16="http://schemas.microsoft.com/office/drawing/2014/main" id="{B3F323EF-15F3-4BCE-9D12-2A4079B72A22}"/>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77" name="Line 28">
          <a:extLst>
            <a:ext uri="{FF2B5EF4-FFF2-40B4-BE49-F238E27FC236}">
              <a16:creationId xmlns:a16="http://schemas.microsoft.com/office/drawing/2014/main" id="{3DCA4F2F-E837-4167-B342-F369BBF66A7F}"/>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78" name="Line 29">
          <a:extLst>
            <a:ext uri="{FF2B5EF4-FFF2-40B4-BE49-F238E27FC236}">
              <a16:creationId xmlns:a16="http://schemas.microsoft.com/office/drawing/2014/main" id="{8B10BB40-25F5-44EE-BE4D-E80E7BB12D71}"/>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79" name="Line 13">
          <a:extLst>
            <a:ext uri="{FF2B5EF4-FFF2-40B4-BE49-F238E27FC236}">
              <a16:creationId xmlns:a16="http://schemas.microsoft.com/office/drawing/2014/main" id="{5347A9B9-3A7C-4E08-9816-B358A078DF11}"/>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80" name="Line 29">
          <a:extLst>
            <a:ext uri="{FF2B5EF4-FFF2-40B4-BE49-F238E27FC236}">
              <a16:creationId xmlns:a16="http://schemas.microsoft.com/office/drawing/2014/main" id="{DE8233CB-62EF-4A52-AF67-01C7DF8EDBDD}"/>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81" name="Line 12">
          <a:extLst>
            <a:ext uri="{FF2B5EF4-FFF2-40B4-BE49-F238E27FC236}">
              <a16:creationId xmlns:a16="http://schemas.microsoft.com/office/drawing/2014/main" id="{27848067-5BBE-40FF-B7BA-EF2118A8FC93}"/>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82" name="Line 13">
          <a:extLst>
            <a:ext uri="{FF2B5EF4-FFF2-40B4-BE49-F238E27FC236}">
              <a16:creationId xmlns:a16="http://schemas.microsoft.com/office/drawing/2014/main" id="{296AEF84-6830-4AC5-8AAB-DFEC3ADC3447}"/>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83" name="Line 28">
          <a:extLst>
            <a:ext uri="{FF2B5EF4-FFF2-40B4-BE49-F238E27FC236}">
              <a16:creationId xmlns:a16="http://schemas.microsoft.com/office/drawing/2014/main" id="{43859F96-7D26-498D-8601-967416A790E3}"/>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84" name="Line 29">
          <a:extLst>
            <a:ext uri="{FF2B5EF4-FFF2-40B4-BE49-F238E27FC236}">
              <a16:creationId xmlns:a16="http://schemas.microsoft.com/office/drawing/2014/main" id="{ECAA25AD-4A2E-4BB5-90DF-A4C41151E22C}"/>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185" name="1 Imagen">
          <a:extLst>
            <a:ext uri="{FF2B5EF4-FFF2-40B4-BE49-F238E27FC236}">
              <a16:creationId xmlns:a16="http://schemas.microsoft.com/office/drawing/2014/main" id="{D56BD87B-E74F-4D48-A0F7-179C4F433B7F}"/>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186" name="Line 12">
          <a:extLst>
            <a:ext uri="{FF2B5EF4-FFF2-40B4-BE49-F238E27FC236}">
              <a16:creationId xmlns:a16="http://schemas.microsoft.com/office/drawing/2014/main" id="{3D428D5B-33A8-40F1-BACD-61161DEAD4CB}"/>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87" name="Line 13">
          <a:extLst>
            <a:ext uri="{FF2B5EF4-FFF2-40B4-BE49-F238E27FC236}">
              <a16:creationId xmlns:a16="http://schemas.microsoft.com/office/drawing/2014/main" id="{0839A0A1-9F86-4C29-A74E-799C302EAFD5}"/>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88" name="Line 28">
          <a:extLst>
            <a:ext uri="{FF2B5EF4-FFF2-40B4-BE49-F238E27FC236}">
              <a16:creationId xmlns:a16="http://schemas.microsoft.com/office/drawing/2014/main" id="{31B48550-54CB-4129-9201-FA7B254260B5}"/>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89" name="Line 29">
          <a:extLst>
            <a:ext uri="{FF2B5EF4-FFF2-40B4-BE49-F238E27FC236}">
              <a16:creationId xmlns:a16="http://schemas.microsoft.com/office/drawing/2014/main" id="{6155EDBF-0157-46E1-90B3-D5BCF6DE32D5}"/>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90" name="Line 13">
          <a:extLst>
            <a:ext uri="{FF2B5EF4-FFF2-40B4-BE49-F238E27FC236}">
              <a16:creationId xmlns:a16="http://schemas.microsoft.com/office/drawing/2014/main" id="{6820A603-DA37-492E-9E43-4FBBC16BA3C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91" name="Line 29">
          <a:extLst>
            <a:ext uri="{FF2B5EF4-FFF2-40B4-BE49-F238E27FC236}">
              <a16:creationId xmlns:a16="http://schemas.microsoft.com/office/drawing/2014/main" id="{A10B81CC-2301-4E1E-A481-FBFE000D7B26}"/>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92" name="Line 12">
          <a:extLst>
            <a:ext uri="{FF2B5EF4-FFF2-40B4-BE49-F238E27FC236}">
              <a16:creationId xmlns:a16="http://schemas.microsoft.com/office/drawing/2014/main" id="{78DF7BC8-937B-47EC-A992-A05C141277BA}"/>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93" name="Line 13">
          <a:extLst>
            <a:ext uri="{FF2B5EF4-FFF2-40B4-BE49-F238E27FC236}">
              <a16:creationId xmlns:a16="http://schemas.microsoft.com/office/drawing/2014/main" id="{5664B1AB-1549-41AB-97FD-748F0295280B}"/>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94" name="Line 28">
          <a:extLst>
            <a:ext uri="{FF2B5EF4-FFF2-40B4-BE49-F238E27FC236}">
              <a16:creationId xmlns:a16="http://schemas.microsoft.com/office/drawing/2014/main" id="{0009C702-08D0-4518-9796-71E645513097}"/>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95" name="Line 29">
          <a:extLst>
            <a:ext uri="{FF2B5EF4-FFF2-40B4-BE49-F238E27FC236}">
              <a16:creationId xmlns:a16="http://schemas.microsoft.com/office/drawing/2014/main" id="{2E2E7865-886C-43F0-978C-604FA17985AB}"/>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96" name="Line 12">
          <a:extLst>
            <a:ext uri="{FF2B5EF4-FFF2-40B4-BE49-F238E27FC236}">
              <a16:creationId xmlns:a16="http://schemas.microsoft.com/office/drawing/2014/main" id="{EBD1CA3F-E1CD-4A4E-B6FD-8E5ADEAAB1A0}"/>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97" name="Line 13">
          <a:extLst>
            <a:ext uri="{FF2B5EF4-FFF2-40B4-BE49-F238E27FC236}">
              <a16:creationId xmlns:a16="http://schemas.microsoft.com/office/drawing/2014/main" id="{6BBFAEAB-E162-44C6-9569-EBE934D6F021}"/>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98" name="Line 28">
          <a:extLst>
            <a:ext uri="{FF2B5EF4-FFF2-40B4-BE49-F238E27FC236}">
              <a16:creationId xmlns:a16="http://schemas.microsoft.com/office/drawing/2014/main" id="{0BD376D0-3061-4ECC-88AF-0376BEECFA89}"/>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99" name="Line 29">
          <a:extLst>
            <a:ext uri="{FF2B5EF4-FFF2-40B4-BE49-F238E27FC236}">
              <a16:creationId xmlns:a16="http://schemas.microsoft.com/office/drawing/2014/main" id="{E13167B6-498D-476A-AD5B-A3A18C4B4A74}"/>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00" name="Line 13">
          <a:extLst>
            <a:ext uri="{FF2B5EF4-FFF2-40B4-BE49-F238E27FC236}">
              <a16:creationId xmlns:a16="http://schemas.microsoft.com/office/drawing/2014/main" id="{5A3F0B32-FAE2-4284-B7AA-AFCE012B530A}"/>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01" name="Line 29">
          <a:extLst>
            <a:ext uri="{FF2B5EF4-FFF2-40B4-BE49-F238E27FC236}">
              <a16:creationId xmlns:a16="http://schemas.microsoft.com/office/drawing/2014/main" id="{CBDDDA64-A3F4-4B69-9D45-57A04D412319}"/>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02" name="Line 12">
          <a:extLst>
            <a:ext uri="{FF2B5EF4-FFF2-40B4-BE49-F238E27FC236}">
              <a16:creationId xmlns:a16="http://schemas.microsoft.com/office/drawing/2014/main" id="{65DC5AD3-2687-47B7-9C4F-6F45A4C6F733}"/>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03" name="Line 13">
          <a:extLst>
            <a:ext uri="{FF2B5EF4-FFF2-40B4-BE49-F238E27FC236}">
              <a16:creationId xmlns:a16="http://schemas.microsoft.com/office/drawing/2014/main" id="{CB4DD90B-3CFE-49F5-8946-E94C749BF310}"/>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04" name="Line 28">
          <a:extLst>
            <a:ext uri="{FF2B5EF4-FFF2-40B4-BE49-F238E27FC236}">
              <a16:creationId xmlns:a16="http://schemas.microsoft.com/office/drawing/2014/main" id="{81A9C9B5-1028-4FDB-8B83-EA0FCB62C624}"/>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05" name="Line 29">
          <a:extLst>
            <a:ext uri="{FF2B5EF4-FFF2-40B4-BE49-F238E27FC236}">
              <a16:creationId xmlns:a16="http://schemas.microsoft.com/office/drawing/2014/main" id="{41AE1379-8AEB-4A77-81C3-5FC9063DDB3E}"/>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06" name="Line 12">
          <a:extLst>
            <a:ext uri="{FF2B5EF4-FFF2-40B4-BE49-F238E27FC236}">
              <a16:creationId xmlns:a16="http://schemas.microsoft.com/office/drawing/2014/main" id="{99E0D49A-EE10-48D6-AD9B-BB6D848E1B2A}"/>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07" name="Line 13">
          <a:extLst>
            <a:ext uri="{FF2B5EF4-FFF2-40B4-BE49-F238E27FC236}">
              <a16:creationId xmlns:a16="http://schemas.microsoft.com/office/drawing/2014/main" id="{D36E5EAB-1BAB-47AD-ABDA-1D44CAAF24FF}"/>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08" name="Line 28">
          <a:extLst>
            <a:ext uri="{FF2B5EF4-FFF2-40B4-BE49-F238E27FC236}">
              <a16:creationId xmlns:a16="http://schemas.microsoft.com/office/drawing/2014/main" id="{15622F32-58DD-4B73-8E0A-6193717F0C09}"/>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09" name="Line 29">
          <a:extLst>
            <a:ext uri="{FF2B5EF4-FFF2-40B4-BE49-F238E27FC236}">
              <a16:creationId xmlns:a16="http://schemas.microsoft.com/office/drawing/2014/main" id="{B619BEE4-9A1B-4110-BC88-F57C7E307344}"/>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10" name="Line 13">
          <a:extLst>
            <a:ext uri="{FF2B5EF4-FFF2-40B4-BE49-F238E27FC236}">
              <a16:creationId xmlns:a16="http://schemas.microsoft.com/office/drawing/2014/main" id="{4CE643E1-78CC-48F2-891B-D215C03BB2AA}"/>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11" name="Line 29">
          <a:extLst>
            <a:ext uri="{FF2B5EF4-FFF2-40B4-BE49-F238E27FC236}">
              <a16:creationId xmlns:a16="http://schemas.microsoft.com/office/drawing/2014/main" id="{09582A0D-863C-4B66-8ADE-EA0F9FCEF292}"/>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12" name="Line 12">
          <a:extLst>
            <a:ext uri="{FF2B5EF4-FFF2-40B4-BE49-F238E27FC236}">
              <a16:creationId xmlns:a16="http://schemas.microsoft.com/office/drawing/2014/main" id="{B4C6EBCD-472B-46D3-AA88-59EA1C7304CC}"/>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13" name="Line 13">
          <a:extLst>
            <a:ext uri="{FF2B5EF4-FFF2-40B4-BE49-F238E27FC236}">
              <a16:creationId xmlns:a16="http://schemas.microsoft.com/office/drawing/2014/main" id="{85A3D339-AE26-4B30-B5B8-125E53390D4C}"/>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14" name="Line 28">
          <a:extLst>
            <a:ext uri="{FF2B5EF4-FFF2-40B4-BE49-F238E27FC236}">
              <a16:creationId xmlns:a16="http://schemas.microsoft.com/office/drawing/2014/main" id="{DC1FDED5-2C98-4973-B009-0CAE9973E32C}"/>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15" name="Line 29">
          <a:extLst>
            <a:ext uri="{FF2B5EF4-FFF2-40B4-BE49-F238E27FC236}">
              <a16:creationId xmlns:a16="http://schemas.microsoft.com/office/drawing/2014/main" id="{329B93F1-49D5-486E-BCE4-9A038096C147}"/>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16" name="Line 12">
          <a:extLst>
            <a:ext uri="{FF2B5EF4-FFF2-40B4-BE49-F238E27FC236}">
              <a16:creationId xmlns:a16="http://schemas.microsoft.com/office/drawing/2014/main" id="{58BFA133-25F4-4EAC-914A-830A3E3E1F8D}"/>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17" name="Line 13">
          <a:extLst>
            <a:ext uri="{FF2B5EF4-FFF2-40B4-BE49-F238E27FC236}">
              <a16:creationId xmlns:a16="http://schemas.microsoft.com/office/drawing/2014/main" id="{6E93A5FC-EECB-4589-A664-B7CF406CCD4B}"/>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18" name="Line 28">
          <a:extLst>
            <a:ext uri="{FF2B5EF4-FFF2-40B4-BE49-F238E27FC236}">
              <a16:creationId xmlns:a16="http://schemas.microsoft.com/office/drawing/2014/main" id="{1633B98A-D261-4A10-AADA-BE657327988D}"/>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19" name="Line 29">
          <a:extLst>
            <a:ext uri="{FF2B5EF4-FFF2-40B4-BE49-F238E27FC236}">
              <a16:creationId xmlns:a16="http://schemas.microsoft.com/office/drawing/2014/main" id="{281E181E-EACA-4E9D-9DD2-6F4C8AD71DAF}"/>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20" name="Line 13">
          <a:extLst>
            <a:ext uri="{FF2B5EF4-FFF2-40B4-BE49-F238E27FC236}">
              <a16:creationId xmlns:a16="http://schemas.microsoft.com/office/drawing/2014/main" id="{4FB52522-9AF9-4AB9-BF10-1763FFAB2F60}"/>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21" name="Line 29">
          <a:extLst>
            <a:ext uri="{FF2B5EF4-FFF2-40B4-BE49-F238E27FC236}">
              <a16:creationId xmlns:a16="http://schemas.microsoft.com/office/drawing/2014/main" id="{0CCB9158-FD77-4139-9EAF-BBF1AE984385}"/>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22" name="Line 12">
          <a:extLst>
            <a:ext uri="{FF2B5EF4-FFF2-40B4-BE49-F238E27FC236}">
              <a16:creationId xmlns:a16="http://schemas.microsoft.com/office/drawing/2014/main" id="{FF4AF4D2-269C-44BD-9FAA-F1DEA5F4E13F}"/>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23" name="Line 13">
          <a:extLst>
            <a:ext uri="{FF2B5EF4-FFF2-40B4-BE49-F238E27FC236}">
              <a16:creationId xmlns:a16="http://schemas.microsoft.com/office/drawing/2014/main" id="{6F47C7CE-C8D7-4B09-B9ED-160B6BBFBA35}"/>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24" name="Line 28">
          <a:extLst>
            <a:ext uri="{FF2B5EF4-FFF2-40B4-BE49-F238E27FC236}">
              <a16:creationId xmlns:a16="http://schemas.microsoft.com/office/drawing/2014/main" id="{A0768395-F021-4DF7-ACB3-7A48C2B87B9B}"/>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25" name="Line 29">
          <a:extLst>
            <a:ext uri="{FF2B5EF4-FFF2-40B4-BE49-F238E27FC236}">
              <a16:creationId xmlns:a16="http://schemas.microsoft.com/office/drawing/2014/main" id="{1A454802-011F-4AB6-AF67-8C0ACB09F57F}"/>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26" name="Line 12">
          <a:extLst>
            <a:ext uri="{FF2B5EF4-FFF2-40B4-BE49-F238E27FC236}">
              <a16:creationId xmlns:a16="http://schemas.microsoft.com/office/drawing/2014/main" id="{400B3412-481A-454B-8A76-1D30AB9DDDFD}"/>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27" name="Line 13">
          <a:extLst>
            <a:ext uri="{FF2B5EF4-FFF2-40B4-BE49-F238E27FC236}">
              <a16:creationId xmlns:a16="http://schemas.microsoft.com/office/drawing/2014/main" id="{63437ACC-C1E1-4B61-98B1-4636C92F2D2C}"/>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28" name="Line 28">
          <a:extLst>
            <a:ext uri="{FF2B5EF4-FFF2-40B4-BE49-F238E27FC236}">
              <a16:creationId xmlns:a16="http://schemas.microsoft.com/office/drawing/2014/main" id="{0B5E1632-50EC-45D1-A61E-F3D2D349DBE9}"/>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29" name="Line 29">
          <a:extLst>
            <a:ext uri="{FF2B5EF4-FFF2-40B4-BE49-F238E27FC236}">
              <a16:creationId xmlns:a16="http://schemas.microsoft.com/office/drawing/2014/main" id="{BD6BE123-FA7F-4231-B4FE-4125AB7F4453}"/>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30" name="Line 13">
          <a:extLst>
            <a:ext uri="{FF2B5EF4-FFF2-40B4-BE49-F238E27FC236}">
              <a16:creationId xmlns:a16="http://schemas.microsoft.com/office/drawing/2014/main" id="{18C94F8F-8138-4D35-A971-877333C4EF4A}"/>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31" name="Line 29">
          <a:extLst>
            <a:ext uri="{FF2B5EF4-FFF2-40B4-BE49-F238E27FC236}">
              <a16:creationId xmlns:a16="http://schemas.microsoft.com/office/drawing/2014/main" id="{98773C0F-BF8E-4B0A-AFB0-2FAA410C8A1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32" name="Line 12">
          <a:extLst>
            <a:ext uri="{FF2B5EF4-FFF2-40B4-BE49-F238E27FC236}">
              <a16:creationId xmlns:a16="http://schemas.microsoft.com/office/drawing/2014/main" id="{EDFE1A85-E4F4-4C33-8F3E-B677266538CC}"/>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33" name="Line 13">
          <a:extLst>
            <a:ext uri="{FF2B5EF4-FFF2-40B4-BE49-F238E27FC236}">
              <a16:creationId xmlns:a16="http://schemas.microsoft.com/office/drawing/2014/main" id="{BEA1D090-06DC-4872-8B37-AEDDD6A04E37}"/>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34" name="Line 28">
          <a:extLst>
            <a:ext uri="{FF2B5EF4-FFF2-40B4-BE49-F238E27FC236}">
              <a16:creationId xmlns:a16="http://schemas.microsoft.com/office/drawing/2014/main" id="{09303FCA-BFE4-4FF0-9BBC-F584EBF741A2}"/>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35" name="Line 29">
          <a:extLst>
            <a:ext uri="{FF2B5EF4-FFF2-40B4-BE49-F238E27FC236}">
              <a16:creationId xmlns:a16="http://schemas.microsoft.com/office/drawing/2014/main" id="{168D0ADE-211E-45E7-846A-51F28161C9CE}"/>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236" name="1 Imagen">
          <a:extLst>
            <a:ext uri="{FF2B5EF4-FFF2-40B4-BE49-F238E27FC236}">
              <a16:creationId xmlns:a16="http://schemas.microsoft.com/office/drawing/2014/main" id="{1D5D96AC-105F-4193-A266-CAAAD417DAD3}"/>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180975</xdr:colOff>
      <xdr:row>1</xdr:row>
      <xdr:rowOff>85725</xdr:rowOff>
    </xdr:from>
    <xdr:to>
      <xdr:col>1</xdr:col>
      <xdr:colOff>838200</xdr:colOff>
      <xdr:row>2</xdr:row>
      <xdr:rowOff>542925</xdr:rowOff>
    </xdr:to>
    <xdr:pic>
      <xdr:nvPicPr>
        <xdr:cNvPr id="237" name="1 Imagen">
          <a:extLst>
            <a:ext uri="{FF2B5EF4-FFF2-40B4-BE49-F238E27FC236}">
              <a16:creationId xmlns:a16="http://schemas.microsoft.com/office/drawing/2014/main" id="{E60FC8BC-EAE3-41D7-AE91-E425F248E367}"/>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238" name="Line 12">
          <a:extLst>
            <a:ext uri="{FF2B5EF4-FFF2-40B4-BE49-F238E27FC236}">
              <a16:creationId xmlns:a16="http://schemas.microsoft.com/office/drawing/2014/main" id="{CCFC9BAF-A201-4FFF-BF73-9FDE287F68E7}"/>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39" name="Line 13">
          <a:extLst>
            <a:ext uri="{FF2B5EF4-FFF2-40B4-BE49-F238E27FC236}">
              <a16:creationId xmlns:a16="http://schemas.microsoft.com/office/drawing/2014/main" id="{23A42572-A08A-4711-A7EB-4B2F62099631}"/>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40" name="Line 28">
          <a:extLst>
            <a:ext uri="{FF2B5EF4-FFF2-40B4-BE49-F238E27FC236}">
              <a16:creationId xmlns:a16="http://schemas.microsoft.com/office/drawing/2014/main" id="{5F4074CC-7890-46FA-A198-0BA9168DA2E7}"/>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41" name="Line 29">
          <a:extLst>
            <a:ext uri="{FF2B5EF4-FFF2-40B4-BE49-F238E27FC236}">
              <a16:creationId xmlns:a16="http://schemas.microsoft.com/office/drawing/2014/main" id="{D038E95F-B649-4511-B487-46F80AB7CBF1}"/>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42" name="Line 13">
          <a:extLst>
            <a:ext uri="{FF2B5EF4-FFF2-40B4-BE49-F238E27FC236}">
              <a16:creationId xmlns:a16="http://schemas.microsoft.com/office/drawing/2014/main" id="{70625D53-66F8-4BBA-B7D6-74C568456981}"/>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43" name="Line 29">
          <a:extLst>
            <a:ext uri="{FF2B5EF4-FFF2-40B4-BE49-F238E27FC236}">
              <a16:creationId xmlns:a16="http://schemas.microsoft.com/office/drawing/2014/main" id="{9C00542A-498F-4F7A-8B88-21C8814A197D}"/>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44" name="Line 12">
          <a:extLst>
            <a:ext uri="{FF2B5EF4-FFF2-40B4-BE49-F238E27FC236}">
              <a16:creationId xmlns:a16="http://schemas.microsoft.com/office/drawing/2014/main" id="{7FDF82B3-E46B-422A-AE27-AB7D40D1F8D9}"/>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45" name="Line 13">
          <a:extLst>
            <a:ext uri="{FF2B5EF4-FFF2-40B4-BE49-F238E27FC236}">
              <a16:creationId xmlns:a16="http://schemas.microsoft.com/office/drawing/2014/main" id="{1ADE6356-5370-41CE-ABB4-A91F4A2D9607}"/>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46" name="Line 28">
          <a:extLst>
            <a:ext uri="{FF2B5EF4-FFF2-40B4-BE49-F238E27FC236}">
              <a16:creationId xmlns:a16="http://schemas.microsoft.com/office/drawing/2014/main" id="{73A3F43D-6F55-45BD-AB7F-A46697EC5E83}"/>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47" name="Line 29">
          <a:extLst>
            <a:ext uri="{FF2B5EF4-FFF2-40B4-BE49-F238E27FC236}">
              <a16:creationId xmlns:a16="http://schemas.microsoft.com/office/drawing/2014/main" id="{810AB82D-0A33-4BD3-BE9D-7C61ECC9267A}"/>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248" name="1 Imagen">
          <a:extLst>
            <a:ext uri="{FF2B5EF4-FFF2-40B4-BE49-F238E27FC236}">
              <a16:creationId xmlns:a16="http://schemas.microsoft.com/office/drawing/2014/main" id="{EEF1B08F-D386-4CFE-9A41-343AAAE5C592}"/>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249" name="Line 12">
          <a:extLst>
            <a:ext uri="{FF2B5EF4-FFF2-40B4-BE49-F238E27FC236}">
              <a16:creationId xmlns:a16="http://schemas.microsoft.com/office/drawing/2014/main" id="{BE9F996A-0895-4CB8-9836-5A68573E9A86}"/>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50" name="Line 13">
          <a:extLst>
            <a:ext uri="{FF2B5EF4-FFF2-40B4-BE49-F238E27FC236}">
              <a16:creationId xmlns:a16="http://schemas.microsoft.com/office/drawing/2014/main" id="{5A38C7F7-023C-474E-B00F-3A6018016692}"/>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51" name="Line 28">
          <a:extLst>
            <a:ext uri="{FF2B5EF4-FFF2-40B4-BE49-F238E27FC236}">
              <a16:creationId xmlns:a16="http://schemas.microsoft.com/office/drawing/2014/main" id="{E849B247-5910-43C6-BC83-4BD89D0F0567}"/>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52" name="Line 29">
          <a:extLst>
            <a:ext uri="{FF2B5EF4-FFF2-40B4-BE49-F238E27FC236}">
              <a16:creationId xmlns:a16="http://schemas.microsoft.com/office/drawing/2014/main" id="{B7C16B74-A70F-456E-BB5D-F8DBDCC6DA63}"/>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53" name="Line 13">
          <a:extLst>
            <a:ext uri="{FF2B5EF4-FFF2-40B4-BE49-F238E27FC236}">
              <a16:creationId xmlns:a16="http://schemas.microsoft.com/office/drawing/2014/main" id="{5DA25FEC-2F1F-40E5-97B0-22AAF4EB9DB1}"/>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54" name="Line 29">
          <a:extLst>
            <a:ext uri="{FF2B5EF4-FFF2-40B4-BE49-F238E27FC236}">
              <a16:creationId xmlns:a16="http://schemas.microsoft.com/office/drawing/2014/main" id="{03205117-5C10-46AA-955F-06C8DC845C9A}"/>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55" name="Line 12">
          <a:extLst>
            <a:ext uri="{FF2B5EF4-FFF2-40B4-BE49-F238E27FC236}">
              <a16:creationId xmlns:a16="http://schemas.microsoft.com/office/drawing/2014/main" id="{CA6E1376-872D-40AD-824F-4D0036BF8C7F}"/>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56" name="Line 13">
          <a:extLst>
            <a:ext uri="{FF2B5EF4-FFF2-40B4-BE49-F238E27FC236}">
              <a16:creationId xmlns:a16="http://schemas.microsoft.com/office/drawing/2014/main" id="{F7035A9D-8258-4767-BF41-7B00E43499FF}"/>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57" name="Line 28">
          <a:extLst>
            <a:ext uri="{FF2B5EF4-FFF2-40B4-BE49-F238E27FC236}">
              <a16:creationId xmlns:a16="http://schemas.microsoft.com/office/drawing/2014/main" id="{380832DD-AF1E-4702-A083-3F502FA9F8F1}"/>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58" name="Line 29">
          <a:extLst>
            <a:ext uri="{FF2B5EF4-FFF2-40B4-BE49-F238E27FC236}">
              <a16:creationId xmlns:a16="http://schemas.microsoft.com/office/drawing/2014/main" id="{512A839B-81D0-44BF-998F-325744842AA7}"/>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59" name="Line 12">
          <a:extLst>
            <a:ext uri="{FF2B5EF4-FFF2-40B4-BE49-F238E27FC236}">
              <a16:creationId xmlns:a16="http://schemas.microsoft.com/office/drawing/2014/main" id="{2E1DBEA8-4F35-43D0-A1EC-9F6B38E87CF6}"/>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60" name="Line 13">
          <a:extLst>
            <a:ext uri="{FF2B5EF4-FFF2-40B4-BE49-F238E27FC236}">
              <a16:creationId xmlns:a16="http://schemas.microsoft.com/office/drawing/2014/main" id="{4A54F1DB-D9D1-4234-8F77-5A73B33CBC6C}"/>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61" name="Line 28">
          <a:extLst>
            <a:ext uri="{FF2B5EF4-FFF2-40B4-BE49-F238E27FC236}">
              <a16:creationId xmlns:a16="http://schemas.microsoft.com/office/drawing/2014/main" id="{9FF8A63B-6C57-4301-9F27-20260EAAC855}"/>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62" name="Line 29">
          <a:extLst>
            <a:ext uri="{FF2B5EF4-FFF2-40B4-BE49-F238E27FC236}">
              <a16:creationId xmlns:a16="http://schemas.microsoft.com/office/drawing/2014/main" id="{3E2E56AB-A0E7-487D-9A17-08A6916720E7}"/>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63" name="Line 13">
          <a:extLst>
            <a:ext uri="{FF2B5EF4-FFF2-40B4-BE49-F238E27FC236}">
              <a16:creationId xmlns:a16="http://schemas.microsoft.com/office/drawing/2014/main" id="{E021C36B-C86D-4471-91AF-748B3584B0C1}"/>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64" name="Line 29">
          <a:extLst>
            <a:ext uri="{FF2B5EF4-FFF2-40B4-BE49-F238E27FC236}">
              <a16:creationId xmlns:a16="http://schemas.microsoft.com/office/drawing/2014/main" id="{EAFA8F1A-80A4-418B-952F-99A6D2C0C29C}"/>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65" name="Line 12">
          <a:extLst>
            <a:ext uri="{FF2B5EF4-FFF2-40B4-BE49-F238E27FC236}">
              <a16:creationId xmlns:a16="http://schemas.microsoft.com/office/drawing/2014/main" id="{7FE88AEB-E8D1-4FE8-AB32-C4205AE7073E}"/>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66" name="Line 13">
          <a:extLst>
            <a:ext uri="{FF2B5EF4-FFF2-40B4-BE49-F238E27FC236}">
              <a16:creationId xmlns:a16="http://schemas.microsoft.com/office/drawing/2014/main" id="{A2B2314E-3E0B-46BE-9E82-7EEECB5E0A30}"/>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67" name="Line 28">
          <a:extLst>
            <a:ext uri="{FF2B5EF4-FFF2-40B4-BE49-F238E27FC236}">
              <a16:creationId xmlns:a16="http://schemas.microsoft.com/office/drawing/2014/main" id="{7B853500-5963-43CD-83C6-D0C513506DE7}"/>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68" name="Line 29">
          <a:extLst>
            <a:ext uri="{FF2B5EF4-FFF2-40B4-BE49-F238E27FC236}">
              <a16:creationId xmlns:a16="http://schemas.microsoft.com/office/drawing/2014/main" id="{14EAE597-1ED4-451A-9D0F-9E4751A4CBC2}"/>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69" name="Line 12">
          <a:extLst>
            <a:ext uri="{FF2B5EF4-FFF2-40B4-BE49-F238E27FC236}">
              <a16:creationId xmlns:a16="http://schemas.microsoft.com/office/drawing/2014/main" id="{9F199D0D-553A-4A62-A91D-3DFC9483C0C4}"/>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70" name="Line 13">
          <a:extLst>
            <a:ext uri="{FF2B5EF4-FFF2-40B4-BE49-F238E27FC236}">
              <a16:creationId xmlns:a16="http://schemas.microsoft.com/office/drawing/2014/main" id="{90B57F3B-329E-4986-9D99-172A07729C66}"/>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71" name="Line 28">
          <a:extLst>
            <a:ext uri="{FF2B5EF4-FFF2-40B4-BE49-F238E27FC236}">
              <a16:creationId xmlns:a16="http://schemas.microsoft.com/office/drawing/2014/main" id="{98640048-5805-462A-914C-A6CFA3753203}"/>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72" name="Line 29">
          <a:extLst>
            <a:ext uri="{FF2B5EF4-FFF2-40B4-BE49-F238E27FC236}">
              <a16:creationId xmlns:a16="http://schemas.microsoft.com/office/drawing/2014/main" id="{D05836ED-CB4F-40E6-B120-8514A2AA477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73" name="Line 13">
          <a:extLst>
            <a:ext uri="{FF2B5EF4-FFF2-40B4-BE49-F238E27FC236}">
              <a16:creationId xmlns:a16="http://schemas.microsoft.com/office/drawing/2014/main" id="{E2A957EB-4E62-4703-97BB-60AD44DD2985}"/>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74" name="Line 29">
          <a:extLst>
            <a:ext uri="{FF2B5EF4-FFF2-40B4-BE49-F238E27FC236}">
              <a16:creationId xmlns:a16="http://schemas.microsoft.com/office/drawing/2014/main" id="{B97790F9-090D-49A1-AF53-73E7C73728D3}"/>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75" name="Line 12">
          <a:extLst>
            <a:ext uri="{FF2B5EF4-FFF2-40B4-BE49-F238E27FC236}">
              <a16:creationId xmlns:a16="http://schemas.microsoft.com/office/drawing/2014/main" id="{4CBFEFBB-14EE-427B-AB90-5103856E9A0C}"/>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76" name="Line 13">
          <a:extLst>
            <a:ext uri="{FF2B5EF4-FFF2-40B4-BE49-F238E27FC236}">
              <a16:creationId xmlns:a16="http://schemas.microsoft.com/office/drawing/2014/main" id="{B6B206B4-2231-4663-AE4E-7CC2624F523C}"/>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77" name="Line 28">
          <a:extLst>
            <a:ext uri="{FF2B5EF4-FFF2-40B4-BE49-F238E27FC236}">
              <a16:creationId xmlns:a16="http://schemas.microsoft.com/office/drawing/2014/main" id="{8A826D3D-BB47-44F9-8FFF-CC009DA3BD2F}"/>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78" name="Line 29">
          <a:extLst>
            <a:ext uri="{FF2B5EF4-FFF2-40B4-BE49-F238E27FC236}">
              <a16:creationId xmlns:a16="http://schemas.microsoft.com/office/drawing/2014/main" id="{EC16ACFA-47F8-4EFA-8617-B4D96798E329}"/>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79" name="Line 12">
          <a:extLst>
            <a:ext uri="{FF2B5EF4-FFF2-40B4-BE49-F238E27FC236}">
              <a16:creationId xmlns:a16="http://schemas.microsoft.com/office/drawing/2014/main" id="{495BB937-F8B1-4FE1-918C-538A74755621}"/>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80" name="Line 13">
          <a:extLst>
            <a:ext uri="{FF2B5EF4-FFF2-40B4-BE49-F238E27FC236}">
              <a16:creationId xmlns:a16="http://schemas.microsoft.com/office/drawing/2014/main" id="{EC8E3690-EE17-44E6-9FCF-474BC867CF16}"/>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81" name="Line 28">
          <a:extLst>
            <a:ext uri="{FF2B5EF4-FFF2-40B4-BE49-F238E27FC236}">
              <a16:creationId xmlns:a16="http://schemas.microsoft.com/office/drawing/2014/main" id="{3AA8626A-ED28-4AE2-BB49-4E6BB223DFD2}"/>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82" name="Line 29">
          <a:extLst>
            <a:ext uri="{FF2B5EF4-FFF2-40B4-BE49-F238E27FC236}">
              <a16:creationId xmlns:a16="http://schemas.microsoft.com/office/drawing/2014/main" id="{A8406808-97C3-40A0-9F10-071755BB98A9}"/>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83" name="Line 13">
          <a:extLst>
            <a:ext uri="{FF2B5EF4-FFF2-40B4-BE49-F238E27FC236}">
              <a16:creationId xmlns:a16="http://schemas.microsoft.com/office/drawing/2014/main" id="{9A8764B8-5F0E-4D52-A650-A1F502BB7C32}"/>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84" name="Line 29">
          <a:extLst>
            <a:ext uri="{FF2B5EF4-FFF2-40B4-BE49-F238E27FC236}">
              <a16:creationId xmlns:a16="http://schemas.microsoft.com/office/drawing/2014/main" id="{090B66B9-604A-4DE4-8C90-E8D4C90D02BB}"/>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85" name="Line 12">
          <a:extLst>
            <a:ext uri="{FF2B5EF4-FFF2-40B4-BE49-F238E27FC236}">
              <a16:creationId xmlns:a16="http://schemas.microsoft.com/office/drawing/2014/main" id="{706D4E52-BDEB-4093-A784-583B73946C34}"/>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86" name="Line 13">
          <a:extLst>
            <a:ext uri="{FF2B5EF4-FFF2-40B4-BE49-F238E27FC236}">
              <a16:creationId xmlns:a16="http://schemas.microsoft.com/office/drawing/2014/main" id="{A315FB7A-8091-4EBF-B12F-8BE7928FBD05}"/>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87" name="Line 28">
          <a:extLst>
            <a:ext uri="{FF2B5EF4-FFF2-40B4-BE49-F238E27FC236}">
              <a16:creationId xmlns:a16="http://schemas.microsoft.com/office/drawing/2014/main" id="{B4DFB649-53DE-4856-925C-E1447DD466B2}"/>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88" name="Line 29">
          <a:extLst>
            <a:ext uri="{FF2B5EF4-FFF2-40B4-BE49-F238E27FC236}">
              <a16:creationId xmlns:a16="http://schemas.microsoft.com/office/drawing/2014/main" id="{2046DE41-4DED-44B0-8820-978DC636C54A}"/>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89" name="Line 12">
          <a:extLst>
            <a:ext uri="{FF2B5EF4-FFF2-40B4-BE49-F238E27FC236}">
              <a16:creationId xmlns:a16="http://schemas.microsoft.com/office/drawing/2014/main" id="{EB35EBCA-2F1E-480D-96EE-5B11F154DD2F}"/>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90" name="Line 13">
          <a:extLst>
            <a:ext uri="{FF2B5EF4-FFF2-40B4-BE49-F238E27FC236}">
              <a16:creationId xmlns:a16="http://schemas.microsoft.com/office/drawing/2014/main" id="{F4F0C58F-FB8C-43DE-93FC-B0197835A75B}"/>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91" name="Line 28">
          <a:extLst>
            <a:ext uri="{FF2B5EF4-FFF2-40B4-BE49-F238E27FC236}">
              <a16:creationId xmlns:a16="http://schemas.microsoft.com/office/drawing/2014/main" id="{E39968B3-6D7B-4355-A2CD-ED6F6C876BDD}"/>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92" name="Line 29">
          <a:extLst>
            <a:ext uri="{FF2B5EF4-FFF2-40B4-BE49-F238E27FC236}">
              <a16:creationId xmlns:a16="http://schemas.microsoft.com/office/drawing/2014/main" id="{9E482DC5-B229-4C1B-A2A8-414DB45BB30E}"/>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93" name="Line 13">
          <a:extLst>
            <a:ext uri="{FF2B5EF4-FFF2-40B4-BE49-F238E27FC236}">
              <a16:creationId xmlns:a16="http://schemas.microsoft.com/office/drawing/2014/main" id="{13FD8C90-A9D0-4748-B9B8-81B3E84A38E4}"/>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94" name="Line 29">
          <a:extLst>
            <a:ext uri="{FF2B5EF4-FFF2-40B4-BE49-F238E27FC236}">
              <a16:creationId xmlns:a16="http://schemas.microsoft.com/office/drawing/2014/main" id="{9FD816E5-7ED4-4AD2-A6AF-4CAF49DEF6DD}"/>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95" name="Line 12">
          <a:extLst>
            <a:ext uri="{FF2B5EF4-FFF2-40B4-BE49-F238E27FC236}">
              <a16:creationId xmlns:a16="http://schemas.microsoft.com/office/drawing/2014/main" id="{9159A13A-FED9-4AA3-B3AE-1476FCB2B95E}"/>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96" name="Line 13">
          <a:extLst>
            <a:ext uri="{FF2B5EF4-FFF2-40B4-BE49-F238E27FC236}">
              <a16:creationId xmlns:a16="http://schemas.microsoft.com/office/drawing/2014/main" id="{B214A39C-C2BA-4D18-B9EA-8D757C50E53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97" name="Line 28">
          <a:extLst>
            <a:ext uri="{FF2B5EF4-FFF2-40B4-BE49-F238E27FC236}">
              <a16:creationId xmlns:a16="http://schemas.microsoft.com/office/drawing/2014/main" id="{04B0A557-A527-4036-A75A-3C01C8B290A7}"/>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98" name="Line 29">
          <a:extLst>
            <a:ext uri="{FF2B5EF4-FFF2-40B4-BE49-F238E27FC236}">
              <a16:creationId xmlns:a16="http://schemas.microsoft.com/office/drawing/2014/main" id="{AFA6DBA8-4B76-40E2-AA8E-8F0DF2129403}"/>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299" name="1 Imagen">
          <a:extLst>
            <a:ext uri="{FF2B5EF4-FFF2-40B4-BE49-F238E27FC236}">
              <a16:creationId xmlns:a16="http://schemas.microsoft.com/office/drawing/2014/main" id="{EE0E7B73-551D-49A8-88BE-D5BDFBE1B70C}"/>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180975</xdr:colOff>
      <xdr:row>1</xdr:row>
      <xdr:rowOff>85725</xdr:rowOff>
    </xdr:from>
    <xdr:ext cx="657225" cy="647700"/>
    <xdr:pic>
      <xdr:nvPicPr>
        <xdr:cNvPr id="300" name="1 Imagen">
          <a:extLst>
            <a:ext uri="{FF2B5EF4-FFF2-40B4-BE49-F238E27FC236}">
              <a16:creationId xmlns:a16="http://schemas.microsoft.com/office/drawing/2014/main" id="{B826E77B-A337-48F6-9338-B2078C018044}"/>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2</xdr:col>
      <xdr:colOff>419100</xdr:colOff>
      <xdr:row>43</xdr:row>
      <xdr:rowOff>0</xdr:rowOff>
    </xdr:from>
    <xdr:to>
      <xdr:col>4</xdr:col>
      <xdr:colOff>790575</xdr:colOff>
      <xdr:row>43</xdr:row>
      <xdr:rowOff>0</xdr:rowOff>
    </xdr:to>
    <xdr:sp macro="" textlink="">
      <xdr:nvSpPr>
        <xdr:cNvPr id="301" name="Line 12">
          <a:extLst>
            <a:ext uri="{FF2B5EF4-FFF2-40B4-BE49-F238E27FC236}">
              <a16:creationId xmlns:a16="http://schemas.microsoft.com/office/drawing/2014/main" id="{315F0181-FC20-49FF-8761-0B278EFA5210}"/>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02" name="Line 13">
          <a:extLst>
            <a:ext uri="{FF2B5EF4-FFF2-40B4-BE49-F238E27FC236}">
              <a16:creationId xmlns:a16="http://schemas.microsoft.com/office/drawing/2014/main" id="{EB52F3F8-4E8C-4063-962A-353CB19E2666}"/>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03" name="Line 28">
          <a:extLst>
            <a:ext uri="{FF2B5EF4-FFF2-40B4-BE49-F238E27FC236}">
              <a16:creationId xmlns:a16="http://schemas.microsoft.com/office/drawing/2014/main" id="{EC7E9670-74A2-4C2C-B61B-F1B60268610A}"/>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04" name="Line 29">
          <a:extLst>
            <a:ext uri="{FF2B5EF4-FFF2-40B4-BE49-F238E27FC236}">
              <a16:creationId xmlns:a16="http://schemas.microsoft.com/office/drawing/2014/main" id="{CD36FADD-A6F9-423A-9D46-025227DA8E57}"/>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05" name="Line 13">
          <a:extLst>
            <a:ext uri="{FF2B5EF4-FFF2-40B4-BE49-F238E27FC236}">
              <a16:creationId xmlns:a16="http://schemas.microsoft.com/office/drawing/2014/main" id="{C8E77B45-E1BA-4035-AFC5-EF2C80EA296D}"/>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06" name="Line 29">
          <a:extLst>
            <a:ext uri="{FF2B5EF4-FFF2-40B4-BE49-F238E27FC236}">
              <a16:creationId xmlns:a16="http://schemas.microsoft.com/office/drawing/2014/main" id="{EEF9DB12-F4A1-4A8E-818A-8DBA7CCB5633}"/>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07" name="Line 12">
          <a:extLst>
            <a:ext uri="{FF2B5EF4-FFF2-40B4-BE49-F238E27FC236}">
              <a16:creationId xmlns:a16="http://schemas.microsoft.com/office/drawing/2014/main" id="{EC3F8DB5-6DA4-4104-9FD7-BF86E94FD263}"/>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08" name="Line 13">
          <a:extLst>
            <a:ext uri="{FF2B5EF4-FFF2-40B4-BE49-F238E27FC236}">
              <a16:creationId xmlns:a16="http://schemas.microsoft.com/office/drawing/2014/main" id="{FA206D14-6D23-4A15-ACFC-20B1987D05B9}"/>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09" name="Line 28">
          <a:extLst>
            <a:ext uri="{FF2B5EF4-FFF2-40B4-BE49-F238E27FC236}">
              <a16:creationId xmlns:a16="http://schemas.microsoft.com/office/drawing/2014/main" id="{229183C0-7FE5-4ED2-93FC-9B0AC9B032CA}"/>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10" name="Line 29">
          <a:extLst>
            <a:ext uri="{FF2B5EF4-FFF2-40B4-BE49-F238E27FC236}">
              <a16:creationId xmlns:a16="http://schemas.microsoft.com/office/drawing/2014/main" id="{577DFD91-EECF-4A31-B07A-CECF4D1B2CC6}"/>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xdr:col>
      <xdr:colOff>180975</xdr:colOff>
      <xdr:row>1</xdr:row>
      <xdr:rowOff>85725</xdr:rowOff>
    </xdr:from>
    <xdr:ext cx="657225" cy="647700"/>
    <xdr:pic>
      <xdr:nvPicPr>
        <xdr:cNvPr id="311" name="1 Imagen">
          <a:extLst>
            <a:ext uri="{FF2B5EF4-FFF2-40B4-BE49-F238E27FC236}">
              <a16:creationId xmlns:a16="http://schemas.microsoft.com/office/drawing/2014/main" id="{B166DE53-0D79-4199-BD8C-5118FEBFCCFA}"/>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2</xdr:col>
      <xdr:colOff>419100</xdr:colOff>
      <xdr:row>43</xdr:row>
      <xdr:rowOff>0</xdr:rowOff>
    </xdr:from>
    <xdr:to>
      <xdr:col>4</xdr:col>
      <xdr:colOff>790575</xdr:colOff>
      <xdr:row>43</xdr:row>
      <xdr:rowOff>0</xdr:rowOff>
    </xdr:to>
    <xdr:sp macro="" textlink="">
      <xdr:nvSpPr>
        <xdr:cNvPr id="312" name="Line 12">
          <a:extLst>
            <a:ext uri="{FF2B5EF4-FFF2-40B4-BE49-F238E27FC236}">
              <a16:creationId xmlns:a16="http://schemas.microsoft.com/office/drawing/2014/main" id="{BD3CA782-CB5B-4886-BCA3-DB2047A32DAC}"/>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13" name="Line 13">
          <a:extLst>
            <a:ext uri="{FF2B5EF4-FFF2-40B4-BE49-F238E27FC236}">
              <a16:creationId xmlns:a16="http://schemas.microsoft.com/office/drawing/2014/main" id="{AE8BCF23-3A38-42B9-B5EA-4F433394B043}"/>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14" name="Line 28">
          <a:extLst>
            <a:ext uri="{FF2B5EF4-FFF2-40B4-BE49-F238E27FC236}">
              <a16:creationId xmlns:a16="http://schemas.microsoft.com/office/drawing/2014/main" id="{90022294-D4A9-4FBF-9682-E6EEEF6386F0}"/>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15" name="Line 29">
          <a:extLst>
            <a:ext uri="{FF2B5EF4-FFF2-40B4-BE49-F238E27FC236}">
              <a16:creationId xmlns:a16="http://schemas.microsoft.com/office/drawing/2014/main" id="{2AA81958-5F1F-4181-B9D5-649C5CF2DB8C}"/>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16" name="Line 13">
          <a:extLst>
            <a:ext uri="{FF2B5EF4-FFF2-40B4-BE49-F238E27FC236}">
              <a16:creationId xmlns:a16="http://schemas.microsoft.com/office/drawing/2014/main" id="{E9129696-7050-435C-9B83-1A1E22C961A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17" name="Line 29">
          <a:extLst>
            <a:ext uri="{FF2B5EF4-FFF2-40B4-BE49-F238E27FC236}">
              <a16:creationId xmlns:a16="http://schemas.microsoft.com/office/drawing/2014/main" id="{1BB1DC97-4241-4305-B2D1-77C36AE5B5EF}"/>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18" name="Line 12">
          <a:extLst>
            <a:ext uri="{FF2B5EF4-FFF2-40B4-BE49-F238E27FC236}">
              <a16:creationId xmlns:a16="http://schemas.microsoft.com/office/drawing/2014/main" id="{47F002E6-D864-4941-8DC5-A430B3046FE4}"/>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19" name="Line 13">
          <a:extLst>
            <a:ext uri="{FF2B5EF4-FFF2-40B4-BE49-F238E27FC236}">
              <a16:creationId xmlns:a16="http://schemas.microsoft.com/office/drawing/2014/main" id="{B5EE51AF-FDBD-43A8-B56A-9888F24722E5}"/>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20" name="Line 28">
          <a:extLst>
            <a:ext uri="{FF2B5EF4-FFF2-40B4-BE49-F238E27FC236}">
              <a16:creationId xmlns:a16="http://schemas.microsoft.com/office/drawing/2014/main" id="{42A64BC4-3439-4055-A565-1FE3ABEC8EE8}"/>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21" name="Line 29">
          <a:extLst>
            <a:ext uri="{FF2B5EF4-FFF2-40B4-BE49-F238E27FC236}">
              <a16:creationId xmlns:a16="http://schemas.microsoft.com/office/drawing/2014/main" id="{B43D4D4D-E117-49DB-9751-9C9AAF18A397}"/>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22" name="Line 12">
          <a:extLst>
            <a:ext uri="{FF2B5EF4-FFF2-40B4-BE49-F238E27FC236}">
              <a16:creationId xmlns:a16="http://schemas.microsoft.com/office/drawing/2014/main" id="{2B2A9E5B-0EFB-40BA-83B8-90584D307C9F}"/>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23" name="Line 13">
          <a:extLst>
            <a:ext uri="{FF2B5EF4-FFF2-40B4-BE49-F238E27FC236}">
              <a16:creationId xmlns:a16="http://schemas.microsoft.com/office/drawing/2014/main" id="{99BF659F-F3A7-48CD-9303-274BB787A260}"/>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24" name="Line 28">
          <a:extLst>
            <a:ext uri="{FF2B5EF4-FFF2-40B4-BE49-F238E27FC236}">
              <a16:creationId xmlns:a16="http://schemas.microsoft.com/office/drawing/2014/main" id="{A449E1C0-6969-41B9-B3E0-7B5ED00D818E}"/>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25" name="Line 29">
          <a:extLst>
            <a:ext uri="{FF2B5EF4-FFF2-40B4-BE49-F238E27FC236}">
              <a16:creationId xmlns:a16="http://schemas.microsoft.com/office/drawing/2014/main" id="{F49BB5B0-ED9C-4874-B13F-5A16392AF77B}"/>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26" name="Line 13">
          <a:extLst>
            <a:ext uri="{FF2B5EF4-FFF2-40B4-BE49-F238E27FC236}">
              <a16:creationId xmlns:a16="http://schemas.microsoft.com/office/drawing/2014/main" id="{313472D6-5C21-4910-AECE-8AE1AC394E66}"/>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27" name="Line 29">
          <a:extLst>
            <a:ext uri="{FF2B5EF4-FFF2-40B4-BE49-F238E27FC236}">
              <a16:creationId xmlns:a16="http://schemas.microsoft.com/office/drawing/2014/main" id="{FD9FAADF-4689-450B-A960-26731103CCFB}"/>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28" name="Line 12">
          <a:extLst>
            <a:ext uri="{FF2B5EF4-FFF2-40B4-BE49-F238E27FC236}">
              <a16:creationId xmlns:a16="http://schemas.microsoft.com/office/drawing/2014/main" id="{9B32C1FE-ABAF-40F2-BC3C-2706DD876FB9}"/>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29" name="Line 13">
          <a:extLst>
            <a:ext uri="{FF2B5EF4-FFF2-40B4-BE49-F238E27FC236}">
              <a16:creationId xmlns:a16="http://schemas.microsoft.com/office/drawing/2014/main" id="{FCD8FE46-703A-489B-91EE-226EE69E8285}"/>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30" name="Line 28">
          <a:extLst>
            <a:ext uri="{FF2B5EF4-FFF2-40B4-BE49-F238E27FC236}">
              <a16:creationId xmlns:a16="http://schemas.microsoft.com/office/drawing/2014/main" id="{12FEA0B3-8D3B-4DF7-85A7-0B1808AEBD97}"/>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31" name="Line 29">
          <a:extLst>
            <a:ext uri="{FF2B5EF4-FFF2-40B4-BE49-F238E27FC236}">
              <a16:creationId xmlns:a16="http://schemas.microsoft.com/office/drawing/2014/main" id="{CAC1CA11-9704-406B-A2FB-E74EB68A6A16}"/>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32" name="Line 12">
          <a:extLst>
            <a:ext uri="{FF2B5EF4-FFF2-40B4-BE49-F238E27FC236}">
              <a16:creationId xmlns:a16="http://schemas.microsoft.com/office/drawing/2014/main" id="{74EC287A-B92F-4515-B9B0-3995204C58B0}"/>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33" name="Line 13">
          <a:extLst>
            <a:ext uri="{FF2B5EF4-FFF2-40B4-BE49-F238E27FC236}">
              <a16:creationId xmlns:a16="http://schemas.microsoft.com/office/drawing/2014/main" id="{2BB57B50-97B5-43A0-926F-B8CB4C9EC6B2}"/>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34" name="Line 28">
          <a:extLst>
            <a:ext uri="{FF2B5EF4-FFF2-40B4-BE49-F238E27FC236}">
              <a16:creationId xmlns:a16="http://schemas.microsoft.com/office/drawing/2014/main" id="{42ABD7A7-EF0B-4171-AE76-FD0467F61D12}"/>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35" name="Line 29">
          <a:extLst>
            <a:ext uri="{FF2B5EF4-FFF2-40B4-BE49-F238E27FC236}">
              <a16:creationId xmlns:a16="http://schemas.microsoft.com/office/drawing/2014/main" id="{7AD3BAB7-C7BA-4701-AEE0-CAA482740E2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36" name="Line 13">
          <a:extLst>
            <a:ext uri="{FF2B5EF4-FFF2-40B4-BE49-F238E27FC236}">
              <a16:creationId xmlns:a16="http://schemas.microsoft.com/office/drawing/2014/main" id="{5B72F1F6-EFCB-49B4-85C8-1B71D65D78F2}"/>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37" name="Line 29">
          <a:extLst>
            <a:ext uri="{FF2B5EF4-FFF2-40B4-BE49-F238E27FC236}">
              <a16:creationId xmlns:a16="http://schemas.microsoft.com/office/drawing/2014/main" id="{C9F4F642-6A2E-4E74-B953-A0890EB4C4A2}"/>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38" name="Line 12">
          <a:extLst>
            <a:ext uri="{FF2B5EF4-FFF2-40B4-BE49-F238E27FC236}">
              <a16:creationId xmlns:a16="http://schemas.microsoft.com/office/drawing/2014/main" id="{FDAB08C8-DEE8-4739-BF1C-0D64BFA1D55E}"/>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39" name="Line 13">
          <a:extLst>
            <a:ext uri="{FF2B5EF4-FFF2-40B4-BE49-F238E27FC236}">
              <a16:creationId xmlns:a16="http://schemas.microsoft.com/office/drawing/2014/main" id="{523DDB21-CE9B-47BE-820B-4A8A4A51E611}"/>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40" name="Line 28">
          <a:extLst>
            <a:ext uri="{FF2B5EF4-FFF2-40B4-BE49-F238E27FC236}">
              <a16:creationId xmlns:a16="http://schemas.microsoft.com/office/drawing/2014/main" id="{BE4EC8A2-69ED-473D-97CE-3A4A301C5E94}"/>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41" name="Line 29">
          <a:extLst>
            <a:ext uri="{FF2B5EF4-FFF2-40B4-BE49-F238E27FC236}">
              <a16:creationId xmlns:a16="http://schemas.microsoft.com/office/drawing/2014/main" id="{994F3AFF-C7C4-43BC-AD2B-DEA9561C6E62}"/>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42" name="Line 12">
          <a:extLst>
            <a:ext uri="{FF2B5EF4-FFF2-40B4-BE49-F238E27FC236}">
              <a16:creationId xmlns:a16="http://schemas.microsoft.com/office/drawing/2014/main" id="{E3A641BB-1927-4561-9BD2-5DFB4BAD74C7}"/>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43" name="Line 13">
          <a:extLst>
            <a:ext uri="{FF2B5EF4-FFF2-40B4-BE49-F238E27FC236}">
              <a16:creationId xmlns:a16="http://schemas.microsoft.com/office/drawing/2014/main" id="{36364B0C-45F8-4288-9676-0CEF2DC6A844}"/>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44" name="Line 28">
          <a:extLst>
            <a:ext uri="{FF2B5EF4-FFF2-40B4-BE49-F238E27FC236}">
              <a16:creationId xmlns:a16="http://schemas.microsoft.com/office/drawing/2014/main" id="{666C2AC5-3F93-4030-9D9B-6ACE2109EC6B}"/>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45" name="Line 29">
          <a:extLst>
            <a:ext uri="{FF2B5EF4-FFF2-40B4-BE49-F238E27FC236}">
              <a16:creationId xmlns:a16="http://schemas.microsoft.com/office/drawing/2014/main" id="{156F9E58-94C9-4DC7-BC11-932F6AC47F55}"/>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46" name="Line 13">
          <a:extLst>
            <a:ext uri="{FF2B5EF4-FFF2-40B4-BE49-F238E27FC236}">
              <a16:creationId xmlns:a16="http://schemas.microsoft.com/office/drawing/2014/main" id="{27F802A5-DC2D-4CAD-8E17-FB9EDDC6787C}"/>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47" name="Line 29">
          <a:extLst>
            <a:ext uri="{FF2B5EF4-FFF2-40B4-BE49-F238E27FC236}">
              <a16:creationId xmlns:a16="http://schemas.microsoft.com/office/drawing/2014/main" id="{E8742EA5-E083-4712-B0C5-1266EA38066B}"/>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48" name="Line 12">
          <a:extLst>
            <a:ext uri="{FF2B5EF4-FFF2-40B4-BE49-F238E27FC236}">
              <a16:creationId xmlns:a16="http://schemas.microsoft.com/office/drawing/2014/main" id="{EFEE9F6A-7991-43D9-9AD7-E182AA3EF388}"/>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49" name="Line 13">
          <a:extLst>
            <a:ext uri="{FF2B5EF4-FFF2-40B4-BE49-F238E27FC236}">
              <a16:creationId xmlns:a16="http://schemas.microsoft.com/office/drawing/2014/main" id="{9FC86194-7228-4CF4-A642-3828FB73E58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50" name="Line 28">
          <a:extLst>
            <a:ext uri="{FF2B5EF4-FFF2-40B4-BE49-F238E27FC236}">
              <a16:creationId xmlns:a16="http://schemas.microsoft.com/office/drawing/2014/main" id="{413EA89B-75A4-4E9D-90BA-FD0AEF279608}"/>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51" name="Line 29">
          <a:extLst>
            <a:ext uri="{FF2B5EF4-FFF2-40B4-BE49-F238E27FC236}">
              <a16:creationId xmlns:a16="http://schemas.microsoft.com/office/drawing/2014/main" id="{3125C4DD-08E8-40CB-A471-D7013790D3CC}"/>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52" name="Line 12">
          <a:extLst>
            <a:ext uri="{FF2B5EF4-FFF2-40B4-BE49-F238E27FC236}">
              <a16:creationId xmlns:a16="http://schemas.microsoft.com/office/drawing/2014/main" id="{773606CA-F1D2-45DF-A806-9903FF839359}"/>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53" name="Line 13">
          <a:extLst>
            <a:ext uri="{FF2B5EF4-FFF2-40B4-BE49-F238E27FC236}">
              <a16:creationId xmlns:a16="http://schemas.microsoft.com/office/drawing/2014/main" id="{689A2FE6-C45F-4BE1-9001-8185E088219D}"/>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54" name="Line 28">
          <a:extLst>
            <a:ext uri="{FF2B5EF4-FFF2-40B4-BE49-F238E27FC236}">
              <a16:creationId xmlns:a16="http://schemas.microsoft.com/office/drawing/2014/main" id="{DB571E25-BBB0-457C-97F4-F62CFF404656}"/>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55" name="Line 29">
          <a:extLst>
            <a:ext uri="{FF2B5EF4-FFF2-40B4-BE49-F238E27FC236}">
              <a16:creationId xmlns:a16="http://schemas.microsoft.com/office/drawing/2014/main" id="{E6734165-8713-441E-AD23-6ADA7C6C94E4}"/>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56" name="Line 13">
          <a:extLst>
            <a:ext uri="{FF2B5EF4-FFF2-40B4-BE49-F238E27FC236}">
              <a16:creationId xmlns:a16="http://schemas.microsoft.com/office/drawing/2014/main" id="{1DC35A77-6ED7-446D-B119-8185265F2B1F}"/>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57" name="Line 29">
          <a:extLst>
            <a:ext uri="{FF2B5EF4-FFF2-40B4-BE49-F238E27FC236}">
              <a16:creationId xmlns:a16="http://schemas.microsoft.com/office/drawing/2014/main" id="{C3C215FC-0609-470A-8FEC-B274533DF3C9}"/>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58" name="Line 12">
          <a:extLst>
            <a:ext uri="{FF2B5EF4-FFF2-40B4-BE49-F238E27FC236}">
              <a16:creationId xmlns:a16="http://schemas.microsoft.com/office/drawing/2014/main" id="{B1A1C39E-F154-48A5-84A3-F760B9784B3D}"/>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59" name="Line 13">
          <a:extLst>
            <a:ext uri="{FF2B5EF4-FFF2-40B4-BE49-F238E27FC236}">
              <a16:creationId xmlns:a16="http://schemas.microsoft.com/office/drawing/2014/main" id="{5300B26C-9AE6-47D0-8452-1E699B8953E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60" name="Line 28">
          <a:extLst>
            <a:ext uri="{FF2B5EF4-FFF2-40B4-BE49-F238E27FC236}">
              <a16:creationId xmlns:a16="http://schemas.microsoft.com/office/drawing/2014/main" id="{ADA41E0A-11D0-4DA9-A2AF-A1013936236C}"/>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61" name="Line 29">
          <a:extLst>
            <a:ext uri="{FF2B5EF4-FFF2-40B4-BE49-F238E27FC236}">
              <a16:creationId xmlns:a16="http://schemas.microsoft.com/office/drawing/2014/main" id="{9BB0B1BA-FE98-450E-96E9-0C111E5420CF}"/>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xdr:col>
      <xdr:colOff>180975</xdr:colOff>
      <xdr:row>1</xdr:row>
      <xdr:rowOff>85725</xdr:rowOff>
    </xdr:from>
    <xdr:ext cx="657225" cy="647700"/>
    <xdr:pic>
      <xdr:nvPicPr>
        <xdr:cNvPr id="362" name="1 Imagen">
          <a:extLst>
            <a:ext uri="{FF2B5EF4-FFF2-40B4-BE49-F238E27FC236}">
              <a16:creationId xmlns:a16="http://schemas.microsoft.com/office/drawing/2014/main" id="{A809B9C9-9EF9-4F90-B482-AFA9F6A72E7D}"/>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1</xdr:col>
      <xdr:colOff>180975</xdr:colOff>
      <xdr:row>1</xdr:row>
      <xdr:rowOff>85725</xdr:rowOff>
    </xdr:from>
    <xdr:to>
      <xdr:col>1</xdr:col>
      <xdr:colOff>838200</xdr:colOff>
      <xdr:row>2</xdr:row>
      <xdr:rowOff>542925</xdr:rowOff>
    </xdr:to>
    <xdr:pic>
      <xdr:nvPicPr>
        <xdr:cNvPr id="363" name="1 Imagen">
          <a:extLst>
            <a:ext uri="{FF2B5EF4-FFF2-40B4-BE49-F238E27FC236}">
              <a16:creationId xmlns:a16="http://schemas.microsoft.com/office/drawing/2014/main" id="{6264B51A-8A2C-445D-92B8-0078BAF9E03F}"/>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364" name="Line 12">
          <a:extLst>
            <a:ext uri="{FF2B5EF4-FFF2-40B4-BE49-F238E27FC236}">
              <a16:creationId xmlns:a16="http://schemas.microsoft.com/office/drawing/2014/main" id="{CF5C6AFD-9CCC-48C8-AAE3-15A0779466DA}"/>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65" name="Line 13">
          <a:extLst>
            <a:ext uri="{FF2B5EF4-FFF2-40B4-BE49-F238E27FC236}">
              <a16:creationId xmlns:a16="http://schemas.microsoft.com/office/drawing/2014/main" id="{C1B772C2-8C75-4B62-B639-5C53271BE7FF}"/>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66" name="Line 28">
          <a:extLst>
            <a:ext uri="{FF2B5EF4-FFF2-40B4-BE49-F238E27FC236}">
              <a16:creationId xmlns:a16="http://schemas.microsoft.com/office/drawing/2014/main" id="{B0E29B1C-6623-48D8-AB8D-054E99E802FD}"/>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67" name="Line 29">
          <a:extLst>
            <a:ext uri="{FF2B5EF4-FFF2-40B4-BE49-F238E27FC236}">
              <a16:creationId xmlns:a16="http://schemas.microsoft.com/office/drawing/2014/main" id="{060B4D3E-8AC6-48D4-BBDD-47400B353543}"/>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68" name="Line 13">
          <a:extLst>
            <a:ext uri="{FF2B5EF4-FFF2-40B4-BE49-F238E27FC236}">
              <a16:creationId xmlns:a16="http://schemas.microsoft.com/office/drawing/2014/main" id="{14A0D64E-C6F6-4827-B38E-CAB5886A95A7}"/>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69" name="Line 29">
          <a:extLst>
            <a:ext uri="{FF2B5EF4-FFF2-40B4-BE49-F238E27FC236}">
              <a16:creationId xmlns:a16="http://schemas.microsoft.com/office/drawing/2014/main" id="{71C00450-1D58-4632-8EE3-F750AC506950}"/>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70" name="Line 12">
          <a:extLst>
            <a:ext uri="{FF2B5EF4-FFF2-40B4-BE49-F238E27FC236}">
              <a16:creationId xmlns:a16="http://schemas.microsoft.com/office/drawing/2014/main" id="{07CA53A9-1864-4381-80E2-77A68BA0C9B8}"/>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71" name="Line 13">
          <a:extLst>
            <a:ext uri="{FF2B5EF4-FFF2-40B4-BE49-F238E27FC236}">
              <a16:creationId xmlns:a16="http://schemas.microsoft.com/office/drawing/2014/main" id="{C4663621-D04D-497A-88AD-68E236446727}"/>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72" name="Line 28">
          <a:extLst>
            <a:ext uri="{FF2B5EF4-FFF2-40B4-BE49-F238E27FC236}">
              <a16:creationId xmlns:a16="http://schemas.microsoft.com/office/drawing/2014/main" id="{EC8041B0-1EEF-465D-ACF6-D6DB6F2C1CBE}"/>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73" name="Line 29">
          <a:extLst>
            <a:ext uri="{FF2B5EF4-FFF2-40B4-BE49-F238E27FC236}">
              <a16:creationId xmlns:a16="http://schemas.microsoft.com/office/drawing/2014/main" id="{AADBD6EB-FF30-4DF4-B710-4CAFC2EBF282}"/>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374" name="1 Imagen">
          <a:extLst>
            <a:ext uri="{FF2B5EF4-FFF2-40B4-BE49-F238E27FC236}">
              <a16:creationId xmlns:a16="http://schemas.microsoft.com/office/drawing/2014/main" id="{084481A7-6A54-40E3-81A2-45E7E50C5BE8}"/>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375" name="Line 12">
          <a:extLst>
            <a:ext uri="{FF2B5EF4-FFF2-40B4-BE49-F238E27FC236}">
              <a16:creationId xmlns:a16="http://schemas.microsoft.com/office/drawing/2014/main" id="{B3D3B502-9AE3-4234-B6C7-207530A1CDB9}"/>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76" name="Line 13">
          <a:extLst>
            <a:ext uri="{FF2B5EF4-FFF2-40B4-BE49-F238E27FC236}">
              <a16:creationId xmlns:a16="http://schemas.microsoft.com/office/drawing/2014/main" id="{750007F4-2C7E-4C5E-836D-1D1174DE2130}"/>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77" name="Line 28">
          <a:extLst>
            <a:ext uri="{FF2B5EF4-FFF2-40B4-BE49-F238E27FC236}">
              <a16:creationId xmlns:a16="http://schemas.microsoft.com/office/drawing/2014/main" id="{72644249-DD3F-4AF5-B8BE-EDEF54DAEDA7}"/>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78" name="Line 29">
          <a:extLst>
            <a:ext uri="{FF2B5EF4-FFF2-40B4-BE49-F238E27FC236}">
              <a16:creationId xmlns:a16="http://schemas.microsoft.com/office/drawing/2014/main" id="{C4D3AF04-0AF4-4D89-B01B-BF36809CC03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79" name="Line 13">
          <a:extLst>
            <a:ext uri="{FF2B5EF4-FFF2-40B4-BE49-F238E27FC236}">
              <a16:creationId xmlns:a16="http://schemas.microsoft.com/office/drawing/2014/main" id="{85DFF2A7-1189-4952-AE9A-3173722EB194}"/>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80" name="Line 29">
          <a:extLst>
            <a:ext uri="{FF2B5EF4-FFF2-40B4-BE49-F238E27FC236}">
              <a16:creationId xmlns:a16="http://schemas.microsoft.com/office/drawing/2014/main" id="{AAA9440C-092A-4902-8C84-27CBE20A53FE}"/>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81" name="Line 12">
          <a:extLst>
            <a:ext uri="{FF2B5EF4-FFF2-40B4-BE49-F238E27FC236}">
              <a16:creationId xmlns:a16="http://schemas.microsoft.com/office/drawing/2014/main" id="{07313560-1069-4D70-98AD-03A6FBCBF1C7}"/>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82" name="Line 13">
          <a:extLst>
            <a:ext uri="{FF2B5EF4-FFF2-40B4-BE49-F238E27FC236}">
              <a16:creationId xmlns:a16="http://schemas.microsoft.com/office/drawing/2014/main" id="{9EC201E4-998B-44BF-A25B-7EF91C347860}"/>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83" name="Line 28">
          <a:extLst>
            <a:ext uri="{FF2B5EF4-FFF2-40B4-BE49-F238E27FC236}">
              <a16:creationId xmlns:a16="http://schemas.microsoft.com/office/drawing/2014/main" id="{55639F14-9BBD-42A1-9021-FCF7779BAB80}"/>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84" name="Line 29">
          <a:extLst>
            <a:ext uri="{FF2B5EF4-FFF2-40B4-BE49-F238E27FC236}">
              <a16:creationId xmlns:a16="http://schemas.microsoft.com/office/drawing/2014/main" id="{EE17228B-920A-4B32-98B6-9185889718C4}"/>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85" name="Line 12">
          <a:extLst>
            <a:ext uri="{FF2B5EF4-FFF2-40B4-BE49-F238E27FC236}">
              <a16:creationId xmlns:a16="http://schemas.microsoft.com/office/drawing/2014/main" id="{FB58F39E-4DCF-4D4E-98E3-DBADB28F24A3}"/>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86" name="Line 13">
          <a:extLst>
            <a:ext uri="{FF2B5EF4-FFF2-40B4-BE49-F238E27FC236}">
              <a16:creationId xmlns:a16="http://schemas.microsoft.com/office/drawing/2014/main" id="{DE9FE87B-17A0-4FBD-A2A3-000831B8A11B}"/>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87" name="Line 28">
          <a:extLst>
            <a:ext uri="{FF2B5EF4-FFF2-40B4-BE49-F238E27FC236}">
              <a16:creationId xmlns:a16="http://schemas.microsoft.com/office/drawing/2014/main" id="{A89F9ECF-7E13-4B35-8A40-7CA03750759D}"/>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88" name="Line 29">
          <a:extLst>
            <a:ext uri="{FF2B5EF4-FFF2-40B4-BE49-F238E27FC236}">
              <a16:creationId xmlns:a16="http://schemas.microsoft.com/office/drawing/2014/main" id="{8B1767AB-1553-425A-A294-0BEBFC8024BC}"/>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89" name="Line 13">
          <a:extLst>
            <a:ext uri="{FF2B5EF4-FFF2-40B4-BE49-F238E27FC236}">
              <a16:creationId xmlns:a16="http://schemas.microsoft.com/office/drawing/2014/main" id="{55E99385-F3C6-4D02-AFCA-FDE766F5C23A}"/>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90" name="Line 29">
          <a:extLst>
            <a:ext uri="{FF2B5EF4-FFF2-40B4-BE49-F238E27FC236}">
              <a16:creationId xmlns:a16="http://schemas.microsoft.com/office/drawing/2014/main" id="{FDBE13D9-0C47-4C98-BBC8-76FA2FF90900}"/>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91" name="Line 12">
          <a:extLst>
            <a:ext uri="{FF2B5EF4-FFF2-40B4-BE49-F238E27FC236}">
              <a16:creationId xmlns:a16="http://schemas.microsoft.com/office/drawing/2014/main" id="{FD0FB985-1770-4337-86D3-752A794CE0BD}"/>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92" name="Line 13">
          <a:extLst>
            <a:ext uri="{FF2B5EF4-FFF2-40B4-BE49-F238E27FC236}">
              <a16:creationId xmlns:a16="http://schemas.microsoft.com/office/drawing/2014/main" id="{C2A3AA63-8417-4626-9B6F-C5BD3F42DD83}"/>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93" name="Line 28">
          <a:extLst>
            <a:ext uri="{FF2B5EF4-FFF2-40B4-BE49-F238E27FC236}">
              <a16:creationId xmlns:a16="http://schemas.microsoft.com/office/drawing/2014/main" id="{838318C5-5E8B-4392-944F-719A6FD688E3}"/>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94" name="Line 29">
          <a:extLst>
            <a:ext uri="{FF2B5EF4-FFF2-40B4-BE49-F238E27FC236}">
              <a16:creationId xmlns:a16="http://schemas.microsoft.com/office/drawing/2014/main" id="{8AA595A6-2EEA-468A-AD2F-3F2749CDD3E6}"/>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95" name="Line 12">
          <a:extLst>
            <a:ext uri="{FF2B5EF4-FFF2-40B4-BE49-F238E27FC236}">
              <a16:creationId xmlns:a16="http://schemas.microsoft.com/office/drawing/2014/main" id="{43978DC2-1C85-4173-8E4A-42A63D95D305}"/>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96" name="Line 13">
          <a:extLst>
            <a:ext uri="{FF2B5EF4-FFF2-40B4-BE49-F238E27FC236}">
              <a16:creationId xmlns:a16="http://schemas.microsoft.com/office/drawing/2014/main" id="{C6CA093B-4D6F-43A9-A641-E85D4CD85C9E}"/>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97" name="Line 28">
          <a:extLst>
            <a:ext uri="{FF2B5EF4-FFF2-40B4-BE49-F238E27FC236}">
              <a16:creationId xmlns:a16="http://schemas.microsoft.com/office/drawing/2014/main" id="{D207510B-0D90-4A62-93AB-D21BF2A63DEC}"/>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98" name="Line 29">
          <a:extLst>
            <a:ext uri="{FF2B5EF4-FFF2-40B4-BE49-F238E27FC236}">
              <a16:creationId xmlns:a16="http://schemas.microsoft.com/office/drawing/2014/main" id="{042F0EA0-C4ED-4B92-AD4B-57B81418008A}"/>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99" name="Line 13">
          <a:extLst>
            <a:ext uri="{FF2B5EF4-FFF2-40B4-BE49-F238E27FC236}">
              <a16:creationId xmlns:a16="http://schemas.microsoft.com/office/drawing/2014/main" id="{8B94F98D-F989-4797-B033-BFFED091D3D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00" name="Line 29">
          <a:extLst>
            <a:ext uri="{FF2B5EF4-FFF2-40B4-BE49-F238E27FC236}">
              <a16:creationId xmlns:a16="http://schemas.microsoft.com/office/drawing/2014/main" id="{70B5DB95-37DE-4AA7-917C-28F87FEEEA75}"/>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01" name="Line 12">
          <a:extLst>
            <a:ext uri="{FF2B5EF4-FFF2-40B4-BE49-F238E27FC236}">
              <a16:creationId xmlns:a16="http://schemas.microsoft.com/office/drawing/2014/main" id="{10D69AD6-F402-4B98-9675-4E5E522CEAA7}"/>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02" name="Line 13">
          <a:extLst>
            <a:ext uri="{FF2B5EF4-FFF2-40B4-BE49-F238E27FC236}">
              <a16:creationId xmlns:a16="http://schemas.microsoft.com/office/drawing/2014/main" id="{3CDA2F4D-460B-4A9F-8CB7-8C7AF11C6CAF}"/>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03" name="Line 28">
          <a:extLst>
            <a:ext uri="{FF2B5EF4-FFF2-40B4-BE49-F238E27FC236}">
              <a16:creationId xmlns:a16="http://schemas.microsoft.com/office/drawing/2014/main" id="{B1DED3BC-9A5D-44CD-A000-1630DA01E3A1}"/>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04" name="Line 29">
          <a:extLst>
            <a:ext uri="{FF2B5EF4-FFF2-40B4-BE49-F238E27FC236}">
              <a16:creationId xmlns:a16="http://schemas.microsoft.com/office/drawing/2014/main" id="{BDE43C79-28B2-45B4-9EF6-16477286D79C}"/>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405" name="1 Imagen">
          <a:extLst>
            <a:ext uri="{FF2B5EF4-FFF2-40B4-BE49-F238E27FC236}">
              <a16:creationId xmlns:a16="http://schemas.microsoft.com/office/drawing/2014/main" id="{21FA319C-B01C-4767-8EE1-125E274366D0}"/>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180975</xdr:colOff>
      <xdr:row>1</xdr:row>
      <xdr:rowOff>85725</xdr:rowOff>
    </xdr:from>
    <xdr:to>
      <xdr:col>1</xdr:col>
      <xdr:colOff>838200</xdr:colOff>
      <xdr:row>2</xdr:row>
      <xdr:rowOff>542925</xdr:rowOff>
    </xdr:to>
    <xdr:pic>
      <xdr:nvPicPr>
        <xdr:cNvPr id="406" name="1 Imagen">
          <a:extLst>
            <a:ext uri="{FF2B5EF4-FFF2-40B4-BE49-F238E27FC236}">
              <a16:creationId xmlns:a16="http://schemas.microsoft.com/office/drawing/2014/main" id="{143FE3C0-00A1-45AB-A31E-8E247C795035}"/>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407" name="Line 12">
          <a:extLst>
            <a:ext uri="{FF2B5EF4-FFF2-40B4-BE49-F238E27FC236}">
              <a16:creationId xmlns:a16="http://schemas.microsoft.com/office/drawing/2014/main" id="{6B3A5ED8-92B1-423D-912F-E994FEDCBFC6}"/>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08" name="Line 13">
          <a:extLst>
            <a:ext uri="{FF2B5EF4-FFF2-40B4-BE49-F238E27FC236}">
              <a16:creationId xmlns:a16="http://schemas.microsoft.com/office/drawing/2014/main" id="{E644035F-3E5C-4F62-AC03-19E47C01AF81}"/>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09" name="Line 28">
          <a:extLst>
            <a:ext uri="{FF2B5EF4-FFF2-40B4-BE49-F238E27FC236}">
              <a16:creationId xmlns:a16="http://schemas.microsoft.com/office/drawing/2014/main" id="{C5FB6957-539B-4BD4-A366-1CDCD13025F9}"/>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10" name="Line 29">
          <a:extLst>
            <a:ext uri="{FF2B5EF4-FFF2-40B4-BE49-F238E27FC236}">
              <a16:creationId xmlns:a16="http://schemas.microsoft.com/office/drawing/2014/main" id="{CD43EC1D-6560-4D3D-89C2-46163587D27A}"/>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11" name="Line 13">
          <a:extLst>
            <a:ext uri="{FF2B5EF4-FFF2-40B4-BE49-F238E27FC236}">
              <a16:creationId xmlns:a16="http://schemas.microsoft.com/office/drawing/2014/main" id="{33CCDB19-49CA-4D61-AB0F-61B6D9179D25}"/>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12" name="Line 29">
          <a:extLst>
            <a:ext uri="{FF2B5EF4-FFF2-40B4-BE49-F238E27FC236}">
              <a16:creationId xmlns:a16="http://schemas.microsoft.com/office/drawing/2014/main" id="{E62C3348-0486-4B67-953F-303E93B15E41}"/>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13" name="Line 12">
          <a:extLst>
            <a:ext uri="{FF2B5EF4-FFF2-40B4-BE49-F238E27FC236}">
              <a16:creationId xmlns:a16="http://schemas.microsoft.com/office/drawing/2014/main" id="{1E241867-87A5-4C19-BEB7-CFD44FAFC6AE}"/>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14" name="Line 13">
          <a:extLst>
            <a:ext uri="{FF2B5EF4-FFF2-40B4-BE49-F238E27FC236}">
              <a16:creationId xmlns:a16="http://schemas.microsoft.com/office/drawing/2014/main" id="{6B5ABB75-DFDE-4B28-9FFE-70B77B64F930}"/>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15" name="Line 28">
          <a:extLst>
            <a:ext uri="{FF2B5EF4-FFF2-40B4-BE49-F238E27FC236}">
              <a16:creationId xmlns:a16="http://schemas.microsoft.com/office/drawing/2014/main" id="{E0BCFE24-C7E7-4569-B8A4-42650CF3932A}"/>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16" name="Line 29">
          <a:extLst>
            <a:ext uri="{FF2B5EF4-FFF2-40B4-BE49-F238E27FC236}">
              <a16:creationId xmlns:a16="http://schemas.microsoft.com/office/drawing/2014/main" id="{5352A7AE-7E6C-451B-9969-074EEDA8D88F}"/>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417" name="1 Imagen">
          <a:extLst>
            <a:ext uri="{FF2B5EF4-FFF2-40B4-BE49-F238E27FC236}">
              <a16:creationId xmlns:a16="http://schemas.microsoft.com/office/drawing/2014/main" id="{C71226C1-083E-4B49-B6EA-21041A1B0F8E}"/>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418" name="Line 12">
          <a:extLst>
            <a:ext uri="{FF2B5EF4-FFF2-40B4-BE49-F238E27FC236}">
              <a16:creationId xmlns:a16="http://schemas.microsoft.com/office/drawing/2014/main" id="{D0640CD9-FE12-4D25-B815-7294C1A8D90C}"/>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19" name="Line 13">
          <a:extLst>
            <a:ext uri="{FF2B5EF4-FFF2-40B4-BE49-F238E27FC236}">
              <a16:creationId xmlns:a16="http://schemas.microsoft.com/office/drawing/2014/main" id="{D3C2B3D7-0CE2-4308-8078-F8064596C44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20" name="Line 28">
          <a:extLst>
            <a:ext uri="{FF2B5EF4-FFF2-40B4-BE49-F238E27FC236}">
              <a16:creationId xmlns:a16="http://schemas.microsoft.com/office/drawing/2014/main" id="{4FC006C1-30E6-4D12-9D4B-33F3D6291520}"/>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21" name="Line 29">
          <a:extLst>
            <a:ext uri="{FF2B5EF4-FFF2-40B4-BE49-F238E27FC236}">
              <a16:creationId xmlns:a16="http://schemas.microsoft.com/office/drawing/2014/main" id="{60F30AF2-E3E4-4467-ACAF-C87DA60D867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22" name="Line 13">
          <a:extLst>
            <a:ext uri="{FF2B5EF4-FFF2-40B4-BE49-F238E27FC236}">
              <a16:creationId xmlns:a16="http://schemas.microsoft.com/office/drawing/2014/main" id="{B4626D6D-94F6-4C39-A790-92817004AA2B}"/>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23" name="Line 29">
          <a:extLst>
            <a:ext uri="{FF2B5EF4-FFF2-40B4-BE49-F238E27FC236}">
              <a16:creationId xmlns:a16="http://schemas.microsoft.com/office/drawing/2014/main" id="{FC079F76-D10D-408C-9DE5-C038E1AC187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24" name="Line 12">
          <a:extLst>
            <a:ext uri="{FF2B5EF4-FFF2-40B4-BE49-F238E27FC236}">
              <a16:creationId xmlns:a16="http://schemas.microsoft.com/office/drawing/2014/main" id="{A433D6D9-D389-4560-BD85-EA73DA6A242A}"/>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25" name="Line 13">
          <a:extLst>
            <a:ext uri="{FF2B5EF4-FFF2-40B4-BE49-F238E27FC236}">
              <a16:creationId xmlns:a16="http://schemas.microsoft.com/office/drawing/2014/main" id="{51C559E6-3B00-47C7-B74A-3877CE676774}"/>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26" name="Line 28">
          <a:extLst>
            <a:ext uri="{FF2B5EF4-FFF2-40B4-BE49-F238E27FC236}">
              <a16:creationId xmlns:a16="http://schemas.microsoft.com/office/drawing/2014/main" id="{E9C60277-61D1-4C64-8A4E-8458DBDE63AC}"/>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27" name="Line 29">
          <a:extLst>
            <a:ext uri="{FF2B5EF4-FFF2-40B4-BE49-F238E27FC236}">
              <a16:creationId xmlns:a16="http://schemas.microsoft.com/office/drawing/2014/main" id="{3DDC5AB5-D769-4177-974C-B6A1531975FA}"/>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28" name="Line 12">
          <a:extLst>
            <a:ext uri="{FF2B5EF4-FFF2-40B4-BE49-F238E27FC236}">
              <a16:creationId xmlns:a16="http://schemas.microsoft.com/office/drawing/2014/main" id="{45791CD6-60E5-41D5-A708-4803DCE2E10E}"/>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29" name="Line 13">
          <a:extLst>
            <a:ext uri="{FF2B5EF4-FFF2-40B4-BE49-F238E27FC236}">
              <a16:creationId xmlns:a16="http://schemas.microsoft.com/office/drawing/2014/main" id="{457FFCB4-F173-4AD3-87C1-B6888244E7BB}"/>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30" name="Line 28">
          <a:extLst>
            <a:ext uri="{FF2B5EF4-FFF2-40B4-BE49-F238E27FC236}">
              <a16:creationId xmlns:a16="http://schemas.microsoft.com/office/drawing/2014/main" id="{64773FBF-277B-49BF-9982-96C829494FD7}"/>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31" name="Line 29">
          <a:extLst>
            <a:ext uri="{FF2B5EF4-FFF2-40B4-BE49-F238E27FC236}">
              <a16:creationId xmlns:a16="http://schemas.microsoft.com/office/drawing/2014/main" id="{FF8EE277-2AAC-4C6E-BE65-CBF49437EBDF}"/>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32" name="Line 13">
          <a:extLst>
            <a:ext uri="{FF2B5EF4-FFF2-40B4-BE49-F238E27FC236}">
              <a16:creationId xmlns:a16="http://schemas.microsoft.com/office/drawing/2014/main" id="{7CEF7A23-8346-4A22-9D1A-2597C823D467}"/>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33" name="Line 29">
          <a:extLst>
            <a:ext uri="{FF2B5EF4-FFF2-40B4-BE49-F238E27FC236}">
              <a16:creationId xmlns:a16="http://schemas.microsoft.com/office/drawing/2014/main" id="{D2DB29BB-5121-4648-8399-A5BD88C14257}"/>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34" name="Line 12">
          <a:extLst>
            <a:ext uri="{FF2B5EF4-FFF2-40B4-BE49-F238E27FC236}">
              <a16:creationId xmlns:a16="http://schemas.microsoft.com/office/drawing/2014/main" id="{A7F3237B-C09C-4985-B737-8E7430583BE8}"/>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35" name="Line 13">
          <a:extLst>
            <a:ext uri="{FF2B5EF4-FFF2-40B4-BE49-F238E27FC236}">
              <a16:creationId xmlns:a16="http://schemas.microsoft.com/office/drawing/2014/main" id="{CBAB1312-D501-47D3-A1BD-C2A8165EF16E}"/>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36" name="Line 28">
          <a:extLst>
            <a:ext uri="{FF2B5EF4-FFF2-40B4-BE49-F238E27FC236}">
              <a16:creationId xmlns:a16="http://schemas.microsoft.com/office/drawing/2014/main" id="{CA843D35-9683-4E28-A5B6-3ED110DAD39C}"/>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37" name="Line 29">
          <a:extLst>
            <a:ext uri="{FF2B5EF4-FFF2-40B4-BE49-F238E27FC236}">
              <a16:creationId xmlns:a16="http://schemas.microsoft.com/office/drawing/2014/main" id="{0D4A7354-4584-4178-8EF7-1AA15A76086C}"/>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38" name="Line 12">
          <a:extLst>
            <a:ext uri="{FF2B5EF4-FFF2-40B4-BE49-F238E27FC236}">
              <a16:creationId xmlns:a16="http://schemas.microsoft.com/office/drawing/2014/main" id="{A65DAB8E-716A-47E2-AA5D-B570414111E5}"/>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39" name="Line 13">
          <a:extLst>
            <a:ext uri="{FF2B5EF4-FFF2-40B4-BE49-F238E27FC236}">
              <a16:creationId xmlns:a16="http://schemas.microsoft.com/office/drawing/2014/main" id="{B7F88F2B-0F49-491B-A0CE-DDBDE542412B}"/>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40" name="Line 28">
          <a:extLst>
            <a:ext uri="{FF2B5EF4-FFF2-40B4-BE49-F238E27FC236}">
              <a16:creationId xmlns:a16="http://schemas.microsoft.com/office/drawing/2014/main" id="{2149902B-8E3A-4B5A-8C1F-1840DBA91EBE}"/>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41" name="Line 29">
          <a:extLst>
            <a:ext uri="{FF2B5EF4-FFF2-40B4-BE49-F238E27FC236}">
              <a16:creationId xmlns:a16="http://schemas.microsoft.com/office/drawing/2014/main" id="{95B89370-6FB2-4EC1-BDB0-E971E14C2467}"/>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42" name="Line 13">
          <a:extLst>
            <a:ext uri="{FF2B5EF4-FFF2-40B4-BE49-F238E27FC236}">
              <a16:creationId xmlns:a16="http://schemas.microsoft.com/office/drawing/2014/main" id="{B67FEC5A-3D5C-4F57-BEF9-9F516271755D}"/>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43" name="Line 29">
          <a:extLst>
            <a:ext uri="{FF2B5EF4-FFF2-40B4-BE49-F238E27FC236}">
              <a16:creationId xmlns:a16="http://schemas.microsoft.com/office/drawing/2014/main" id="{21B3F27C-5336-4668-9F48-091AE69CD40A}"/>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44" name="Line 12">
          <a:extLst>
            <a:ext uri="{FF2B5EF4-FFF2-40B4-BE49-F238E27FC236}">
              <a16:creationId xmlns:a16="http://schemas.microsoft.com/office/drawing/2014/main" id="{DF353299-AED5-4927-B237-6472161943DD}"/>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45" name="Line 13">
          <a:extLst>
            <a:ext uri="{FF2B5EF4-FFF2-40B4-BE49-F238E27FC236}">
              <a16:creationId xmlns:a16="http://schemas.microsoft.com/office/drawing/2014/main" id="{C6105573-E6E3-457B-AAD1-6A8F9D2CA645}"/>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46" name="Line 28">
          <a:extLst>
            <a:ext uri="{FF2B5EF4-FFF2-40B4-BE49-F238E27FC236}">
              <a16:creationId xmlns:a16="http://schemas.microsoft.com/office/drawing/2014/main" id="{D6AB7071-E6A4-4C1E-8767-E8700A7C13B7}"/>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47" name="Line 29">
          <a:extLst>
            <a:ext uri="{FF2B5EF4-FFF2-40B4-BE49-F238E27FC236}">
              <a16:creationId xmlns:a16="http://schemas.microsoft.com/office/drawing/2014/main" id="{994C5BC8-8950-4744-8DCD-4AEE15809B5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448" name="1 Imagen">
          <a:extLst>
            <a:ext uri="{FF2B5EF4-FFF2-40B4-BE49-F238E27FC236}">
              <a16:creationId xmlns:a16="http://schemas.microsoft.com/office/drawing/2014/main" id="{586C1620-CE9A-4D66-9694-16B1089FC656}"/>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180975</xdr:colOff>
      <xdr:row>1</xdr:row>
      <xdr:rowOff>85725</xdr:rowOff>
    </xdr:from>
    <xdr:to>
      <xdr:col>1</xdr:col>
      <xdr:colOff>838200</xdr:colOff>
      <xdr:row>2</xdr:row>
      <xdr:rowOff>542925</xdr:rowOff>
    </xdr:to>
    <xdr:pic>
      <xdr:nvPicPr>
        <xdr:cNvPr id="449" name="1 Imagen">
          <a:extLst>
            <a:ext uri="{FF2B5EF4-FFF2-40B4-BE49-F238E27FC236}">
              <a16:creationId xmlns:a16="http://schemas.microsoft.com/office/drawing/2014/main" id="{6B5D4025-D248-4EFC-91C6-B4CACC94D991}"/>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450" name="Line 12">
          <a:extLst>
            <a:ext uri="{FF2B5EF4-FFF2-40B4-BE49-F238E27FC236}">
              <a16:creationId xmlns:a16="http://schemas.microsoft.com/office/drawing/2014/main" id="{58200385-7CBE-4E54-8D1A-9DD595F94F40}"/>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51" name="Line 13">
          <a:extLst>
            <a:ext uri="{FF2B5EF4-FFF2-40B4-BE49-F238E27FC236}">
              <a16:creationId xmlns:a16="http://schemas.microsoft.com/office/drawing/2014/main" id="{410ADF82-A140-4F30-AFA6-F2C0145140FD}"/>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52" name="Line 28">
          <a:extLst>
            <a:ext uri="{FF2B5EF4-FFF2-40B4-BE49-F238E27FC236}">
              <a16:creationId xmlns:a16="http://schemas.microsoft.com/office/drawing/2014/main" id="{7A49C57F-D149-45D7-9E37-19E77DED5707}"/>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53" name="Line 29">
          <a:extLst>
            <a:ext uri="{FF2B5EF4-FFF2-40B4-BE49-F238E27FC236}">
              <a16:creationId xmlns:a16="http://schemas.microsoft.com/office/drawing/2014/main" id="{99C92783-8394-4758-9C8E-FC9DD0ED05B1}"/>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54" name="Line 13">
          <a:extLst>
            <a:ext uri="{FF2B5EF4-FFF2-40B4-BE49-F238E27FC236}">
              <a16:creationId xmlns:a16="http://schemas.microsoft.com/office/drawing/2014/main" id="{7587BA2D-4DFD-4919-8916-8A66B90942D5}"/>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55" name="Line 29">
          <a:extLst>
            <a:ext uri="{FF2B5EF4-FFF2-40B4-BE49-F238E27FC236}">
              <a16:creationId xmlns:a16="http://schemas.microsoft.com/office/drawing/2014/main" id="{E78362F6-692E-4539-B671-0E32056B88DB}"/>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56" name="Line 12">
          <a:extLst>
            <a:ext uri="{FF2B5EF4-FFF2-40B4-BE49-F238E27FC236}">
              <a16:creationId xmlns:a16="http://schemas.microsoft.com/office/drawing/2014/main" id="{3539F4F9-D9C9-48F2-BA72-C8B3F8FA208A}"/>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57" name="Line 13">
          <a:extLst>
            <a:ext uri="{FF2B5EF4-FFF2-40B4-BE49-F238E27FC236}">
              <a16:creationId xmlns:a16="http://schemas.microsoft.com/office/drawing/2014/main" id="{FB7A59F4-92DB-43F5-B123-93603C858311}"/>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58" name="Line 28">
          <a:extLst>
            <a:ext uri="{FF2B5EF4-FFF2-40B4-BE49-F238E27FC236}">
              <a16:creationId xmlns:a16="http://schemas.microsoft.com/office/drawing/2014/main" id="{4D1E38F3-6448-4CD2-9017-97FF2E9194C6}"/>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59" name="Line 29">
          <a:extLst>
            <a:ext uri="{FF2B5EF4-FFF2-40B4-BE49-F238E27FC236}">
              <a16:creationId xmlns:a16="http://schemas.microsoft.com/office/drawing/2014/main" id="{E643E0C8-0337-476E-8D07-B44BDDB7567B}"/>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460" name="1 Imagen">
          <a:extLst>
            <a:ext uri="{FF2B5EF4-FFF2-40B4-BE49-F238E27FC236}">
              <a16:creationId xmlns:a16="http://schemas.microsoft.com/office/drawing/2014/main" id="{6ACCFFBB-40FC-42BF-822B-28CCDA1B7476}"/>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461" name="Line 12">
          <a:extLst>
            <a:ext uri="{FF2B5EF4-FFF2-40B4-BE49-F238E27FC236}">
              <a16:creationId xmlns:a16="http://schemas.microsoft.com/office/drawing/2014/main" id="{DAF177B8-6634-4B07-B7D4-F278631E43C4}"/>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62" name="Line 13">
          <a:extLst>
            <a:ext uri="{FF2B5EF4-FFF2-40B4-BE49-F238E27FC236}">
              <a16:creationId xmlns:a16="http://schemas.microsoft.com/office/drawing/2014/main" id="{4C8796C9-F4F1-4AC2-AED2-33CCC5C9BC93}"/>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63" name="Line 28">
          <a:extLst>
            <a:ext uri="{FF2B5EF4-FFF2-40B4-BE49-F238E27FC236}">
              <a16:creationId xmlns:a16="http://schemas.microsoft.com/office/drawing/2014/main" id="{D5023CC8-AE54-44CE-BCFF-80241B6EE287}"/>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64" name="Line 29">
          <a:extLst>
            <a:ext uri="{FF2B5EF4-FFF2-40B4-BE49-F238E27FC236}">
              <a16:creationId xmlns:a16="http://schemas.microsoft.com/office/drawing/2014/main" id="{FE7B8BE6-CF7D-4575-9F25-19DA483BD182}"/>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65" name="Line 13">
          <a:extLst>
            <a:ext uri="{FF2B5EF4-FFF2-40B4-BE49-F238E27FC236}">
              <a16:creationId xmlns:a16="http://schemas.microsoft.com/office/drawing/2014/main" id="{61BA95C2-AA2B-49D9-9E58-46DE464EA91C}"/>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66" name="Line 29">
          <a:extLst>
            <a:ext uri="{FF2B5EF4-FFF2-40B4-BE49-F238E27FC236}">
              <a16:creationId xmlns:a16="http://schemas.microsoft.com/office/drawing/2014/main" id="{E95C9A34-B852-4AC7-BA97-254621EC2F92}"/>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67" name="Line 12">
          <a:extLst>
            <a:ext uri="{FF2B5EF4-FFF2-40B4-BE49-F238E27FC236}">
              <a16:creationId xmlns:a16="http://schemas.microsoft.com/office/drawing/2014/main" id="{666CEFBF-F811-46F8-9B84-3F203F33CAA0}"/>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68" name="Line 13">
          <a:extLst>
            <a:ext uri="{FF2B5EF4-FFF2-40B4-BE49-F238E27FC236}">
              <a16:creationId xmlns:a16="http://schemas.microsoft.com/office/drawing/2014/main" id="{16B8A12F-3287-4E15-B649-2AC87E93D006}"/>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69" name="Line 28">
          <a:extLst>
            <a:ext uri="{FF2B5EF4-FFF2-40B4-BE49-F238E27FC236}">
              <a16:creationId xmlns:a16="http://schemas.microsoft.com/office/drawing/2014/main" id="{E0E86362-D8E6-46A5-8D68-2CF670CB24A8}"/>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70" name="Line 29">
          <a:extLst>
            <a:ext uri="{FF2B5EF4-FFF2-40B4-BE49-F238E27FC236}">
              <a16:creationId xmlns:a16="http://schemas.microsoft.com/office/drawing/2014/main" id="{71754C02-1BF2-4480-9AF6-109DE8CDE119}"/>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71" name="Line 12">
          <a:extLst>
            <a:ext uri="{FF2B5EF4-FFF2-40B4-BE49-F238E27FC236}">
              <a16:creationId xmlns:a16="http://schemas.microsoft.com/office/drawing/2014/main" id="{CDA5D895-D5EE-4C7E-B561-18DE4257C356}"/>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72" name="Line 13">
          <a:extLst>
            <a:ext uri="{FF2B5EF4-FFF2-40B4-BE49-F238E27FC236}">
              <a16:creationId xmlns:a16="http://schemas.microsoft.com/office/drawing/2014/main" id="{C6493D57-11A5-43DD-9A20-ED0A4AD110C2}"/>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73" name="Line 28">
          <a:extLst>
            <a:ext uri="{FF2B5EF4-FFF2-40B4-BE49-F238E27FC236}">
              <a16:creationId xmlns:a16="http://schemas.microsoft.com/office/drawing/2014/main" id="{B74D0AD5-B274-4C1B-8024-6291ED128676}"/>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74" name="Line 29">
          <a:extLst>
            <a:ext uri="{FF2B5EF4-FFF2-40B4-BE49-F238E27FC236}">
              <a16:creationId xmlns:a16="http://schemas.microsoft.com/office/drawing/2014/main" id="{31A645FC-DDD7-4D09-81AB-98DCD7EB7482}"/>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75" name="Line 13">
          <a:extLst>
            <a:ext uri="{FF2B5EF4-FFF2-40B4-BE49-F238E27FC236}">
              <a16:creationId xmlns:a16="http://schemas.microsoft.com/office/drawing/2014/main" id="{91924E68-D4C3-447D-A49D-7087CD5E257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76" name="Line 29">
          <a:extLst>
            <a:ext uri="{FF2B5EF4-FFF2-40B4-BE49-F238E27FC236}">
              <a16:creationId xmlns:a16="http://schemas.microsoft.com/office/drawing/2014/main" id="{C2EEB926-5EB2-4743-98A3-B9DA9F15F178}"/>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77" name="Line 12">
          <a:extLst>
            <a:ext uri="{FF2B5EF4-FFF2-40B4-BE49-F238E27FC236}">
              <a16:creationId xmlns:a16="http://schemas.microsoft.com/office/drawing/2014/main" id="{4F968F58-09F3-4EDB-826D-08CEBBF1255F}"/>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78" name="Line 13">
          <a:extLst>
            <a:ext uri="{FF2B5EF4-FFF2-40B4-BE49-F238E27FC236}">
              <a16:creationId xmlns:a16="http://schemas.microsoft.com/office/drawing/2014/main" id="{F213565D-43CA-421A-AA92-A3EAB3F1135C}"/>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79" name="Line 28">
          <a:extLst>
            <a:ext uri="{FF2B5EF4-FFF2-40B4-BE49-F238E27FC236}">
              <a16:creationId xmlns:a16="http://schemas.microsoft.com/office/drawing/2014/main" id="{A7DD60B2-08CE-4B0D-AD5A-22CE479A6152}"/>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80" name="Line 29">
          <a:extLst>
            <a:ext uri="{FF2B5EF4-FFF2-40B4-BE49-F238E27FC236}">
              <a16:creationId xmlns:a16="http://schemas.microsoft.com/office/drawing/2014/main" id="{D1D6D23B-FDCD-4691-B4B7-E36BB1945BC9}"/>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81" name="Line 12">
          <a:extLst>
            <a:ext uri="{FF2B5EF4-FFF2-40B4-BE49-F238E27FC236}">
              <a16:creationId xmlns:a16="http://schemas.microsoft.com/office/drawing/2014/main" id="{294B95ED-7EDE-4F77-91B4-B56F5DF43EE9}"/>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82" name="Line 13">
          <a:extLst>
            <a:ext uri="{FF2B5EF4-FFF2-40B4-BE49-F238E27FC236}">
              <a16:creationId xmlns:a16="http://schemas.microsoft.com/office/drawing/2014/main" id="{4FE13894-E40D-4178-AA96-92424613F7E0}"/>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83" name="Line 28">
          <a:extLst>
            <a:ext uri="{FF2B5EF4-FFF2-40B4-BE49-F238E27FC236}">
              <a16:creationId xmlns:a16="http://schemas.microsoft.com/office/drawing/2014/main" id="{A40621FE-D81A-4C12-8982-A7315768C88B}"/>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84" name="Line 29">
          <a:extLst>
            <a:ext uri="{FF2B5EF4-FFF2-40B4-BE49-F238E27FC236}">
              <a16:creationId xmlns:a16="http://schemas.microsoft.com/office/drawing/2014/main" id="{174B496F-8253-4D3F-ACDB-C5AE0F389A0F}"/>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85" name="Line 13">
          <a:extLst>
            <a:ext uri="{FF2B5EF4-FFF2-40B4-BE49-F238E27FC236}">
              <a16:creationId xmlns:a16="http://schemas.microsoft.com/office/drawing/2014/main" id="{5F5008FA-C584-4F75-8FDF-DD718C3424B0}"/>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86" name="Line 29">
          <a:extLst>
            <a:ext uri="{FF2B5EF4-FFF2-40B4-BE49-F238E27FC236}">
              <a16:creationId xmlns:a16="http://schemas.microsoft.com/office/drawing/2014/main" id="{CD07C625-74BE-4C51-91CC-15D929DCB960}"/>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87" name="Line 12">
          <a:extLst>
            <a:ext uri="{FF2B5EF4-FFF2-40B4-BE49-F238E27FC236}">
              <a16:creationId xmlns:a16="http://schemas.microsoft.com/office/drawing/2014/main" id="{4C9B6737-581A-4DEC-B5D2-F8C9135C0C50}"/>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88" name="Line 13">
          <a:extLst>
            <a:ext uri="{FF2B5EF4-FFF2-40B4-BE49-F238E27FC236}">
              <a16:creationId xmlns:a16="http://schemas.microsoft.com/office/drawing/2014/main" id="{5F0BC2B8-B74D-48F4-8D77-1051B36160B9}"/>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89" name="Line 28">
          <a:extLst>
            <a:ext uri="{FF2B5EF4-FFF2-40B4-BE49-F238E27FC236}">
              <a16:creationId xmlns:a16="http://schemas.microsoft.com/office/drawing/2014/main" id="{42A49812-A0F2-419E-A425-F5224E10D21A}"/>
            </a:ext>
          </a:extLst>
        </xdr:cNvPr>
        <xdr:cNvSpPr>
          <a:spLocks noChangeShapeType="1"/>
        </xdr:cNvSpPr>
      </xdr:nvSpPr>
      <xdr:spPr bwMode="auto">
        <a:xfrm>
          <a:off x="1647825" y="9277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90" name="Line 29">
          <a:extLst>
            <a:ext uri="{FF2B5EF4-FFF2-40B4-BE49-F238E27FC236}">
              <a16:creationId xmlns:a16="http://schemas.microsoft.com/office/drawing/2014/main" id="{22259733-E024-40C6-8332-06BF912298BE}"/>
            </a:ext>
          </a:extLst>
        </xdr:cNvPr>
        <xdr:cNvSpPr>
          <a:spLocks noChangeShapeType="1"/>
        </xdr:cNvSpPr>
      </xdr:nvSpPr>
      <xdr:spPr bwMode="auto">
        <a:xfrm>
          <a:off x="1657350" y="8896350"/>
          <a:ext cx="24669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491" name="1 Imagen">
          <a:extLst>
            <a:ext uri="{FF2B5EF4-FFF2-40B4-BE49-F238E27FC236}">
              <a16:creationId xmlns:a16="http://schemas.microsoft.com/office/drawing/2014/main" id="{A0BD4F53-BA28-48BD-A46D-0A853F093725}"/>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361950</xdr:colOff>
      <xdr:row>7</xdr:row>
      <xdr:rowOff>133350</xdr:rowOff>
    </xdr:from>
    <xdr:to>
      <xdr:col>23</xdr:col>
      <xdr:colOff>266700</xdr:colOff>
      <xdr:row>33</xdr:row>
      <xdr:rowOff>85725</xdr:rowOff>
    </xdr:to>
    <xdr:pic>
      <xdr:nvPicPr>
        <xdr:cNvPr id="492" name="Imagen 491">
          <a:extLst>
            <a:ext uri="{FF2B5EF4-FFF2-40B4-BE49-F238E27FC236}">
              <a16:creationId xmlns:a16="http://schemas.microsoft.com/office/drawing/2014/main" id="{1260A21E-91D5-4B2F-AD90-8481A61B393A}"/>
            </a:ext>
          </a:extLst>
        </xdr:cNvPr>
        <xdr:cNvPicPr>
          <a:picLocks noChangeAspect="1"/>
        </xdr:cNvPicPr>
      </xdr:nvPicPr>
      <xdr:blipFill rotWithShape="1">
        <a:blip xmlns:r="http://schemas.openxmlformats.org/officeDocument/2006/relationships" r:embed="rId2"/>
        <a:srcRect l="20471" t="18057" r="21709" b="33048"/>
        <a:stretch/>
      </xdr:blipFill>
      <xdr:spPr>
        <a:xfrm>
          <a:off x="7715250" y="2428875"/>
          <a:ext cx="10572750" cy="5029200"/>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180975</xdr:colOff>
      <xdr:row>1</xdr:row>
      <xdr:rowOff>85725</xdr:rowOff>
    </xdr:from>
    <xdr:to>
      <xdr:col>1</xdr:col>
      <xdr:colOff>838200</xdr:colOff>
      <xdr:row>2</xdr:row>
      <xdr:rowOff>542925</xdr:rowOff>
    </xdr:to>
    <xdr:pic>
      <xdr:nvPicPr>
        <xdr:cNvPr id="2" name="1 Imagen">
          <a:extLst>
            <a:ext uri="{FF2B5EF4-FFF2-40B4-BE49-F238E27FC236}">
              <a16:creationId xmlns:a16="http://schemas.microsoft.com/office/drawing/2014/main" id="{DBC1A35E-51E8-F24D-A13C-F69C516F98CD}"/>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3" name="Line 12">
          <a:extLst>
            <a:ext uri="{FF2B5EF4-FFF2-40B4-BE49-F238E27FC236}">
              <a16:creationId xmlns:a16="http://schemas.microsoft.com/office/drawing/2014/main" id="{DA890A85-7248-2B48-8736-2E09421F1B82}"/>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 name="Line 13">
          <a:extLst>
            <a:ext uri="{FF2B5EF4-FFF2-40B4-BE49-F238E27FC236}">
              <a16:creationId xmlns:a16="http://schemas.microsoft.com/office/drawing/2014/main" id="{BCC9EB4D-9107-D546-94E5-CDFD3B4C6F3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 name="Line 28">
          <a:extLst>
            <a:ext uri="{FF2B5EF4-FFF2-40B4-BE49-F238E27FC236}">
              <a16:creationId xmlns:a16="http://schemas.microsoft.com/office/drawing/2014/main" id="{F951DC79-AB47-E04C-BF4D-CE54F281D68E}"/>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 name="Line 29">
          <a:extLst>
            <a:ext uri="{FF2B5EF4-FFF2-40B4-BE49-F238E27FC236}">
              <a16:creationId xmlns:a16="http://schemas.microsoft.com/office/drawing/2014/main" id="{414432EE-D4DD-674B-BC2F-20578A8AF385}"/>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 name="Line 13">
          <a:extLst>
            <a:ext uri="{FF2B5EF4-FFF2-40B4-BE49-F238E27FC236}">
              <a16:creationId xmlns:a16="http://schemas.microsoft.com/office/drawing/2014/main" id="{6B01B084-8EA7-B94E-A611-291AF5062102}"/>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 name="Line 29">
          <a:extLst>
            <a:ext uri="{FF2B5EF4-FFF2-40B4-BE49-F238E27FC236}">
              <a16:creationId xmlns:a16="http://schemas.microsoft.com/office/drawing/2014/main" id="{67EA79F2-032B-C048-B478-55332735594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9" name="Line 12">
          <a:extLst>
            <a:ext uri="{FF2B5EF4-FFF2-40B4-BE49-F238E27FC236}">
              <a16:creationId xmlns:a16="http://schemas.microsoft.com/office/drawing/2014/main" id="{8CD4EDFB-5FEA-3146-8F12-722E95088E56}"/>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 name="Line 13">
          <a:extLst>
            <a:ext uri="{FF2B5EF4-FFF2-40B4-BE49-F238E27FC236}">
              <a16:creationId xmlns:a16="http://schemas.microsoft.com/office/drawing/2014/main" id="{E44FAC88-A9DF-004F-954D-8E5E9201B27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1" name="Line 28">
          <a:extLst>
            <a:ext uri="{FF2B5EF4-FFF2-40B4-BE49-F238E27FC236}">
              <a16:creationId xmlns:a16="http://schemas.microsoft.com/office/drawing/2014/main" id="{4E0E393C-CD97-F249-8B81-57CC2C559056}"/>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 name="Line 29">
          <a:extLst>
            <a:ext uri="{FF2B5EF4-FFF2-40B4-BE49-F238E27FC236}">
              <a16:creationId xmlns:a16="http://schemas.microsoft.com/office/drawing/2014/main" id="{9BA23BAE-E834-6A4C-865F-D03CE22ADA5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13" name="1 Imagen">
          <a:extLst>
            <a:ext uri="{FF2B5EF4-FFF2-40B4-BE49-F238E27FC236}">
              <a16:creationId xmlns:a16="http://schemas.microsoft.com/office/drawing/2014/main" id="{2AEF9435-4018-F046-A47C-730F20989348}"/>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14" name="Line 12">
          <a:extLst>
            <a:ext uri="{FF2B5EF4-FFF2-40B4-BE49-F238E27FC236}">
              <a16:creationId xmlns:a16="http://schemas.microsoft.com/office/drawing/2014/main" id="{50CD9D97-9166-F548-A537-72F8409BC02F}"/>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5" name="Line 13">
          <a:extLst>
            <a:ext uri="{FF2B5EF4-FFF2-40B4-BE49-F238E27FC236}">
              <a16:creationId xmlns:a16="http://schemas.microsoft.com/office/drawing/2014/main" id="{2EEFE217-2451-3547-B606-BFEEB179C3E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6" name="Line 28">
          <a:extLst>
            <a:ext uri="{FF2B5EF4-FFF2-40B4-BE49-F238E27FC236}">
              <a16:creationId xmlns:a16="http://schemas.microsoft.com/office/drawing/2014/main" id="{100954CC-2094-1746-BBF5-729C59A522F8}"/>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7" name="Line 29">
          <a:extLst>
            <a:ext uri="{FF2B5EF4-FFF2-40B4-BE49-F238E27FC236}">
              <a16:creationId xmlns:a16="http://schemas.microsoft.com/office/drawing/2014/main" id="{8B051F0D-BDA5-0845-84A2-BEAF30623DA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8" name="Line 13">
          <a:extLst>
            <a:ext uri="{FF2B5EF4-FFF2-40B4-BE49-F238E27FC236}">
              <a16:creationId xmlns:a16="http://schemas.microsoft.com/office/drawing/2014/main" id="{909C5C89-0F94-3847-916C-CEBBD6624F2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9" name="Line 29">
          <a:extLst>
            <a:ext uri="{FF2B5EF4-FFF2-40B4-BE49-F238E27FC236}">
              <a16:creationId xmlns:a16="http://schemas.microsoft.com/office/drawing/2014/main" id="{CB123F9F-0EE0-404B-8B53-D189613E7A52}"/>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0" name="Line 12">
          <a:extLst>
            <a:ext uri="{FF2B5EF4-FFF2-40B4-BE49-F238E27FC236}">
              <a16:creationId xmlns:a16="http://schemas.microsoft.com/office/drawing/2014/main" id="{1536AE23-C542-DF40-B290-8FF2D6B6EE82}"/>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1" name="Line 13">
          <a:extLst>
            <a:ext uri="{FF2B5EF4-FFF2-40B4-BE49-F238E27FC236}">
              <a16:creationId xmlns:a16="http://schemas.microsoft.com/office/drawing/2014/main" id="{D734EBF0-F1FD-C445-B061-9535FDA6DF0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2" name="Line 28">
          <a:extLst>
            <a:ext uri="{FF2B5EF4-FFF2-40B4-BE49-F238E27FC236}">
              <a16:creationId xmlns:a16="http://schemas.microsoft.com/office/drawing/2014/main" id="{A409AAE8-B003-074B-B85E-4D4D754CBA4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3" name="Line 29">
          <a:extLst>
            <a:ext uri="{FF2B5EF4-FFF2-40B4-BE49-F238E27FC236}">
              <a16:creationId xmlns:a16="http://schemas.microsoft.com/office/drawing/2014/main" id="{1F025775-81F0-EC4F-A56F-A971C33C24A1}"/>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4" name="Line 12">
          <a:extLst>
            <a:ext uri="{FF2B5EF4-FFF2-40B4-BE49-F238E27FC236}">
              <a16:creationId xmlns:a16="http://schemas.microsoft.com/office/drawing/2014/main" id="{C36FF4AA-EF8D-0743-AF68-43C4271A05C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5" name="Line 13">
          <a:extLst>
            <a:ext uri="{FF2B5EF4-FFF2-40B4-BE49-F238E27FC236}">
              <a16:creationId xmlns:a16="http://schemas.microsoft.com/office/drawing/2014/main" id="{0B6B8C01-B7F4-5946-A7EA-0F74C2AB8CA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6" name="Line 28">
          <a:extLst>
            <a:ext uri="{FF2B5EF4-FFF2-40B4-BE49-F238E27FC236}">
              <a16:creationId xmlns:a16="http://schemas.microsoft.com/office/drawing/2014/main" id="{45E5E922-7ACE-7F49-9933-7BA3BE825F2B}"/>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7" name="Line 29">
          <a:extLst>
            <a:ext uri="{FF2B5EF4-FFF2-40B4-BE49-F238E27FC236}">
              <a16:creationId xmlns:a16="http://schemas.microsoft.com/office/drawing/2014/main" id="{81758650-947D-BA43-A7F4-9FAB23123255}"/>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8" name="Line 13">
          <a:extLst>
            <a:ext uri="{FF2B5EF4-FFF2-40B4-BE49-F238E27FC236}">
              <a16:creationId xmlns:a16="http://schemas.microsoft.com/office/drawing/2014/main" id="{17B972C1-1B70-F642-BEED-AE3FEDFAAF0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9" name="Line 29">
          <a:extLst>
            <a:ext uri="{FF2B5EF4-FFF2-40B4-BE49-F238E27FC236}">
              <a16:creationId xmlns:a16="http://schemas.microsoft.com/office/drawing/2014/main" id="{0B507AC1-B663-2E49-8870-CF5CC6C9567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0" name="Line 12">
          <a:extLst>
            <a:ext uri="{FF2B5EF4-FFF2-40B4-BE49-F238E27FC236}">
              <a16:creationId xmlns:a16="http://schemas.microsoft.com/office/drawing/2014/main" id="{A12570F2-46B0-CA46-B06A-A362E5B1E26B}"/>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1" name="Line 13">
          <a:extLst>
            <a:ext uri="{FF2B5EF4-FFF2-40B4-BE49-F238E27FC236}">
              <a16:creationId xmlns:a16="http://schemas.microsoft.com/office/drawing/2014/main" id="{85830AE7-DD06-D64A-9C1F-C2763B8FDB1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2" name="Line 28">
          <a:extLst>
            <a:ext uri="{FF2B5EF4-FFF2-40B4-BE49-F238E27FC236}">
              <a16:creationId xmlns:a16="http://schemas.microsoft.com/office/drawing/2014/main" id="{836D8EBE-AFE3-8240-A558-94D36EAA20F9}"/>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3" name="Line 29">
          <a:extLst>
            <a:ext uri="{FF2B5EF4-FFF2-40B4-BE49-F238E27FC236}">
              <a16:creationId xmlns:a16="http://schemas.microsoft.com/office/drawing/2014/main" id="{DDEE73EE-F408-DE49-ABAE-78FCCB7E44A2}"/>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4" name="Line 12">
          <a:extLst>
            <a:ext uri="{FF2B5EF4-FFF2-40B4-BE49-F238E27FC236}">
              <a16:creationId xmlns:a16="http://schemas.microsoft.com/office/drawing/2014/main" id="{F5F3F506-8206-8240-B687-BF55A71BA89C}"/>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5" name="Line 13">
          <a:extLst>
            <a:ext uri="{FF2B5EF4-FFF2-40B4-BE49-F238E27FC236}">
              <a16:creationId xmlns:a16="http://schemas.microsoft.com/office/drawing/2014/main" id="{56FF2E87-407E-604A-BE6C-A77224D44FD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6" name="Line 28">
          <a:extLst>
            <a:ext uri="{FF2B5EF4-FFF2-40B4-BE49-F238E27FC236}">
              <a16:creationId xmlns:a16="http://schemas.microsoft.com/office/drawing/2014/main" id="{6E7A7814-69BE-3A46-AA9B-A91EA06176D8}"/>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7" name="Line 29">
          <a:extLst>
            <a:ext uri="{FF2B5EF4-FFF2-40B4-BE49-F238E27FC236}">
              <a16:creationId xmlns:a16="http://schemas.microsoft.com/office/drawing/2014/main" id="{15E972DC-3DF4-E349-8217-2609A0519271}"/>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8" name="Line 13">
          <a:extLst>
            <a:ext uri="{FF2B5EF4-FFF2-40B4-BE49-F238E27FC236}">
              <a16:creationId xmlns:a16="http://schemas.microsoft.com/office/drawing/2014/main" id="{26B65CB3-B072-A64C-8632-444D862FD1A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9" name="Line 29">
          <a:extLst>
            <a:ext uri="{FF2B5EF4-FFF2-40B4-BE49-F238E27FC236}">
              <a16:creationId xmlns:a16="http://schemas.microsoft.com/office/drawing/2014/main" id="{CEBD02CE-7240-9E4A-A890-1DC9B0EE345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0" name="Line 12">
          <a:extLst>
            <a:ext uri="{FF2B5EF4-FFF2-40B4-BE49-F238E27FC236}">
              <a16:creationId xmlns:a16="http://schemas.microsoft.com/office/drawing/2014/main" id="{B2F317DE-C6C7-3041-8AC1-33EC69699209}"/>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1" name="Line 13">
          <a:extLst>
            <a:ext uri="{FF2B5EF4-FFF2-40B4-BE49-F238E27FC236}">
              <a16:creationId xmlns:a16="http://schemas.microsoft.com/office/drawing/2014/main" id="{FDC62CDD-7056-504E-872B-4BC2F35E896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2" name="Line 28">
          <a:extLst>
            <a:ext uri="{FF2B5EF4-FFF2-40B4-BE49-F238E27FC236}">
              <a16:creationId xmlns:a16="http://schemas.microsoft.com/office/drawing/2014/main" id="{6139360D-B675-574D-838A-5B10CF72C8F9}"/>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3" name="Line 29">
          <a:extLst>
            <a:ext uri="{FF2B5EF4-FFF2-40B4-BE49-F238E27FC236}">
              <a16:creationId xmlns:a16="http://schemas.microsoft.com/office/drawing/2014/main" id="{8210EAE4-A3E5-374A-9371-A2F2B1EA7655}"/>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44" name="1 Imagen">
          <a:extLst>
            <a:ext uri="{FF2B5EF4-FFF2-40B4-BE49-F238E27FC236}">
              <a16:creationId xmlns:a16="http://schemas.microsoft.com/office/drawing/2014/main" id="{3F7159C5-A87A-AF49-A5D1-DAA948D0DB65}"/>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180975</xdr:colOff>
      <xdr:row>1</xdr:row>
      <xdr:rowOff>85725</xdr:rowOff>
    </xdr:from>
    <xdr:to>
      <xdr:col>1</xdr:col>
      <xdr:colOff>838200</xdr:colOff>
      <xdr:row>2</xdr:row>
      <xdr:rowOff>542925</xdr:rowOff>
    </xdr:to>
    <xdr:pic>
      <xdr:nvPicPr>
        <xdr:cNvPr id="45" name="1 Imagen">
          <a:extLst>
            <a:ext uri="{FF2B5EF4-FFF2-40B4-BE49-F238E27FC236}">
              <a16:creationId xmlns:a16="http://schemas.microsoft.com/office/drawing/2014/main" id="{657971F4-8AC1-714C-81FD-6C1BE942EAE3}"/>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46" name="Line 12">
          <a:extLst>
            <a:ext uri="{FF2B5EF4-FFF2-40B4-BE49-F238E27FC236}">
              <a16:creationId xmlns:a16="http://schemas.microsoft.com/office/drawing/2014/main" id="{66401F85-6F17-FB43-B0A6-CFFD550F4C2A}"/>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7" name="Line 13">
          <a:extLst>
            <a:ext uri="{FF2B5EF4-FFF2-40B4-BE49-F238E27FC236}">
              <a16:creationId xmlns:a16="http://schemas.microsoft.com/office/drawing/2014/main" id="{23222C77-2B58-C94B-88B2-F79551AE776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8" name="Line 28">
          <a:extLst>
            <a:ext uri="{FF2B5EF4-FFF2-40B4-BE49-F238E27FC236}">
              <a16:creationId xmlns:a16="http://schemas.microsoft.com/office/drawing/2014/main" id="{4C7B1BB3-16E8-3E44-A07C-F10242878279}"/>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9" name="Line 29">
          <a:extLst>
            <a:ext uri="{FF2B5EF4-FFF2-40B4-BE49-F238E27FC236}">
              <a16:creationId xmlns:a16="http://schemas.microsoft.com/office/drawing/2014/main" id="{D5A24974-EB54-9844-9B88-52CF573E5E0F}"/>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0" name="Line 13">
          <a:extLst>
            <a:ext uri="{FF2B5EF4-FFF2-40B4-BE49-F238E27FC236}">
              <a16:creationId xmlns:a16="http://schemas.microsoft.com/office/drawing/2014/main" id="{7CE25813-045C-F24A-B499-724759F7FCC1}"/>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1" name="Line 29">
          <a:extLst>
            <a:ext uri="{FF2B5EF4-FFF2-40B4-BE49-F238E27FC236}">
              <a16:creationId xmlns:a16="http://schemas.microsoft.com/office/drawing/2014/main" id="{06E5D54C-1A91-1642-B0F3-6C732121EB5A}"/>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2" name="Line 12">
          <a:extLst>
            <a:ext uri="{FF2B5EF4-FFF2-40B4-BE49-F238E27FC236}">
              <a16:creationId xmlns:a16="http://schemas.microsoft.com/office/drawing/2014/main" id="{257FC8A3-B255-244F-8722-242FCEE86ED9}"/>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3" name="Line 13">
          <a:extLst>
            <a:ext uri="{FF2B5EF4-FFF2-40B4-BE49-F238E27FC236}">
              <a16:creationId xmlns:a16="http://schemas.microsoft.com/office/drawing/2014/main" id="{35C50BF0-30C6-6943-86B3-3871EA57FD6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4" name="Line 28">
          <a:extLst>
            <a:ext uri="{FF2B5EF4-FFF2-40B4-BE49-F238E27FC236}">
              <a16:creationId xmlns:a16="http://schemas.microsoft.com/office/drawing/2014/main" id="{4DF89C4A-B60A-654D-9037-2735B2DC5092}"/>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5" name="Line 29">
          <a:extLst>
            <a:ext uri="{FF2B5EF4-FFF2-40B4-BE49-F238E27FC236}">
              <a16:creationId xmlns:a16="http://schemas.microsoft.com/office/drawing/2014/main" id="{859E470D-0D60-434C-B163-BF802297A29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56" name="1 Imagen">
          <a:extLst>
            <a:ext uri="{FF2B5EF4-FFF2-40B4-BE49-F238E27FC236}">
              <a16:creationId xmlns:a16="http://schemas.microsoft.com/office/drawing/2014/main" id="{2FEFE32C-45E4-DD44-891A-0BDED424CE97}"/>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57" name="Line 12">
          <a:extLst>
            <a:ext uri="{FF2B5EF4-FFF2-40B4-BE49-F238E27FC236}">
              <a16:creationId xmlns:a16="http://schemas.microsoft.com/office/drawing/2014/main" id="{FD74C202-764C-1943-AA85-A3070658170E}"/>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58" name="Line 13">
          <a:extLst>
            <a:ext uri="{FF2B5EF4-FFF2-40B4-BE49-F238E27FC236}">
              <a16:creationId xmlns:a16="http://schemas.microsoft.com/office/drawing/2014/main" id="{F7CC7298-762F-C246-B69B-2EE68AE6204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59" name="Line 28">
          <a:extLst>
            <a:ext uri="{FF2B5EF4-FFF2-40B4-BE49-F238E27FC236}">
              <a16:creationId xmlns:a16="http://schemas.microsoft.com/office/drawing/2014/main" id="{4C47E3F7-D749-8042-9E47-C16438A0BF00}"/>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0" name="Line 29">
          <a:extLst>
            <a:ext uri="{FF2B5EF4-FFF2-40B4-BE49-F238E27FC236}">
              <a16:creationId xmlns:a16="http://schemas.microsoft.com/office/drawing/2014/main" id="{E9873504-5E86-0F43-B466-2FE28F0303D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1" name="Line 13">
          <a:extLst>
            <a:ext uri="{FF2B5EF4-FFF2-40B4-BE49-F238E27FC236}">
              <a16:creationId xmlns:a16="http://schemas.microsoft.com/office/drawing/2014/main" id="{94E0E599-3FAE-B04C-8A2B-B3E552723A5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2" name="Line 29">
          <a:extLst>
            <a:ext uri="{FF2B5EF4-FFF2-40B4-BE49-F238E27FC236}">
              <a16:creationId xmlns:a16="http://schemas.microsoft.com/office/drawing/2014/main" id="{300FACCD-E75C-A745-B35A-7893E1DDF64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63" name="Line 12">
          <a:extLst>
            <a:ext uri="{FF2B5EF4-FFF2-40B4-BE49-F238E27FC236}">
              <a16:creationId xmlns:a16="http://schemas.microsoft.com/office/drawing/2014/main" id="{9F7032CD-F870-654C-97E0-43AC072CA32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4" name="Line 13">
          <a:extLst>
            <a:ext uri="{FF2B5EF4-FFF2-40B4-BE49-F238E27FC236}">
              <a16:creationId xmlns:a16="http://schemas.microsoft.com/office/drawing/2014/main" id="{BDCE1492-DAB6-0F43-B2D2-51131BC6AE7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65" name="Line 28">
          <a:extLst>
            <a:ext uri="{FF2B5EF4-FFF2-40B4-BE49-F238E27FC236}">
              <a16:creationId xmlns:a16="http://schemas.microsoft.com/office/drawing/2014/main" id="{868ECA6C-98BF-EC4A-A365-592C912E31F5}"/>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6" name="Line 29">
          <a:extLst>
            <a:ext uri="{FF2B5EF4-FFF2-40B4-BE49-F238E27FC236}">
              <a16:creationId xmlns:a16="http://schemas.microsoft.com/office/drawing/2014/main" id="{A3D74A3C-CA54-A549-8406-A7DD533F0B02}"/>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67" name="Line 12">
          <a:extLst>
            <a:ext uri="{FF2B5EF4-FFF2-40B4-BE49-F238E27FC236}">
              <a16:creationId xmlns:a16="http://schemas.microsoft.com/office/drawing/2014/main" id="{08AD9FC5-4B3B-D446-842F-CD4420D22229}"/>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68" name="Line 13">
          <a:extLst>
            <a:ext uri="{FF2B5EF4-FFF2-40B4-BE49-F238E27FC236}">
              <a16:creationId xmlns:a16="http://schemas.microsoft.com/office/drawing/2014/main" id="{7E48B747-A5A0-4F40-8835-48B48D3F1F6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69" name="Line 28">
          <a:extLst>
            <a:ext uri="{FF2B5EF4-FFF2-40B4-BE49-F238E27FC236}">
              <a16:creationId xmlns:a16="http://schemas.microsoft.com/office/drawing/2014/main" id="{D8145101-3B40-5A4A-B5CD-A48E3130E740}"/>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0" name="Line 29">
          <a:extLst>
            <a:ext uri="{FF2B5EF4-FFF2-40B4-BE49-F238E27FC236}">
              <a16:creationId xmlns:a16="http://schemas.microsoft.com/office/drawing/2014/main" id="{F65EA74A-D702-BB4E-B263-47F7423B35B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1" name="Line 13">
          <a:extLst>
            <a:ext uri="{FF2B5EF4-FFF2-40B4-BE49-F238E27FC236}">
              <a16:creationId xmlns:a16="http://schemas.microsoft.com/office/drawing/2014/main" id="{6E16F67D-4E12-084A-A0E3-FEA7DE88F58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2" name="Line 29">
          <a:extLst>
            <a:ext uri="{FF2B5EF4-FFF2-40B4-BE49-F238E27FC236}">
              <a16:creationId xmlns:a16="http://schemas.microsoft.com/office/drawing/2014/main" id="{268239A6-F8FE-7748-A80B-83317F5A318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73" name="Line 12">
          <a:extLst>
            <a:ext uri="{FF2B5EF4-FFF2-40B4-BE49-F238E27FC236}">
              <a16:creationId xmlns:a16="http://schemas.microsoft.com/office/drawing/2014/main" id="{739E1DBE-62F1-0944-BCFE-E7906546BCC3}"/>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4" name="Line 13">
          <a:extLst>
            <a:ext uri="{FF2B5EF4-FFF2-40B4-BE49-F238E27FC236}">
              <a16:creationId xmlns:a16="http://schemas.microsoft.com/office/drawing/2014/main" id="{39551D44-0CF5-B04A-9759-012355D9FC41}"/>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75" name="Line 28">
          <a:extLst>
            <a:ext uri="{FF2B5EF4-FFF2-40B4-BE49-F238E27FC236}">
              <a16:creationId xmlns:a16="http://schemas.microsoft.com/office/drawing/2014/main" id="{B272B2DB-D31F-704A-B400-1D7185245093}"/>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6" name="Line 29">
          <a:extLst>
            <a:ext uri="{FF2B5EF4-FFF2-40B4-BE49-F238E27FC236}">
              <a16:creationId xmlns:a16="http://schemas.microsoft.com/office/drawing/2014/main" id="{4E4D836B-A526-5D4E-8F78-BD65C6BB9FB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77" name="Line 12">
          <a:extLst>
            <a:ext uri="{FF2B5EF4-FFF2-40B4-BE49-F238E27FC236}">
              <a16:creationId xmlns:a16="http://schemas.microsoft.com/office/drawing/2014/main" id="{87C7A63D-EF98-7E43-ACAD-713D0572435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78" name="Line 13">
          <a:extLst>
            <a:ext uri="{FF2B5EF4-FFF2-40B4-BE49-F238E27FC236}">
              <a16:creationId xmlns:a16="http://schemas.microsoft.com/office/drawing/2014/main" id="{3A7AE930-9521-3C43-8F7E-C1BFB750170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79" name="Line 28">
          <a:extLst>
            <a:ext uri="{FF2B5EF4-FFF2-40B4-BE49-F238E27FC236}">
              <a16:creationId xmlns:a16="http://schemas.microsoft.com/office/drawing/2014/main" id="{F73FAB0E-7B3A-BD4A-ABBE-D72A335AB90F}"/>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0" name="Line 29">
          <a:extLst>
            <a:ext uri="{FF2B5EF4-FFF2-40B4-BE49-F238E27FC236}">
              <a16:creationId xmlns:a16="http://schemas.microsoft.com/office/drawing/2014/main" id="{3576F593-443F-A74E-86C5-683F8D9EF5C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1" name="Line 13">
          <a:extLst>
            <a:ext uri="{FF2B5EF4-FFF2-40B4-BE49-F238E27FC236}">
              <a16:creationId xmlns:a16="http://schemas.microsoft.com/office/drawing/2014/main" id="{7F6EEB23-4E88-1E4A-A1DC-2D363C2538FE}"/>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2" name="Line 29">
          <a:extLst>
            <a:ext uri="{FF2B5EF4-FFF2-40B4-BE49-F238E27FC236}">
              <a16:creationId xmlns:a16="http://schemas.microsoft.com/office/drawing/2014/main" id="{52B473BD-42EA-774B-89F2-820DA2DFE68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83" name="Line 12">
          <a:extLst>
            <a:ext uri="{FF2B5EF4-FFF2-40B4-BE49-F238E27FC236}">
              <a16:creationId xmlns:a16="http://schemas.microsoft.com/office/drawing/2014/main" id="{FA004F76-55BD-FE4C-9FF3-E7592FB23685}"/>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4" name="Line 13">
          <a:extLst>
            <a:ext uri="{FF2B5EF4-FFF2-40B4-BE49-F238E27FC236}">
              <a16:creationId xmlns:a16="http://schemas.microsoft.com/office/drawing/2014/main" id="{E5CB5797-10E7-1248-8726-AD1E7808119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85" name="Line 28">
          <a:extLst>
            <a:ext uri="{FF2B5EF4-FFF2-40B4-BE49-F238E27FC236}">
              <a16:creationId xmlns:a16="http://schemas.microsoft.com/office/drawing/2014/main" id="{1286CDF8-5AFA-3D47-954A-D82767741B1B}"/>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86" name="Line 29">
          <a:extLst>
            <a:ext uri="{FF2B5EF4-FFF2-40B4-BE49-F238E27FC236}">
              <a16:creationId xmlns:a16="http://schemas.microsoft.com/office/drawing/2014/main" id="{9EDCD9E8-6A00-BB40-A891-F5F5B40ACF2F}"/>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87" name="1 Imagen">
          <a:extLst>
            <a:ext uri="{FF2B5EF4-FFF2-40B4-BE49-F238E27FC236}">
              <a16:creationId xmlns:a16="http://schemas.microsoft.com/office/drawing/2014/main" id="{C18599D4-E80A-F94F-9ED0-B078A3A534A0}"/>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180975</xdr:colOff>
      <xdr:row>1</xdr:row>
      <xdr:rowOff>85725</xdr:rowOff>
    </xdr:from>
    <xdr:to>
      <xdr:col>1</xdr:col>
      <xdr:colOff>838200</xdr:colOff>
      <xdr:row>2</xdr:row>
      <xdr:rowOff>542925</xdr:rowOff>
    </xdr:to>
    <xdr:pic>
      <xdr:nvPicPr>
        <xdr:cNvPr id="88" name="1 Imagen">
          <a:extLst>
            <a:ext uri="{FF2B5EF4-FFF2-40B4-BE49-F238E27FC236}">
              <a16:creationId xmlns:a16="http://schemas.microsoft.com/office/drawing/2014/main" id="{C9F5AC5A-9148-144F-8615-31530BF77EFE}"/>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89" name="Line 12">
          <a:extLst>
            <a:ext uri="{FF2B5EF4-FFF2-40B4-BE49-F238E27FC236}">
              <a16:creationId xmlns:a16="http://schemas.microsoft.com/office/drawing/2014/main" id="{F70BB44C-8F3A-7C40-957A-E9E4760E3B2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90" name="Line 13">
          <a:extLst>
            <a:ext uri="{FF2B5EF4-FFF2-40B4-BE49-F238E27FC236}">
              <a16:creationId xmlns:a16="http://schemas.microsoft.com/office/drawing/2014/main" id="{4566F3C7-C670-5543-B094-56CC0385937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91" name="Line 28">
          <a:extLst>
            <a:ext uri="{FF2B5EF4-FFF2-40B4-BE49-F238E27FC236}">
              <a16:creationId xmlns:a16="http://schemas.microsoft.com/office/drawing/2014/main" id="{529EB09F-0585-6C44-8846-521E4AEF6696}"/>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92" name="Line 29">
          <a:extLst>
            <a:ext uri="{FF2B5EF4-FFF2-40B4-BE49-F238E27FC236}">
              <a16:creationId xmlns:a16="http://schemas.microsoft.com/office/drawing/2014/main" id="{1EB6B4FB-E4A6-5148-86B5-A8EA22591DC2}"/>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93" name="Line 13">
          <a:extLst>
            <a:ext uri="{FF2B5EF4-FFF2-40B4-BE49-F238E27FC236}">
              <a16:creationId xmlns:a16="http://schemas.microsoft.com/office/drawing/2014/main" id="{9BC0C661-8DDF-3942-90D6-49F677F59241}"/>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94" name="Line 29">
          <a:extLst>
            <a:ext uri="{FF2B5EF4-FFF2-40B4-BE49-F238E27FC236}">
              <a16:creationId xmlns:a16="http://schemas.microsoft.com/office/drawing/2014/main" id="{01EC0BEC-0ACF-C04D-8AC4-535A798160B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95" name="Line 12">
          <a:extLst>
            <a:ext uri="{FF2B5EF4-FFF2-40B4-BE49-F238E27FC236}">
              <a16:creationId xmlns:a16="http://schemas.microsoft.com/office/drawing/2014/main" id="{17B34301-6961-5D4E-B445-DFB1F3DCDE72}"/>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96" name="Line 13">
          <a:extLst>
            <a:ext uri="{FF2B5EF4-FFF2-40B4-BE49-F238E27FC236}">
              <a16:creationId xmlns:a16="http://schemas.microsoft.com/office/drawing/2014/main" id="{69D73727-E2F2-8847-8A86-A08C4B4130F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97" name="Line 28">
          <a:extLst>
            <a:ext uri="{FF2B5EF4-FFF2-40B4-BE49-F238E27FC236}">
              <a16:creationId xmlns:a16="http://schemas.microsoft.com/office/drawing/2014/main" id="{DC6E432F-9EE5-E34D-BBF2-1D6F42AC9CD1}"/>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98" name="Line 29">
          <a:extLst>
            <a:ext uri="{FF2B5EF4-FFF2-40B4-BE49-F238E27FC236}">
              <a16:creationId xmlns:a16="http://schemas.microsoft.com/office/drawing/2014/main" id="{B372DC48-3D38-F346-BE38-AA5223BA5C4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99" name="1 Imagen">
          <a:extLst>
            <a:ext uri="{FF2B5EF4-FFF2-40B4-BE49-F238E27FC236}">
              <a16:creationId xmlns:a16="http://schemas.microsoft.com/office/drawing/2014/main" id="{14E50478-D1B7-0244-A9BA-58BA6B04E7FC}"/>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100" name="Line 12">
          <a:extLst>
            <a:ext uri="{FF2B5EF4-FFF2-40B4-BE49-F238E27FC236}">
              <a16:creationId xmlns:a16="http://schemas.microsoft.com/office/drawing/2014/main" id="{57EA4C80-91FC-1945-9119-54D759C75E1D}"/>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1" name="Line 13">
          <a:extLst>
            <a:ext uri="{FF2B5EF4-FFF2-40B4-BE49-F238E27FC236}">
              <a16:creationId xmlns:a16="http://schemas.microsoft.com/office/drawing/2014/main" id="{03517BA0-01CE-1D49-89C7-F4601F9468F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02" name="Line 28">
          <a:extLst>
            <a:ext uri="{FF2B5EF4-FFF2-40B4-BE49-F238E27FC236}">
              <a16:creationId xmlns:a16="http://schemas.microsoft.com/office/drawing/2014/main" id="{CB40D8D4-E6B9-264B-A206-FA6D8C8DC7F9}"/>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3" name="Line 29">
          <a:extLst>
            <a:ext uri="{FF2B5EF4-FFF2-40B4-BE49-F238E27FC236}">
              <a16:creationId xmlns:a16="http://schemas.microsoft.com/office/drawing/2014/main" id="{45890529-82F5-E24D-B34D-1B4C3A2B9C4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4" name="Line 13">
          <a:extLst>
            <a:ext uri="{FF2B5EF4-FFF2-40B4-BE49-F238E27FC236}">
              <a16:creationId xmlns:a16="http://schemas.microsoft.com/office/drawing/2014/main" id="{9C6E4E48-7F2F-374B-8247-3F546137028F}"/>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5" name="Line 29">
          <a:extLst>
            <a:ext uri="{FF2B5EF4-FFF2-40B4-BE49-F238E27FC236}">
              <a16:creationId xmlns:a16="http://schemas.microsoft.com/office/drawing/2014/main" id="{F45C01F5-47D2-B844-A3A2-FCE13063487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06" name="Line 12">
          <a:extLst>
            <a:ext uri="{FF2B5EF4-FFF2-40B4-BE49-F238E27FC236}">
              <a16:creationId xmlns:a16="http://schemas.microsoft.com/office/drawing/2014/main" id="{C930A153-3577-DD47-8660-F3D2AE9D430B}"/>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7" name="Line 13">
          <a:extLst>
            <a:ext uri="{FF2B5EF4-FFF2-40B4-BE49-F238E27FC236}">
              <a16:creationId xmlns:a16="http://schemas.microsoft.com/office/drawing/2014/main" id="{A64C6062-90E6-634D-8757-5BCD6D04D9F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08" name="Line 28">
          <a:extLst>
            <a:ext uri="{FF2B5EF4-FFF2-40B4-BE49-F238E27FC236}">
              <a16:creationId xmlns:a16="http://schemas.microsoft.com/office/drawing/2014/main" id="{44948612-56AD-3046-8EB8-FE88D8EAFB72}"/>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09" name="Line 29">
          <a:extLst>
            <a:ext uri="{FF2B5EF4-FFF2-40B4-BE49-F238E27FC236}">
              <a16:creationId xmlns:a16="http://schemas.microsoft.com/office/drawing/2014/main" id="{ECF133D9-0570-E843-8C6E-492D8CC5D9B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10" name="Line 12">
          <a:extLst>
            <a:ext uri="{FF2B5EF4-FFF2-40B4-BE49-F238E27FC236}">
              <a16:creationId xmlns:a16="http://schemas.microsoft.com/office/drawing/2014/main" id="{FEF486DC-1276-D74D-AA32-8AF51B7EFEE8}"/>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1" name="Line 13">
          <a:extLst>
            <a:ext uri="{FF2B5EF4-FFF2-40B4-BE49-F238E27FC236}">
              <a16:creationId xmlns:a16="http://schemas.microsoft.com/office/drawing/2014/main" id="{1DCE4C9A-ABB4-204F-9914-4098E573782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12" name="Line 28">
          <a:extLst>
            <a:ext uri="{FF2B5EF4-FFF2-40B4-BE49-F238E27FC236}">
              <a16:creationId xmlns:a16="http://schemas.microsoft.com/office/drawing/2014/main" id="{70B43280-33E7-B14C-AADB-23B37B9AF0B6}"/>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3" name="Line 29">
          <a:extLst>
            <a:ext uri="{FF2B5EF4-FFF2-40B4-BE49-F238E27FC236}">
              <a16:creationId xmlns:a16="http://schemas.microsoft.com/office/drawing/2014/main" id="{5B1EF068-62BD-864E-8216-EA156B568F6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4" name="Line 13">
          <a:extLst>
            <a:ext uri="{FF2B5EF4-FFF2-40B4-BE49-F238E27FC236}">
              <a16:creationId xmlns:a16="http://schemas.microsoft.com/office/drawing/2014/main" id="{47EE83F9-4006-F045-AD89-1E294637740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5" name="Line 29">
          <a:extLst>
            <a:ext uri="{FF2B5EF4-FFF2-40B4-BE49-F238E27FC236}">
              <a16:creationId xmlns:a16="http://schemas.microsoft.com/office/drawing/2014/main" id="{D2D5B77E-B046-7944-815C-83C8C66E7FC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16" name="Line 12">
          <a:extLst>
            <a:ext uri="{FF2B5EF4-FFF2-40B4-BE49-F238E27FC236}">
              <a16:creationId xmlns:a16="http://schemas.microsoft.com/office/drawing/2014/main" id="{5537E90D-7F88-6E42-BE1B-A23ECE943E72}"/>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7" name="Line 13">
          <a:extLst>
            <a:ext uri="{FF2B5EF4-FFF2-40B4-BE49-F238E27FC236}">
              <a16:creationId xmlns:a16="http://schemas.microsoft.com/office/drawing/2014/main" id="{ED887278-5784-7D4F-8C50-CD1AAC959EBA}"/>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18" name="Line 28">
          <a:extLst>
            <a:ext uri="{FF2B5EF4-FFF2-40B4-BE49-F238E27FC236}">
              <a16:creationId xmlns:a16="http://schemas.microsoft.com/office/drawing/2014/main" id="{8B66DF03-70BA-B449-B332-1839969E4323}"/>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19" name="Line 29">
          <a:extLst>
            <a:ext uri="{FF2B5EF4-FFF2-40B4-BE49-F238E27FC236}">
              <a16:creationId xmlns:a16="http://schemas.microsoft.com/office/drawing/2014/main" id="{82C2980E-BD59-3740-B4D4-6748E1F3B3B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20" name="Line 12">
          <a:extLst>
            <a:ext uri="{FF2B5EF4-FFF2-40B4-BE49-F238E27FC236}">
              <a16:creationId xmlns:a16="http://schemas.microsoft.com/office/drawing/2014/main" id="{0A6B5CAE-9B1C-EB45-ACD0-FF34ABFC29A3}"/>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1" name="Line 13">
          <a:extLst>
            <a:ext uri="{FF2B5EF4-FFF2-40B4-BE49-F238E27FC236}">
              <a16:creationId xmlns:a16="http://schemas.microsoft.com/office/drawing/2014/main" id="{C8903B31-07E2-414E-AC10-9830EAC1A32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22" name="Line 28">
          <a:extLst>
            <a:ext uri="{FF2B5EF4-FFF2-40B4-BE49-F238E27FC236}">
              <a16:creationId xmlns:a16="http://schemas.microsoft.com/office/drawing/2014/main" id="{76F2D3FB-728D-A743-A1B3-6FF2D495A75E}"/>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3" name="Line 29">
          <a:extLst>
            <a:ext uri="{FF2B5EF4-FFF2-40B4-BE49-F238E27FC236}">
              <a16:creationId xmlns:a16="http://schemas.microsoft.com/office/drawing/2014/main" id="{6123111F-54D0-CC43-84B3-9A3B0CDAAAF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4" name="Line 13">
          <a:extLst>
            <a:ext uri="{FF2B5EF4-FFF2-40B4-BE49-F238E27FC236}">
              <a16:creationId xmlns:a16="http://schemas.microsoft.com/office/drawing/2014/main" id="{2E845DC9-D766-B149-9933-90CA8223559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5" name="Line 29">
          <a:extLst>
            <a:ext uri="{FF2B5EF4-FFF2-40B4-BE49-F238E27FC236}">
              <a16:creationId xmlns:a16="http://schemas.microsoft.com/office/drawing/2014/main" id="{D8509496-99F5-C249-8EF3-949F33B7539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26" name="Line 12">
          <a:extLst>
            <a:ext uri="{FF2B5EF4-FFF2-40B4-BE49-F238E27FC236}">
              <a16:creationId xmlns:a16="http://schemas.microsoft.com/office/drawing/2014/main" id="{C7E4A9AB-47B3-9B44-98D7-84DE93B58E36}"/>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7" name="Line 13">
          <a:extLst>
            <a:ext uri="{FF2B5EF4-FFF2-40B4-BE49-F238E27FC236}">
              <a16:creationId xmlns:a16="http://schemas.microsoft.com/office/drawing/2014/main" id="{67571250-47E9-F044-80EB-5C5B0EA3B0F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28" name="Line 28">
          <a:extLst>
            <a:ext uri="{FF2B5EF4-FFF2-40B4-BE49-F238E27FC236}">
              <a16:creationId xmlns:a16="http://schemas.microsoft.com/office/drawing/2014/main" id="{35CC7B7D-273C-8248-A018-34E5EC6B375F}"/>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29" name="Line 29">
          <a:extLst>
            <a:ext uri="{FF2B5EF4-FFF2-40B4-BE49-F238E27FC236}">
              <a16:creationId xmlns:a16="http://schemas.microsoft.com/office/drawing/2014/main" id="{19005150-BE16-2640-A77B-486123BE214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130" name="1 Imagen">
          <a:extLst>
            <a:ext uri="{FF2B5EF4-FFF2-40B4-BE49-F238E27FC236}">
              <a16:creationId xmlns:a16="http://schemas.microsoft.com/office/drawing/2014/main" id="{B4FDE991-8B09-6040-AAF9-262AD271E728}"/>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180975</xdr:colOff>
      <xdr:row>1</xdr:row>
      <xdr:rowOff>85725</xdr:rowOff>
    </xdr:from>
    <xdr:to>
      <xdr:col>1</xdr:col>
      <xdr:colOff>838200</xdr:colOff>
      <xdr:row>2</xdr:row>
      <xdr:rowOff>542925</xdr:rowOff>
    </xdr:to>
    <xdr:pic>
      <xdr:nvPicPr>
        <xdr:cNvPr id="131" name="1 Imagen">
          <a:extLst>
            <a:ext uri="{FF2B5EF4-FFF2-40B4-BE49-F238E27FC236}">
              <a16:creationId xmlns:a16="http://schemas.microsoft.com/office/drawing/2014/main" id="{2FB70D53-D343-DF4D-9F43-5DFEAAFDCBEB}"/>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132" name="Line 12">
          <a:extLst>
            <a:ext uri="{FF2B5EF4-FFF2-40B4-BE49-F238E27FC236}">
              <a16:creationId xmlns:a16="http://schemas.microsoft.com/office/drawing/2014/main" id="{B56E8EC2-9187-CD49-B3DE-B164BA411A8E}"/>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33" name="Line 13">
          <a:extLst>
            <a:ext uri="{FF2B5EF4-FFF2-40B4-BE49-F238E27FC236}">
              <a16:creationId xmlns:a16="http://schemas.microsoft.com/office/drawing/2014/main" id="{D76165AA-B7E4-994B-9E52-83079F2141E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34" name="Line 28">
          <a:extLst>
            <a:ext uri="{FF2B5EF4-FFF2-40B4-BE49-F238E27FC236}">
              <a16:creationId xmlns:a16="http://schemas.microsoft.com/office/drawing/2014/main" id="{47CB5AF4-62F6-224E-94F1-7795D9609A75}"/>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35" name="Line 29">
          <a:extLst>
            <a:ext uri="{FF2B5EF4-FFF2-40B4-BE49-F238E27FC236}">
              <a16:creationId xmlns:a16="http://schemas.microsoft.com/office/drawing/2014/main" id="{4BF50378-97B6-E54A-94A0-7F64849E0B5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36" name="Line 13">
          <a:extLst>
            <a:ext uri="{FF2B5EF4-FFF2-40B4-BE49-F238E27FC236}">
              <a16:creationId xmlns:a16="http://schemas.microsoft.com/office/drawing/2014/main" id="{2847638C-606F-8948-84FC-357D57FE3E8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37" name="Line 29">
          <a:extLst>
            <a:ext uri="{FF2B5EF4-FFF2-40B4-BE49-F238E27FC236}">
              <a16:creationId xmlns:a16="http://schemas.microsoft.com/office/drawing/2014/main" id="{03B8F580-4F73-3942-BF61-26392A0B544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38" name="Line 12">
          <a:extLst>
            <a:ext uri="{FF2B5EF4-FFF2-40B4-BE49-F238E27FC236}">
              <a16:creationId xmlns:a16="http://schemas.microsoft.com/office/drawing/2014/main" id="{1648C190-7FCA-924F-8373-B5E26121B2C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39" name="Line 13">
          <a:extLst>
            <a:ext uri="{FF2B5EF4-FFF2-40B4-BE49-F238E27FC236}">
              <a16:creationId xmlns:a16="http://schemas.microsoft.com/office/drawing/2014/main" id="{87F8E201-CC53-8442-B237-A372106CA4D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40" name="Line 28">
          <a:extLst>
            <a:ext uri="{FF2B5EF4-FFF2-40B4-BE49-F238E27FC236}">
              <a16:creationId xmlns:a16="http://schemas.microsoft.com/office/drawing/2014/main" id="{CA9F9DFD-C865-A546-8BD8-F7080D8A287C}"/>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41" name="Line 29">
          <a:extLst>
            <a:ext uri="{FF2B5EF4-FFF2-40B4-BE49-F238E27FC236}">
              <a16:creationId xmlns:a16="http://schemas.microsoft.com/office/drawing/2014/main" id="{89F1FEB9-C980-4241-8E10-7A5896E0C03A}"/>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142" name="1 Imagen">
          <a:extLst>
            <a:ext uri="{FF2B5EF4-FFF2-40B4-BE49-F238E27FC236}">
              <a16:creationId xmlns:a16="http://schemas.microsoft.com/office/drawing/2014/main" id="{26B751C7-48CC-8241-8843-82930CC72CEE}"/>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143" name="Line 12">
          <a:extLst>
            <a:ext uri="{FF2B5EF4-FFF2-40B4-BE49-F238E27FC236}">
              <a16:creationId xmlns:a16="http://schemas.microsoft.com/office/drawing/2014/main" id="{505BC4AC-B43A-E044-851B-FB4EAB100D9D}"/>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44" name="Line 13">
          <a:extLst>
            <a:ext uri="{FF2B5EF4-FFF2-40B4-BE49-F238E27FC236}">
              <a16:creationId xmlns:a16="http://schemas.microsoft.com/office/drawing/2014/main" id="{63532110-6B74-254E-A6A2-38A828FFC81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45" name="Line 28">
          <a:extLst>
            <a:ext uri="{FF2B5EF4-FFF2-40B4-BE49-F238E27FC236}">
              <a16:creationId xmlns:a16="http://schemas.microsoft.com/office/drawing/2014/main" id="{07AE2C21-4B69-3748-8C06-9F48CF0157B8}"/>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46" name="Line 29">
          <a:extLst>
            <a:ext uri="{FF2B5EF4-FFF2-40B4-BE49-F238E27FC236}">
              <a16:creationId xmlns:a16="http://schemas.microsoft.com/office/drawing/2014/main" id="{ED21A761-C65D-0847-845A-60311F70BFC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47" name="Line 13">
          <a:extLst>
            <a:ext uri="{FF2B5EF4-FFF2-40B4-BE49-F238E27FC236}">
              <a16:creationId xmlns:a16="http://schemas.microsoft.com/office/drawing/2014/main" id="{3B2FD995-1F55-5F49-A2DF-D084B61ACCC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48" name="Line 29">
          <a:extLst>
            <a:ext uri="{FF2B5EF4-FFF2-40B4-BE49-F238E27FC236}">
              <a16:creationId xmlns:a16="http://schemas.microsoft.com/office/drawing/2014/main" id="{9EB23374-308A-6F43-A1F0-7077C23D8D9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49" name="Line 12">
          <a:extLst>
            <a:ext uri="{FF2B5EF4-FFF2-40B4-BE49-F238E27FC236}">
              <a16:creationId xmlns:a16="http://schemas.microsoft.com/office/drawing/2014/main" id="{29141111-3570-C747-BF53-C92521745123}"/>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50" name="Line 13">
          <a:extLst>
            <a:ext uri="{FF2B5EF4-FFF2-40B4-BE49-F238E27FC236}">
              <a16:creationId xmlns:a16="http://schemas.microsoft.com/office/drawing/2014/main" id="{F7BB7A5C-F569-274D-8806-AD97C712815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51" name="Line 28">
          <a:extLst>
            <a:ext uri="{FF2B5EF4-FFF2-40B4-BE49-F238E27FC236}">
              <a16:creationId xmlns:a16="http://schemas.microsoft.com/office/drawing/2014/main" id="{2AD38EA9-1AFB-E948-A02F-F73DEF8540C9}"/>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52" name="Line 29">
          <a:extLst>
            <a:ext uri="{FF2B5EF4-FFF2-40B4-BE49-F238E27FC236}">
              <a16:creationId xmlns:a16="http://schemas.microsoft.com/office/drawing/2014/main" id="{062EC65D-9245-2248-A44B-9BE0D1592D2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53" name="Line 12">
          <a:extLst>
            <a:ext uri="{FF2B5EF4-FFF2-40B4-BE49-F238E27FC236}">
              <a16:creationId xmlns:a16="http://schemas.microsoft.com/office/drawing/2014/main" id="{763DD72B-D17E-E244-8299-E7C4B3895368}"/>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54" name="Line 13">
          <a:extLst>
            <a:ext uri="{FF2B5EF4-FFF2-40B4-BE49-F238E27FC236}">
              <a16:creationId xmlns:a16="http://schemas.microsoft.com/office/drawing/2014/main" id="{863E8E6E-5D23-6340-8DD3-4A6D8306C0B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55" name="Line 28">
          <a:extLst>
            <a:ext uri="{FF2B5EF4-FFF2-40B4-BE49-F238E27FC236}">
              <a16:creationId xmlns:a16="http://schemas.microsoft.com/office/drawing/2014/main" id="{FAE1F0A5-AB54-5E46-95C8-3E65AC18D0CB}"/>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56" name="Line 29">
          <a:extLst>
            <a:ext uri="{FF2B5EF4-FFF2-40B4-BE49-F238E27FC236}">
              <a16:creationId xmlns:a16="http://schemas.microsoft.com/office/drawing/2014/main" id="{E121915F-BF2C-D043-92F8-1600FEB8B10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57" name="Line 13">
          <a:extLst>
            <a:ext uri="{FF2B5EF4-FFF2-40B4-BE49-F238E27FC236}">
              <a16:creationId xmlns:a16="http://schemas.microsoft.com/office/drawing/2014/main" id="{0D9A7871-E2A6-A441-910D-33E4E070FE7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58" name="Line 29">
          <a:extLst>
            <a:ext uri="{FF2B5EF4-FFF2-40B4-BE49-F238E27FC236}">
              <a16:creationId xmlns:a16="http://schemas.microsoft.com/office/drawing/2014/main" id="{55AC4753-F209-144B-B6CB-39C45EBA6EC2}"/>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59" name="Line 12">
          <a:extLst>
            <a:ext uri="{FF2B5EF4-FFF2-40B4-BE49-F238E27FC236}">
              <a16:creationId xmlns:a16="http://schemas.microsoft.com/office/drawing/2014/main" id="{E4E8B4AA-629C-3746-BFAB-8BFF77005A5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60" name="Line 13">
          <a:extLst>
            <a:ext uri="{FF2B5EF4-FFF2-40B4-BE49-F238E27FC236}">
              <a16:creationId xmlns:a16="http://schemas.microsoft.com/office/drawing/2014/main" id="{CE14037F-CB97-9C4E-855B-A3E29E05FB8E}"/>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61" name="Line 28">
          <a:extLst>
            <a:ext uri="{FF2B5EF4-FFF2-40B4-BE49-F238E27FC236}">
              <a16:creationId xmlns:a16="http://schemas.microsoft.com/office/drawing/2014/main" id="{78A735BD-D079-C64B-90D0-8847F7649558}"/>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62" name="Line 29">
          <a:extLst>
            <a:ext uri="{FF2B5EF4-FFF2-40B4-BE49-F238E27FC236}">
              <a16:creationId xmlns:a16="http://schemas.microsoft.com/office/drawing/2014/main" id="{6E7C560C-6A7C-934F-ADEC-0B2DE11F8FA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63" name="Line 12">
          <a:extLst>
            <a:ext uri="{FF2B5EF4-FFF2-40B4-BE49-F238E27FC236}">
              <a16:creationId xmlns:a16="http://schemas.microsoft.com/office/drawing/2014/main" id="{053F63D1-C308-5444-AD27-C90F49ED4874}"/>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64" name="Line 13">
          <a:extLst>
            <a:ext uri="{FF2B5EF4-FFF2-40B4-BE49-F238E27FC236}">
              <a16:creationId xmlns:a16="http://schemas.microsoft.com/office/drawing/2014/main" id="{F41C8F55-A060-A245-ABE6-C4D72534699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65" name="Line 28">
          <a:extLst>
            <a:ext uri="{FF2B5EF4-FFF2-40B4-BE49-F238E27FC236}">
              <a16:creationId xmlns:a16="http://schemas.microsoft.com/office/drawing/2014/main" id="{2FC0A01E-0BD0-0646-BCB7-1C4BFC73FA63}"/>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66" name="Line 29">
          <a:extLst>
            <a:ext uri="{FF2B5EF4-FFF2-40B4-BE49-F238E27FC236}">
              <a16:creationId xmlns:a16="http://schemas.microsoft.com/office/drawing/2014/main" id="{5CF7F03B-6F5D-AE44-8560-542D490EED5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67" name="Line 13">
          <a:extLst>
            <a:ext uri="{FF2B5EF4-FFF2-40B4-BE49-F238E27FC236}">
              <a16:creationId xmlns:a16="http://schemas.microsoft.com/office/drawing/2014/main" id="{F66FEB0C-15A6-8B4E-82E2-ED113050FB8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68" name="Line 29">
          <a:extLst>
            <a:ext uri="{FF2B5EF4-FFF2-40B4-BE49-F238E27FC236}">
              <a16:creationId xmlns:a16="http://schemas.microsoft.com/office/drawing/2014/main" id="{7E768924-D004-194F-9AAE-779512BE2F9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69" name="Line 12">
          <a:extLst>
            <a:ext uri="{FF2B5EF4-FFF2-40B4-BE49-F238E27FC236}">
              <a16:creationId xmlns:a16="http://schemas.microsoft.com/office/drawing/2014/main" id="{C525885F-3BFE-BB41-8F04-01F02DE20AD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70" name="Line 13">
          <a:extLst>
            <a:ext uri="{FF2B5EF4-FFF2-40B4-BE49-F238E27FC236}">
              <a16:creationId xmlns:a16="http://schemas.microsoft.com/office/drawing/2014/main" id="{FB91FFA3-1B94-314E-9202-83FEB6ABB2BE}"/>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71" name="Line 28">
          <a:extLst>
            <a:ext uri="{FF2B5EF4-FFF2-40B4-BE49-F238E27FC236}">
              <a16:creationId xmlns:a16="http://schemas.microsoft.com/office/drawing/2014/main" id="{FC66E4A2-76A0-414E-9530-5A26859F770A}"/>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72" name="Line 29">
          <a:extLst>
            <a:ext uri="{FF2B5EF4-FFF2-40B4-BE49-F238E27FC236}">
              <a16:creationId xmlns:a16="http://schemas.microsoft.com/office/drawing/2014/main" id="{35B88647-4420-1843-B4EA-AB489F2C747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173" name="1 Imagen">
          <a:extLst>
            <a:ext uri="{FF2B5EF4-FFF2-40B4-BE49-F238E27FC236}">
              <a16:creationId xmlns:a16="http://schemas.microsoft.com/office/drawing/2014/main" id="{79BAD07A-8510-2A41-828C-FF31D64B7EBB}"/>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180975</xdr:colOff>
      <xdr:row>1</xdr:row>
      <xdr:rowOff>85725</xdr:rowOff>
    </xdr:from>
    <xdr:to>
      <xdr:col>1</xdr:col>
      <xdr:colOff>838200</xdr:colOff>
      <xdr:row>2</xdr:row>
      <xdr:rowOff>542925</xdr:rowOff>
    </xdr:to>
    <xdr:pic>
      <xdr:nvPicPr>
        <xdr:cNvPr id="174" name="1 Imagen">
          <a:extLst>
            <a:ext uri="{FF2B5EF4-FFF2-40B4-BE49-F238E27FC236}">
              <a16:creationId xmlns:a16="http://schemas.microsoft.com/office/drawing/2014/main" id="{871D76E6-6C69-9D4B-9753-798F67894AB1}"/>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175" name="Line 12">
          <a:extLst>
            <a:ext uri="{FF2B5EF4-FFF2-40B4-BE49-F238E27FC236}">
              <a16:creationId xmlns:a16="http://schemas.microsoft.com/office/drawing/2014/main" id="{1A07E800-073A-2347-8DCF-74863B18BED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76" name="Line 13">
          <a:extLst>
            <a:ext uri="{FF2B5EF4-FFF2-40B4-BE49-F238E27FC236}">
              <a16:creationId xmlns:a16="http://schemas.microsoft.com/office/drawing/2014/main" id="{2EF44C8B-0311-484F-8AA5-766E9F008E5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77" name="Line 28">
          <a:extLst>
            <a:ext uri="{FF2B5EF4-FFF2-40B4-BE49-F238E27FC236}">
              <a16:creationId xmlns:a16="http://schemas.microsoft.com/office/drawing/2014/main" id="{6BBD1E8C-C10B-9E41-9951-77338EF76E61}"/>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78" name="Line 29">
          <a:extLst>
            <a:ext uri="{FF2B5EF4-FFF2-40B4-BE49-F238E27FC236}">
              <a16:creationId xmlns:a16="http://schemas.microsoft.com/office/drawing/2014/main" id="{986E3A65-6790-C145-908D-283FECD8440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79" name="Line 13">
          <a:extLst>
            <a:ext uri="{FF2B5EF4-FFF2-40B4-BE49-F238E27FC236}">
              <a16:creationId xmlns:a16="http://schemas.microsoft.com/office/drawing/2014/main" id="{2A678ED2-CE1F-664B-84F4-7A81BB614635}"/>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80" name="Line 29">
          <a:extLst>
            <a:ext uri="{FF2B5EF4-FFF2-40B4-BE49-F238E27FC236}">
              <a16:creationId xmlns:a16="http://schemas.microsoft.com/office/drawing/2014/main" id="{DC0CAE85-5A8A-5F42-829E-B17B0DAD8BB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81" name="Line 12">
          <a:extLst>
            <a:ext uri="{FF2B5EF4-FFF2-40B4-BE49-F238E27FC236}">
              <a16:creationId xmlns:a16="http://schemas.microsoft.com/office/drawing/2014/main" id="{5C94610F-5F51-824F-9B63-0E2142F63432}"/>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82" name="Line 13">
          <a:extLst>
            <a:ext uri="{FF2B5EF4-FFF2-40B4-BE49-F238E27FC236}">
              <a16:creationId xmlns:a16="http://schemas.microsoft.com/office/drawing/2014/main" id="{B4AC5636-9332-8B4D-A208-C51784B87C81}"/>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83" name="Line 28">
          <a:extLst>
            <a:ext uri="{FF2B5EF4-FFF2-40B4-BE49-F238E27FC236}">
              <a16:creationId xmlns:a16="http://schemas.microsoft.com/office/drawing/2014/main" id="{762CAF3A-5EA9-AC4D-867E-33EBABB7DE4E}"/>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84" name="Line 29">
          <a:extLst>
            <a:ext uri="{FF2B5EF4-FFF2-40B4-BE49-F238E27FC236}">
              <a16:creationId xmlns:a16="http://schemas.microsoft.com/office/drawing/2014/main" id="{9965B4D3-81B5-EB47-B6D8-5BD8BEB158E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185" name="1 Imagen">
          <a:extLst>
            <a:ext uri="{FF2B5EF4-FFF2-40B4-BE49-F238E27FC236}">
              <a16:creationId xmlns:a16="http://schemas.microsoft.com/office/drawing/2014/main" id="{8407B3C8-D3DC-0B40-8804-D8AA963E0C97}"/>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186" name="Line 12">
          <a:extLst>
            <a:ext uri="{FF2B5EF4-FFF2-40B4-BE49-F238E27FC236}">
              <a16:creationId xmlns:a16="http://schemas.microsoft.com/office/drawing/2014/main" id="{EDB6DE28-62C5-5340-B501-8F3849732E80}"/>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87" name="Line 13">
          <a:extLst>
            <a:ext uri="{FF2B5EF4-FFF2-40B4-BE49-F238E27FC236}">
              <a16:creationId xmlns:a16="http://schemas.microsoft.com/office/drawing/2014/main" id="{D2EFB71A-8AFF-4145-9119-3E1E3159153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88" name="Line 28">
          <a:extLst>
            <a:ext uri="{FF2B5EF4-FFF2-40B4-BE49-F238E27FC236}">
              <a16:creationId xmlns:a16="http://schemas.microsoft.com/office/drawing/2014/main" id="{11AA0A77-3A15-2545-AF76-8B24F5D21224}"/>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89" name="Line 29">
          <a:extLst>
            <a:ext uri="{FF2B5EF4-FFF2-40B4-BE49-F238E27FC236}">
              <a16:creationId xmlns:a16="http://schemas.microsoft.com/office/drawing/2014/main" id="{653B88BC-96F5-894A-AC66-33854B3590AE}"/>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90" name="Line 13">
          <a:extLst>
            <a:ext uri="{FF2B5EF4-FFF2-40B4-BE49-F238E27FC236}">
              <a16:creationId xmlns:a16="http://schemas.microsoft.com/office/drawing/2014/main" id="{DBA230CF-A0AB-9C4E-B103-972804ED8BA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91" name="Line 29">
          <a:extLst>
            <a:ext uri="{FF2B5EF4-FFF2-40B4-BE49-F238E27FC236}">
              <a16:creationId xmlns:a16="http://schemas.microsoft.com/office/drawing/2014/main" id="{33D4E451-D5F3-2845-9B33-2B3936E63C6E}"/>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92" name="Line 12">
          <a:extLst>
            <a:ext uri="{FF2B5EF4-FFF2-40B4-BE49-F238E27FC236}">
              <a16:creationId xmlns:a16="http://schemas.microsoft.com/office/drawing/2014/main" id="{A999515F-4EB4-CC4A-AD06-DB734D89B003}"/>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93" name="Line 13">
          <a:extLst>
            <a:ext uri="{FF2B5EF4-FFF2-40B4-BE49-F238E27FC236}">
              <a16:creationId xmlns:a16="http://schemas.microsoft.com/office/drawing/2014/main" id="{5B0F273F-C5DC-DD49-A2C0-6178809FE09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94" name="Line 28">
          <a:extLst>
            <a:ext uri="{FF2B5EF4-FFF2-40B4-BE49-F238E27FC236}">
              <a16:creationId xmlns:a16="http://schemas.microsoft.com/office/drawing/2014/main" id="{D103F2AB-CADC-544D-A652-88A274F1A9F5}"/>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95" name="Line 29">
          <a:extLst>
            <a:ext uri="{FF2B5EF4-FFF2-40B4-BE49-F238E27FC236}">
              <a16:creationId xmlns:a16="http://schemas.microsoft.com/office/drawing/2014/main" id="{947AD3BF-A143-254E-AABC-B47BEC1EDB4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96" name="Line 12">
          <a:extLst>
            <a:ext uri="{FF2B5EF4-FFF2-40B4-BE49-F238E27FC236}">
              <a16:creationId xmlns:a16="http://schemas.microsoft.com/office/drawing/2014/main" id="{7E9B38C2-E36E-5C45-9C97-A70DA8EEDE3D}"/>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97" name="Line 13">
          <a:extLst>
            <a:ext uri="{FF2B5EF4-FFF2-40B4-BE49-F238E27FC236}">
              <a16:creationId xmlns:a16="http://schemas.microsoft.com/office/drawing/2014/main" id="{38FEFE38-1FDE-5640-89BD-3690FF7F1FC5}"/>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198" name="Line 28">
          <a:extLst>
            <a:ext uri="{FF2B5EF4-FFF2-40B4-BE49-F238E27FC236}">
              <a16:creationId xmlns:a16="http://schemas.microsoft.com/office/drawing/2014/main" id="{977BE77E-E806-AD49-8686-D77C71C7F755}"/>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199" name="Line 29">
          <a:extLst>
            <a:ext uri="{FF2B5EF4-FFF2-40B4-BE49-F238E27FC236}">
              <a16:creationId xmlns:a16="http://schemas.microsoft.com/office/drawing/2014/main" id="{09BA231F-28E5-534F-8015-2204EEFEE9B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00" name="Line 13">
          <a:extLst>
            <a:ext uri="{FF2B5EF4-FFF2-40B4-BE49-F238E27FC236}">
              <a16:creationId xmlns:a16="http://schemas.microsoft.com/office/drawing/2014/main" id="{6A3287E4-41B7-ED42-987F-ADAD5D44913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01" name="Line 29">
          <a:extLst>
            <a:ext uri="{FF2B5EF4-FFF2-40B4-BE49-F238E27FC236}">
              <a16:creationId xmlns:a16="http://schemas.microsoft.com/office/drawing/2014/main" id="{81920A5A-3BE5-0A4C-A570-41ACD6402FEA}"/>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02" name="Line 12">
          <a:extLst>
            <a:ext uri="{FF2B5EF4-FFF2-40B4-BE49-F238E27FC236}">
              <a16:creationId xmlns:a16="http://schemas.microsoft.com/office/drawing/2014/main" id="{9A7ED453-69C1-2841-A46B-32813789199A}"/>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03" name="Line 13">
          <a:extLst>
            <a:ext uri="{FF2B5EF4-FFF2-40B4-BE49-F238E27FC236}">
              <a16:creationId xmlns:a16="http://schemas.microsoft.com/office/drawing/2014/main" id="{A7010EF8-F2B7-824F-8372-6EE8DAC78835}"/>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04" name="Line 28">
          <a:extLst>
            <a:ext uri="{FF2B5EF4-FFF2-40B4-BE49-F238E27FC236}">
              <a16:creationId xmlns:a16="http://schemas.microsoft.com/office/drawing/2014/main" id="{6E6A19BE-53C8-E746-AFF2-DDBE78EC8893}"/>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05" name="Line 29">
          <a:extLst>
            <a:ext uri="{FF2B5EF4-FFF2-40B4-BE49-F238E27FC236}">
              <a16:creationId xmlns:a16="http://schemas.microsoft.com/office/drawing/2014/main" id="{9381BD3C-72D5-3140-A225-EFA1313B1FA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06" name="Line 12">
          <a:extLst>
            <a:ext uri="{FF2B5EF4-FFF2-40B4-BE49-F238E27FC236}">
              <a16:creationId xmlns:a16="http://schemas.microsoft.com/office/drawing/2014/main" id="{4B61A3DA-0B3F-BA46-B91C-46E33CE78A80}"/>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07" name="Line 13">
          <a:extLst>
            <a:ext uri="{FF2B5EF4-FFF2-40B4-BE49-F238E27FC236}">
              <a16:creationId xmlns:a16="http://schemas.microsoft.com/office/drawing/2014/main" id="{9AFAE305-56FA-094A-8CF1-BAB0F3FF9C6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08" name="Line 28">
          <a:extLst>
            <a:ext uri="{FF2B5EF4-FFF2-40B4-BE49-F238E27FC236}">
              <a16:creationId xmlns:a16="http://schemas.microsoft.com/office/drawing/2014/main" id="{5596F5A9-B8F1-1244-9AD4-19070C59A20C}"/>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09" name="Line 29">
          <a:extLst>
            <a:ext uri="{FF2B5EF4-FFF2-40B4-BE49-F238E27FC236}">
              <a16:creationId xmlns:a16="http://schemas.microsoft.com/office/drawing/2014/main" id="{B2CC677E-F65A-4E41-A95E-DF1C18E948F5}"/>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10" name="Line 13">
          <a:extLst>
            <a:ext uri="{FF2B5EF4-FFF2-40B4-BE49-F238E27FC236}">
              <a16:creationId xmlns:a16="http://schemas.microsoft.com/office/drawing/2014/main" id="{2DB21FF0-F4DB-5946-8C2F-2983104B027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11" name="Line 29">
          <a:extLst>
            <a:ext uri="{FF2B5EF4-FFF2-40B4-BE49-F238E27FC236}">
              <a16:creationId xmlns:a16="http://schemas.microsoft.com/office/drawing/2014/main" id="{7DD41D3D-ED35-F446-BE3F-5002B7518A9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12" name="Line 12">
          <a:extLst>
            <a:ext uri="{FF2B5EF4-FFF2-40B4-BE49-F238E27FC236}">
              <a16:creationId xmlns:a16="http://schemas.microsoft.com/office/drawing/2014/main" id="{68AF7725-B838-8B43-A0A7-3BB79F9BD24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13" name="Line 13">
          <a:extLst>
            <a:ext uri="{FF2B5EF4-FFF2-40B4-BE49-F238E27FC236}">
              <a16:creationId xmlns:a16="http://schemas.microsoft.com/office/drawing/2014/main" id="{B8A60F45-1454-A849-AC47-8980DBAD570E}"/>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14" name="Line 28">
          <a:extLst>
            <a:ext uri="{FF2B5EF4-FFF2-40B4-BE49-F238E27FC236}">
              <a16:creationId xmlns:a16="http://schemas.microsoft.com/office/drawing/2014/main" id="{CDE6A093-D15E-9844-90BB-43FD510C3ADE}"/>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15" name="Line 29">
          <a:extLst>
            <a:ext uri="{FF2B5EF4-FFF2-40B4-BE49-F238E27FC236}">
              <a16:creationId xmlns:a16="http://schemas.microsoft.com/office/drawing/2014/main" id="{4889F131-47A2-7246-9548-9DB931D7E0D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16" name="Line 12">
          <a:extLst>
            <a:ext uri="{FF2B5EF4-FFF2-40B4-BE49-F238E27FC236}">
              <a16:creationId xmlns:a16="http://schemas.microsoft.com/office/drawing/2014/main" id="{8A7B91CB-4A76-114E-A70A-F54F300815B9}"/>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17" name="Line 13">
          <a:extLst>
            <a:ext uri="{FF2B5EF4-FFF2-40B4-BE49-F238E27FC236}">
              <a16:creationId xmlns:a16="http://schemas.microsoft.com/office/drawing/2014/main" id="{3DF60F8A-4B51-D34C-9A1A-608711EFA7A2}"/>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18" name="Line 28">
          <a:extLst>
            <a:ext uri="{FF2B5EF4-FFF2-40B4-BE49-F238E27FC236}">
              <a16:creationId xmlns:a16="http://schemas.microsoft.com/office/drawing/2014/main" id="{88E601E9-861F-184C-A2C0-AF5E2AF1074E}"/>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19" name="Line 29">
          <a:extLst>
            <a:ext uri="{FF2B5EF4-FFF2-40B4-BE49-F238E27FC236}">
              <a16:creationId xmlns:a16="http://schemas.microsoft.com/office/drawing/2014/main" id="{47AB9A26-1A52-4C48-9A45-93F819CA28A2}"/>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20" name="Line 13">
          <a:extLst>
            <a:ext uri="{FF2B5EF4-FFF2-40B4-BE49-F238E27FC236}">
              <a16:creationId xmlns:a16="http://schemas.microsoft.com/office/drawing/2014/main" id="{E8CF5E3E-E05D-7E46-8D89-E4E3A51D4021}"/>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21" name="Line 29">
          <a:extLst>
            <a:ext uri="{FF2B5EF4-FFF2-40B4-BE49-F238E27FC236}">
              <a16:creationId xmlns:a16="http://schemas.microsoft.com/office/drawing/2014/main" id="{992B2B9E-6B62-944B-9A82-9C2270223D25}"/>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22" name="Line 12">
          <a:extLst>
            <a:ext uri="{FF2B5EF4-FFF2-40B4-BE49-F238E27FC236}">
              <a16:creationId xmlns:a16="http://schemas.microsoft.com/office/drawing/2014/main" id="{5C0276C0-A0ED-B74B-8A0C-824EBFD58D7B}"/>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23" name="Line 13">
          <a:extLst>
            <a:ext uri="{FF2B5EF4-FFF2-40B4-BE49-F238E27FC236}">
              <a16:creationId xmlns:a16="http://schemas.microsoft.com/office/drawing/2014/main" id="{E0A2E625-85BD-7C4A-8EA0-BB9A2838A7C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24" name="Line 28">
          <a:extLst>
            <a:ext uri="{FF2B5EF4-FFF2-40B4-BE49-F238E27FC236}">
              <a16:creationId xmlns:a16="http://schemas.microsoft.com/office/drawing/2014/main" id="{55618E23-D4DA-0041-996F-E6119532A8ED}"/>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25" name="Line 29">
          <a:extLst>
            <a:ext uri="{FF2B5EF4-FFF2-40B4-BE49-F238E27FC236}">
              <a16:creationId xmlns:a16="http://schemas.microsoft.com/office/drawing/2014/main" id="{406E9546-CAE0-FC46-A5FB-A66CE30502E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26" name="Line 12">
          <a:extLst>
            <a:ext uri="{FF2B5EF4-FFF2-40B4-BE49-F238E27FC236}">
              <a16:creationId xmlns:a16="http://schemas.microsoft.com/office/drawing/2014/main" id="{7A8941BF-1AEC-5D42-B41B-4545A941EC29}"/>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27" name="Line 13">
          <a:extLst>
            <a:ext uri="{FF2B5EF4-FFF2-40B4-BE49-F238E27FC236}">
              <a16:creationId xmlns:a16="http://schemas.microsoft.com/office/drawing/2014/main" id="{16BFB02B-50DD-A749-B1D9-98A477E6EE42}"/>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28" name="Line 28">
          <a:extLst>
            <a:ext uri="{FF2B5EF4-FFF2-40B4-BE49-F238E27FC236}">
              <a16:creationId xmlns:a16="http://schemas.microsoft.com/office/drawing/2014/main" id="{32C51D29-A290-1242-8930-A551CDB42E70}"/>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29" name="Line 29">
          <a:extLst>
            <a:ext uri="{FF2B5EF4-FFF2-40B4-BE49-F238E27FC236}">
              <a16:creationId xmlns:a16="http://schemas.microsoft.com/office/drawing/2014/main" id="{A16DDE4E-F0AB-A74D-BCBD-66EE8534E55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30" name="Line 13">
          <a:extLst>
            <a:ext uri="{FF2B5EF4-FFF2-40B4-BE49-F238E27FC236}">
              <a16:creationId xmlns:a16="http://schemas.microsoft.com/office/drawing/2014/main" id="{F2573608-4D50-3948-809E-FA68E883A68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31" name="Line 29">
          <a:extLst>
            <a:ext uri="{FF2B5EF4-FFF2-40B4-BE49-F238E27FC236}">
              <a16:creationId xmlns:a16="http://schemas.microsoft.com/office/drawing/2014/main" id="{6CBE4CBB-EC21-6C4C-8333-88CB4B96ED3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32" name="Line 12">
          <a:extLst>
            <a:ext uri="{FF2B5EF4-FFF2-40B4-BE49-F238E27FC236}">
              <a16:creationId xmlns:a16="http://schemas.microsoft.com/office/drawing/2014/main" id="{51511F07-0FE0-8048-A706-229776B915EC}"/>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33" name="Line 13">
          <a:extLst>
            <a:ext uri="{FF2B5EF4-FFF2-40B4-BE49-F238E27FC236}">
              <a16:creationId xmlns:a16="http://schemas.microsoft.com/office/drawing/2014/main" id="{FB89E206-8D79-8D4E-B4B8-6986BD02621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34" name="Line 28">
          <a:extLst>
            <a:ext uri="{FF2B5EF4-FFF2-40B4-BE49-F238E27FC236}">
              <a16:creationId xmlns:a16="http://schemas.microsoft.com/office/drawing/2014/main" id="{1B04BEB1-6E22-5548-BF2E-A50A560B86F6}"/>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35" name="Line 29">
          <a:extLst>
            <a:ext uri="{FF2B5EF4-FFF2-40B4-BE49-F238E27FC236}">
              <a16:creationId xmlns:a16="http://schemas.microsoft.com/office/drawing/2014/main" id="{511FAAD4-7A47-7E4A-9AB0-6A1467A9284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236" name="1 Imagen">
          <a:extLst>
            <a:ext uri="{FF2B5EF4-FFF2-40B4-BE49-F238E27FC236}">
              <a16:creationId xmlns:a16="http://schemas.microsoft.com/office/drawing/2014/main" id="{2DF08D2F-0039-B046-AB37-9B5F34431D24}"/>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180975</xdr:colOff>
      <xdr:row>1</xdr:row>
      <xdr:rowOff>85725</xdr:rowOff>
    </xdr:from>
    <xdr:to>
      <xdr:col>1</xdr:col>
      <xdr:colOff>838200</xdr:colOff>
      <xdr:row>2</xdr:row>
      <xdr:rowOff>542925</xdr:rowOff>
    </xdr:to>
    <xdr:pic>
      <xdr:nvPicPr>
        <xdr:cNvPr id="237" name="1 Imagen">
          <a:extLst>
            <a:ext uri="{FF2B5EF4-FFF2-40B4-BE49-F238E27FC236}">
              <a16:creationId xmlns:a16="http://schemas.microsoft.com/office/drawing/2014/main" id="{B29D8B25-DE47-604D-B688-E61068D3CFD4}"/>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238" name="Line 12">
          <a:extLst>
            <a:ext uri="{FF2B5EF4-FFF2-40B4-BE49-F238E27FC236}">
              <a16:creationId xmlns:a16="http://schemas.microsoft.com/office/drawing/2014/main" id="{A7C4DA77-0D95-2F4C-B0BF-E59CF4675696}"/>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39" name="Line 13">
          <a:extLst>
            <a:ext uri="{FF2B5EF4-FFF2-40B4-BE49-F238E27FC236}">
              <a16:creationId xmlns:a16="http://schemas.microsoft.com/office/drawing/2014/main" id="{836F640D-DED6-C44A-9C4E-D9C15D27396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40" name="Line 28">
          <a:extLst>
            <a:ext uri="{FF2B5EF4-FFF2-40B4-BE49-F238E27FC236}">
              <a16:creationId xmlns:a16="http://schemas.microsoft.com/office/drawing/2014/main" id="{1B03F260-6E81-9648-9F26-AB9D194F5FDD}"/>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41" name="Line 29">
          <a:extLst>
            <a:ext uri="{FF2B5EF4-FFF2-40B4-BE49-F238E27FC236}">
              <a16:creationId xmlns:a16="http://schemas.microsoft.com/office/drawing/2014/main" id="{358FEE62-21D0-3D42-9CEC-1C43F6FE20D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42" name="Line 13">
          <a:extLst>
            <a:ext uri="{FF2B5EF4-FFF2-40B4-BE49-F238E27FC236}">
              <a16:creationId xmlns:a16="http://schemas.microsoft.com/office/drawing/2014/main" id="{0764055E-D8AE-E246-BD41-114F1A97B18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43" name="Line 29">
          <a:extLst>
            <a:ext uri="{FF2B5EF4-FFF2-40B4-BE49-F238E27FC236}">
              <a16:creationId xmlns:a16="http://schemas.microsoft.com/office/drawing/2014/main" id="{74407A9D-2B4E-364B-8C3D-718E239E1E4F}"/>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44" name="Line 12">
          <a:extLst>
            <a:ext uri="{FF2B5EF4-FFF2-40B4-BE49-F238E27FC236}">
              <a16:creationId xmlns:a16="http://schemas.microsoft.com/office/drawing/2014/main" id="{AFBCF038-2EAD-F342-A817-53B0F5B2FB15}"/>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45" name="Line 13">
          <a:extLst>
            <a:ext uri="{FF2B5EF4-FFF2-40B4-BE49-F238E27FC236}">
              <a16:creationId xmlns:a16="http://schemas.microsoft.com/office/drawing/2014/main" id="{DCFB76DA-F7BC-5845-96EE-1F81FE17205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46" name="Line 28">
          <a:extLst>
            <a:ext uri="{FF2B5EF4-FFF2-40B4-BE49-F238E27FC236}">
              <a16:creationId xmlns:a16="http://schemas.microsoft.com/office/drawing/2014/main" id="{C8A61943-DBB7-3045-A4DD-6B567160449B}"/>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47" name="Line 29">
          <a:extLst>
            <a:ext uri="{FF2B5EF4-FFF2-40B4-BE49-F238E27FC236}">
              <a16:creationId xmlns:a16="http://schemas.microsoft.com/office/drawing/2014/main" id="{7200944D-42FB-2944-BD6C-4B2FC87DEE9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248" name="1 Imagen">
          <a:extLst>
            <a:ext uri="{FF2B5EF4-FFF2-40B4-BE49-F238E27FC236}">
              <a16:creationId xmlns:a16="http://schemas.microsoft.com/office/drawing/2014/main" id="{40D43B75-0C64-6044-80FB-ACFC28E857DD}"/>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249" name="Line 12">
          <a:extLst>
            <a:ext uri="{FF2B5EF4-FFF2-40B4-BE49-F238E27FC236}">
              <a16:creationId xmlns:a16="http://schemas.microsoft.com/office/drawing/2014/main" id="{C086805C-2255-0D4A-B266-62A419F7F41F}"/>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50" name="Line 13">
          <a:extLst>
            <a:ext uri="{FF2B5EF4-FFF2-40B4-BE49-F238E27FC236}">
              <a16:creationId xmlns:a16="http://schemas.microsoft.com/office/drawing/2014/main" id="{2E997B64-F938-134A-8B8D-10514CE30F71}"/>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51" name="Line 28">
          <a:extLst>
            <a:ext uri="{FF2B5EF4-FFF2-40B4-BE49-F238E27FC236}">
              <a16:creationId xmlns:a16="http://schemas.microsoft.com/office/drawing/2014/main" id="{2F904A69-FBA1-6F4D-BC25-11A92188EEF5}"/>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52" name="Line 29">
          <a:extLst>
            <a:ext uri="{FF2B5EF4-FFF2-40B4-BE49-F238E27FC236}">
              <a16:creationId xmlns:a16="http://schemas.microsoft.com/office/drawing/2014/main" id="{EAA6E8D8-11D4-CB42-9532-389EDB5EF20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53" name="Line 13">
          <a:extLst>
            <a:ext uri="{FF2B5EF4-FFF2-40B4-BE49-F238E27FC236}">
              <a16:creationId xmlns:a16="http://schemas.microsoft.com/office/drawing/2014/main" id="{DCF5C4B9-0B30-5A47-B0BA-2F08704780E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54" name="Line 29">
          <a:extLst>
            <a:ext uri="{FF2B5EF4-FFF2-40B4-BE49-F238E27FC236}">
              <a16:creationId xmlns:a16="http://schemas.microsoft.com/office/drawing/2014/main" id="{7C1EC082-0ED3-D440-94DE-834C1971C8A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55" name="Line 12">
          <a:extLst>
            <a:ext uri="{FF2B5EF4-FFF2-40B4-BE49-F238E27FC236}">
              <a16:creationId xmlns:a16="http://schemas.microsoft.com/office/drawing/2014/main" id="{723562B3-2422-2046-BBF0-B6CFA39938A4}"/>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56" name="Line 13">
          <a:extLst>
            <a:ext uri="{FF2B5EF4-FFF2-40B4-BE49-F238E27FC236}">
              <a16:creationId xmlns:a16="http://schemas.microsoft.com/office/drawing/2014/main" id="{D2A2DBF6-0D29-2B4F-A6FF-0C2B9317A20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57" name="Line 28">
          <a:extLst>
            <a:ext uri="{FF2B5EF4-FFF2-40B4-BE49-F238E27FC236}">
              <a16:creationId xmlns:a16="http://schemas.microsoft.com/office/drawing/2014/main" id="{A96D4415-4D65-C743-84E4-B5C81B44F3B1}"/>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58" name="Line 29">
          <a:extLst>
            <a:ext uri="{FF2B5EF4-FFF2-40B4-BE49-F238E27FC236}">
              <a16:creationId xmlns:a16="http://schemas.microsoft.com/office/drawing/2014/main" id="{BAA68018-BD9A-8341-8790-188C9DF59AA5}"/>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59" name="Line 12">
          <a:extLst>
            <a:ext uri="{FF2B5EF4-FFF2-40B4-BE49-F238E27FC236}">
              <a16:creationId xmlns:a16="http://schemas.microsoft.com/office/drawing/2014/main" id="{AD1FD755-0C0D-F44C-AD4F-F6EF6EE59021}"/>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60" name="Line 13">
          <a:extLst>
            <a:ext uri="{FF2B5EF4-FFF2-40B4-BE49-F238E27FC236}">
              <a16:creationId xmlns:a16="http://schemas.microsoft.com/office/drawing/2014/main" id="{88966242-1AF0-3E44-B0B6-C22F6EF9427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61" name="Line 28">
          <a:extLst>
            <a:ext uri="{FF2B5EF4-FFF2-40B4-BE49-F238E27FC236}">
              <a16:creationId xmlns:a16="http://schemas.microsoft.com/office/drawing/2014/main" id="{CEEC557F-D532-4E48-80B1-08223CC8AD8D}"/>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62" name="Line 29">
          <a:extLst>
            <a:ext uri="{FF2B5EF4-FFF2-40B4-BE49-F238E27FC236}">
              <a16:creationId xmlns:a16="http://schemas.microsoft.com/office/drawing/2014/main" id="{1AE9DF59-5906-4945-8FB0-E1146E971BA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63" name="Line 13">
          <a:extLst>
            <a:ext uri="{FF2B5EF4-FFF2-40B4-BE49-F238E27FC236}">
              <a16:creationId xmlns:a16="http://schemas.microsoft.com/office/drawing/2014/main" id="{95E35E90-D667-0845-A130-1B2BFEF4D49E}"/>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64" name="Line 29">
          <a:extLst>
            <a:ext uri="{FF2B5EF4-FFF2-40B4-BE49-F238E27FC236}">
              <a16:creationId xmlns:a16="http://schemas.microsoft.com/office/drawing/2014/main" id="{0C98B612-1FF5-7D41-9EAB-6C03B659F47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65" name="Line 12">
          <a:extLst>
            <a:ext uri="{FF2B5EF4-FFF2-40B4-BE49-F238E27FC236}">
              <a16:creationId xmlns:a16="http://schemas.microsoft.com/office/drawing/2014/main" id="{50DF1B30-77E4-3644-94BA-48DBFFC7CBF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66" name="Line 13">
          <a:extLst>
            <a:ext uri="{FF2B5EF4-FFF2-40B4-BE49-F238E27FC236}">
              <a16:creationId xmlns:a16="http://schemas.microsoft.com/office/drawing/2014/main" id="{3C40C964-5B06-4741-983C-0170F5F73E32}"/>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67" name="Line 28">
          <a:extLst>
            <a:ext uri="{FF2B5EF4-FFF2-40B4-BE49-F238E27FC236}">
              <a16:creationId xmlns:a16="http://schemas.microsoft.com/office/drawing/2014/main" id="{07878FB5-211E-E942-A894-940C5DEB72BE}"/>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68" name="Line 29">
          <a:extLst>
            <a:ext uri="{FF2B5EF4-FFF2-40B4-BE49-F238E27FC236}">
              <a16:creationId xmlns:a16="http://schemas.microsoft.com/office/drawing/2014/main" id="{C97BD216-E546-A347-893F-E8AA042AFDF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69" name="Line 12">
          <a:extLst>
            <a:ext uri="{FF2B5EF4-FFF2-40B4-BE49-F238E27FC236}">
              <a16:creationId xmlns:a16="http://schemas.microsoft.com/office/drawing/2014/main" id="{2D4853C5-DB93-8542-9FDC-AFF8FE3EA2E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70" name="Line 13">
          <a:extLst>
            <a:ext uri="{FF2B5EF4-FFF2-40B4-BE49-F238E27FC236}">
              <a16:creationId xmlns:a16="http://schemas.microsoft.com/office/drawing/2014/main" id="{25D4BBAF-5FD8-C140-92A2-B830C1A12FE5}"/>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71" name="Line 28">
          <a:extLst>
            <a:ext uri="{FF2B5EF4-FFF2-40B4-BE49-F238E27FC236}">
              <a16:creationId xmlns:a16="http://schemas.microsoft.com/office/drawing/2014/main" id="{7533D467-B4C6-064E-8063-2D513AE7306C}"/>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72" name="Line 29">
          <a:extLst>
            <a:ext uri="{FF2B5EF4-FFF2-40B4-BE49-F238E27FC236}">
              <a16:creationId xmlns:a16="http://schemas.microsoft.com/office/drawing/2014/main" id="{CE3051A3-2A77-3444-81DA-E16B8BD3831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73" name="Line 13">
          <a:extLst>
            <a:ext uri="{FF2B5EF4-FFF2-40B4-BE49-F238E27FC236}">
              <a16:creationId xmlns:a16="http://schemas.microsoft.com/office/drawing/2014/main" id="{DBF6EBD9-FEA9-944F-BF3D-5F5ED963403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74" name="Line 29">
          <a:extLst>
            <a:ext uri="{FF2B5EF4-FFF2-40B4-BE49-F238E27FC236}">
              <a16:creationId xmlns:a16="http://schemas.microsoft.com/office/drawing/2014/main" id="{63309C8B-993B-BF43-9D2B-2A183C9B5E7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75" name="Line 12">
          <a:extLst>
            <a:ext uri="{FF2B5EF4-FFF2-40B4-BE49-F238E27FC236}">
              <a16:creationId xmlns:a16="http://schemas.microsoft.com/office/drawing/2014/main" id="{2ACBDC92-5C65-4140-BEED-8BBD071F5C9D}"/>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76" name="Line 13">
          <a:extLst>
            <a:ext uri="{FF2B5EF4-FFF2-40B4-BE49-F238E27FC236}">
              <a16:creationId xmlns:a16="http://schemas.microsoft.com/office/drawing/2014/main" id="{E1B92C9A-08B4-204A-9CC8-83FB2C17929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77" name="Line 28">
          <a:extLst>
            <a:ext uri="{FF2B5EF4-FFF2-40B4-BE49-F238E27FC236}">
              <a16:creationId xmlns:a16="http://schemas.microsoft.com/office/drawing/2014/main" id="{C0B51268-DCC9-2D4C-B5F5-B4E766AA5FCF}"/>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78" name="Line 29">
          <a:extLst>
            <a:ext uri="{FF2B5EF4-FFF2-40B4-BE49-F238E27FC236}">
              <a16:creationId xmlns:a16="http://schemas.microsoft.com/office/drawing/2014/main" id="{832317D1-841C-704D-B043-68170A6E360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79" name="Line 12">
          <a:extLst>
            <a:ext uri="{FF2B5EF4-FFF2-40B4-BE49-F238E27FC236}">
              <a16:creationId xmlns:a16="http://schemas.microsoft.com/office/drawing/2014/main" id="{544AEB5C-DFAB-714F-A955-128DB244BC9A}"/>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80" name="Line 13">
          <a:extLst>
            <a:ext uri="{FF2B5EF4-FFF2-40B4-BE49-F238E27FC236}">
              <a16:creationId xmlns:a16="http://schemas.microsoft.com/office/drawing/2014/main" id="{26AE56EA-CD86-FB40-8BE9-75203959C48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81" name="Line 28">
          <a:extLst>
            <a:ext uri="{FF2B5EF4-FFF2-40B4-BE49-F238E27FC236}">
              <a16:creationId xmlns:a16="http://schemas.microsoft.com/office/drawing/2014/main" id="{D7629985-6B54-9D44-B72B-C6772AD2D823}"/>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82" name="Line 29">
          <a:extLst>
            <a:ext uri="{FF2B5EF4-FFF2-40B4-BE49-F238E27FC236}">
              <a16:creationId xmlns:a16="http://schemas.microsoft.com/office/drawing/2014/main" id="{7B246809-C442-F140-B230-AAC121E0DCF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83" name="Line 13">
          <a:extLst>
            <a:ext uri="{FF2B5EF4-FFF2-40B4-BE49-F238E27FC236}">
              <a16:creationId xmlns:a16="http://schemas.microsoft.com/office/drawing/2014/main" id="{45C55659-E438-F148-B813-2D1A6D8DD3E5}"/>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84" name="Line 29">
          <a:extLst>
            <a:ext uri="{FF2B5EF4-FFF2-40B4-BE49-F238E27FC236}">
              <a16:creationId xmlns:a16="http://schemas.microsoft.com/office/drawing/2014/main" id="{58CDAA8D-EADF-E648-B796-9B4EE4C78DB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85" name="Line 12">
          <a:extLst>
            <a:ext uri="{FF2B5EF4-FFF2-40B4-BE49-F238E27FC236}">
              <a16:creationId xmlns:a16="http://schemas.microsoft.com/office/drawing/2014/main" id="{F5953082-2529-9C4B-A86B-A1D632E919CC}"/>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86" name="Line 13">
          <a:extLst>
            <a:ext uri="{FF2B5EF4-FFF2-40B4-BE49-F238E27FC236}">
              <a16:creationId xmlns:a16="http://schemas.microsoft.com/office/drawing/2014/main" id="{1576915C-A4F8-A54A-89A6-26E763B37E4E}"/>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87" name="Line 28">
          <a:extLst>
            <a:ext uri="{FF2B5EF4-FFF2-40B4-BE49-F238E27FC236}">
              <a16:creationId xmlns:a16="http://schemas.microsoft.com/office/drawing/2014/main" id="{BE2D4CDC-AFBD-084C-89BA-C460E63FB51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88" name="Line 29">
          <a:extLst>
            <a:ext uri="{FF2B5EF4-FFF2-40B4-BE49-F238E27FC236}">
              <a16:creationId xmlns:a16="http://schemas.microsoft.com/office/drawing/2014/main" id="{567371EC-BC8B-D34B-9004-E4C93096A81A}"/>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89" name="Line 12">
          <a:extLst>
            <a:ext uri="{FF2B5EF4-FFF2-40B4-BE49-F238E27FC236}">
              <a16:creationId xmlns:a16="http://schemas.microsoft.com/office/drawing/2014/main" id="{C0667B38-1E15-5D40-A85F-B0B39F64CA96}"/>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90" name="Line 13">
          <a:extLst>
            <a:ext uri="{FF2B5EF4-FFF2-40B4-BE49-F238E27FC236}">
              <a16:creationId xmlns:a16="http://schemas.microsoft.com/office/drawing/2014/main" id="{AB04FDD4-2046-A54A-880E-1D085A107B6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91" name="Line 28">
          <a:extLst>
            <a:ext uri="{FF2B5EF4-FFF2-40B4-BE49-F238E27FC236}">
              <a16:creationId xmlns:a16="http://schemas.microsoft.com/office/drawing/2014/main" id="{9F233163-037E-8C40-951B-BCEB4D45B93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92" name="Line 29">
          <a:extLst>
            <a:ext uri="{FF2B5EF4-FFF2-40B4-BE49-F238E27FC236}">
              <a16:creationId xmlns:a16="http://schemas.microsoft.com/office/drawing/2014/main" id="{7494FC6E-42B7-614A-A213-D189DE2CC62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93" name="Line 13">
          <a:extLst>
            <a:ext uri="{FF2B5EF4-FFF2-40B4-BE49-F238E27FC236}">
              <a16:creationId xmlns:a16="http://schemas.microsoft.com/office/drawing/2014/main" id="{E35EF9EC-FD5B-0C42-898F-E57A4FDB0C8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94" name="Line 29">
          <a:extLst>
            <a:ext uri="{FF2B5EF4-FFF2-40B4-BE49-F238E27FC236}">
              <a16:creationId xmlns:a16="http://schemas.microsoft.com/office/drawing/2014/main" id="{36B00BB6-3CD3-494C-81E2-798E2D305FE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95" name="Line 12">
          <a:extLst>
            <a:ext uri="{FF2B5EF4-FFF2-40B4-BE49-F238E27FC236}">
              <a16:creationId xmlns:a16="http://schemas.microsoft.com/office/drawing/2014/main" id="{FC34B8CB-5E48-AA48-8E55-486267128FBA}"/>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96" name="Line 13">
          <a:extLst>
            <a:ext uri="{FF2B5EF4-FFF2-40B4-BE49-F238E27FC236}">
              <a16:creationId xmlns:a16="http://schemas.microsoft.com/office/drawing/2014/main" id="{2AA55BEE-67EF-974D-B233-D0BD77119C0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297" name="Line 28">
          <a:extLst>
            <a:ext uri="{FF2B5EF4-FFF2-40B4-BE49-F238E27FC236}">
              <a16:creationId xmlns:a16="http://schemas.microsoft.com/office/drawing/2014/main" id="{1C36E1B3-E94A-A644-9D29-FA968AF5AFEA}"/>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298" name="Line 29">
          <a:extLst>
            <a:ext uri="{FF2B5EF4-FFF2-40B4-BE49-F238E27FC236}">
              <a16:creationId xmlns:a16="http://schemas.microsoft.com/office/drawing/2014/main" id="{17E4DFF2-A6A5-194A-9994-800E7CD65281}"/>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299" name="1 Imagen">
          <a:extLst>
            <a:ext uri="{FF2B5EF4-FFF2-40B4-BE49-F238E27FC236}">
              <a16:creationId xmlns:a16="http://schemas.microsoft.com/office/drawing/2014/main" id="{259B2707-80CB-7A4F-9920-C913DD03743F}"/>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180975</xdr:colOff>
      <xdr:row>1</xdr:row>
      <xdr:rowOff>85725</xdr:rowOff>
    </xdr:from>
    <xdr:ext cx="657225" cy="647700"/>
    <xdr:pic>
      <xdr:nvPicPr>
        <xdr:cNvPr id="300" name="1 Imagen">
          <a:extLst>
            <a:ext uri="{FF2B5EF4-FFF2-40B4-BE49-F238E27FC236}">
              <a16:creationId xmlns:a16="http://schemas.microsoft.com/office/drawing/2014/main" id="{412DD943-5036-B945-AC24-8C046E01C3F4}"/>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2</xdr:col>
      <xdr:colOff>419100</xdr:colOff>
      <xdr:row>43</xdr:row>
      <xdr:rowOff>0</xdr:rowOff>
    </xdr:from>
    <xdr:to>
      <xdr:col>4</xdr:col>
      <xdr:colOff>790575</xdr:colOff>
      <xdr:row>43</xdr:row>
      <xdr:rowOff>0</xdr:rowOff>
    </xdr:to>
    <xdr:sp macro="" textlink="">
      <xdr:nvSpPr>
        <xdr:cNvPr id="301" name="Line 12">
          <a:extLst>
            <a:ext uri="{FF2B5EF4-FFF2-40B4-BE49-F238E27FC236}">
              <a16:creationId xmlns:a16="http://schemas.microsoft.com/office/drawing/2014/main" id="{9F839F33-5C38-2541-8E42-4B83EB098253}"/>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02" name="Line 13">
          <a:extLst>
            <a:ext uri="{FF2B5EF4-FFF2-40B4-BE49-F238E27FC236}">
              <a16:creationId xmlns:a16="http://schemas.microsoft.com/office/drawing/2014/main" id="{C47418B9-4802-0049-99F5-5FC969B687F2}"/>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03" name="Line 28">
          <a:extLst>
            <a:ext uri="{FF2B5EF4-FFF2-40B4-BE49-F238E27FC236}">
              <a16:creationId xmlns:a16="http://schemas.microsoft.com/office/drawing/2014/main" id="{10FAC36C-B4F3-0142-A7A2-608D31B27A98}"/>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04" name="Line 29">
          <a:extLst>
            <a:ext uri="{FF2B5EF4-FFF2-40B4-BE49-F238E27FC236}">
              <a16:creationId xmlns:a16="http://schemas.microsoft.com/office/drawing/2014/main" id="{5F330FAC-59FA-4F4B-B3E1-648D3509880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05" name="Line 13">
          <a:extLst>
            <a:ext uri="{FF2B5EF4-FFF2-40B4-BE49-F238E27FC236}">
              <a16:creationId xmlns:a16="http://schemas.microsoft.com/office/drawing/2014/main" id="{ED8965BD-7552-8045-AB0C-5EEE4BF6D73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06" name="Line 29">
          <a:extLst>
            <a:ext uri="{FF2B5EF4-FFF2-40B4-BE49-F238E27FC236}">
              <a16:creationId xmlns:a16="http://schemas.microsoft.com/office/drawing/2014/main" id="{95F05FC8-BC28-3641-8B59-06A9F24AFA0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07" name="Line 12">
          <a:extLst>
            <a:ext uri="{FF2B5EF4-FFF2-40B4-BE49-F238E27FC236}">
              <a16:creationId xmlns:a16="http://schemas.microsoft.com/office/drawing/2014/main" id="{4AF821CC-0674-5D48-BACB-C78F1F5137B0}"/>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08" name="Line 13">
          <a:extLst>
            <a:ext uri="{FF2B5EF4-FFF2-40B4-BE49-F238E27FC236}">
              <a16:creationId xmlns:a16="http://schemas.microsoft.com/office/drawing/2014/main" id="{5E78CB5C-AC3E-914E-8913-77E3F647B81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09" name="Line 28">
          <a:extLst>
            <a:ext uri="{FF2B5EF4-FFF2-40B4-BE49-F238E27FC236}">
              <a16:creationId xmlns:a16="http://schemas.microsoft.com/office/drawing/2014/main" id="{F17B0903-9BE9-514B-A4AC-9A6476BD65AC}"/>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10" name="Line 29">
          <a:extLst>
            <a:ext uri="{FF2B5EF4-FFF2-40B4-BE49-F238E27FC236}">
              <a16:creationId xmlns:a16="http://schemas.microsoft.com/office/drawing/2014/main" id="{D02105CB-2093-914A-BE40-69205A30DA1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xdr:col>
      <xdr:colOff>180975</xdr:colOff>
      <xdr:row>1</xdr:row>
      <xdr:rowOff>85725</xdr:rowOff>
    </xdr:from>
    <xdr:ext cx="657225" cy="647700"/>
    <xdr:pic>
      <xdr:nvPicPr>
        <xdr:cNvPr id="311" name="1 Imagen">
          <a:extLst>
            <a:ext uri="{FF2B5EF4-FFF2-40B4-BE49-F238E27FC236}">
              <a16:creationId xmlns:a16="http://schemas.microsoft.com/office/drawing/2014/main" id="{FD0A4B29-7F72-8943-B79B-556F7837C6BA}"/>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2</xdr:col>
      <xdr:colOff>419100</xdr:colOff>
      <xdr:row>43</xdr:row>
      <xdr:rowOff>0</xdr:rowOff>
    </xdr:from>
    <xdr:to>
      <xdr:col>4</xdr:col>
      <xdr:colOff>790575</xdr:colOff>
      <xdr:row>43</xdr:row>
      <xdr:rowOff>0</xdr:rowOff>
    </xdr:to>
    <xdr:sp macro="" textlink="">
      <xdr:nvSpPr>
        <xdr:cNvPr id="312" name="Line 12">
          <a:extLst>
            <a:ext uri="{FF2B5EF4-FFF2-40B4-BE49-F238E27FC236}">
              <a16:creationId xmlns:a16="http://schemas.microsoft.com/office/drawing/2014/main" id="{71E4A1D4-919F-664B-92ED-68DAC50B3DE5}"/>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13" name="Line 13">
          <a:extLst>
            <a:ext uri="{FF2B5EF4-FFF2-40B4-BE49-F238E27FC236}">
              <a16:creationId xmlns:a16="http://schemas.microsoft.com/office/drawing/2014/main" id="{526E2141-A6F8-884F-872E-F488C68D9AB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14" name="Line 28">
          <a:extLst>
            <a:ext uri="{FF2B5EF4-FFF2-40B4-BE49-F238E27FC236}">
              <a16:creationId xmlns:a16="http://schemas.microsoft.com/office/drawing/2014/main" id="{5994918F-E330-544B-868F-6657D0C9C855}"/>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15" name="Line 29">
          <a:extLst>
            <a:ext uri="{FF2B5EF4-FFF2-40B4-BE49-F238E27FC236}">
              <a16:creationId xmlns:a16="http://schemas.microsoft.com/office/drawing/2014/main" id="{2F1AB39F-79F2-B947-9CB2-08924496FC2E}"/>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16" name="Line 13">
          <a:extLst>
            <a:ext uri="{FF2B5EF4-FFF2-40B4-BE49-F238E27FC236}">
              <a16:creationId xmlns:a16="http://schemas.microsoft.com/office/drawing/2014/main" id="{E14ADB06-D04D-8F4E-8267-870A2C11579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17" name="Line 29">
          <a:extLst>
            <a:ext uri="{FF2B5EF4-FFF2-40B4-BE49-F238E27FC236}">
              <a16:creationId xmlns:a16="http://schemas.microsoft.com/office/drawing/2014/main" id="{9BF0BE61-3251-F64B-8278-A9F06C5545B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18" name="Line 12">
          <a:extLst>
            <a:ext uri="{FF2B5EF4-FFF2-40B4-BE49-F238E27FC236}">
              <a16:creationId xmlns:a16="http://schemas.microsoft.com/office/drawing/2014/main" id="{57D90F4D-64BB-8A4C-98BD-F9F183324DD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19" name="Line 13">
          <a:extLst>
            <a:ext uri="{FF2B5EF4-FFF2-40B4-BE49-F238E27FC236}">
              <a16:creationId xmlns:a16="http://schemas.microsoft.com/office/drawing/2014/main" id="{2D591A21-8526-E445-9251-B9AF5E9363B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20" name="Line 28">
          <a:extLst>
            <a:ext uri="{FF2B5EF4-FFF2-40B4-BE49-F238E27FC236}">
              <a16:creationId xmlns:a16="http://schemas.microsoft.com/office/drawing/2014/main" id="{7CC8AFE4-4D4B-524C-9DC7-16F48A4D4705}"/>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21" name="Line 29">
          <a:extLst>
            <a:ext uri="{FF2B5EF4-FFF2-40B4-BE49-F238E27FC236}">
              <a16:creationId xmlns:a16="http://schemas.microsoft.com/office/drawing/2014/main" id="{52083C06-ECB1-CB4B-A4F1-519DA37BF12E}"/>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22" name="Line 12">
          <a:extLst>
            <a:ext uri="{FF2B5EF4-FFF2-40B4-BE49-F238E27FC236}">
              <a16:creationId xmlns:a16="http://schemas.microsoft.com/office/drawing/2014/main" id="{8406A980-03EA-3446-8E2F-759AE3242ED3}"/>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23" name="Line 13">
          <a:extLst>
            <a:ext uri="{FF2B5EF4-FFF2-40B4-BE49-F238E27FC236}">
              <a16:creationId xmlns:a16="http://schemas.microsoft.com/office/drawing/2014/main" id="{0F169694-EEB9-2948-B3CE-B64B856B06D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24" name="Line 28">
          <a:extLst>
            <a:ext uri="{FF2B5EF4-FFF2-40B4-BE49-F238E27FC236}">
              <a16:creationId xmlns:a16="http://schemas.microsoft.com/office/drawing/2014/main" id="{60560723-1C09-3745-9188-3D25C2A1343F}"/>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25" name="Line 29">
          <a:extLst>
            <a:ext uri="{FF2B5EF4-FFF2-40B4-BE49-F238E27FC236}">
              <a16:creationId xmlns:a16="http://schemas.microsoft.com/office/drawing/2014/main" id="{88DAD8B9-FA0D-0C42-B853-8D8C47D3420F}"/>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26" name="Line 13">
          <a:extLst>
            <a:ext uri="{FF2B5EF4-FFF2-40B4-BE49-F238E27FC236}">
              <a16:creationId xmlns:a16="http://schemas.microsoft.com/office/drawing/2014/main" id="{55BA2936-BC0E-1042-87B0-397992203CE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27" name="Line 29">
          <a:extLst>
            <a:ext uri="{FF2B5EF4-FFF2-40B4-BE49-F238E27FC236}">
              <a16:creationId xmlns:a16="http://schemas.microsoft.com/office/drawing/2014/main" id="{47302209-AE34-CE49-9B72-1F0150206F0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28" name="Line 12">
          <a:extLst>
            <a:ext uri="{FF2B5EF4-FFF2-40B4-BE49-F238E27FC236}">
              <a16:creationId xmlns:a16="http://schemas.microsoft.com/office/drawing/2014/main" id="{4B5977A5-5BB0-E643-A981-4E4928E1F616}"/>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29" name="Line 13">
          <a:extLst>
            <a:ext uri="{FF2B5EF4-FFF2-40B4-BE49-F238E27FC236}">
              <a16:creationId xmlns:a16="http://schemas.microsoft.com/office/drawing/2014/main" id="{AD77A431-6200-0740-9AE8-C6D3C8A1D7C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30" name="Line 28">
          <a:extLst>
            <a:ext uri="{FF2B5EF4-FFF2-40B4-BE49-F238E27FC236}">
              <a16:creationId xmlns:a16="http://schemas.microsoft.com/office/drawing/2014/main" id="{884FBDB6-5FCC-654A-B7BE-8A12273A2590}"/>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31" name="Line 29">
          <a:extLst>
            <a:ext uri="{FF2B5EF4-FFF2-40B4-BE49-F238E27FC236}">
              <a16:creationId xmlns:a16="http://schemas.microsoft.com/office/drawing/2014/main" id="{DCBD42F4-D539-744F-8759-7149E8BF833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32" name="Line 12">
          <a:extLst>
            <a:ext uri="{FF2B5EF4-FFF2-40B4-BE49-F238E27FC236}">
              <a16:creationId xmlns:a16="http://schemas.microsoft.com/office/drawing/2014/main" id="{A869E25C-31B5-3C4C-B20D-B68D0E15BAC7}"/>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33" name="Line 13">
          <a:extLst>
            <a:ext uri="{FF2B5EF4-FFF2-40B4-BE49-F238E27FC236}">
              <a16:creationId xmlns:a16="http://schemas.microsoft.com/office/drawing/2014/main" id="{B7915395-046C-7B49-BC1E-9A6B88F37C8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34" name="Line 28">
          <a:extLst>
            <a:ext uri="{FF2B5EF4-FFF2-40B4-BE49-F238E27FC236}">
              <a16:creationId xmlns:a16="http://schemas.microsoft.com/office/drawing/2014/main" id="{3A69D888-A1B5-5E41-8D00-BAF4F9ECA2DF}"/>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35" name="Line 29">
          <a:extLst>
            <a:ext uri="{FF2B5EF4-FFF2-40B4-BE49-F238E27FC236}">
              <a16:creationId xmlns:a16="http://schemas.microsoft.com/office/drawing/2014/main" id="{39A720E9-FDF5-7444-A348-682834D95A91}"/>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36" name="Line 13">
          <a:extLst>
            <a:ext uri="{FF2B5EF4-FFF2-40B4-BE49-F238E27FC236}">
              <a16:creationId xmlns:a16="http://schemas.microsoft.com/office/drawing/2014/main" id="{2FB0DBBF-5E59-9044-B1DA-D2926CE8D6E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37" name="Line 29">
          <a:extLst>
            <a:ext uri="{FF2B5EF4-FFF2-40B4-BE49-F238E27FC236}">
              <a16:creationId xmlns:a16="http://schemas.microsoft.com/office/drawing/2014/main" id="{6199A901-C7AA-2E44-ABC4-898CD8024E1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38" name="Line 12">
          <a:extLst>
            <a:ext uri="{FF2B5EF4-FFF2-40B4-BE49-F238E27FC236}">
              <a16:creationId xmlns:a16="http://schemas.microsoft.com/office/drawing/2014/main" id="{81746B42-D76B-204B-941B-BF45A65AA4EA}"/>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39" name="Line 13">
          <a:extLst>
            <a:ext uri="{FF2B5EF4-FFF2-40B4-BE49-F238E27FC236}">
              <a16:creationId xmlns:a16="http://schemas.microsoft.com/office/drawing/2014/main" id="{5DA48EF0-D935-0A45-B9A7-19905D2796DA}"/>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40" name="Line 28">
          <a:extLst>
            <a:ext uri="{FF2B5EF4-FFF2-40B4-BE49-F238E27FC236}">
              <a16:creationId xmlns:a16="http://schemas.microsoft.com/office/drawing/2014/main" id="{CC35D042-891F-434A-BF4F-C41E4461803F}"/>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41" name="Line 29">
          <a:extLst>
            <a:ext uri="{FF2B5EF4-FFF2-40B4-BE49-F238E27FC236}">
              <a16:creationId xmlns:a16="http://schemas.microsoft.com/office/drawing/2014/main" id="{C43D4966-2A8F-B841-898B-477D95FC5FC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42" name="Line 12">
          <a:extLst>
            <a:ext uri="{FF2B5EF4-FFF2-40B4-BE49-F238E27FC236}">
              <a16:creationId xmlns:a16="http://schemas.microsoft.com/office/drawing/2014/main" id="{16714379-9D4F-E549-90DD-9C31CEAE3B7A}"/>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43" name="Line 13">
          <a:extLst>
            <a:ext uri="{FF2B5EF4-FFF2-40B4-BE49-F238E27FC236}">
              <a16:creationId xmlns:a16="http://schemas.microsoft.com/office/drawing/2014/main" id="{59EC97DA-3D39-DD4C-8658-A12E6B2444CE}"/>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44" name="Line 28">
          <a:extLst>
            <a:ext uri="{FF2B5EF4-FFF2-40B4-BE49-F238E27FC236}">
              <a16:creationId xmlns:a16="http://schemas.microsoft.com/office/drawing/2014/main" id="{056C36B8-E8D3-2D4B-BCBE-79246F8051D0}"/>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45" name="Line 29">
          <a:extLst>
            <a:ext uri="{FF2B5EF4-FFF2-40B4-BE49-F238E27FC236}">
              <a16:creationId xmlns:a16="http://schemas.microsoft.com/office/drawing/2014/main" id="{D7C5656E-D03E-694F-AD49-28E4CF0395C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46" name="Line 13">
          <a:extLst>
            <a:ext uri="{FF2B5EF4-FFF2-40B4-BE49-F238E27FC236}">
              <a16:creationId xmlns:a16="http://schemas.microsoft.com/office/drawing/2014/main" id="{EFA622A5-318D-3047-A861-060F30AC71F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47" name="Line 29">
          <a:extLst>
            <a:ext uri="{FF2B5EF4-FFF2-40B4-BE49-F238E27FC236}">
              <a16:creationId xmlns:a16="http://schemas.microsoft.com/office/drawing/2014/main" id="{5ECDCA39-6752-A448-8A11-DE203820E17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48" name="Line 12">
          <a:extLst>
            <a:ext uri="{FF2B5EF4-FFF2-40B4-BE49-F238E27FC236}">
              <a16:creationId xmlns:a16="http://schemas.microsoft.com/office/drawing/2014/main" id="{520023E3-8A6D-0A41-BF7E-B96AF58C809F}"/>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49" name="Line 13">
          <a:extLst>
            <a:ext uri="{FF2B5EF4-FFF2-40B4-BE49-F238E27FC236}">
              <a16:creationId xmlns:a16="http://schemas.microsoft.com/office/drawing/2014/main" id="{99200015-A024-C84F-9F60-3D6B75BFE43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50" name="Line 28">
          <a:extLst>
            <a:ext uri="{FF2B5EF4-FFF2-40B4-BE49-F238E27FC236}">
              <a16:creationId xmlns:a16="http://schemas.microsoft.com/office/drawing/2014/main" id="{442C65B1-58F9-8043-97E8-5CF08A23916B}"/>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51" name="Line 29">
          <a:extLst>
            <a:ext uri="{FF2B5EF4-FFF2-40B4-BE49-F238E27FC236}">
              <a16:creationId xmlns:a16="http://schemas.microsoft.com/office/drawing/2014/main" id="{67C5EE20-408E-A440-8AF3-A5E9B953BC25}"/>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52" name="Line 12">
          <a:extLst>
            <a:ext uri="{FF2B5EF4-FFF2-40B4-BE49-F238E27FC236}">
              <a16:creationId xmlns:a16="http://schemas.microsoft.com/office/drawing/2014/main" id="{9B92CC8E-94DD-6644-AF68-095AA840E26B}"/>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53" name="Line 13">
          <a:extLst>
            <a:ext uri="{FF2B5EF4-FFF2-40B4-BE49-F238E27FC236}">
              <a16:creationId xmlns:a16="http://schemas.microsoft.com/office/drawing/2014/main" id="{895C1D88-5F4F-AB46-9E0E-70A6B88567CF}"/>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54" name="Line 28">
          <a:extLst>
            <a:ext uri="{FF2B5EF4-FFF2-40B4-BE49-F238E27FC236}">
              <a16:creationId xmlns:a16="http://schemas.microsoft.com/office/drawing/2014/main" id="{7B94627F-296F-6B48-965E-072B0C97AF81}"/>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55" name="Line 29">
          <a:extLst>
            <a:ext uri="{FF2B5EF4-FFF2-40B4-BE49-F238E27FC236}">
              <a16:creationId xmlns:a16="http://schemas.microsoft.com/office/drawing/2014/main" id="{4443B091-34ED-E74E-9F35-2A943D76E6B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56" name="Line 13">
          <a:extLst>
            <a:ext uri="{FF2B5EF4-FFF2-40B4-BE49-F238E27FC236}">
              <a16:creationId xmlns:a16="http://schemas.microsoft.com/office/drawing/2014/main" id="{17CA230C-F583-9446-A9C5-F453EAB7600F}"/>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57" name="Line 29">
          <a:extLst>
            <a:ext uri="{FF2B5EF4-FFF2-40B4-BE49-F238E27FC236}">
              <a16:creationId xmlns:a16="http://schemas.microsoft.com/office/drawing/2014/main" id="{9C562B76-5487-0545-A80A-6BA626A4A9B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58" name="Line 12">
          <a:extLst>
            <a:ext uri="{FF2B5EF4-FFF2-40B4-BE49-F238E27FC236}">
              <a16:creationId xmlns:a16="http://schemas.microsoft.com/office/drawing/2014/main" id="{96BA6C05-9FAC-7440-A5D7-AE6317620AF9}"/>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59" name="Line 13">
          <a:extLst>
            <a:ext uri="{FF2B5EF4-FFF2-40B4-BE49-F238E27FC236}">
              <a16:creationId xmlns:a16="http://schemas.microsoft.com/office/drawing/2014/main" id="{9C52801B-C6F9-594D-A7E3-8058527B61B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60" name="Line 28">
          <a:extLst>
            <a:ext uri="{FF2B5EF4-FFF2-40B4-BE49-F238E27FC236}">
              <a16:creationId xmlns:a16="http://schemas.microsoft.com/office/drawing/2014/main" id="{3AAE8029-64F1-374A-B482-32D1A883FAD2}"/>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61" name="Line 29">
          <a:extLst>
            <a:ext uri="{FF2B5EF4-FFF2-40B4-BE49-F238E27FC236}">
              <a16:creationId xmlns:a16="http://schemas.microsoft.com/office/drawing/2014/main" id="{5C4653E4-52E2-0345-9F85-4954077BF95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xdr:col>
      <xdr:colOff>180975</xdr:colOff>
      <xdr:row>1</xdr:row>
      <xdr:rowOff>85725</xdr:rowOff>
    </xdr:from>
    <xdr:ext cx="657225" cy="647700"/>
    <xdr:pic>
      <xdr:nvPicPr>
        <xdr:cNvPr id="362" name="1 Imagen">
          <a:extLst>
            <a:ext uri="{FF2B5EF4-FFF2-40B4-BE49-F238E27FC236}">
              <a16:creationId xmlns:a16="http://schemas.microsoft.com/office/drawing/2014/main" id="{41016FF8-6C89-4540-94ED-77C83742683D}"/>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1</xdr:col>
      <xdr:colOff>180975</xdr:colOff>
      <xdr:row>1</xdr:row>
      <xdr:rowOff>85725</xdr:rowOff>
    </xdr:from>
    <xdr:to>
      <xdr:col>1</xdr:col>
      <xdr:colOff>838200</xdr:colOff>
      <xdr:row>2</xdr:row>
      <xdr:rowOff>542925</xdr:rowOff>
    </xdr:to>
    <xdr:pic>
      <xdr:nvPicPr>
        <xdr:cNvPr id="363" name="1 Imagen">
          <a:extLst>
            <a:ext uri="{FF2B5EF4-FFF2-40B4-BE49-F238E27FC236}">
              <a16:creationId xmlns:a16="http://schemas.microsoft.com/office/drawing/2014/main" id="{C9CA02CC-045D-D14B-9583-87727F3DAD59}"/>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364" name="Line 12">
          <a:extLst>
            <a:ext uri="{FF2B5EF4-FFF2-40B4-BE49-F238E27FC236}">
              <a16:creationId xmlns:a16="http://schemas.microsoft.com/office/drawing/2014/main" id="{004A6B85-1330-5841-B4C0-3FF8A34D89B0}"/>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65" name="Line 13">
          <a:extLst>
            <a:ext uri="{FF2B5EF4-FFF2-40B4-BE49-F238E27FC236}">
              <a16:creationId xmlns:a16="http://schemas.microsoft.com/office/drawing/2014/main" id="{FCD0408D-EB22-7647-B783-A7B978276C5A}"/>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66" name="Line 28">
          <a:extLst>
            <a:ext uri="{FF2B5EF4-FFF2-40B4-BE49-F238E27FC236}">
              <a16:creationId xmlns:a16="http://schemas.microsoft.com/office/drawing/2014/main" id="{059A3793-C6A7-044E-BCE7-DD7367BC3608}"/>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67" name="Line 29">
          <a:extLst>
            <a:ext uri="{FF2B5EF4-FFF2-40B4-BE49-F238E27FC236}">
              <a16:creationId xmlns:a16="http://schemas.microsoft.com/office/drawing/2014/main" id="{E8F31DFF-1318-C043-A2D0-9CB90A16DFD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68" name="Line 13">
          <a:extLst>
            <a:ext uri="{FF2B5EF4-FFF2-40B4-BE49-F238E27FC236}">
              <a16:creationId xmlns:a16="http://schemas.microsoft.com/office/drawing/2014/main" id="{A762887A-E2E8-A948-9264-2D9B49B82BC2}"/>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69" name="Line 29">
          <a:extLst>
            <a:ext uri="{FF2B5EF4-FFF2-40B4-BE49-F238E27FC236}">
              <a16:creationId xmlns:a16="http://schemas.microsoft.com/office/drawing/2014/main" id="{84EC6966-8D0E-124D-9666-DF2C7692FC5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70" name="Line 12">
          <a:extLst>
            <a:ext uri="{FF2B5EF4-FFF2-40B4-BE49-F238E27FC236}">
              <a16:creationId xmlns:a16="http://schemas.microsoft.com/office/drawing/2014/main" id="{D35747A0-AA66-FC4B-A8F7-850BCF2CBA43}"/>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71" name="Line 13">
          <a:extLst>
            <a:ext uri="{FF2B5EF4-FFF2-40B4-BE49-F238E27FC236}">
              <a16:creationId xmlns:a16="http://schemas.microsoft.com/office/drawing/2014/main" id="{1EFE4860-A6E1-9044-9AB6-D3916F116B4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72" name="Line 28">
          <a:extLst>
            <a:ext uri="{FF2B5EF4-FFF2-40B4-BE49-F238E27FC236}">
              <a16:creationId xmlns:a16="http://schemas.microsoft.com/office/drawing/2014/main" id="{C597D1D2-3B9C-D84D-9058-DDE3A7EB4B5B}"/>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73" name="Line 29">
          <a:extLst>
            <a:ext uri="{FF2B5EF4-FFF2-40B4-BE49-F238E27FC236}">
              <a16:creationId xmlns:a16="http://schemas.microsoft.com/office/drawing/2014/main" id="{36A4147F-D917-F14F-81FB-5A4D35C9C99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374" name="1 Imagen">
          <a:extLst>
            <a:ext uri="{FF2B5EF4-FFF2-40B4-BE49-F238E27FC236}">
              <a16:creationId xmlns:a16="http://schemas.microsoft.com/office/drawing/2014/main" id="{F8EDA527-019E-2340-9750-75A6A26F5BBF}"/>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375" name="Line 12">
          <a:extLst>
            <a:ext uri="{FF2B5EF4-FFF2-40B4-BE49-F238E27FC236}">
              <a16:creationId xmlns:a16="http://schemas.microsoft.com/office/drawing/2014/main" id="{371D9233-0C41-C748-A817-D8B5AC458DD1}"/>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76" name="Line 13">
          <a:extLst>
            <a:ext uri="{FF2B5EF4-FFF2-40B4-BE49-F238E27FC236}">
              <a16:creationId xmlns:a16="http://schemas.microsoft.com/office/drawing/2014/main" id="{1A66BA1A-2A3B-C84F-9AC2-E96C795BEDF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77" name="Line 28">
          <a:extLst>
            <a:ext uri="{FF2B5EF4-FFF2-40B4-BE49-F238E27FC236}">
              <a16:creationId xmlns:a16="http://schemas.microsoft.com/office/drawing/2014/main" id="{A0340554-C70F-F941-8B74-7C79A0317324}"/>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78" name="Line 29">
          <a:extLst>
            <a:ext uri="{FF2B5EF4-FFF2-40B4-BE49-F238E27FC236}">
              <a16:creationId xmlns:a16="http://schemas.microsoft.com/office/drawing/2014/main" id="{9467C5A6-9780-9D4A-ACCC-F3D53F96639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79" name="Line 13">
          <a:extLst>
            <a:ext uri="{FF2B5EF4-FFF2-40B4-BE49-F238E27FC236}">
              <a16:creationId xmlns:a16="http://schemas.microsoft.com/office/drawing/2014/main" id="{7403AB14-91EA-8D4F-8D5D-39058511760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80" name="Line 29">
          <a:extLst>
            <a:ext uri="{FF2B5EF4-FFF2-40B4-BE49-F238E27FC236}">
              <a16:creationId xmlns:a16="http://schemas.microsoft.com/office/drawing/2014/main" id="{DE28CBB8-5133-2342-B744-9B4097137BD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81" name="Line 12">
          <a:extLst>
            <a:ext uri="{FF2B5EF4-FFF2-40B4-BE49-F238E27FC236}">
              <a16:creationId xmlns:a16="http://schemas.microsoft.com/office/drawing/2014/main" id="{E3E9D67C-3E99-7C46-82FA-BE633D0A7BD5}"/>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82" name="Line 13">
          <a:extLst>
            <a:ext uri="{FF2B5EF4-FFF2-40B4-BE49-F238E27FC236}">
              <a16:creationId xmlns:a16="http://schemas.microsoft.com/office/drawing/2014/main" id="{A613EDB2-DC93-9143-88E6-B472E55600F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83" name="Line 28">
          <a:extLst>
            <a:ext uri="{FF2B5EF4-FFF2-40B4-BE49-F238E27FC236}">
              <a16:creationId xmlns:a16="http://schemas.microsoft.com/office/drawing/2014/main" id="{EE5F89D8-C4A4-B84C-A1F8-117CF46D2B73}"/>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84" name="Line 29">
          <a:extLst>
            <a:ext uri="{FF2B5EF4-FFF2-40B4-BE49-F238E27FC236}">
              <a16:creationId xmlns:a16="http://schemas.microsoft.com/office/drawing/2014/main" id="{51CD62F9-8853-3146-A7BD-8D342F1DABD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85" name="Line 12">
          <a:extLst>
            <a:ext uri="{FF2B5EF4-FFF2-40B4-BE49-F238E27FC236}">
              <a16:creationId xmlns:a16="http://schemas.microsoft.com/office/drawing/2014/main" id="{5E5DBC31-D5EF-5741-A4B6-EEF6939B5D05}"/>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86" name="Line 13">
          <a:extLst>
            <a:ext uri="{FF2B5EF4-FFF2-40B4-BE49-F238E27FC236}">
              <a16:creationId xmlns:a16="http://schemas.microsoft.com/office/drawing/2014/main" id="{97940AFD-157F-0544-9CF4-54DEF3BDBCF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87" name="Line 28">
          <a:extLst>
            <a:ext uri="{FF2B5EF4-FFF2-40B4-BE49-F238E27FC236}">
              <a16:creationId xmlns:a16="http://schemas.microsoft.com/office/drawing/2014/main" id="{D1868526-F1C2-B14D-BE17-0C27C81F46B9}"/>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88" name="Line 29">
          <a:extLst>
            <a:ext uri="{FF2B5EF4-FFF2-40B4-BE49-F238E27FC236}">
              <a16:creationId xmlns:a16="http://schemas.microsoft.com/office/drawing/2014/main" id="{36C134D7-3005-8D48-B6EF-BF649991D8B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89" name="Line 13">
          <a:extLst>
            <a:ext uri="{FF2B5EF4-FFF2-40B4-BE49-F238E27FC236}">
              <a16:creationId xmlns:a16="http://schemas.microsoft.com/office/drawing/2014/main" id="{310327F1-FC90-FF4A-8D25-711A5324828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90" name="Line 29">
          <a:extLst>
            <a:ext uri="{FF2B5EF4-FFF2-40B4-BE49-F238E27FC236}">
              <a16:creationId xmlns:a16="http://schemas.microsoft.com/office/drawing/2014/main" id="{7926D849-6BF0-754F-9EBA-66940FF718F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91" name="Line 12">
          <a:extLst>
            <a:ext uri="{FF2B5EF4-FFF2-40B4-BE49-F238E27FC236}">
              <a16:creationId xmlns:a16="http://schemas.microsoft.com/office/drawing/2014/main" id="{B5511F94-635F-A246-B03A-88485F99FE3C}"/>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92" name="Line 13">
          <a:extLst>
            <a:ext uri="{FF2B5EF4-FFF2-40B4-BE49-F238E27FC236}">
              <a16:creationId xmlns:a16="http://schemas.microsoft.com/office/drawing/2014/main" id="{952790CF-EF85-9E41-948C-135C4E48A17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93" name="Line 28">
          <a:extLst>
            <a:ext uri="{FF2B5EF4-FFF2-40B4-BE49-F238E27FC236}">
              <a16:creationId xmlns:a16="http://schemas.microsoft.com/office/drawing/2014/main" id="{A574B90F-0F8B-5B4B-97FE-498F4FE30441}"/>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94" name="Line 29">
          <a:extLst>
            <a:ext uri="{FF2B5EF4-FFF2-40B4-BE49-F238E27FC236}">
              <a16:creationId xmlns:a16="http://schemas.microsoft.com/office/drawing/2014/main" id="{70230149-3A29-684D-95AF-6AD96F8E903A}"/>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95" name="Line 12">
          <a:extLst>
            <a:ext uri="{FF2B5EF4-FFF2-40B4-BE49-F238E27FC236}">
              <a16:creationId xmlns:a16="http://schemas.microsoft.com/office/drawing/2014/main" id="{04BB0753-2E33-9744-B42D-819A006599BA}"/>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96" name="Line 13">
          <a:extLst>
            <a:ext uri="{FF2B5EF4-FFF2-40B4-BE49-F238E27FC236}">
              <a16:creationId xmlns:a16="http://schemas.microsoft.com/office/drawing/2014/main" id="{605E5025-9F38-F048-A419-83724911338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397" name="Line 28">
          <a:extLst>
            <a:ext uri="{FF2B5EF4-FFF2-40B4-BE49-F238E27FC236}">
              <a16:creationId xmlns:a16="http://schemas.microsoft.com/office/drawing/2014/main" id="{BCE2CBE5-B79D-E24D-85BA-794E74B70329}"/>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98" name="Line 29">
          <a:extLst>
            <a:ext uri="{FF2B5EF4-FFF2-40B4-BE49-F238E27FC236}">
              <a16:creationId xmlns:a16="http://schemas.microsoft.com/office/drawing/2014/main" id="{D3CCE22B-CAEC-3F46-96A6-EEC273B3A33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399" name="Line 13">
          <a:extLst>
            <a:ext uri="{FF2B5EF4-FFF2-40B4-BE49-F238E27FC236}">
              <a16:creationId xmlns:a16="http://schemas.microsoft.com/office/drawing/2014/main" id="{92233E9F-522C-BC45-92C3-9ABDC2F34AFA}"/>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00" name="Line 29">
          <a:extLst>
            <a:ext uri="{FF2B5EF4-FFF2-40B4-BE49-F238E27FC236}">
              <a16:creationId xmlns:a16="http://schemas.microsoft.com/office/drawing/2014/main" id="{5D76A139-FF0F-C943-AC5F-5D1FE7AFC732}"/>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01" name="Line 12">
          <a:extLst>
            <a:ext uri="{FF2B5EF4-FFF2-40B4-BE49-F238E27FC236}">
              <a16:creationId xmlns:a16="http://schemas.microsoft.com/office/drawing/2014/main" id="{B10CBB6A-B90B-5B4F-9417-BF5AB50721EB}"/>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02" name="Line 13">
          <a:extLst>
            <a:ext uri="{FF2B5EF4-FFF2-40B4-BE49-F238E27FC236}">
              <a16:creationId xmlns:a16="http://schemas.microsoft.com/office/drawing/2014/main" id="{F8CD0EA2-94C3-1B4D-B648-6B364F0FA59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03" name="Line 28">
          <a:extLst>
            <a:ext uri="{FF2B5EF4-FFF2-40B4-BE49-F238E27FC236}">
              <a16:creationId xmlns:a16="http://schemas.microsoft.com/office/drawing/2014/main" id="{3CD3F45E-4E7C-4847-9AAE-FA800036B026}"/>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04" name="Line 29">
          <a:extLst>
            <a:ext uri="{FF2B5EF4-FFF2-40B4-BE49-F238E27FC236}">
              <a16:creationId xmlns:a16="http://schemas.microsoft.com/office/drawing/2014/main" id="{638FD8E2-3250-C944-9071-AE2B2723D30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405" name="1 Imagen">
          <a:extLst>
            <a:ext uri="{FF2B5EF4-FFF2-40B4-BE49-F238E27FC236}">
              <a16:creationId xmlns:a16="http://schemas.microsoft.com/office/drawing/2014/main" id="{F225AABB-57F6-9045-B6A6-F09769C175D9}"/>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180975</xdr:colOff>
      <xdr:row>1</xdr:row>
      <xdr:rowOff>85725</xdr:rowOff>
    </xdr:from>
    <xdr:to>
      <xdr:col>1</xdr:col>
      <xdr:colOff>838200</xdr:colOff>
      <xdr:row>2</xdr:row>
      <xdr:rowOff>542925</xdr:rowOff>
    </xdr:to>
    <xdr:pic>
      <xdr:nvPicPr>
        <xdr:cNvPr id="406" name="1 Imagen">
          <a:extLst>
            <a:ext uri="{FF2B5EF4-FFF2-40B4-BE49-F238E27FC236}">
              <a16:creationId xmlns:a16="http://schemas.microsoft.com/office/drawing/2014/main" id="{02232318-D537-474D-AAAB-45B6521E4082}"/>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407" name="Line 12">
          <a:extLst>
            <a:ext uri="{FF2B5EF4-FFF2-40B4-BE49-F238E27FC236}">
              <a16:creationId xmlns:a16="http://schemas.microsoft.com/office/drawing/2014/main" id="{83D508E0-D993-B842-89CD-5D2BBFDC1FEE}"/>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08" name="Line 13">
          <a:extLst>
            <a:ext uri="{FF2B5EF4-FFF2-40B4-BE49-F238E27FC236}">
              <a16:creationId xmlns:a16="http://schemas.microsoft.com/office/drawing/2014/main" id="{5A657788-1F4B-CE44-8A6C-5C7529DF45E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09" name="Line 28">
          <a:extLst>
            <a:ext uri="{FF2B5EF4-FFF2-40B4-BE49-F238E27FC236}">
              <a16:creationId xmlns:a16="http://schemas.microsoft.com/office/drawing/2014/main" id="{5E8698AF-BCE1-A240-A0E2-DA3D384E3836}"/>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10" name="Line 29">
          <a:extLst>
            <a:ext uri="{FF2B5EF4-FFF2-40B4-BE49-F238E27FC236}">
              <a16:creationId xmlns:a16="http://schemas.microsoft.com/office/drawing/2014/main" id="{C6707EF9-912F-4240-8410-5A2DD3DA70F3}"/>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11" name="Line 13">
          <a:extLst>
            <a:ext uri="{FF2B5EF4-FFF2-40B4-BE49-F238E27FC236}">
              <a16:creationId xmlns:a16="http://schemas.microsoft.com/office/drawing/2014/main" id="{C0144B38-A55A-6649-A1E6-C4C4FC685CD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12" name="Line 29">
          <a:extLst>
            <a:ext uri="{FF2B5EF4-FFF2-40B4-BE49-F238E27FC236}">
              <a16:creationId xmlns:a16="http://schemas.microsoft.com/office/drawing/2014/main" id="{759A27F9-4476-6145-9FA1-FAF438A43DB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13" name="Line 12">
          <a:extLst>
            <a:ext uri="{FF2B5EF4-FFF2-40B4-BE49-F238E27FC236}">
              <a16:creationId xmlns:a16="http://schemas.microsoft.com/office/drawing/2014/main" id="{634F6989-2F67-B24D-A6C7-55C428778300}"/>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14" name="Line 13">
          <a:extLst>
            <a:ext uri="{FF2B5EF4-FFF2-40B4-BE49-F238E27FC236}">
              <a16:creationId xmlns:a16="http://schemas.microsoft.com/office/drawing/2014/main" id="{71707AC8-F776-A040-B009-87DCBD9AB35A}"/>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15" name="Line 28">
          <a:extLst>
            <a:ext uri="{FF2B5EF4-FFF2-40B4-BE49-F238E27FC236}">
              <a16:creationId xmlns:a16="http://schemas.microsoft.com/office/drawing/2014/main" id="{C163C6CA-41AD-ED45-9DFC-683D1FC9A021}"/>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16" name="Line 29">
          <a:extLst>
            <a:ext uri="{FF2B5EF4-FFF2-40B4-BE49-F238E27FC236}">
              <a16:creationId xmlns:a16="http://schemas.microsoft.com/office/drawing/2014/main" id="{10A3D64F-FC21-C640-9A68-538FBD028AA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417" name="1 Imagen">
          <a:extLst>
            <a:ext uri="{FF2B5EF4-FFF2-40B4-BE49-F238E27FC236}">
              <a16:creationId xmlns:a16="http://schemas.microsoft.com/office/drawing/2014/main" id="{B8C3AB35-7A73-4845-85C8-F8D0D0A2254C}"/>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418" name="Line 12">
          <a:extLst>
            <a:ext uri="{FF2B5EF4-FFF2-40B4-BE49-F238E27FC236}">
              <a16:creationId xmlns:a16="http://schemas.microsoft.com/office/drawing/2014/main" id="{745546A9-A076-F649-A617-F9316C093526}"/>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19" name="Line 13">
          <a:extLst>
            <a:ext uri="{FF2B5EF4-FFF2-40B4-BE49-F238E27FC236}">
              <a16:creationId xmlns:a16="http://schemas.microsoft.com/office/drawing/2014/main" id="{0377E0FD-0FD6-6440-8D41-BB32CFAD287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20" name="Line 28">
          <a:extLst>
            <a:ext uri="{FF2B5EF4-FFF2-40B4-BE49-F238E27FC236}">
              <a16:creationId xmlns:a16="http://schemas.microsoft.com/office/drawing/2014/main" id="{68462935-CBAC-4B44-BB74-D8F29F9A7F65}"/>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21" name="Line 29">
          <a:extLst>
            <a:ext uri="{FF2B5EF4-FFF2-40B4-BE49-F238E27FC236}">
              <a16:creationId xmlns:a16="http://schemas.microsoft.com/office/drawing/2014/main" id="{8D1087E5-F233-694E-8E0E-DEB5663161C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22" name="Line 13">
          <a:extLst>
            <a:ext uri="{FF2B5EF4-FFF2-40B4-BE49-F238E27FC236}">
              <a16:creationId xmlns:a16="http://schemas.microsoft.com/office/drawing/2014/main" id="{73DB08F9-2145-C344-B886-80DFBD5C91F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23" name="Line 29">
          <a:extLst>
            <a:ext uri="{FF2B5EF4-FFF2-40B4-BE49-F238E27FC236}">
              <a16:creationId xmlns:a16="http://schemas.microsoft.com/office/drawing/2014/main" id="{4EDDAFB9-508C-3743-A247-A51DE4B0BBD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24" name="Line 12">
          <a:extLst>
            <a:ext uri="{FF2B5EF4-FFF2-40B4-BE49-F238E27FC236}">
              <a16:creationId xmlns:a16="http://schemas.microsoft.com/office/drawing/2014/main" id="{37BA90CC-E82B-D34B-B641-29A16A900A99}"/>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25" name="Line 13">
          <a:extLst>
            <a:ext uri="{FF2B5EF4-FFF2-40B4-BE49-F238E27FC236}">
              <a16:creationId xmlns:a16="http://schemas.microsoft.com/office/drawing/2014/main" id="{4E4071B7-0984-934A-971E-22E56D8597D5}"/>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26" name="Line 28">
          <a:extLst>
            <a:ext uri="{FF2B5EF4-FFF2-40B4-BE49-F238E27FC236}">
              <a16:creationId xmlns:a16="http://schemas.microsoft.com/office/drawing/2014/main" id="{A76061AC-005E-2543-B759-9F96E53E1729}"/>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27" name="Line 29">
          <a:extLst>
            <a:ext uri="{FF2B5EF4-FFF2-40B4-BE49-F238E27FC236}">
              <a16:creationId xmlns:a16="http://schemas.microsoft.com/office/drawing/2014/main" id="{65395707-4518-BF4C-B562-16910B30733F}"/>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28" name="Line 12">
          <a:extLst>
            <a:ext uri="{FF2B5EF4-FFF2-40B4-BE49-F238E27FC236}">
              <a16:creationId xmlns:a16="http://schemas.microsoft.com/office/drawing/2014/main" id="{143A59DB-100C-AA40-8C11-8841D4943C8B}"/>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29" name="Line 13">
          <a:extLst>
            <a:ext uri="{FF2B5EF4-FFF2-40B4-BE49-F238E27FC236}">
              <a16:creationId xmlns:a16="http://schemas.microsoft.com/office/drawing/2014/main" id="{4AF7C5DB-1244-0749-8ED1-D9C99068BCE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30" name="Line 28">
          <a:extLst>
            <a:ext uri="{FF2B5EF4-FFF2-40B4-BE49-F238E27FC236}">
              <a16:creationId xmlns:a16="http://schemas.microsoft.com/office/drawing/2014/main" id="{BD581F76-8AB4-994C-B26C-0E880C41A2E3}"/>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31" name="Line 29">
          <a:extLst>
            <a:ext uri="{FF2B5EF4-FFF2-40B4-BE49-F238E27FC236}">
              <a16:creationId xmlns:a16="http://schemas.microsoft.com/office/drawing/2014/main" id="{258759E9-5C97-B941-A3F6-3899629B389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32" name="Line 13">
          <a:extLst>
            <a:ext uri="{FF2B5EF4-FFF2-40B4-BE49-F238E27FC236}">
              <a16:creationId xmlns:a16="http://schemas.microsoft.com/office/drawing/2014/main" id="{57FCEF41-59FE-2C46-80A4-D83F4651D6F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33" name="Line 29">
          <a:extLst>
            <a:ext uri="{FF2B5EF4-FFF2-40B4-BE49-F238E27FC236}">
              <a16:creationId xmlns:a16="http://schemas.microsoft.com/office/drawing/2014/main" id="{C5598B6C-4883-7C42-94BB-CB496D34AD6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34" name="Line 12">
          <a:extLst>
            <a:ext uri="{FF2B5EF4-FFF2-40B4-BE49-F238E27FC236}">
              <a16:creationId xmlns:a16="http://schemas.microsoft.com/office/drawing/2014/main" id="{35916B8A-01A2-C148-BD91-E416CC414075}"/>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35" name="Line 13">
          <a:extLst>
            <a:ext uri="{FF2B5EF4-FFF2-40B4-BE49-F238E27FC236}">
              <a16:creationId xmlns:a16="http://schemas.microsoft.com/office/drawing/2014/main" id="{21B0264B-B71E-0243-B3F3-57FF6EFD5821}"/>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36" name="Line 28">
          <a:extLst>
            <a:ext uri="{FF2B5EF4-FFF2-40B4-BE49-F238E27FC236}">
              <a16:creationId xmlns:a16="http://schemas.microsoft.com/office/drawing/2014/main" id="{86928D1B-D107-944C-BE67-2AA4C9ED65E6}"/>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37" name="Line 29">
          <a:extLst>
            <a:ext uri="{FF2B5EF4-FFF2-40B4-BE49-F238E27FC236}">
              <a16:creationId xmlns:a16="http://schemas.microsoft.com/office/drawing/2014/main" id="{49353305-DBC1-E347-8CF2-0B97BEF083C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38" name="Line 12">
          <a:extLst>
            <a:ext uri="{FF2B5EF4-FFF2-40B4-BE49-F238E27FC236}">
              <a16:creationId xmlns:a16="http://schemas.microsoft.com/office/drawing/2014/main" id="{65F3BB14-0074-9C45-BAFE-E654207F7364}"/>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39" name="Line 13">
          <a:extLst>
            <a:ext uri="{FF2B5EF4-FFF2-40B4-BE49-F238E27FC236}">
              <a16:creationId xmlns:a16="http://schemas.microsoft.com/office/drawing/2014/main" id="{D1C8EF40-3286-2E46-96D0-2FA12B85774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40" name="Line 28">
          <a:extLst>
            <a:ext uri="{FF2B5EF4-FFF2-40B4-BE49-F238E27FC236}">
              <a16:creationId xmlns:a16="http://schemas.microsoft.com/office/drawing/2014/main" id="{D19927A6-2EFC-A941-A7D3-3428FD86D743}"/>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41" name="Line 29">
          <a:extLst>
            <a:ext uri="{FF2B5EF4-FFF2-40B4-BE49-F238E27FC236}">
              <a16:creationId xmlns:a16="http://schemas.microsoft.com/office/drawing/2014/main" id="{64D4F86A-70FA-BF41-AD51-76745DFD0DAD}"/>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42" name="Line 13">
          <a:extLst>
            <a:ext uri="{FF2B5EF4-FFF2-40B4-BE49-F238E27FC236}">
              <a16:creationId xmlns:a16="http://schemas.microsoft.com/office/drawing/2014/main" id="{A97D6F2F-5628-B14E-81C4-95E846F50675}"/>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43" name="Line 29">
          <a:extLst>
            <a:ext uri="{FF2B5EF4-FFF2-40B4-BE49-F238E27FC236}">
              <a16:creationId xmlns:a16="http://schemas.microsoft.com/office/drawing/2014/main" id="{E9BBCC10-05C4-AF4C-A467-333EA546E71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44" name="Line 12">
          <a:extLst>
            <a:ext uri="{FF2B5EF4-FFF2-40B4-BE49-F238E27FC236}">
              <a16:creationId xmlns:a16="http://schemas.microsoft.com/office/drawing/2014/main" id="{739D4070-337C-C84F-911D-CD088260C15C}"/>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45" name="Line 13">
          <a:extLst>
            <a:ext uri="{FF2B5EF4-FFF2-40B4-BE49-F238E27FC236}">
              <a16:creationId xmlns:a16="http://schemas.microsoft.com/office/drawing/2014/main" id="{9CD2C247-702B-9E4F-A065-C843CAACE76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46" name="Line 28">
          <a:extLst>
            <a:ext uri="{FF2B5EF4-FFF2-40B4-BE49-F238E27FC236}">
              <a16:creationId xmlns:a16="http://schemas.microsoft.com/office/drawing/2014/main" id="{958A5DF5-A85B-964C-B19E-7DFD2B0F7733}"/>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47" name="Line 29">
          <a:extLst>
            <a:ext uri="{FF2B5EF4-FFF2-40B4-BE49-F238E27FC236}">
              <a16:creationId xmlns:a16="http://schemas.microsoft.com/office/drawing/2014/main" id="{8E453241-5356-5A49-B4CD-EDB01A51D92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448" name="1 Imagen">
          <a:extLst>
            <a:ext uri="{FF2B5EF4-FFF2-40B4-BE49-F238E27FC236}">
              <a16:creationId xmlns:a16="http://schemas.microsoft.com/office/drawing/2014/main" id="{8F3E958F-3682-8640-ABCF-F3288D0AF419}"/>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180975</xdr:colOff>
      <xdr:row>1</xdr:row>
      <xdr:rowOff>85725</xdr:rowOff>
    </xdr:from>
    <xdr:to>
      <xdr:col>1</xdr:col>
      <xdr:colOff>838200</xdr:colOff>
      <xdr:row>2</xdr:row>
      <xdr:rowOff>542925</xdr:rowOff>
    </xdr:to>
    <xdr:pic>
      <xdr:nvPicPr>
        <xdr:cNvPr id="449" name="1 Imagen">
          <a:extLst>
            <a:ext uri="{FF2B5EF4-FFF2-40B4-BE49-F238E27FC236}">
              <a16:creationId xmlns:a16="http://schemas.microsoft.com/office/drawing/2014/main" id="{47B147B6-5F93-CC47-9380-B0D547DECD4A}"/>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450" name="Line 12">
          <a:extLst>
            <a:ext uri="{FF2B5EF4-FFF2-40B4-BE49-F238E27FC236}">
              <a16:creationId xmlns:a16="http://schemas.microsoft.com/office/drawing/2014/main" id="{A670AB83-7645-B244-AEB8-C06F764EC2F0}"/>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51" name="Line 13">
          <a:extLst>
            <a:ext uri="{FF2B5EF4-FFF2-40B4-BE49-F238E27FC236}">
              <a16:creationId xmlns:a16="http://schemas.microsoft.com/office/drawing/2014/main" id="{31A8DFFE-7789-9E40-95A1-BFF1856A5F2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52" name="Line 28">
          <a:extLst>
            <a:ext uri="{FF2B5EF4-FFF2-40B4-BE49-F238E27FC236}">
              <a16:creationId xmlns:a16="http://schemas.microsoft.com/office/drawing/2014/main" id="{B2EAF152-D934-EB46-8DD7-8DA4316D7D8F}"/>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53" name="Line 29">
          <a:extLst>
            <a:ext uri="{FF2B5EF4-FFF2-40B4-BE49-F238E27FC236}">
              <a16:creationId xmlns:a16="http://schemas.microsoft.com/office/drawing/2014/main" id="{395DAF99-6E4A-B847-A19D-77DBDA3D569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54" name="Line 13">
          <a:extLst>
            <a:ext uri="{FF2B5EF4-FFF2-40B4-BE49-F238E27FC236}">
              <a16:creationId xmlns:a16="http://schemas.microsoft.com/office/drawing/2014/main" id="{59F86FFD-B023-6F4D-BD26-D42AABC8B59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55" name="Line 29">
          <a:extLst>
            <a:ext uri="{FF2B5EF4-FFF2-40B4-BE49-F238E27FC236}">
              <a16:creationId xmlns:a16="http://schemas.microsoft.com/office/drawing/2014/main" id="{683DED37-CA5F-FE47-934E-E62161EEEFEB}"/>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56" name="Line 12">
          <a:extLst>
            <a:ext uri="{FF2B5EF4-FFF2-40B4-BE49-F238E27FC236}">
              <a16:creationId xmlns:a16="http://schemas.microsoft.com/office/drawing/2014/main" id="{1FAEDCF6-9317-7940-9C70-3E78129E2082}"/>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57" name="Line 13">
          <a:extLst>
            <a:ext uri="{FF2B5EF4-FFF2-40B4-BE49-F238E27FC236}">
              <a16:creationId xmlns:a16="http://schemas.microsoft.com/office/drawing/2014/main" id="{CC9B671E-44DC-2E4E-97CC-B0C8CC635262}"/>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58" name="Line 28">
          <a:extLst>
            <a:ext uri="{FF2B5EF4-FFF2-40B4-BE49-F238E27FC236}">
              <a16:creationId xmlns:a16="http://schemas.microsoft.com/office/drawing/2014/main" id="{44247214-CCAE-3941-B1B7-5534082CC5DC}"/>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59" name="Line 29">
          <a:extLst>
            <a:ext uri="{FF2B5EF4-FFF2-40B4-BE49-F238E27FC236}">
              <a16:creationId xmlns:a16="http://schemas.microsoft.com/office/drawing/2014/main" id="{8E8AF1DF-2252-8F4C-BDC1-7577CDDAF80F}"/>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460" name="1 Imagen">
          <a:extLst>
            <a:ext uri="{FF2B5EF4-FFF2-40B4-BE49-F238E27FC236}">
              <a16:creationId xmlns:a16="http://schemas.microsoft.com/office/drawing/2014/main" id="{A436C37E-37D3-624C-9B58-3690EA44F6E8}"/>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419100</xdr:colOff>
      <xdr:row>43</xdr:row>
      <xdr:rowOff>0</xdr:rowOff>
    </xdr:from>
    <xdr:to>
      <xdr:col>4</xdr:col>
      <xdr:colOff>790575</xdr:colOff>
      <xdr:row>43</xdr:row>
      <xdr:rowOff>0</xdr:rowOff>
    </xdr:to>
    <xdr:sp macro="" textlink="">
      <xdr:nvSpPr>
        <xdr:cNvPr id="461" name="Line 12">
          <a:extLst>
            <a:ext uri="{FF2B5EF4-FFF2-40B4-BE49-F238E27FC236}">
              <a16:creationId xmlns:a16="http://schemas.microsoft.com/office/drawing/2014/main" id="{ACDF3D89-7C11-854D-9308-691E8AD4E675}"/>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62" name="Line 13">
          <a:extLst>
            <a:ext uri="{FF2B5EF4-FFF2-40B4-BE49-F238E27FC236}">
              <a16:creationId xmlns:a16="http://schemas.microsoft.com/office/drawing/2014/main" id="{C2DF0657-E196-2346-B155-9C4B3995ED5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63" name="Line 28">
          <a:extLst>
            <a:ext uri="{FF2B5EF4-FFF2-40B4-BE49-F238E27FC236}">
              <a16:creationId xmlns:a16="http://schemas.microsoft.com/office/drawing/2014/main" id="{904CF055-317E-F04D-9985-A75A88E72055}"/>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64" name="Line 29">
          <a:extLst>
            <a:ext uri="{FF2B5EF4-FFF2-40B4-BE49-F238E27FC236}">
              <a16:creationId xmlns:a16="http://schemas.microsoft.com/office/drawing/2014/main" id="{9610C218-1063-D14D-95DB-20353C054B5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65" name="Line 13">
          <a:extLst>
            <a:ext uri="{FF2B5EF4-FFF2-40B4-BE49-F238E27FC236}">
              <a16:creationId xmlns:a16="http://schemas.microsoft.com/office/drawing/2014/main" id="{4A1E24B5-B629-2D4F-B47B-E8FB3E3054A1}"/>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66" name="Line 29">
          <a:extLst>
            <a:ext uri="{FF2B5EF4-FFF2-40B4-BE49-F238E27FC236}">
              <a16:creationId xmlns:a16="http://schemas.microsoft.com/office/drawing/2014/main" id="{899177C8-3DE8-B745-81E8-67D215C6BC6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67" name="Line 12">
          <a:extLst>
            <a:ext uri="{FF2B5EF4-FFF2-40B4-BE49-F238E27FC236}">
              <a16:creationId xmlns:a16="http://schemas.microsoft.com/office/drawing/2014/main" id="{507AAF3E-0226-EE46-A811-7BC0B666C310}"/>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68" name="Line 13">
          <a:extLst>
            <a:ext uri="{FF2B5EF4-FFF2-40B4-BE49-F238E27FC236}">
              <a16:creationId xmlns:a16="http://schemas.microsoft.com/office/drawing/2014/main" id="{D1B6EA31-6E79-8D45-9A0B-75CAAB1B859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69" name="Line 28">
          <a:extLst>
            <a:ext uri="{FF2B5EF4-FFF2-40B4-BE49-F238E27FC236}">
              <a16:creationId xmlns:a16="http://schemas.microsoft.com/office/drawing/2014/main" id="{C34B877D-CA61-364D-83E6-204568885154}"/>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70" name="Line 29">
          <a:extLst>
            <a:ext uri="{FF2B5EF4-FFF2-40B4-BE49-F238E27FC236}">
              <a16:creationId xmlns:a16="http://schemas.microsoft.com/office/drawing/2014/main" id="{986D4169-C9C4-6647-BFD8-0C355E29872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71" name="Line 12">
          <a:extLst>
            <a:ext uri="{FF2B5EF4-FFF2-40B4-BE49-F238E27FC236}">
              <a16:creationId xmlns:a16="http://schemas.microsoft.com/office/drawing/2014/main" id="{DF050362-020E-AF4C-96F8-1DC1BCD9036B}"/>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72" name="Line 13">
          <a:extLst>
            <a:ext uri="{FF2B5EF4-FFF2-40B4-BE49-F238E27FC236}">
              <a16:creationId xmlns:a16="http://schemas.microsoft.com/office/drawing/2014/main" id="{D1903AFC-8787-0743-8EE4-9842BEFE8C64}"/>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73" name="Line 28">
          <a:extLst>
            <a:ext uri="{FF2B5EF4-FFF2-40B4-BE49-F238E27FC236}">
              <a16:creationId xmlns:a16="http://schemas.microsoft.com/office/drawing/2014/main" id="{16384EF6-4AB3-3E42-8C09-779E5182667A}"/>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74" name="Line 29">
          <a:extLst>
            <a:ext uri="{FF2B5EF4-FFF2-40B4-BE49-F238E27FC236}">
              <a16:creationId xmlns:a16="http://schemas.microsoft.com/office/drawing/2014/main" id="{B76AABD6-0930-5C43-B066-1C3A17AD89D0}"/>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75" name="Line 13">
          <a:extLst>
            <a:ext uri="{FF2B5EF4-FFF2-40B4-BE49-F238E27FC236}">
              <a16:creationId xmlns:a16="http://schemas.microsoft.com/office/drawing/2014/main" id="{A8F8DFBE-F02D-204F-AC24-E8001C4EF196}"/>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76" name="Line 29">
          <a:extLst>
            <a:ext uri="{FF2B5EF4-FFF2-40B4-BE49-F238E27FC236}">
              <a16:creationId xmlns:a16="http://schemas.microsoft.com/office/drawing/2014/main" id="{7A59F30B-F4E3-A14A-983C-C4D33F3585A2}"/>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77" name="Line 12">
          <a:extLst>
            <a:ext uri="{FF2B5EF4-FFF2-40B4-BE49-F238E27FC236}">
              <a16:creationId xmlns:a16="http://schemas.microsoft.com/office/drawing/2014/main" id="{DF10CE66-062E-6C4C-A25A-C7553F481D31}"/>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78" name="Line 13">
          <a:extLst>
            <a:ext uri="{FF2B5EF4-FFF2-40B4-BE49-F238E27FC236}">
              <a16:creationId xmlns:a16="http://schemas.microsoft.com/office/drawing/2014/main" id="{25ACB7E2-61F3-1B45-BE2E-9A751F954B02}"/>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79" name="Line 28">
          <a:extLst>
            <a:ext uri="{FF2B5EF4-FFF2-40B4-BE49-F238E27FC236}">
              <a16:creationId xmlns:a16="http://schemas.microsoft.com/office/drawing/2014/main" id="{3FA890E0-F9C6-6B4F-B5B7-1EB5BFA66C9B}"/>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80" name="Line 29">
          <a:extLst>
            <a:ext uri="{FF2B5EF4-FFF2-40B4-BE49-F238E27FC236}">
              <a16:creationId xmlns:a16="http://schemas.microsoft.com/office/drawing/2014/main" id="{C71E466C-34FC-7E4D-A9DE-E4ED99EAD352}"/>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81" name="Line 12">
          <a:extLst>
            <a:ext uri="{FF2B5EF4-FFF2-40B4-BE49-F238E27FC236}">
              <a16:creationId xmlns:a16="http://schemas.microsoft.com/office/drawing/2014/main" id="{6088DE1B-B018-1D46-97E8-AEDCE8BCFBFA}"/>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82" name="Line 13">
          <a:extLst>
            <a:ext uri="{FF2B5EF4-FFF2-40B4-BE49-F238E27FC236}">
              <a16:creationId xmlns:a16="http://schemas.microsoft.com/office/drawing/2014/main" id="{B071CA2E-D923-3D4C-8AD4-C4A8F9EA358A}"/>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83" name="Line 28">
          <a:extLst>
            <a:ext uri="{FF2B5EF4-FFF2-40B4-BE49-F238E27FC236}">
              <a16:creationId xmlns:a16="http://schemas.microsoft.com/office/drawing/2014/main" id="{64DF2564-0639-994A-94C1-F3A14F462C11}"/>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84" name="Line 29">
          <a:extLst>
            <a:ext uri="{FF2B5EF4-FFF2-40B4-BE49-F238E27FC236}">
              <a16:creationId xmlns:a16="http://schemas.microsoft.com/office/drawing/2014/main" id="{BE87A3FC-61CA-5340-B13D-54346D8DD217}"/>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85" name="Line 13">
          <a:extLst>
            <a:ext uri="{FF2B5EF4-FFF2-40B4-BE49-F238E27FC236}">
              <a16:creationId xmlns:a16="http://schemas.microsoft.com/office/drawing/2014/main" id="{D6346A69-9D0F-A94E-BA16-0CC123DB4482}"/>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86" name="Line 29">
          <a:extLst>
            <a:ext uri="{FF2B5EF4-FFF2-40B4-BE49-F238E27FC236}">
              <a16:creationId xmlns:a16="http://schemas.microsoft.com/office/drawing/2014/main" id="{C1C9DF66-3668-D244-B146-EA6505C70D9C}"/>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87" name="Line 12">
          <a:extLst>
            <a:ext uri="{FF2B5EF4-FFF2-40B4-BE49-F238E27FC236}">
              <a16:creationId xmlns:a16="http://schemas.microsoft.com/office/drawing/2014/main" id="{5667BA66-6B83-0148-8D73-165CB2B4E7E0}"/>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88" name="Line 13">
          <a:extLst>
            <a:ext uri="{FF2B5EF4-FFF2-40B4-BE49-F238E27FC236}">
              <a16:creationId xmlns:a16="http://schemas.microsoft.com/office/drawing/2014/main" id="{CC1EA2E4-F5D2-6541-87D3-18FBD226A598}"/>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419100</xdr:colOff>
      <xdr:row>43</xdr:row>
      <xdr:rowOff>0</xdr:rowOff>
    </xdr:from>
    <xdr:to>
      <xdr:col>4</xdr:col>
      <xdr:colOff>790575</xdr:colOff>
      <xdr:row>43</xdr:row>
      <xdr:rowOff>0</xdr:rowOff>
    </xdr:to>
    <xdr:sp macro="" textlink="">
      <xdr:nvSpPr>
        <xdr:cNvPr id="489" name="Line 28">
          <a:extLst>
            <a:ext uri="{FF2B5EF4-FFF2-40B4-BE49-F238E27FC236}">
              <a16:creationId xmlns:a16="http://schemas.microsoft.com/office/drawing/2014/main" id="{83FC1C64-7734-1B46-8048-BAEE19146A1B}"/>
            </a:ext>
          </a:extLst>
        </xdr:cNvPr>
        <xdr:cNvSpPr>
          <a:spLocks noChangeShapeType="1"/>
        </xdr:cNvSpPr>
      </xdr:nvSpPr>
      <xdr:spPr bwMode="auto">
        <a:xfrm>
          <a:off x="1816100" y="9271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428625</xdr:colOff>
      <xdr:row>41</xdr:row>
      <xdr:rowOff>0</xdr:rowOff>
    </xdr:from>
    <xdr:to>
      <xdr:col>4</xdr:col>
      <xdr:colOff>800100</xdr:colOff>
      <xdr:row>41</xdr:row>
      <xdr:rowOff>0</xdr:rowOff>
    </xdr:to>
    <xdr:sp macro="" textlink="">
      <xdr:nvSpPr>
        <xdr:cNvPr id="490" name="Line 29">
          <a:extLst>
            <a:ext uri="{FF2B5EF4-FFF2-40B4-BE49-F238E27FC236}">
              <a16:creationId xmlns:a16="http://schemas.microsoft.com/office/drawing/2014/main" id="{C33A8113-84B4-284D-9C71-5324AEB24D49}"/>
            </a:ext>
          </a:extLst>
        </xdr:cNvPr>
        <xdr:cNvSpPr>
          <a:spLocks noChangeShapeType="1"/>
        </xdr:cNvSpPr>
      </xdr:nvSpPr>
      <xdr:spPr bwMode="auto">
        <a:xfrm>
          <a:off x="1825625" y="8890000"/>
          <a:ext cx="27590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180975</xdr:colOff>
      <xdr:row>1</xdr:row>
      <xdr:rowOff>85725</xdr:rowOff>
    </xdr:from>
    <xdr:to>
      <xdr:col>1</xdr:col>
      <xdr:colOff>838200</xdr:colOff>
      <xdr:row>2</xdr:row>
      <xdr:rowOff>542925</xdr:rowOff>
    </xdr:to>
    <xdr:pic>
      <xdr:nvPicPr>
        <xdr:cNvPr id="491" name="1 Imagen">
          <a:extLst>
            <a:ext uri="{FF2B5EF4-FFF2-40B4-BE49-F238E27FC236}">
              <a16:creationId xmlns:a16="http://schemas.microsoft.com/office/drawing/2014/main" id="{7EC492B6-5151-5043-98ED-A111C9783129}"/>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307975" y="212725"/>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447675</xdr:colOff>
      <xdr:row>100</xdr:row>
      <xdr:rowOff>31751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18A7B03-9254-4DF6-A0BE-3929C20B9D0B}"/>
            </a:ext>
          </a:extLst>
        </xdr:cNvPr>
        <xdr:cNvSpPr/>
      </xdr:nvSpPr>
      <xdr:spPr bwMode="auto">
        <a:xfrm>
          <a:off x="4371975" y="2676525"/>
          <a:ext cx="295275" cy="157289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100</xdr:row>
      <xdr:rowOff>31751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8638807-C8F3-4024-AF26-13E33CFF47F4}"/>
            </a:ext>
          </a:extLst>
        </xdr:cNvPr>
        <xdr:cNvSpPr/>
      </xdr:nvSpPr>
      <xdr:spPr bwMode="auto">
        <a:xfrm>
          <a:off x="7419975" y="2676525"/>
          <a:ext cx="295275" cy="157289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4" name="Picture 11" descr="Logo Aero">
          <a:extLst>
            <a:ext uri="{FF2B5EF4-FFF2-40B4-BE49-F238E27FC236}">
              <a16:creationId xmlns:a16="http://schemas.microsoft.com/office/drawing/2014/main" id="{DA11F7B3-D80A-4E38-A3FD-D1F1E05ACC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86</xdr:row>
      <xdr:rowOff>12701</xdr:rowOff>
    </xdr:to>
    <xdr:sp macro="" textlink="">
      <xdr:nvSpPr>
        <xdr:cNvPr id="5" name="Check Box 5" hidden="1">
          <a:extLst>
            <a:ext uri="{63B3BB69-23CF-44E3-9099-C40C66FF867C}">
              <a14:compatExt xmlns:a14="http://schemas.microsoft.com/office/drawing/2010/main" spid="_x0000_s2051"/>
            </a:ext>
            <a:ext uri="{FF2B5EF4-FFF2-40B4-BE49-F238E27FC236}">
              <a16:creationId xmlns:a16="http://schemas.microsoft.com/office/drawing/2014/main" id="{7925C3F9-51CF-47FC-8480-19F2A597A1D2}"/>
            </a:ext>
          </a:extLst>
        </xdr:cNvPr>
        <xdr:cNvSpPr/>
      </xdr:nvSpPr>
      <xdr:spPr bwMode="auto">
        <a:xfrm>
          <a:off x="4371975" y="2676525"/>
          <a:ext cx="295275" cy="134715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86</xdr:row>
      <xdr:rowOff>12701</xdr:rowOff>
    </xdr:to>
    <xdr:sp macro="" textlink="">
      <xdr:nvSpPr>
        <xdr:cNvPr id="6" name="Check Box 6" hidden="1">
          <a:extLst>
            <a:ext uri="{63B3BB69-23CF-44E3-9099-C40C66FF867C}">
              <a14:compatExt xmlns:a14="http://schemas.microsoft.com/office/drawing/2010/main" spid="_x0000_s2052"/>
            </a:ext>
            <a:ext uri="{FF2B5EF4-FFF2-40B4-BE49-F238E27FC236}">
              <a16:creationId xmlns:a16="http://schemas.microsoft.com/office/drawing/2014/main" id="{92DAC873-B432-4DFC-B7CE-FC77B294E389}"/>
            </a:ext>
          </a:extLst>
        </xdr:cNvPr>
        <xdr:cNvSpPr/>
      </xdr:nvSpPr>
      <xdr:spPr bwMode="auto">
        <a:xfrm>
          <a:off x="7419975" y="2676525"/>
          <a:ext cx="295275" cy="134715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7" name="Picture 11" descr="Logo Aero">
          <a:extLst>
            <a:ext uri="{FF2B5EF4-FFF2-40B4-BE49-F238E27FC236}">
              <a16:creationId xmlns:a16="http://schemas.microsoft.com/office/drawing/2014/main" id="{E79651AE-BA74-42CF-A7BF-9E868685AF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39</xdr:row>
      <xdr:rowOff>127001</xdr:rowOff>
    </xdr:to>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201DD757-8DE3-42D9-868D-1DC897E4D8E2}"/>
            </a:ext>
          </a:extLst>
        </xdr:cNvPr>
        <xdr:cNvSpPr/>
      </xdr:nvSpPr>
      <xdr:spPr bwMode="auto">
        <a:xfrm>
          <a:off x="4371975" y="2676525"/>
          <a:ext cx="295275" cy="48609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39</xdr:row>
      <xdr:rowOff>127001</xdr:rowOff>
    </xdr:to>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22FA999F-2C4C-4D2D-A8A8-0C3673A4860E}"/>
            </a:ext>
          </a:extLst>
        </xdr:cNvPr>
        <xdr:cNvSpPr/>
      </xdr:nvSpPr>
      <xdr:spPr bwMode="auto">
        <a:xfrm>
          <a:off x="7419975" y="2676525"/>
          <a:ext cx="295275" cy="48609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10" name="Picture 11" descr="Logo Aero">
          <a:extLst>
            <a:ext uri="{FF2B5EF4-FFF2-40B4-BE49-F238E27FC236}">
              <a16:creationId xmlns:a16="http://schemas.microsoft.com/office/drawing/2014/main" id="{A6143EC0-BFB5-45C0-B5CB-BE8A1627A4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34</xdr:row>
      <xdr:rowOff>146051</xdr:rowOff>
    </xdr:to>
    <xdr:sp macro="" textlink="">
      <xdr:nvSpPr>
        <xdr:cNvPr id="11" name="Check Box 5" hidden="1">
          <a:extLst>
            <a:ext uri="{63B3BB69-23CF-44E3-9099-C40C66FF867C}">
              <a14:compatExt xmlns:a14="http://schemas.microsoft.com/office/drawing/2010/main" spid="_x0000_s2051"/>
            </a:ext>
            <a:ext uri="{FF2B5EF4-FFF2-40B4-BE49-F238E27FC236}">
              <a16:creationId xmlns:a16="http://schemas.microsoft.com/office/drawing/2014/main" id="{95721A23-05AF-439D-A6AE-11FD0AAAA80A}"/>
            </a:ext>
          </a:extLst>
        </xdr:cNvPr>
        <xdr:cNvSpPr/>
      </xdr:nvSpPr>
      <xdr:spPr bwMode="auto">
        <a:xfrm>
          <a:off x="4371975" y="2676525"/>
          <a:ext cx="295275" cy="40036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34</xdr:row>
      <xdr:rowOff>146051</xdr:rowOff>
    </xdr:to>
    <xdr:sp macro="" textlink="">
      <xdr:nvSpPr>
        <xdr:cNvPr id="12" name="Check Box 6" hidden="1">
          <a:extLst>
            <a:ext uri="{63B3BB69-23CF-44E3-9099-C40C66FF867C}">
              <a14:compatExt xmlns:a14="http://schemas.microsoft.com/office/drawing/2010/main" spid="_x0000_s2052"/>
            </a:ext>
            <a:ext uri="{FF2B5EF4-FFF2-40B4-BE49-F238E27FC236}">
              <a16:creationId xmlns:a16="http://schemas.microsoft.com/office/drawing/2014/main" id="{9FA49D76-A6D9-42ED-980F-3C8B16229370}"/>
            </a:ext>
          </a:extLst>
        </xdr:cNvPr>
        <xdr:cNvSpPr/>
      </xdr:nvSpPr>
      <xdr:spPr bwMode="auto">
        <a:xfrm>
          <a:off x="7419975" y="2676525"/>
          <a:ext cx="295275" cy="40036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13" name="Picture 11" descr="Logo Aero">
          <a:extLst>
            <a:ext uri="{FF2B5EF4-FFF2-40B4-BE49-F238E27FC236}">
              <a16:creationId xmlns:a16="http://schemas.microsoft.com/office/drawing/2014/main" id="{A41DCD8D-75D5-474E-8ABD-8C0972A095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447675</xdr:colOff>
      <xdr:row>114</xdr:row>
      <xdr:rowOff>50801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0C9611D-1E33-4ADC-8CA6-EB6F335118C1}"/>
            </a:ext>
          </a:extLst>
        </xdr:cNvPr>
        <xdr:cNvSpPr/>
      </xdr:nvSpPr>
      <xdr:spPr bwMode="auto">
        <a:xfrm>
          <a:off x="4371975" y="2676525"/>
          <a:ext cx="295275" cy="181102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114</xdr:row>
      <xdr:rowOff>50801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D910783-E9FB-43C0-9DC2-59A877EA005E}"/>
            </a:ext>
          </a:extLst>
        </xdr:cNvPr>
        <xdr:cNvSpPr/>
      </xdr:nvSpPr>
      <xdr:spPr bwMode="auto">
        <a:xfrm>
          <a:off x="7419975" y="2676525"/>
          <a:ext cx="295275" cy="181102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4" name="Picture 11" descr="Logo Aero">
          <a:extLst>
            <a:ext uri="{FF2B5EF4-FFF2-40B4-BE49-F238E27FC236}">
              <a16:creationId xmlns:a16="http://schemas.microsoft.com/office/drawing/2014/main" id="{285A025E-E250-4A68-BF31-6AEFC2BF9C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99</xdr:row>
      <xdr:rowOff>84819</xdr:rowOff>
    </xdr:to>
    <xdr:sp macro="" textlink="">
      <xdr:nvSpPr>
        <xdr:cNvPr id="5" name="Check Box 5" hidden="1">
          <a:extLst>
            <a:ext uri="{63B3BB69-23CF-44E3-9099-C40C66FF867C}">
              <a14:compatExt xmlns:a14="http://schemas.microsoft.com/office/drawing/2010/main" spid="_x0000_s2051"/>
            </a:ext>
            <a:ext uri="{FF2B5EF4-FFF2-40B4-BE49-F238E27FC236}">
              <a16:creationId xmlns:a16="http://schemas.microsoft.com/office/drawing/2014/main" id="{42CA6E46-FDEA-4BB8-8DB0-7DDB0A5AB82F}"/>
            </a:ext>
          </a:extLst>
        </xdr:cNvPr>
        <xdr:cNvSpPr/>
      </xdr:nvSpPr>
      <xdr:spPr bwMode="auto">
        <a:xfrm>
          <a:off x="4371975" y="2676525"/>
          <a:ext cx="295275" cy="157289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99</xdr:row>
      <xdr:rowOff>84819</xdr:rowOff>
    </xdr:to>
    <xdr:sp macro="" textlink="">
      <xdr:nvSpPr>
        <xdr:cNvPr id="6" name="Check Box 6" hidden="1">
          <a:extLst>
            <a:ext uri="{63B3BB69-23CF-44E3-9099-C40C66FF867C}">
              <a14:compatExt xmlns:a14="http://schemas.microsoft.com/office/drawing/2010/main" spid="_x0000_s2052"/>
            </a:ext>
            <a:ext uri="{FF2B5EF4-FFF2-40B4-BE49-F238E27FC236}">
              <a16:creationId xmlns:a16="http://schemas.microsoft.com/office/drawing/2014/main" id="{9E0395B7-68F6-46B6-8061-BFC3B1113F68}"/>
            </a:ext>
          </a:extLst>
        </xdr:cNvPr>
        <xdr:cNvSpPr/>
      </xdr:nvSpPr>
      <xdr:spPr bwMode="auto">
        <a:xfrm>
          <a:off x="7419975" y="2676525"/>
          <a:ext cx="295275" cy="157289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7" name="Picture 11" descr="Logo Aero">
          <a:extLst>
            <a:ext uri="{FF2B5EF4-FFF2-40B4-BE49-F238E27FC236}">
              <a16:creationId xmlns:a16="http://schemas.microsoft.com/office/drawing/2014/main" id="{51AB7233-31D1-4783-9E36-8DE7C51996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44</xdr:row>
      <xdr:rowOff>146051</xdr:rowOff>
    </xdr:to>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2BE5C52B-A0DE-4329-99D7-45129B0F9D99}"/>
            </a:ext>
          </a:extLst>
        </xdr:cNvPr>
        <xdr:cNvSpPr/>
      </xdr:nvSpPr>
      <xdr:spPr bwMode="auto">
        <a:xfrm>
          <a:off x="4371975" y="2676525"/>
          <a:ext cx="295275" cy="5813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44</xdr:row>
      <xdr:rowOff>146051</xdr:rowOff>
    </xdr:to>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15BB707F-EE1C-4773-AE3B-94C1C1648B9C}"/>
            </a:ext>
          </a:extLst>
        </xdr:cNvPr>
        <xdr:cNvSpPr/>
      </xdr:nvSpPr>
      <xdr:spPr bwMode="auto">
        <a:xfrm>
          <a:off x="7419975" y="2676525"/>
          <a:ext cx="295275" cy="5813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10" name="Picture 11" descr="Logo Aero">
          <a:extLst>
            <a:ext uri="{FF2B5EF4-FFF2-40B4-BE49-F238E27FC236}">
              <a16:creationId xmlns:a16="http://schemas.microsoft.com/office/drawing/2014/main" id="{90456EA8-F63C-4B04-8157-08784526BA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39</xdr:row>
      <xdr:rowOff>98426</xdr:rowOff>
    </xdr:to>
    <xdr:sp macro="" textlink="">
      <xdr:nvSpPr>
        <xdr:cNvPr id="11" name="Check Box 5" hidden="1">
          <a:extLst>
            <a:ext uri="{63B3BB69-23CF-44E3-9099-C40C66FF867C}">
              <a14:compatExt xmlns:a14="http://schemas.microsoft.com/office/drawing/2010/main" spid="_x0000_s2051"/>
            </a:ext>
            <a:ext uri="{FF2B5EF4-FFF2-40B4-BE49-F238E27FC236}">
              <a16:creationId xmlns:a16="http://schemas.microsoft.com/office/drawing/2014/main" id="{30E41AED-BA44-4A02-98D9-DC82AD255BFA}"/>
            </a:ext>
          </a:extLst>
        </xdr:cNvPr>
        <xdr:cNvSpPr/>
      </xdr:nvSpPr>
      <xdr:spPr bwMode="auto">
        <a:xfrm>
          <a:off x="4371975" y="2676525"/>
          <a:ext cx="295275" cy="48609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39</xdr:row>
      <xdr:rowOff>98426</xdr:rowOff>
    </xdr:to>
    <xdr:sp macro="" textlink="">
      <xdr:nvSpPr>
        <xdr:cNvPr id="12" name="Check Box 6" hidden="1">
          <a:extLst>
            <a:ext uri="{63B3BB69-23CF-44E3-9099-C40C66FF867C}">
              <a14:compatExt xmlns:a14="http://schemas.microsoft.com/office/drawing/2010/main" spid="_x0000_s2052"/>
            </a:ext>
            <a:ext uri="{FF2B5EF4-FFF2-40B4-BE49-F238E27FC236}">
              <a16:creationId xmlns:a16="http://schemas.microsoft.com/office/drawing/2014/main" id="{2B862E1D-0D46-42B3-AD6B-F1C65496555F}"/>
            </a:ext>
          </a:extLst>
        </xdr:cNvPr>
        <xdr:cNvSpPr/>
      </xdr:nvSpPr>
      <xdr:spPr bwMode="auto">
        <a:xfrm>
          <a:off x="7419975" y="2676525"/>
          <a:ext cx="295275" cy="48609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13" name="Picture 11" descr="Logo Aero">
          <a:extLst>
            <a:ext uri="{FF2B5EF4-FFF2-40B4-BE49-F238E27FC236}">
              <a16:creationId xmlns:a16="http://schemas.microsoft.com/office/drawing/2014/main" id="{A070BC56-4BEC-4C49-8143-480C2FD9C4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447675</xdr:colOff>
      <xdr:row>143</xdr:row>
      <xdr:rowOff>106892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63504BC-0CB6-4774-A0CF-4723D584A516}"/>
            </a:ext>
          </a:extLst>
        </xdr:cNvPr>
        <xdr:cNvSpPr/>
      </xdr:nvSpPr>
      <xdr:spPr bwMode="auto">
        <a:xfrm>
          <a:off x="4371975" y="2676525"/>
          <a:ext cx="295275" cy="227774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143</xdr:row>
      <xdr:rowOff>106892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26D1A1B-9ADA-47C0-B449-4E8778FC88BD}"/>
            </a:ext>
          </a:extLst>
        </xdr:cNvPr>
        <xdr:cNvSpPr/>
      </xdr:nvSpPr>
      <xdr:spPr bwMode="auto">
        <a:xfrm>
          <a:off x="7419975" y="2676525"/>
          <a:ext cx="295275" cy="227774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4" name="Picture 11" descr="Logo Aero">
          <a:extLst>
            <a:ext uri="{FF2B5EF4-FFF2-40B4-BE49-F238E27FC236}">
              <a16:creationId xmlns:a16="http://schemas.microsoft.com/office/drawing/2014/main" id="{C4DB63CF-ACCB-4D2E-BD9B-D3C9E25BCB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129</xdr:row>
      <xdr:rowOff>24342</xdr:rowOff>
    </xdr:to>
    <xdr:sp macro="" textlink="">
      <xdr:nvSpPr>
        <xdr:cNvPr id="5" name="Check Box 5" hidden="1">
          <a:extLst>
            <a:ext uri="{63B3BB69-23CF-44E3-9099-C40C66FF867C}">
              <a14:compatExt xmlns:a14="http://schemas.microsoft.com/office/drawing/2010/main" spid="_x0000_s2051"/>
            </a:ext>
            <a:ext uri="{FF2B5EF4-FFF2-40B4-BE49-F238E27FC236}">
              <a16:creationId xmlns:a16="http://schemas.microsoft.com/office/drawing/2014/main" id="{C962840D-0F40-4E09-802A-84307EF1767E}"/>
            </a:ext>
          </a:extLst>
        </xdr:cNvPr>
        <xdr:cNvSpPr/>
      </xdr:nvSpPr>
      <xdr:spPr bwMode="auto">
        <a:xfrm>
          <a:off x="4371975" y="2676525"/>
          <a:ext cx="295275" cy="204247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129</xdr:row>
      <xdr:rowOff>24342</xdr:rowOff>
    </xdr:to>
    <xdr:sp macro="" textlink="">
      <xdr:nvSpPr>
        <xdr:cNvPr id="6" name="Check Box 6" hidden="1">
          <a:extLst>
            <a:ext uri="{63B3BB69-23CF-44E3-9099-C40C66FF867C}">
              <a14:compatExt xmlns:a14="http://schemas.microsoft.com/office/drawing/2010/main" spid="_x0000_s2052"/>
            </a:ext>
            <a:ext uri="{FF2B5EF4-FFF2-40B4-BE49-F238E27FC236}">
              <a16:creationId xmlns:a16="http://schemas.microsoft.com/office/drawing/2014/main" id="{D36C43E2-A76D-424F-97A7-AD21E1A22DF5}"/>
            </a:ext>
          </a:extLst>
        </xdr:cNvPr>
        <xdr:cNvSpPr/>
      </xdr:nvSpPr>
      <xdr:spPr bwMode="auto">
        <a:xfrm>
          <a:off x="7419975" y="2676525"/>
          <a:ext cx="295275" cy="204247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7" name="Picture 11" descr="Logo Aero">
          <a:extLst>
            <a:ext uri="{FF2B5EF4-FFF2-40B4-BE49-F238E27FC236}">
              <a16:creationId xmlns:a16="http://schemas.microsoft.com/office/drawing/2014/main" id="{B8FDA56C-F76B-46AD-8351-45FDF657A7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57</xdr:row>
      <xdr:rowOff>41276</xdr:rowOff>
    </xdr:to>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9B9DA71B-D1E1-4211-8CCD-6C27DE15938A}"/>
            </a:ext>
          </a:extLst>
        </xdr:cNvPr>
        <xdr:cNvSpPr/>
      </xdr:nvSpPr>
      <xdr:spPr bwMode="auto">
        <a:xfrm>
          <a:off x="4371975" y="2676525"/>
          <a:ext cx="295275" cy="80613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57</xdr:row>
      <xdr:rowOff>41276</xdr:rowOff>
    </xdr:to>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AFAE8003-1A96-4530-8B91-09DD22BD6F87}"/>
            </a:ext>
          </a:extLst>
        </xdr:cNvPr>
        <xdr:cNvSpPr/>
      </xdr:nvSpPr>
      <xdr:spPr bwMode="auto">
        <a:xfrm>
          <a:off x="7419975" y="2676525"/>
          <a:ext cx="295275" cy="80613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10" name="Picture 11" descr="Logo Aero">
          <a:extLst>
            <a:ext uri="{FF2B5EF4-FFF2-40B4-BE49-F238E27FC236}">
              <a16:creationId xmlns:a16="http://schemas.microsoft.com/office/drawing/2014/main" id="{ED62411D-EC13-457C-BDDC-5BB022ADD3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50</xdr:row>
      <xdr:rowOff>127001</xdr:rowOff>
    </xdr:to>
    <xdr:sp macro="" textlink="">
      <xdr:nvSpPr>
        <xdr:cNvPr id="11" name="Check Box 5" hidden="1">
          <a:extLst>
            <a:ext uri="{63B3BB69-23CF-44E3-9099-C40C66FF867C}">
              <a14:compatExt xmlns:a14="http://schemas.microsoft.com/office/drawing/2010/main" spid="_x0000_s2051"/>
            </a:ext>
            <a:ext uri="{FF2B5EF4-FFF2-40B4-BE49-F238E27FC236}">
              <a16:creationId xmlns:a16="http://schemas.microsoft.com/office/drawing/2014/main" id="{68590D9A-75BB-4718-8DB6-8D57CD713C90}"/>
            </a:ext>
          </a:extLst>
        </xdr:cNvPr>
        <xdr:cNvSpPr/>
      </xdr:nvSpPr>
      <xdr:spPr bwMode="auto">
        <a:xfrm>
          <a:off x="4371975" y="2676525"/>
          <a:ext cx="295275" cy="68611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50</xdr:row>
      <xdr:rowOff>127001</xdr:rowOff>
    </xdr:to>
    <xdr:sp macro="" textlink="">
      <xdr:nvSpPr>
        <xdr:cNvPr id="12" name="Check Box 6" hidden="1">
          <a:extLst>
            <a:ext uri="{63B3BB69-23CF-44E3-9099-C40C66FF867C}">
              <a14:compatExt xmlns:a14="http://schemas.microsoft.com/office/drawing/2010/main" spid="_x0000_s2052"/>
            </a:ext>
            <a:ext uri="{FF2B5EF4-FFF2-40B4-BE49-F238E27FC236}">
              <a16:creationId xmlns:a16="http://schemas.microsoft.com/office/drawing/2014/main" id="{3B462BE2-6523-4BA8-9B4B-B000468FEE94}"/>
            </a:ext>
          </a:extLst>
        </xdr:cNvPr>
        <xdr:cNvSpPr/>
      </xdr:nvSpPr>
      <xdr:spPr bwMode="auto">
        <a:xfrm>
          <a:off x="7419975" y="2676525"/>
          <a:ext cx="295275" cy="68611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13" name="Picture 11" descr="Logo Aero">
          <a:extLst>
            <a:ext uri="{FF2B5EF4-FFF2-40B4-BE49-F238E27FC236}">
              <a16:creationId xmlns:a16="http://schemas.microsoft.com/office/drawing/2014/main" id="{B028F4A7-94EA-4117-B806-F96DE7BFF3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129</xdr:row>
      <xdr:rowOff>24342</xdr:rowOff>
    </xdr:to>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376724C6-B433-4358-8B31-0ABE3B00F882}"/>
            </a:ext>
          </a:extLst>
        </xdr:cNvPr>
        <xdr:cNvSpPr/>
      </xdr:nvSpPr>
      <xdr:spPr bwMode="auto">
        <a:xfrm>
          <a:off x="4371975" y="2676525"/>
          <a:ext cx="295275" cy="204247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129</xdr:row>
      <xdr:rowOff>24342</xdr:rowOff>
    </xdr:to>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23461697-B6E3-4AF1-AFBD-95E2FEB070B7}"/>
            </a:ext>
          </a:extLst>
        </xdr:cNvPr>
        <xdr:cNvSpPr/>
      </xdr:nvSpPr>
      <xdr:spPr bwMode="auto">
        <a:xfrm>
          <a:off x="7419975" y="2676525"/>
          <a:ext cx="295275" cy="204247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16" name="Picture 11" descr="Logo Aero">
          <a:extLst>
            <a:ext uri="{FF2B5EF4-FFF2-40B4-BE49-F238E27FC236}">
              <a16:creationId xmlns:a16="http://schemas.microsoft.com/office/drawing/2014/main" id="{5D63303F-B6AA-4DAF-BD7B-BCE7BBB8E1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115</xdr:row>
      <xdr:rowOff>14817</xdr:rowOff>
    </xdr:to>
    <xdr:sp macro="" textlink="">
      <xdr:nvSpPr>
        <xdr:cNvPr id="17" name="Check Box 5" hidden="1">
          <a:extLst>
            <a:ext uri="{63B3BB69-23CF-44E3-9099-C40C66FF867C}">
              <a14:compatExt xmlns:a14="http://schemas.microsoft.com/office/drawing/2010/main" spid="_x0000_s2051"/>
            </a:ext>
            <a:ext uri="{FF2B5EF4-FFF2-40B4-BE49-F238E27FC236}">
              <a16:creationId xmlns:a16="http://schemas.microsoft.com/office/drawing/2014/main" id="{FA15E9AF-F6EA-4F15-A8D4-249E617EBE53}"/>
            </a:ext>
          </a:extLst>
        </xdr:cNvPr>
        <xdr:cNvSpPr/>
      </xdr:nvSpPr>
      <xdr:spPr bwMode="auto">
        <a:xfrm>
          <a:off x="4371975" y="2676525"/>
          <a:ext cx="295275" cy="18148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115</xdr:row>
      <xdr:rowOff>14817</xdr:rowOff>
    </xdr:to>
    <xdr:sp macro="" textlink="">
      <xdr:nvSpPr>
        <xdr:cNvPr id="18" name="Check Box 6" hidden="1">
          <a:extLst>
            <a:ext uri="{63B3BB69-23CF-44E3-9099-C40C66FF867C}">
              <a14:compatExt xmlns:a14="http://schemas.microsoft.com/office/drawing/2010/main" spid="_x0000_s2052"/>
            </a:ext>
            <a:ext uri="{FF2B5EF4-FFF2-40B4-BE49-F238E27FC236}">
              <a16:creationId xmlns:a16="http://schemas.microsoft.com/office/drawing/2014/main" id="{8808799D-281E-466B-B613-B3708A90755D}"/>
            </a:ext>
          </a:extLst>
        </xdr:cNvPr>
        <xdr:cNvSpPr/>
      </xdr:nvSpPr>
      <xdr:spPr bwMode="auto">
        <a:xfrm>
          <a:off x="7419975" y="2676525"/>
          <a:ext cx="295275" cy="18148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19" name="Picture 11" descr="Logo Aero">
          <a:extLst>
            <a:ext uri="{FF2B5EF4-FFF2-40B4-BE49-F238E27FC236}">
              <a16:creationId xmlns:a16="http://schemas.microsoft.com/office/drawing/2014/main" id="{564C9506-625E-4CB8-984A-93129B4762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50</xdr:row>
      <xdr:rowOff>127001</xdr:rowOff>
    </xdr:to>
    <xdr:sp macro="" textlink="">
      <xdr:nvSpPr>
        <xdr:cNvPr id="20" name="Check Box 5" hidden="1">
          <a:extLst>
            <a:ext uri="{63B3BB69-23CF-44E3-9099-C40C66FF867C}">
              <a14:compatExt xmlns:a14="http://schemas.microsoft.com/office/drawing/2010/main" spid="_x0000_s2051"/>
            </a:ext>
            <a:ext uri="{FF2B5EF4-FFF2-40B4-BE49-F238E27FC236}">
              <a16:creationId xmlns:a16="http://schemas.microsoft.com/office/drawing/2014/main" id="{45898F64-5555-4CBB-A2E8-3463901C0FF6}"/>
            </a:ext>
          </a:extLst>
        </xdr:cNvPr>
        <xdr:cNvSpPr/>
      </xdr:nvSpPr>
      <xdr:spPr bwMode="auto">
        <a:xfrm>
          <a:off x="4371975" y="2676525"/>
          <a:ext cx="295275" cy="68611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50</xdr:row>
      <xdr:rowOff>127001</xdr:rowOff>
    </xdr:to>
    <xdr:sp macro="" textlink="">
      <xdr:nvSpPr>
        <xdr:cNvPr id="21" name="Check Box 6" hidden="1">
          <a:extLst>
            <a:ext uri="{63B3BB69-23CF-44E3-9099-C40C66FF867C}">
              <a14:compatExt xmlns:a14="http://schemas.microsoft.com/office/drawing/2010/main" spid="_x0000_s2052"/>
            </a:ext>
            <a:ext uri="{FF2B5EF4-FFF2-40B4-BE49-F238E27FC236}">
              <a16:creationId xmlns:a16="http://schemas.microsoft.com/office/drawing/2014/main" id="{E3828EA9-F01D-450C-9C16-FE599908E835}"/>
            </a:ext>
          </a:extLst>
        </xdr:cNvPr>
        <xdr:cNvSpPr/>
      </xdr:nvSpPr>
      <xdr:spPr bwMode="auto">
        <a:xfrm>
          <a:off x="7419975" y="2676525"/>
          <a:ext cx="295275" cy="68611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22" name="Picture 11" descr="Logo Aero">
          <a:extLst>
            <a:ext uri="{FF2B5EF4-FFF2-40B4-BE49-F238E27FC236}">
              <a16:creationId xmlns:a16="http://schemas.microsoft.com/office/drawing/2014/main" id="{C714EE0D-F225-4E2A-8E01-2F7026718A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44</xdr:row>
      <xdr:rowOff>146051</xdr:rowOff>
    </xdr:to>
    <xdr:sp macro="" textlink="">
      <xdr:nvSpPr>
        <xdr:cNvPr id="23" name="Check Box 5" hidden="1">
          <a:extLst>
            <a:ext uri="{63B3BB69-23CF-44E3-9099-C40C66FF867C}">
              <a14:compatExt xmlns:a14="http://schemas.microsoft.com/office/drawing/2010/main" spid="_x0000_s2051"/>
            </a:ext>
            <a:ext uri="{FF2B5EF4-FFF2-40B4-BE49-F238E27FC236}">
              <a16:creationId xmlns:a16="http://schemas.microsoft.com/office/drawing/2014/main" id="{343C15E7-0C4E-4F20-903F-96E89819F31C}"/>
            </a:ext>
          </a:extLst>
        </xdr:cNvPr>
        <xdr:cNvSpPr/>
      </xdr:nvSpPr>
      <xdr:spPr bwMode="auto">
        <a:xfrm>
          <a:off x="4371975" y="2676525"/>
          <a:ext cx="295275" cy="5813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44</xdr:row>
      <xdr:rowOff>146051</xdr:rowOff>
    </xdr:to>
    <xdr:sp macro="" textlink="">
      <xdr:nvSpPr>
        <xdr:cNvPr id="24" name="Check Box 6" hidden="1">
          <a:extLst>
            <a:ext uri="{63B3BB69-23CF-44E3-9099-C40C66FF867C}">
              <a14:compatExt xmlns:a14="http://schemas.microsoft.com/office/drawing/2010/main" spid="_x0000_s2052"/>
            </a:ext>
            <a:ext uri="{FF2B5EF4-FFF2-40B4-BE49-F238E27FC236}">
              <a16:creationId xmlns:a16="http://schemas.microsoft.com/office/drawing/2014/main" id="{647CBEBB-0E13-4E72-A12E-3E8101C5317B}"/>
            </a:ext>
          </a:extLst>
        </xdr:cNvPr>
        <xdr:cNvSpPr/>
      </xdr:nvSpPr>
      <xdr:spPr bwMode="auto">
        <a:xfrm>
          <a:off x="7419975" y="2676525"/>
          <a:ext cx="295275" cy="5813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25" name="Picture 11" descr="Logo Aero">
          <a:extLst>
            <a:ext uri="{FF2B5EF4-FFF2-40B4-BE49-F238E27FC236}">
              <a16:creationId xmlns:a16="http://schemas.microsoft.com/office/drawing/2014/main" id="{E06808E9-CD87-4A2D-BF4E-D4D9DD365F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158</xdr:row>
      <xdr:rowOff>5292</xdr:rowOff>
    </xdr:to>
    <xdr:sp macro="" textlink="">
      <xdr:nvSpPr>
        <xdr:cNvPr id="26" name="Check Box 5" hidden="1">
          <a:extLst>
            <a:ext uri="{63B3BB69-23CF-44E3-9099-C40C66FF867C}">
              <a14:compatExt xmlns:a14="http://schemas.microsoft.com/office/drawing/2010/main" spid="_x0000_s2051"/>
            </a:ext>
            <a:ext uri="{FF2B5EF4-FFF2-40B4-BE49-F238E27FC236}">
              <a16:creationId xmlns:a16="http://schemas.microsoft.com/office/drawing/2014/main" id="{48B43443-AB5B-4CAB-9D6A-4980C4B3CE67}"/>
            </a:ext>
          </a:extLst>
        </xdr:cNvPr>
        <xdr:cNvSpPr/>
      </xdr:nvSpPr>
      <xdr:spPr bwMode="auto">
        <a:xfrm>
          <a:off x="4371975" y="2676525"/>
          <a:ext cx="295275" cy="251015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158</xdr:row>
      <xdr:rowOff>5292</xdr:rowOff>
    </xdr:to>
    <xdr:sp macro="" textlink="">
      <xdr:nvSpPr>
        <xdr:cNvPr id="27" name="Check Box 6" hidden="1">
          <a:extLst>
            <a:ext uri="{63B3BB69-23CF-44E3-9099-C40C66FF867C}">
              <a14:compatExt xmlns:a14="http://schemas.microsoft.com/office/drawing/2010/main" spid="_x0000_s2052"/>
            </a:ext>
            <a:ext uri="{FF2B5EF4-FFF2-40B4-BE49-F238E27FC236}">
              <a16:creationId xmlns:a16="http://schemas.microsoft.com/office/drawing/2014/main" id="{B0BBB4F5-221B-43E9-85DD-7B53D0F02663}"/>
            </a:ext>
          </a:extLst>
        </xdr:cNvPr>
        <xdr:cNvSpPr/>
      </xdr:nvSpPr>
      <xdr:spPr bwMode="auto">
        <a:xfrm>
          <a:off x="7419975" y="2676525"/>
          <a:ext cx="295275" cy="251015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28" name="Picture 11" descr="Logo Aero">
          <a:extLst>
            <a:ext uri="{FF2B5EF4-FFF2-40B4-BE49-F238E27FC236}">
              <a16:creationId xmlns:a16="http://schemas.microsoft.com/office/drawing/2014/main" id="{6D94B6CF-81DA-4EA7-924C-3C17E9EDEA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143</xdr:row>
      <xdr:rowOff>81492</xdr:rowOff>
    </xdr:to>
    <xdr:sp macro="" textlink="">
      <xdr:nvSpPr>
        <xdr:cNvPr id="29" name="Check Box 5" hidden="1">
          <a:extLst>
            <a:ext uri="{63B3BB69-23CF-44E3-9099-C40C66FF867C}">
              <a14:compatExt xmlns:a14="http://schemas.microsoft.com/office/drawing/2010/main" spid="_x0000_s2051"/>
            </a:ext>
            <a:ext uri="{FF2B5EF4-FFF2-40B4-BE49-F238E27FC236}">
              <a16:creationId xmlns:a16="http://schemas.microsoft.com/office/drawing/2014/main" id="{78F18E51-C8CF-4C46-AE43-474D10C4F643}"/>
            </a:ext>
          </a:extLst>
        </xdr:cNvPr>
        <xdr:cNvSpPr/>
      </xdr:nvSpPr>
      <xdr:spPr bwMode="auto">
        <a:xfrm>
          <a:off x="4371975" y="2676525"/>
          <a:ext cx="295275" cy="22748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143</xdr:row>
      <xdr:rowOff>81492</xdr:rowOff>
    </xdr:to>
    <xdr:sp macro="" textlink="">
      <xdr:nvSpPr>
        <xdr:cNvPr id="30" name="Check Box 6" hidden="1">
          <a:extLst>
            <a:ext uri="{63B3BB69-23CF-44E3-9099-C40C66FF867C}">
              <a14:compatExt xmlns:a14="http://schemas.microsoft.com/office/drawing/2010/main" spid="_x0000_s2052"/>
            </a:ext>
            <a:ext uri="{FF2B5EF4-FFF2-40B4-BE49-F238E27FC236}">
              <a16:creationId xmlns:a16="http://schemas.microsoft.com/office/drawing/2014/main" id="{C713E226-6033-41D2-8CF6-E9CF68830E5F}"/>
            </a:ext>
          </a:extLst>
        </xdr:cNvPr>
        <xdr:cNvSpPr/>
      </xdr:nvSpPr>
      <xdr:spPr bwMode="auto">
        <a:xfrm>
          <a:off x="7419975" y="2676525"/>
          <a:ext cx="295275" cy="22748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31" name="Picture 11" descr="Logo Aero">
          <a:extLst>
            <a:ext uri="{FF2B5EF4-FFF2-40B4-BE49-F238E27FC236}">
              <a16:creationId xmlns:a16="http://schemas.microsoft.com/office/drawing/2014/main" id="{90A98A35-C727-4BF1-95BE-458EEE3D92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64</xdr:row>
      <xdr:rowOff>107951</xdr:rowOff>
    </xdr:to>
    <xdr:sp macro="" textlink="">
      <xdr:nvSpPr>
        <xdr:cNvPr id="32" name="Check Box 5" hidden="1">
          <a:extLst>
            <a:ext uri="{63B3BB69-23CF-44E3-9099-C40C66FF867C}">
              <a14:compatExt xmlns:a14="http://schemas.microsoft.com/office/drawing/2010/main" spid="_x0000_s2051"/>
            </a:ext>
            <a:ext uri="{FF2B5EF4-FFF2-40B4-BE49-F238E27FC236}">
              <a16:creationId xmlns:a16="http://schemas.microsoft.com/office/drawing/2014/main" id="{3B90B398-3AC5-4992-AD8B-0F9D241A0F89}"/>
            </a:ext>
          </a:extLst>
        </xdr:cNvPr>
        <xdr:cNvSpPr/>
      </xdr:nvSpPr>
      <xdr:spPr bwMode="auto">
        <a:xfrm>
          <a:off x="4371975" y="2676525"/>
          <a:ext cx="295275" cy="96520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64</xdr:row>
      <xdr:rowOff>107951</xdr:rowOff>
    </xdr:to>
    <xdr:sp macro="" textlink="">
      <xdr:nvSpPr>
        <xdr:cNvPr id="33" name="Check Box 6" hidden="1">
          <a:extLst>
            <a:ext uri="{63B3BB69-23CF-44E3-9099-C40C66FF867C}">
              <a14:compatExt xmlns:a14="http://schemas.microsoft.com/office/drawing/2010/main" spid="_x0000_s2052"/>
            </a:ext>
            <a:ext uri="{FF2B5EF4-FFF2-40B4-BE49-F238E27FC236}">
              <a16:creationId xmlns:a16="http://schemas.microsoft.com/office/drawing/2014/main" id="{8523CCF7-A6C1-4A20-ABE1-6A8377E2211D}"/>
            </a:ext>
          </a:extLst>
        </xdr:cNvPr>
        <xdr:cNvSpPr/>
      </xdr:nvSpPr>
      <xdr:spPr bwMode="auto">
        <a:xfrm>
          <a:off x="7419975" y="2676525"/>
          <a:ext cx="295275" cy="96520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34" name="Picture 11" descr="Logo Aero">
          <a:extLst>
            <a:ext uri="{FF2B5EF4-FFF2-40B4-BE49-F238E27FC236}">
              <a16:creationId xmlns:a16="http://schemas.microsoft.com/office/drawing/2014/main" id="{C61F9A7F-56B0-416A-B5FB-7094E177FB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57</xdr:row>
      <xdr:rowOff>41276</xdr:rowOff>
    </xdr:to>
    <xdr:sp macro="" textlink="">
      <xdr:nvSpPr>
        <xdr:cNvPr id="35" name="Check Box 5" hidden="1">
          <a:extLst>
            <a:ext uri="{63B3BB69-23CF-44E3-9099-C40C66FF867C}">
              <a14:compatExt xmlns:a14="http://schemas.microsoft.com/office/drawing/2010/main" spid="_x0000_s2051"/>
            </a:ext>
            <a:ext uri="{FF2B5EF4-FFF2-40B4-BE49-F238E27FC236}">
              <a16:creationId xmlns:a16="http://schemas.microsoft.com/office/drawing/2014/main" id="{B0E65DCD-3D23-4E59-8069-51918D723ADA}"/>
            </a:ext>
          </a:extLst>
        </xdr:cNvPr>
        <xdr:cNvSpPr/>
      </xdr:nvSpPr>
      <xdr:spPr bwMode="auto">
        <a:xfrm>
          <a:off x="4371975" y="2676525"/>
          <a:ext cx="295275" cy="80613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57</xdr:row>
      <xdr:rowOff>41276</xdr:rowOff>
    </xdr:to>
    <xdr:sp macro="" textlink="">
      <xdr:nvSpPr>
        <xdr:cNvPr id="36" name="Check Box 6" hidden="1">
          <a:extLst>
            <a:ext uri="{63B3BB69-23CF-44E3-9099-C40C66FF867C}">
              <a14:compatExt xmlns:a14="http://schemas.microsoft.com/office/drawing/2010/main" spid="_x0000_s2052"/>
            </a:ext>
            <a:ext uri="{FF2B5EF4-FFF2-40B4-BE49-F238E27FC236}">
              <a16:creationId xmlns:a16="http://schemas.microsoft.com/office/drawing/2014/main" id="{CFB85A2E-0F59-47DB-91E8-F33D341726E9}"/>
            </a:ext>
          </a:extLst>
        </xdr:cNvPr>
        <xdr:cNvSpPr/>
      </xdr:nvSpPr>
      <xdr:spPr bwMode="auto">
        <a:xfrm>
          <a:off x="7419975" y="2676525"/>
          <a:ext cx="295275" cy="80613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37" name="Picture 11" descr="Logo Aero">
          <a:extLst>
            <a:ext uri="{FF2B5EF4-FFF2-40B4-BE49-F238E27FC236}">
              <a16:creationId xmlns:a16="http://schemas.microsoft.com/office/drawing/2014/main" id="{77549158-8CF2-4CFB-A8D8-E29E870BDF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143</xdr:row>
      <xdr:rowOff>81492</xdr:rowOff>
    </xdr:to>
    <xdr:sp macro="" textlink="">
      <xdr:nvSpPr>
        <xdr:cNvPr id="38" name="Check Box 5" hidden="1">
          <a:extLst>
            <a:ext uri="{63B3BB69-23CF-44E3-9099-C40C66FF867C}">
              <a14:compatExt xmlns:a14="http://schemas.microsoft.com/office/drawing/2010/main" spid="_x0000_s2051"/>
            </a:ext>
            <a:ext uri="{FF2B5EF4-FFF2-40B4-BE49-F238E27FC236}">
              <a16:creationId xmlns:a16="http://schemas.microsoft.com/office/drawing/2014/main" id="{89879801-9CB9-4B04-8538-45D39B829D5F}"/>
            </a:ext>
          </a:extLst>
        </xdr:cNvPr>
        <xdr:cNvSpPr/>
      </xdr:nvSpPr>
      <xdr:spPr bwMode="auto">
        <a:xfrm>
          <a:off x="4371975" y="2676525"/>
          <a:ext cx="295275" cy="22748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143</xdr:row>
      <xdr:rowOff>81492</xdr:rowOff>
    </xdr:to>
    <xdr:sp macro="" textlink="">
      <xdr:nvSpPr>
        <xdr:cNvPr id="39" name="Check Box 6" hidden="1">
          <a:extLst>
            <a:ext uri="{63B3BB69-23CF-44E3-9099-C40C66FF867C}">
              <a14:compatExt xmlns:a14="http://schemas.microsoft.com/office/drawing/2010/main" spid="_x0000_s2052"/>
            </a:ext>
            <a:ext uri="{FF2B5EF4-FFF2-40B4-BE49-F238E27FC236}">
              <a16:creationId xmlns:a16="http://schemas.microsoft.com/office/drawing/2014/main" id="{F39B3B1F-EB46-43A1-8254-854AD116145F}"/>
            </a:ext>
          </a:extLst>
        </xdr:cNvPr>
        <xdr:cNvSpPr/>
      </xdr:nvSpPr>
      <xdr:spPr bwMode="auto">
        <a:xfrm>
          <a:off x="7419975" y="2676525"/>
          <a:ext cx="295275" cy="22748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40" name="Picture 11" descr="Logo Aero">
          <a:extLst>
            <a:ext uri="{FF2B5EF4-FFF2-40B4-BE49-F238E27FC236}">
              <a16:creationId xmlns:a16="http://schemas.microsoft.com/office/drawing/2014/main" id="{ACD934D3-3525-49ED-A20D-61A18FD38A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129</xdr:row>
      <xdr:rowOff>71967</xdr:rowOff>
    </xdr:to>
    <xdr:sp macro="" textlink="">
      <xdr:nvSpPr>
        <xdr:cNvPr id="41" name="Check Box 5" hidden="1">
          <a:extLst>
            <a:ext uri="{63B3BB69-23CF-44E3-9099-C40C66FF867C}">
              <a14:compatExt xmlns:a14="http://schemas.microsoft.com/office/drawing/2010/main" spid="_x0000_s2051"/>
            </a:ext>
            <a:ext uri="{FF2B5EF4-FFF2-40B4-BE49-F238E27FC236}">
              <a16:creationId xmlns:a16="http://schemas.microsoft.com/office/drawing/2014/main" id="{BC94711C-DB06-4B44-8386-40797019B402}"/>
            </a:ext>
          </a:extLst>
        </xdr:cNvPr>
        <xdr:cNvSpPr/>
      </xdr:nvSpPr>
      <xdr:spPr bwMode="auto">
        <a:xfrm>
          <a:off x="4371975" y="2676525"/>
          <a:ext cx="295275" cy="204724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129</xdr:row>
      <xdr:rowOff>71967</xdr:rowOff>
    </xdr:to>
    <xdr:sp macro="" textlink="">
      <xdr:nvSpPr>
        <xdr:cNvPr id="42" name="Check Box 6" hidden="1">
          <a:extLst>
            <a:ext uri="{63B3BB69-23CF-44E3-9099-C40C66FF867C}">
              <a14:compatExt xmlns:a14="http://schemas.microsoft.com/office/drawing/2010/main" spid="_x0000_s2052"/>
            </a:ext>
            <a:ext uri="{FF2B5EF4-FFF2-40B4-BE49-F238E27FC236}">
              <a16:creationId xmlns:a16="http://schemas.microsoft.com/office/drawing/2014/main" id="{703EA0A5-5019-4BF7-B53B-8B69095C748D}"/>
            </a:ext>
          </a:extLst>
        </xdr:cNvPr>
        <xdr:cNvSpPr/>
      </xdr:nvSpPr>
      <xdr:spPr bwMode="auto">
        <a:xfrm>
          <a:off x="7419975" y="2676525"/>
          <a:ext cx="295275" cy="204724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43" name="Picture 11" descr="Logo Aero">
          <a:extLst>
            <a:ext uri="{FF2B5EF4-FFF2-40B4-BE49-F238E27FC236}">
              <a16:creationId xmlns:a16="http://schemas.microsoft.com/office/drawing/2014/main" id="{86F96DA4-707C-45E3-B6BF-9C78178C26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57</xdr:row>
      <xdr:rowOff>41276</xdr:rowOff>
    </xdr:to>
    <xdr:sp macro="" textlink="">
      <xdr:nvSpPr>
        <xdr:cNvPr id="44" name="Check Box 5" hidden="1">
          <a:extLst>
            <a:ext uri="{63B3BB69-23CF-44E3-9099-C40C66FF867C}">
              <a14:compatExt xmlns:a14="http://schemas.microsoft.com/office/drawing/2010/main" spid="_x0000_s2051"/>
            </a:ext>
            <a:ext uri="{FF2B5EF4-FFF2-40B4-BE49-F238E27FC236}">
              <a16:creationId xmlns:a16="http://schemas.microsoft.com/office/drawing/2014/main" id="{737C4ABD-EC7D-4F1B-8D21-220DC01A805E}"/>
            </a:ext>
          </a:extLst>
        </xdr:cNvPr>
        <xdr:cNvSpPr/>
      </xdr:nvSpPr>
      <xdr:spPr bwMode="auto">
        <a:xfrm>
          <a:off x="4371975" y="2676525"/>
          <a:ext cx="295275" cy="80613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57</xdr:row>
      <xdr:rowOff>41276</xdr:rowOff>
    </xdr:to>
    <xdr:sp macro="" textlink="">
      <xdr:nvSpPr>
        <xdr:cNvPr id="45" name="Check Box 6" hidden="1">
          <a:extLst>
            <a:ext uri="{63B3BB69-23CF-44E3-9099-C40C66FF867C}">
              <a14:compatExt xmlns:a14="http://schemas.microsoft.com/office/drawing/2010/main" spid="_x0000_s2052"/>
            </a:ext>
            <a:ext uri="{FF2B5EF4-FFF2-40B4-BE49-F238E27FC236}">
              <a16:creationId xmlns:a16="http://schemas.microsoft.com/office/drawing/2014/main" id="{5AEC3297-D051-4889-93AA-4786DDD0BBE5}"/>
            </a:ext>
          </a:extLst>
        </xdr:cNvPr>
        <xdr:cNvSpPr/>
      </xdr:nvSpPr>
      <xdr:spPr bwMode="auto">
        <a:xfrm>
          <a:off x="7419975" y="2676525"/>
          <a:ext cx="295275" cy="80613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46" name="Picture 11" descr="Logo Aero">
          <a:extLst>
            <a:ext uri="{FF2B5EF4-FFF2-40B4-BE49-F238E27FC236}">
              <a16:creationId xmlns:a16="http://schemas.microsoft.com/office/drawing/2014/main" id="{CDE09CC7-94CB-44BF-9122-C7A6BA4936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50</xdr:row>
      <xdr:rowOff>127001</xdr:rowOff>
    </xdr:to>
    <xdr:sp macro="" textlink="">
      <xdr:nvSpPr>
        <xdr:cNvPr id="47" name="Check Box 5" hidden="1">
          <a:extLst>
            <a:ext uri="{63B3BB69-23CF-44E3-9099-C40C66FF867C}">
              <a14:compatExt xmlns:a14="http://schemas.microsoft.com/office/drawing/2010/main" spid="_x0000_s2051"/>
            </a:ext>
            <a:ext uri="{FF2B5EF4-FFF2-40B4-BE49-F238E27FC236}">
              <a16:creationId xmlns:a16="http://schemas.microsoft.com/office/drawing/2014/main" id="{F26AB80A-2762-4A23-BFC3-0C23E376A593}"/>
            </a:ext>
          </a:extLst>
        </xdr:cNvPr>
        <xdr:cNvSpPr/>
      </xdr:nvSpPr>
      <xdr:spPr bwMode="auto">
        <a:xfrm>
          <a:off x="4371975" y="2676525"/>
          <a:ext cx="295275" cy="68611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50</xdr:row>
      <xdr:rowOff>127001</xdr:rowOff>
    </xdr:to>
    <xdr:sp macro="" textlink="">
      <xdr:nvSpPr>
        <xdr:cNvPr id="48" name="Check Box 6" hidden="1">
          <a:extLst>
            <a:ext uri="{63B3BB69-23CF-44E3-9099-C40C66FF867C}">
              <a14:compatExt xmlns:a14="http://schemas.microsoft.com/office/drawing/2010/main" spid="_x0000_s2052"/>
            </a:ext>
            <a:ext uri="{FF2B5EF4-FFF2-40B4-BE49-F238E27FC236}">
              <a16:creationId xmlns:a16="http://schemas.microsoft.com/office/drawing/2014/main" id="{2656FDC6-1FAE-42EC-8A10-FE64E22C7F0A}"/>
            </a:ext>
          </a:extLst>
        </xdr:cNvPr>
        <xdr:cNvSpPr/>
      </xdr:nvSpPr>
      <xdr:spPr bwMode="auto">
        <a:xfrm>
          <a:off x="7419975" y="2676525"/>
          <a:ext cx="295275" cy="68611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49" name="Picture 11" descr="Logo Aero">
          <a:extLst>
            <a:ext uri="{FF2B5EF4-FFF2-40B4-BE49-F238E27FC236}">
              <a16:creationId xmlns:a16="http://schemas.microsoft.com/office/drawing/2014/main" id="{3A68CBE7-57E1-485D-B015-47ED71809D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129</xdr:row>
      <xdr:rowOff>33867</xdr:rowOff>
    </xdr:to>
    <xdr:sp macro="" textlink="">
      <xdr:nvSpPr>
        <xdr:cNvPr id="50" name="Check Box 5" hidden="1">
          <a:extLst>
            <a:ext uri="{63B3BB69-23CF-44E3-9099-C40C66FF867C}">
              <a14:compatExt xmlns:a14="http://schemas.microsoft.com/office/drawing/2010/main" spid="_x0000_s2051"/>
            </a:ext>
            <a:ext uri="{FF2B5EF4-FFF2-40B4-BE49-F238E27FC236}">
              <a16:creationId xmlns:a16="http://schemas.microsoft.com/office/drawing/2014/main" id="{69D52ABC-6226-4497-967E-57899652248A}"/>
            </a:ext>
          </a:extLst>
        </xdr:cNvPr>
        <xdr:cNvSpPr/>
      </xdr:nvSpPr>
      <xdr:spPr bwMode="auto">
        <a:xfrm>
          <a:off x="4371975" y="2676525"/>
          <a:ext cx="295275" cy="20434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129</xdr:row>
      <xdr:rowOff>33867</xdr:rowOff>
    </xdr:to>
    <xdr:sp macro="" textlink="">
      <xdr:nvSpPr>
        <xdr:cNvPr id="51" name="Check Box 6" hidden="1">
          <a:extLst>
            <a:ext uri="{63B3BB69-23CF-44E3-9099-C40C66FF867C}">
              <a14:compatExt xmlns:a14="http://schemas.microsoft.com/office/drawing/2010/main" spid="_x0000_s2052"/>
            </a:ext>
            <a:ext uri="{FF2B5EF4-FFF2-40B4-BE49-F238E27FC236}">
              <a16:creationId xmlns:a16="http://schemas.microsoft.com/office/drawing/2014/main" id="{ECB077FD-46E6-4489-AED8-80890543C50F}"/>
            </a:ext>
          </a:extLst>
        </xdr:cNvPr>
        <xdr:cNvSpPr/>
      </xdr:nvSpPr>
      <xdr:spPr bwMode="auto">
        <a:xfrm>
          <a:off x="7419975" y="2676525"/>
          <a:ext cx="295275" cy="20434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52" name="Picture 11" descr="Logo Aero">
          <a:extLst>
            <a:ext uri="{FF2B5EF4-FFF2-40B4-BE49-F238E27FC236}">
              <a16:creationId xmlns:a16="http://schemas.microsoft.com/office/drawing/2014/main" id="{2F66E0DD-99D8-46D1-B6FA-016729121F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114</xdr:row>
      <xdr:rowOff>106892</xdr:rowOff>
    </xdr:to>
    <xdr:sp macro="" textlink="">
      <xdr:nvSpPr>
        <xdr:cNvPr id="53" name="Check Box 5" hidden="1">
          <a:extLst>
            <a:ext uri="{63B3BB69-23CF-44E3-9099-C40C66FF867C}">
              <a14:compatExt xmlns:a14="http://schemas.microsoft.com/office/drawing/2010/main" spid="_x0000_s2051"/>
            </a:ext>
            <a:ext uri="{FF2B5EF4-FFF2-40B4-BE49-F238E27FC236}">
              <a16:creationId xmlns:a16="http://schemas.microsoft.com/office/drawing/2014/main" id="{5B0BA3F5-8D46-401D-AA93-DE34C4F432F2}"/>
            </a:ext>
          </a:extLst>
        </xdr:cNvPr>
        <xdr:cNvSpPr/>
      </xdr:nvSpPr>
      <xdr:spPr bwMode="auto">
        <a:xfrm>
          <a:off x="4371975" y="2676525"/>
          <a:ext cx="295275" cy="180816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114</xdr:row>
      <xdr:rowOff>106892</xdr:rowOff>
    </xdr:to>
    <xdr:sp macro="" textlink="">
      <xdr:nvSpPr>
        <xdr:cNvPr id="54" name="Check Box 6" hidden="1">
          <a:extLst>
            <a:ext uri="{63B3BB69-23CF-44E3-9099-C40C66FF867C}">
              <a14:compatExt xmlns:a14="http://schemas.microsoft.com/office/drawing/2010/main" spid="_x0000_s2052"/>
            </a:ext>
            <a:ext uri="{FF2B5EF4-FFF2-40B4-BE49-F238E27FC236}">
              <a16:creationId xmlns:a16="http://schemas.microsoft.com/office/drawing/2014/main" id="{B1BB70E0-BDDB-4D9A-8E0F-7383BC819694}"/>
            </a:ext>
          </a:extLst>
        </xdr:cNvPr>
        <xdr:cNvSpPr/>
      </xdr:nvSpPr>
      <xdr:spPr bwMode="auto">
        <a:xfrm>
          <a:off x="7419975" y="2676525"/>
          <a:ext cx="295275" cy="180816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55" name="Picture 11" descr="Logo Aero">
          <a:extLst>
            <a:ext uri="{FF2B5EF4-FFF2-40B4-BE49-F238E27FC236}">
              <a16:creationId xmlns:a16="http://schemas.microsoft.com/office/drawing/2014/main" id="{BE395A0B-718F-4944-898E-7577A45A25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50</xdr:row>
      <xdr:rowOff>127001</xdr:rowOff>
    </xdr:to>
    <xdr:sp macro="" textlink="">
      <xdr:nvSpPr>
        <xdr:cNvPr id="56" name="Check Box 5" hidden="1">
          <a:extLst>
            <a:ext uri="{63B3BB69-23CF-44E3-9099-C40C66FF867C}">
              <a14:compatExt xmlns:a14="http://schemas.microsoft.com/office/drawing/2010/main" spid="_x0000_s2051"/>
            </a:ext>
            <a:ext uri="{FF2B5EF4-FFF2-40B4-BE49-F238E27FC236}">
              <a16:creationId xmlns:a16="http://schemas.microsoft.com/office/drawing/2014/main" id="{54385C07-B881-46F4-B244-7F991F68048A}"/>
            </a:ext>
          </a:extLst>
        </xdr:cNvPr>
        <xdr:cNvSpPr/>
      </xdr:nvSpPr>
      <xdr:spPr bwMode="auto">
        <a:xfrm>
          <a:off x="4371975" y="2676525"/>
          <a:ext cx="295275" cy="68611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50</xdr:row>
      <xdr:rowOff>127001</xdr:rowOff>
    </xdr:to>
    <xdr:sp macro="" textlink="">
      <xdr:nvSpPr>
        <xdr:cNvPr id="57" name="Check Box 6" hidden="1">
          <a:extLst>
            <a:ext uri="{63B3BB69-23CF-44E3-9099-C40C66FF867C}">
              <a14:compatExt xmlns:a14="http://schemas.microsoft.com/office/drawing/2010/main" spid="_x0000_s2052"/>
            </a:ext>
            <a:ext uri="{FF2B5EF4-FFF2-40B4-BE49-F238E27FC236}">
              <a16:creationId xmlns:a16="http://schemas.microsoft.com/office/drawing/2014/main" id="{AAEA808C-8241-4B9E-8675-402E2FA31C71}"/>
            </a:ext>
          </a:extLst>
        </xdr:cNvPr>
        <xdr:cNvSpPr/>
      </xdr:nvSpPr>
      <xdr:spPr bwMode="auto">
        <a:xfrm>
          <a:off x="7419975" y="2676525"/>
          <a:ext cx="295275" cy="68611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58" name="Picture 11" descr="Logo Aero">
          <a:extLst>
            <a:ext uri="{FF2B5EF4-FFF2-40B4-BE49-F238E27FC236}">
              <a16:creationId xmlns:a16="http://schemas.microsoft.com/office/drawing/2014/main" id="{6C95AE28-0773-4A33-87DC-CB4E549132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44</xdr:row>
      <xdr:rowOff>146051</xdr:rowOff>
    </xdr:to>
    <xdr:sp macro="" textlink="">
      <xdr:nvSpPr>
        <xdr:cNvPr id="59" name="Check Box 5" hidden="1">
          <a:extLst>
            <a:ext uri="{63B3BB69-23CF-44E3-9099-C40C66FF867C}">
              <a14:compatExt xmlns:a14="http://schemas.microsoft.com/office/drawing/2010/main" spid="_x0000_s2051"/>
            </a:ext>
            <a:ext uri="{FF2B5EF4-FFF2-40B4-BE49-F238E27FC236}">
              <a16:creationId xmlns:a16="http://schemas.microsoft.com/office/drawing/2014/main" id="{A7842EE7-D3AD-4057-8517-DA4912FC93F2}"/>
            </a:ext>
          </a:extLst>
        </xdr:cNvPr>
        <xdr:cNvSpPr/>
      </xdr:nvSpPr>
      <xdr:spPr bwMode="auto">
        <a:xfrm>
          <a:off x="4371975" y="2676525"/>
          <a:ext cx="295275" cy="5813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44</xdr:row>
      <xdr:rowOff>146051</xdr:rowOff>
    </xdr:to>
    <xdr:sp macro="" textlink="">
      <xdr:nvSpPr>
        <xdr:cNvPr id="60" name="Check Box 6" hidden="1">
          <a:extLst>
            <a:ext uri="{63B3BB69-23CF-44E3-9099-C40C66FF867C}">
              <a14:compatExt xmlns:a14="http://schemas.microsoft.com/office/drawing/2010/main" spid="_x0000_s2052"/>
            </a:ext>
            <a:ext uri="{FF2B5EF4-FFF2-40B4-BE49-F238E27FC236}">
              <a16:creationId xmlns:a16="http://schemas.microsoft.com/office/drawing/2014/main" id="{4FA86505-4F0F-432D-B8DB-55790D2F7364}"/>
            </a:ext>
          </a:extLst>
        </xdr:cNvPr>
        <xdr:cNvSpPr/>
      </xdr:nvSpPr>
      <xdr:spPr bwMode="auto">
        <a:xfrm>
          <a:off x="7419975" y="2676525"/>
          <a:ext cx="295275" cy="5813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61" name="Picture 11" descr="Logo Aero">
          <a:extLst>
            <a:ext uri="{FF2B5EF4-FFF2-40B4-BE49-F238E27FC236}">
              <a16:creationId xmlns:a16="http://schemas.microsoft.com/office/drawing/2014/main" id="{780F1970-CA99-467D-9FC8-22474285FA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114</xdr:row>
      <xdr:rowOff>106892</xdr:rowOff>
    </xdr:to>
    <xdr:sp macro="" textlink="">
      <xdr:nvSpPr>
        <xdr:cNvPr id="62" name="Check Box 5" hidden="1">
          <a:extLst>
            <a:ext uri="{63B3BB69-23CF-44E3-9099-C40C66FF867C}">
              <a14:compatExt xmlns:a14="http://schemas.microsoft.com/office/drawing/2010/main" spid="_x0000_s2051"/>
            </a:ext>
            <a:ext uri="{FF2B5EF4-FFF2-40B4-BE49-F238E27FC236}">
              <a16:creationId xmlns:a16="http://schemas.microsoft.com/office/drawing/2014/main" id="{A0EE28C1-A110-4877-A896-A1F6CA35D4EF}"/>
            </a:ext>
          </a:extLst>
        </xdr:cNvPr>
        <xdr:cNvSpPr/>
      </xdr:nvSpPr>
      <xdr:spPr bwMode="auto">
        <a:xfrm>
          <a:off x="4371975" y="2676525"/>
          <a:ext cx="295275" cy="180816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114</xdr:row>
      <xdr:rowOff>106892</xdr:rowOff>
    </xdr:to>
    <xdr:sp macro="" textlink="">
      <xdr:nvSpPr>
        <xdr:cNvPr id="63" name="Check Box 6" hidden="1">
          <a:extLst>
            <a:ext uri="{63B3BB69-23CF-44E3-9099-C40C66FF867C}">
              <a14:compatExt xmlns:a14="http://schemas.microsoft.com/office/drawing/2010/main" spid="_x0000_s2052"/>
            </a:ext>
            <a:ext uri="{FF2B5EF4-FFF2-40B4-BE49-F238E27FC236}">
              <a16:creationId xmlns:a16="http://schemas.microsoft.com/office/drawing/2014/main" id="{ADB18DCC-E843-4B89-9B85-C432A05D1875}"/>
            </a:ext>
          </a:extLst>
        </xdr:cNvPr>
        <xdr:cNvSpPr/>
      </xdr:nvSpPr>
      <xdr:spPr bwMode="auto">
        <a:xfrm>
          <a:off x="7419975" y="2676525"/>
          <a:ext cx="295275" cy="180816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64" name="Picture 11" descr="Logo Aero">
          <a:extLst>
            <a:ext uri="{FF2B5EF4-FFF2-40B4-BE49-F238E27FC236}">
              <a16:creationId xmlns:a16="http://schemas.microsoft.com/office/drawing/2014/main" id="{9A8FDF4F-0C19-4410-8ADA-70D6B068A9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100</xdr:row>
      <xdr:rowOff>76201</xdr:rowOff>
    </xdr:to>
    <xdr:sp macro="" textlink="">
      <xdr:nvSpPr>
        <xdr:cNvPr id="65" name="Check Box 5" hidden="1">
          <a:extLst>
            <a:ext uri="{63B3BB69-23CF-44E3-9099-C40C66FF867C}">
              <a14:compatExt xmlns:a14="http://schemas.microsoft.com/office/drawing/2010/main" spid="_x0000_s2051"/>
            </a:ext>
            <a:ext uri="{FF2B5EF4-FFF2-40B4-BE49-F238E27FC236}">
              <a16:creationId xmlns:a16="http://schemas.microsoft.com/office/drawing/2014/main" id="{BDC3309C-707E-4145-ACF3-F06F9AF05058}"/>
            </a:ext>
          </a:extLst>
        </xdr:cNvPr>
        <xdr:cNvSpPr/>
      </xdr:nvSpPr>
      <xdr:spPr bwMode="auto">
        <a:xfrm>
          <a:off x="4371975" y="2676525"/>
          <a:ext cx="295275" cy="15786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100</xdr:row>
      <xdr:rowOff>76201</xdr:rowOff>
    </xdr:to>
    <xdr:sp macro="" textlink="">
      <xdr:nvSpPr>
        <xdr:cNvPr id="66" name="Check Box 6" hidden="1">
          <a:extLst>
            <a:ext uri="{63B3BB69-23CF-44E3-9099-C40C66FF867C}">
              <a14:compatExt xmlns:a14="http://schemas.microsoft.com/office/drawing/2010/main" spid="_x0000_s2052"/>
            </a:ext>
            <a:ext uri="{FF2B5EF4-FFF2-40B4-BE49-F238E27FC236}">
              <a16:creationId xmlns:a16="http://schemas.microsoft.com/office/drawing/2014/main" id="{0A1FBD28-3009-4B06-8964-533F70E65F2E}"/>
            </a:ext>
          </a:extLst>
        </xdr:cNvPr>
        <xdr:cNvSpPr/>
      </xdr:nvSpPr>
      <xdr:spPr bwMode="auto">
        <a:xfrm>
          <a:off x="7419975" y="2676525"/>
          <a:ext cx="295275" cy="157861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67" name="Picture 11" descr="Logo Aero">
          <a:extLst>
            <a:ext uri="{FF2B5EF4-FFF2-40B4-BE49-F238E27FC236}">
              <a16:creationId xmlns:a16="http://schemas.microsoft.com/office/drawing/2014/main" id="{FCD5BB23-1491-43C6-94FA-E132591907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44</xdr:row>
      <xdr:rowOff>146051</xdr:rowOff>
    </xdr:to>
    <xdr:sp macro="" textlink="">
      <xdr:nvSpPr>
        <xdr:cNvPr id="68" name="Check Box 5" hidden="1">
          <a:extLst>
            <a:ext uri="{63B3BB69-23CF-44E3-9099-C40C66FF867C}">
              <a14:compatExt xmlns:a14="http://schemas.microsoft.com/office/drawing/2010/main" spid="_x0000_s2051"/>
            </a:ext>
            <a:ext uri="{FF2B5EF4-FFF2-40B4-BE49-F238E27FC236}">
              <a16:creationId xmlns:a16="http://schemas.microsoft.com/office/drawing/2014/main" id="{0E30065F-7E5C-4EE1-B2BA-308FDFF18959}"/>
            </a:ext>
          </a:extLst>
        </xdr:cNvPr>
        <xdr:cNvSpPr/>
      </xdr:nvSpPr>
      <xdr:spPr bwMode="auto">
        <a:xfrm>
          <a:off x="4371975" y="2676525"/>
          <a:ext cx="295275" cy="5813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44</xdr:row>
      <xdr:rowOff>146051</xdr:rowOff>
    </xdr:to>
    <xdr:sp macro="" textlink="">
      <xdr:nvSpPr>
        <xdr:cNvPr id="69" name="Check Box 6" hidden="1">
          <a:extLst>
            <a:ext uri="{63B3BB69-23CF-44E3-9099-C40C66FF867C}">
              <a14:compatExt xmlns:a14="http://schemas.microsoft.com/office/drawing/2010/main" spid="_x0000_s2052"/>
            </a:ext>
            <a:ext uri="{FF2B5EF4-FFF2-40B4-BE49-F238E27FC236}">
              <a16:creationId xmlns:a16="http://schemas.microsoft.com/office/drawing/2014/main" id="{63F90257-3E0D-4555-A0A6-BDD156E5D6AE}"/>
            </a:ext>
          </a:extLst>
        </xdr:cNvPr>
        <xdr:cNvSpPr/>
      </xdr:nvSpPr>
      <xdr:spPr bwMode="auto">
        <a:xfrm>
          <a:off x="7419975" y="2676525"/>
          <a:ext cx="295275" cy="5813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70" name="Picture 11" descr="Logo Aero">
          <a:extLst>
            <a:ext uri="{FF2B5EF4-FFF2-40B4-BE49-F238E27FC236}">
              <a16:creationId xmlns:a16="http://schemas.microsoft.com/office/drawing/2014/main" id="{EF82EB04-A5E2-416F-BB2A-FA8D75EF8A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39</xdr:row>
      <xdr:rowOff>98426</xdr:rowOff>
    </xdr:to>
    <xdr:sp macro="" textlink="">
      <xdr:nvSpPr>
        <xdr:cNvPr id="71" name="Check Box 5" hidden="1">
          <a:extLst>
            <a:ext uri="{63B3BB69-23CF-44E3-9099-C40C66FF867C}">
              <a14:compatExt xmlns:a14="http://schemas.microsoft.com/office/drawing/2010/main" spid="_x0000_s2051"/>
            </a:ext>
            <a:ext uri="{FF2B5EF4-FFF2-40B4-BE49-F238E27FC236}">
              <a16:creationId xmlns:a16="http://schemas.microsoft.com/office/drawing/2014/main" id="{8E3FB3DA-A7D7-41BD-9166-E896B46C26BC}"/>
            </a:ext>
          </a:extLst>
        </xdr:cNvPr>
        <xdr:cNvSpPr/>
      </xdr:nvSpPr>
      <xdr:spPr bwMode="auto">
        <a:xfrm>
          <a:off x="4371975" y="2676525"/>
          <a:ext cx="295275" cy="48609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39</xdr:row>
      <xdr:rowOff>98426</xdr:rowOff>
    </xdr:to>
    <xdr:sp macro="" textlink="">
      <xdr:nvSpPr>
        <xdr:cNvPr id="72" name="Check Box 6" hidden="1">
          <a:extLst>
            <a:ext uri="{63B3BB69-23CF-44E3-9099-C40C66FF867C}">
              <a14:compatExt xmlns:a14="http://schemas.microsoft.com/office/drawing/2010/main" spid="_x0000_s2052"/>
            </a:ext>
            <a:ext uri="{FF2B5EF4-FFF2-40B4-BE49-F238E27FC236}">
              <a16:creationId xmlns:a16="http://schemas.microsoft.com/office/drawing/2014/main" id="{E33BFC12-91E4-4E3D-8E1C-58A78469CDA2}"/>
            </a:ext>
          </a:extLst>
        </xdr:cNvPr>
        <xdr:cNvSpPr/>
      </xdr:nvSpPr>
      <xdr:spPr bwMode="auto">
        <a:xfrm>
          <a:off x="7419975" y="2676525"/>
          <a:ext cx="295275" cy="48609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73" name="Picture 11" descr="Logo Aero">
          <a:extLst>
            <a:ext uri="{FF2B5EF4-FFF2-40B4-BE49-F238E27FC236}">
              <a16:creationId xmlns:a16="http://schemas.microsoft.com/office/drawing/2014/main" id="{DA6875BA-111D-47BE-B6F3-2085DC1A1D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447675</xdr:colOff>
      <xdr:row>143</xdr:row>
      <xdr:rowOff>98426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F6A4AF7-655F-4650-A550-EED883229A8E}"/>
            </a:ext>
          </a:extLst>
        </xdr:cNvPr>
        <xdr:cNvSpPr/>
      </xdr:nvSpPr>
      <xdr:spPr bwMode="auto">
        <a:xfrm>
          <a:off x="4371975" y="2676525"/>
          <a:ext cx="295275" cy="227774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143</xdr:row>
      <xdr:rowOff>98426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472AB9C-F315-4B00-B822-CBB48A32108A}"/>
            </a:ext>
          </a:extLst>
        </xdr:cNvPr>
        <xdr:cNvSpPr/>
      </xdr:nvSpPr>
      <xdr:spPr bwMode="auto">
        <a:xfrm>
          <a:off x="7419975" y="2676525"/>
          <a:ext cx="295275" cy="227774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4" name="Picture 11" descr="Logo Aero">
          <a:extLst>
            <a:ext uri="{FF2B5EF4-FFF2-40B4-BE49-F238E27FC236}">
              <a16:creationId xmlns:a16="http://schemas.microsoft.com/office/drawing/2014/main" id="{6A665D2F-8998-4DDE-89CB-6CE71245B9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129</xdr:row>
      <xdr:rowOff>12701</xdr:rowOff>
    </xdr:to>
    <xdr:sp macro="" textlink="">
      <xdr:nvSpPr>
        <xdr:cNvPr id="5" name="Check Box 5" hidden="1">
          <a:extLst>
            <a:ext uri="{63B3BB69-23CF-44E3-9099-C40C66FF867C}">
              <a14:compatExt xmlns:a14="http://schemas.microsoft.com/office/drawing/2010/main" spid="_x0000_s2051"/>
            </a:ext>
            <a:ext uri="{FF2B5EF4-FFF2-40B4-BE49-F238E27FC236}">
              <a16:creationId xmlns:a16="http://schemas.microsoft.com/office/drawing/2014/main" id="{1BC7FB27-4D3C-4EBB-BA5D-2B00905B058A}"/>
            </a:ext>
          </a:extLst>
        </xdr:cNvPr>
        <xdr:cNvSpPr/>
      </xdr:nvSpPr>
      <xdr:spPr bwMode="auto">
        <a:xfrm>
          <a:off x="4371975" y="2676525"/>
          <a:ext cx="295275" cy="204247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129</xdr:row>
      <xdr:rowOff>12701</xdr:rowOff>
    </xdr:to>
    <xdr:sp macro="" textlink="">
      <xdr:nvSpPr>
        <xdr:cNvPr id="6" name="Check Box 6" hidden="1">
          <a:extLst>
            <a:ext uri="{63B3BB69-23CF-44E3-9099-C40C66FF867C}">
              <a14:compatExt xmlns:a14="http://schemas.microsoft.com/office/drawing/2010/main" spid="_x0000_s2052"/>
            </a:ext>
            <a:ext uri="{FF2B5EF4-FFF2-40B4-BE49-F238E27FC236}">
              <a16:creationId xmlns:a16="http://schemas.microsoft.com/office/drawing/2014/main" id="{9A897711-D055-4BE5-B06B-D7DD912F6F58}"/>
            </a:ext>
          </a:extLst>
        </xdr:cNvPr>
        <xdr:cNvSpPr/>
      </xdr:nvSpPr>
      <xdr:spPr bwMode="auto">
        <a:xfrm>
          <a:off x="7419975" y="2676525"/>
          <a:ext cx="295275" cy="204247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7" name="Picture 11" descr="Logo Aero">
          <a:extLst>
            <a:ext uri="{FF2B5EF4-FFF2-40B4-BE49-F238E27FC236}">
              <a16:creationId xmlns:a16="http://schemas.microsoft.com/office/drawing/2014/main" id="{BF1D477C-EE0A-4E5F-8708-303C137E73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57</xdr:row>
      <xdr:rowOff>41276</xdr:rowOff>
    </xdr:to>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88CFEDFA-B181-4CA6-83C6-13F52E0E8CA3}"/>
            </a:ext>
          </a:extLst>
        </xdr:cNvPr>
        <xdr:cNvSpPr/>
      </xdr:nvSpPr>
      <xdr:spPr bwMode="auto">
        <a:xfrm>
          <a:off x="4371975" y="2676525"/>
          <a:ext cx="295275" cy="80613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57</xdr:row>
      <xdr:rowOff>41276</xdr:rowOff>
    </xdr:to>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37C5D430-8AB4-46E6-AF80-DE87419106B5}"/>
            </a:ext>
          </a:extLst>
        </xdr:cNvPr>
        <xdr:cNvSpPr/>
      </xdr:nvSpPr>
      <xdr:spPr bwMode="auto">
        <a:xfrm>
          <a:off x="7419975" y="2676525"/>
          <a:ext cx="295275" cy="80613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10" name="Picture 11" descr="Logo Aero">
          <a:extLst>
            <a:ext uri="{FF2B5EF4-FFF2-40B4-BE49-F238E27FC236}">
              <a16:creationId xmlns:a16="http://schemas.microsoft.com/office/drawing/2014/main" id="{2E051E9F-F0E7-4EDA-A6F1-38461FF77C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50</xdr:row>
      <xdr:rowOff>127001</xdr:rowOff>
    </xdr:to>
    <xdr:sp macro="" textlink="">
      <xdr:nvSpPr>
        <xdr:cNvPr id="11" name="Check Box 5" hidden="1">
          <a:extLst>
            <a:ext uri="{63B3BB69-23CF-44E3-9099-C40C66FF867C}">
              <a14:compatExt xmlns:a14="http://schemas.microsoft.com/office/drawing/2010/main" spid="_x0000_s2051"/>
            </a:ext>
            <a:ext uri="{FF2B5EF4-FFF2-40B4-BE49-F238E27FC236}">
              <a16:creationId xmlns:a16="http://schemas.microsoft.com/office/drawing/2014/main" id="{0E545D9F-2FD0-421C-8A55-7E4BD76952E9}"/>
            </a:ext>
          </a:extLst>
        </xdr:cNvPr>
        <xdr:cNvSpPr/>
      </xdr:nvSpPr>
      <xdr:spPr bwMode="auto">
        <a:xfrm>
          <a:off x="4371975" y="2676525"/>
          <a:ext cx="295275" cy="68611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50</xdr:row>
      <xdr:rowOff>127001</xdr:rowOff>
    </xdr:to>
    <xdr:sp macro="" textlink="">
      <xdr:nvSpPr>
        <xdr:cNvPr id="12" name="Check Box 6" hidden="1">
          <a:extLst>
            <a:ext uri="{63B3BB69-23CF-44E3-9099-C40C66FF867C}">
              <a14:compatExt xmlns:a14="http://schemas.microsoft.com/office/drawing/2010/main" spid="_x0000_s2052"/>
            </a:ext>
            <a:ext uri="{FF2B5EF4-FFF2-40B4-BE49-F238E27FC236}">
              <a16:creationId xmlns:a16="http://schemas.microsoft.com/office/drawing/2014/main" id="{3809573A-CA21-4D1F-8BAE-092D33E7EB4C}"/>
            </a:ext>
          </a:extLst>
        </xdr:cNvPr>
        <xdr:cNvSpPr/>
      </xdr:nvSpPr>
      <xdr:spPr bwMode="auto">
        <a:xfrm>
          <a:off x="7419975" y="2676525"/>
          <a:ext cx="295275" cy="68611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13" name="Picture 11" descr="Logo Aero">
          <a:extLst>
            <a:ext uri="{FF2B5EF4-FFF2-40B4-BE49-F238E27FC236}">
              <a16:creationId xmlns:a16="http://schemas.microsoft.com/office/drawing/2014/main" id="{AA4FEBD9-BADC-4783-8C48-22EDC69296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129</xdr:row>
      <xdr:rowOff>12701</xdr:rowOff>
    </xdr:to>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BCF5B7B5-3DA2-4813-958A-875E3308DD61}"/>
            </a:ext>
          </a:extLst>
        </xdr:cNvPr>
        <xdr:cNvSpPr/>
      </xdr:nvSpPr>
      <xdr:spPr bwMode="auto">
        <a:xfrm>
          <a:off x="4371975" y="2676525"/>
          <a:ext cx="295275" cy="204247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129</xdr:row>
      <xdr:rowOff>12701</xdr:rowOff>
    </xdr:to>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5B06C45E-BB50-4899-86E3-235A38A8130B}"/>
            </a:ext>
          </a:extLst>
        </xdr:cNvPr>
        <xdr:cNvSpPr/>
      </xdr:nvSpPr>
      <xdr:spPr bwMode="auto">
        <a:xfrm>
          <a:off x="7419975" y="2676525"/>
          <a:ext cx="295275" cy="204247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16" name="Picture 11" descr="Logo Aero">
          <a:extLst>
            <a:ext uri="{FF2B5EF4-FFF2-40B4-BE49-F238E27FC236}">
              <a16:creationId xmlns:a16="http://schemas.microsoft.com/office/drawing/2014/main" id="{92D32A79-382F-49BB-84E2-9091147FF4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115</xdr:row>
      <xdr:rowOff>3176</xdr:rowOff>
    </xdr:to>
    <xdr:sp macro="" textlink="">
      <xdr:nvSpPr>
        <xdr:cNvPr id="17" name="Check Box 5" hidden="1">
          <a:extLst>
            <a:ext uri="{63B3BB69-23CF-44E3-9099-C40C66FF867C}">
              <a14:compatExt xmlns:a14="http://schemas.microsoft.com/office/drawing/2010/main" spid="_x0000_s2051"/>
            </a:ext>
            <a:ext uri="{FF2B5EF4-FFF2-40B4-BE49-F238E27FC236}">
              <a16:creationId xmlns:a16="http://schemas.microsoft.com/office/drawing/2014/main" id="{69A9C8F8-990E-4526-A262-DD54F26A7E6A}"/>
            </a:ext>
          </a:extLst>
        </xdr:cNvPr>
        <xdr:cNvSpPr/>
      </xdr:nvSpPr>
      <xdr:spPr bwMode="auto">
        <a:xfrm>
          <a:off x="4371975" y="2676525"/>
          <a:ext cx="295275" cy="18148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115</xdr:row>
      <xdr:rowOff>3176</xdr:rowOff>
    </xdr:to>
    <xdr:sp macro="" textlink="">
      <xdr:nvSpPr>
        <xdr:cNvPr id="18" name="Check Box 6" hidden="1">
          <a:extLst>
            <a:ext uri="{63B3BB69-23CF-44E3-9099-C40C66FF867C}">
              <a14:compatExt xmlns:a14="http://schemas.microsoft.com/office/drawing/2010/main" spid="_x0000_s2052"/>
            </a:ext>
            <a:ext uri="{FF2B5EF4-FFF2-40B4-BE49-F238E27FC236}">
              <a16:creationId xmlns:a16="http://schemas.microsoft.com/office/drawing/2014/main" id="{D0A68782-A518-4774-9E79-214BB721AA97}"/>
            </a:ext>
          </a:extLst>
        </xdr:cNvPr>
        <xdr:cNvSpPr/>
      </xdr:nvSpPr>
      <xdr:spPr bwMode="auto">
        <a:xfrm>
          <a:off x="7419975" y="2676525"/>
          <a:ext cx="295275" cy="18148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19" name="Picture 11" descr="Logo Aero">
          <a:extLst>
            <a:ext uri="{FF2B5EF4-FFF2-40B4-BE49-F238E27FC236}">
              <a16:creationId xmlns:a16="http://schemas.microsoft.com/office/drawing/2014/main" id="{4CCD1905-2BD0-4D5D-84AC-7B67D6E841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50</xdr:row>
      <xdr:rowOff>127001</xdr:rowOff>
    </xdr:to>
    <xdr:sp macro="" textlink="">
      <xdr:nvSpPr>
        <xdr:cNvPr id="20" name="Check Box 5" hidden="1">
          <a:extLst>
            <a:ext uri="{63B3BB69-23CF-44E3-9099-C40C66FF867C}">
              <a14:compatExt xmlns:a14="http://schemas.microsoft.com/office/drawing/2010/main" spid="_x0000_s2051"/>
            </a:ext>
            <a:ext uri="{FF2B5EF4-FFF2-40B4-BE49-F238E27FC236}">
              <a16:creationId xmlns:a16="http://schemas.microsoft.com/office/drawing/2014/main" id="{29F396D1-0BA4-41C3-9EA8-200A3F0393AC}"/>
            </a:ext>
          </a:extLst>
        </xdr:cNvPr>
        <xdr:cNvSpPr/>
      </xdr:nvSpPr>
      <xdr:spPr bwMode="auto">
        <a:xfrm>
          <a:off x="4371975" y="2676525"/>
          <a:ext cx="295275" cy="68611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50</xdr:row>
      <xdr:rowOff>127001</xdr:rowOff>
    </xdr:to>
    <xdr:sp macro="" textlink="">
      <xdr:nvSpPr>
        <xdr:cNvPr id="21" name="Check Box 6" hidden="1">
          <a:extLst>
            <a:ext uri="{63B3BB69-23CF-44E3-9099-C40C66FF867C}">
              <a14:compatExt xmlns:a14="http://schemas.microsoft.com/office/drawing/2010/main" spid="_x0000_s2052"/>
            </a:ext>
            <a:ext uri="{FF2B5EF4-FFF2-40B4-BE49-F238E27FC236}">
              <a16:creationId xmlns:a16="http://schemas.microsoft.com/office/drawing/2014/main" id="{242EA855-9F04-4415-B283-7A05D5BEB970}"/>
            </a:ext>
          </a:extLst>
        </xdr:cNvPr>
        <xdr:cNvSpPr/>
      </xdr:nvSpPr>
      <xdr:spPr bwMode="auto">
        <a:xfrm>
          <a:off x="7419975" y="2676525"/>
          <a:ext cx="295275" cy="68611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22" name="Picture 11" descr="Logo Aero">
          <a:extLst>
            <a:ext uri="{FF2B5EF4-FFF2-40B4-BE49-F238E27FC236}">
              <a16:creationId xmlns:a16="http://schemas.microsoft.com/office/drawing/2014/main" id="{FD4FCEBA-E559-47B4-A4A4-C882B76828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44</xdr:row>
      <xdr:rowOff>146051</xdr:rowOff>
    </xdr:to>
    <xdr:sp macro="" textlink="">
      <xdr:nvSpPr>
        <xdr:cNvPr id="23" name="Check Box 5" hidden="1">
          <a:extLst>
            <a:ext uri="{63B3BB69-23CF-44E3-9099-C40C66FF867C}">
              <a14:compatExt xmlns:a14="http://schemas.microsoft.com/office/drawing/2010/main" spid="_x0000_s2051"/>
            </a:ext>
            <a:ext uri="{FF2B5EF4-FFF2-40B4-BE49-F238E27FC236}">
              <a16:creationId xmlns:a16="http://schemas.microsoft.com/office/drawing/2014/main" id="{99D0C1BA-66C0-46EA-A3EF-FA4E665E5B11}"/>
            </a:ext>
          </a:extLst>
        </xdr:cNvPr>
        <xdr:cNvSpPr/>
      </xdr:nvSpPr>
      <xdr:spPr bwMode="auto">
        <a:xfrm>
          <a:off x="4371975" y="2676525"/>
          <a:ext cx="295275" cy="5813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44</xdr:row>
      <xdr:rowOff>146051</xdr:rowOff>
    </xdr:to>
    <xdr:sp macro="" textlink="">
      <xdr:nvSpPr>
        <xdr:cNvPr id="24" name="Check Box 6" hidden="1">
          <a:extLst>
            <a:ext uri="{63B3BB69-23CF-44E3-9099-C40C66FF867C}">
              <a14:compatExt xmlns:a14="http://schemas.microsoft.com/office/drawing/2010/main" spid="_x0000_s2052"/>
            </a:ext>
            <a:ext uri="{FF2B5EF4-FFF2-40B4-BE49-F238E27FC236}">
              <a16:creationId xmlns:a16="http://schemas.microsoft.com/office/drawing/2014/main" id="{C20AFFDB-C397-4472-B727-AF66B2F7A93E}"/>
            </a:ext>
          </a:extLst>
        </xdr:cNvPr>
        <xdr:cNvSpPr/>
      </xdr:nvSpPr>
      <xdr:spPr bwMode="auto">
        <a:xfrm>
          <a:off x="7419975" y="2676525"/>
          <a:ext cx="295275" cy="5813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25" name="Picture 11" descr="Logo Aero">
          <a:extLst>
            <a:ext uri="{FF2B5EF4-FFF2-40B4-BE49-F238E27FC236}">
              <a16:creationId xmlns:a16="http://schemas.microsoft.com/office/drawing/2014/main" id="{298DB10A-8487-4EBD-8131-0EABBB0D7E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157</xdr:row>
      <xdr:rowOff>155576</xdr:rowOff>
    </xdr:to>
    <xdr:sp macro="" textlink="">
      <xdr:nvSpPr>
        <xdr:cNvPr id="26" name="Check Box 5" hidden="1">
          <a:extLst>
            <a:ext uri="{63B3BB69-23CF-44E3-9099-C40C66FF867C}">
              <a14:compatExt xmlns:a14="http://schemas.microsoft.com/office/drawing/2010/main" spid="_x0000_s2051"/>
            </a:ext>
            <a:ext uri="{FF2B5EF4-FFF2-40B4-BE49-F238E27FC236}">
              <a16:creationId xmlns:a16="http://schemas.microsoft.com/office/drawing/2014/main" id="{4B75373F-12A9-45A4-8EEF-501B2CA3854C}"/>
            </a:ext>
          </a:extLst>
        </xdr:cNvPr>
        <xdr:cNvSpPr/>
      </xdr:nvSpPr>
      <xdr:spPr bwMode="auto">
        <a:xfrm>
          <a:off x="4371975" y="2676525"/>
          <a:ext cx="295275" cy="251015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157</xdr:row>
      <xdr:rowOff>155576</xdr:rowOff>
    </xdr:to>
    <xdr:sp macro="" textlink="">
      <xdr:nvSpPr>
        <xdr:cNvPr id="27" name="Check Box 6" hidden="1">
          <a:extLst>
            <a:ext uri="{63B3BB69-23CF-44E3-9099-C40C66FF867C}">
              <a14:compatExt xmlns:a14="http://schemas.microsoft.com/office/drawing/2010/main" spid="_x0000_s2052"/>
            </a:ext>
            <a:ext uri="{FF2B5EF4-FFF2-40B4-BE49-F238E27FC236}">
              <a16:creationId xmlns:a16="http://schemas.microsoft.com/office/drawing/2014/main" id="{260C409A-0F33-4295-8D35-4946405C1708}"/>
            </a:ext>
          </a:extLst>
        </xdr:cNvPr>
        <xdr:cNvSpPr/>
      </xdr:nvSpPr>
      <xdr:spPr bwMode="auto">
        <a:xfrm>
          <a:off x="7419975" y="2676525"/>
          <a:ext cx="295275" cy="251015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28" name="Picture 11" descr="Logo Aero">
          <a:extLst>
            <a:ext uri="{FF2B5EF4-FFF2-40B4-BE49-F238E27FC236}">
              <a16:creationId xmlns:a16="http://schemas.microsoft.com/office/drawing/2014/main" id="{233135DA-A58C-4B80-9489-776A405196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143</xdr:row>
      <xdr:rowOff>69851</xdr:rowOff>
    </xdr:to>
    <xdr:sp macro="" textlink="">
      <xdr:nvSpPr>
        <xdr:cNvPr id="29" name="Check Box 5" hidden="1">
          <a:extLst>
            <a:ext uri="{63B3BB69-23CF-44E3-9099-C40C66FF867C}">
              <a14:compatExt xmlns:a14="http://schemas.microsoft.com/office/drawing/2010/main" spid="_x0000_s2051"/>
            </a:ext>
            <a:ext uri="{FF2B5EF4-FFF2-40B4-BE49-F238E27FC236}">
              <a16:creationId xmlns:a16="http://schemas.microsoft.com/office/drawing/2014/main" id="{883C5935-564F-44FC-8992-28F1F3CAAB18}"/>
            </a:ext>
          </a:extLst>
        </xdr:cNvPr>
        <xdr:cNvSpPr/>
      </xdr:nvSpPr>
      <xdr:spPr bwMode="auto">
        <a:xfrm>
          <a:off x="4371975" y="2676525"/>
          <a:ext cx="295275" cy="22748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143</xdr:row>
      <xdr:rowOff>69851</xdr:rowOff>
    </xdr:to>
    <xdr:sp macro="" textlink="">
      <xdr:nvSpPr>
        <xdr:cNvPr id="30" name="Check Box 6" hidden="1">
          <a:extLst>
            <a:ext uri="{63B3BB69-23CF-44E3-9099-C40C66FF867C}">
              <a14:compatExt xmlns:a14="http://schemas.microsoft.com/office/drawing/2010/main" spid="_x0000_s2052"/>
            </a:ext>
            <a:ext uri="{FF2B5EF4-FFF2-40B4-BE49-F238E27FC236}">
              <a16:creationId xmlns:a16="http://schemas.microsoft.com/office/drawing/2014/main" id="{9213C0A3-E7A6-4DFC-8DF0-3C8955807131}"/>
            </a:ext>
          </a:extLst>
        </xdr:cNvPr>
        <xdr:cNvSpPr/>
      </xdr:nvSpPr>
      <xdr:spPr bwMode="auto">
        <a:xfrm>
          <a:off x="7419975" y="2676525"/>
          <a:ext cx="295275" cy="22748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31" name="Picture 11" descr="Logo Aero">
          <a:extLst>
            <a:ext uri="{FF2B5EF4-FFF2-40B4-BE49-F238E27FC236}">
              <a16:creationId xmlns:a16="http://schemas.microsoft.com/office/drawing/2014/main" id="{EEB0AB47-9912-4AE7-B4BF-C00709E664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64</xdr:row>
      <xdr:rowOff>107951</xdr:rowOff>
    </xdr:to>
    <xdr:sp macro="" textlink="">
      <xdr:nvSpPr>
        <xdr:cNvPr id="32" name="Check Box 5" hidden="1">
          <a:extLst>
            <a:ext uri="{63B3BB69-23CF-44E3-9099-C40C66FF867C}">
              <a14:compatExt xmlns:a14="http://schemas.microsoft.com/office/drawing/2010/main" spid="_x0000_s2051"/>
            </a:ext>
            <a:ext uri="{FF2B5EF4-FFF2-40B4-BE49-F238E27FC236}">
              <a16:creationId xmlns:a16="http://schemas.microsoft.com/office/drawing/2014/main" id="{3BA0B4D9-CD4E-4210-A9A9-56D880064582}"/>
            </a:ext>
          </a:extLst>
        </xdr:cNvPr>
        <xdr:cNvSpPr/>
      </xdr:nvSpPr>
      <xdr:spPr bwMode="auto">
        <a:xfrm>
          <a:off x="4371975" y="2676525"/>
          <a:ext cx="295275" cy="96520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64</xdr:row>
      <xdr:rowOff>107951</xdr:rowOff>
    </xdr:to>
    <xdr:sp macro="" textlink="">
      <xdr:nvSpPr>
        <xdr:cNvPr id="33" name="Check Box 6" hidden="1">
          <a:extLst>
            <a:ext uri="{63B3BB69-23CF-44E3-9099-C40C66FF867C}">
              <a14:compatExt xmlns:a14="http://schemas.microsoft.com/office/drawing/2010/main" spid="_x0000_s2052"/>
            </a:ext>
            <a:ext uri="{FF2B5EF4-FFF2-40B4-BE49-F238E27FC236}">
              <a16:creationId xmlns:a16="http://schemas.microsoft.com/office/drawing/2014/main" id="{04770583-F8F8-4318-B63C-8C4B5A2D0286}"/>
            </a:ext>
          </a:extLst>
        </xdr:cNvPr>
        <xdr:cNvSpPr/>
      </xdr:nvSpPr>
      <xdr:spPr bwMode="auto">
        <a:xfrm>
          <a:off x="7419975" y="2676525"/>
          <a:ext cx="295275" cy="96520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34" name="Picture 11" descr="Logo Aero">
          <a:extLst>
            <a:ext uri="{FF2B5EF4-FFF2-40B4-BE49-F238E27FC236}">
              <a16:creationId xmlns:a16="http://schemas.microsoft.com/office/drawing/2014/main" id="{E084BA31-63B4-4063-8E06-87BFAC4BEF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57</xdr:row>
      <xdr:rowOff>41276</xdr:rowOff>
    </xdr:to>
    <xdr:sp macro="" textlink="">
      <xdr:nvSpPr>
        <xdr:cNvPr id="35" name="Check Box 5" hidden="1">
          <a:extLst>
            <a:ext uri="{63B3BB69-23CF-44E3-9099-C40C66FF867C}">
              <a14:compatExt xmlns:a14="http://schemas.microsoft.com/office/drawing/2010/main" spid="_x0000_s2051"/>
            </a:ext>
            <a:ext uri="{FF2B5EF4-FFF2-40B4-BE49-F238E27FC236}">
              <a16:creationId xmlns:a16="http://schemas.microsoft.com/office/drawing/2014/main" id="{6B25FA9E-EBAC-4B4D-907C-AA4A8AECEFF9}"/>
            </a:ext>
          </a:extLst>
        </xdr:cNvPr>
        <xdr:cNvSpPr/>
      </xdr:nvSpPr>
      <xdr:spPr bwMode="auto">
        <a:xfrm>
          <a:off x="4371975" y="2676525"/>
          <a:ext cx="295275" cy="80613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57</xdr:row>
      <xdr:rowOff>41276</xdr:rowOff>
    </xdr:to>
    <xdr:sp macro="" textlink="">
      <xdr:nvSpPr>
        <xdr:cNvPr id="36" name="Check Box 6" hidden="1">
          <a:extLst>
            <a:ext uri="{63B3BB69-23CF-44E3-9099-C40C66FF867C}">
              <a14:compatExt xmlns:a14="http://schemas.microsoft.com/office/drawing/2010/main" spid="_x0000_s2052"/>
            </a:ext>
            <a:ext uri="{FF2B5EF4-FFF2-40B4-BE49-F238E27FC236}">
              <a16:creationId xmlns:a16="http://schemas.microsoft.com/office/drawing/2014/main" id="{5D2C378A-3D00-41ED-AE74-3B59438257A7}"/>
            </a:ext>
          </a:extLst>
        </xdr:cNvPr>
        <xdr:cNvSpPr/>
      </xdr:nvSpPr>
      <xdr:spPr bwMode="auto">
        <a:xfrm>
          <a:off x="7419975" y="2676525"/>
          <a:ext cx="295275" cy="80613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37" name="Picture 11" descr="Logo Aero">
          <a:extLst>
            <a:ext uri="{FF2B5EF4-FFF2-40B4-BE49-F238E27FC236}">
              <a16:creationId xmlns:a16="http://schemas.microsoft.com/office/drawing/2014/main" id="{BF24F8A8-36EB-4D7A-B0D7-02833BB5AC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143</xdr:row>
      <xdr:rowOff>69851</xdr:rowOff>
    </xdr:to>
    <xdr:sp macro="" textlink="">
      <xdr:nvSpPr>
        <xdr:cNvPr id="38" name="Check Box 5" hidden="1">
          <a:extLst>
            <a:ext uri="{63B3BB69-23CF-44E3-9099-C40C66FF867C}">
              <a14:compatExt xmlns:a14="http://schemas.microsoft.com/office/drawing/2010/main" spid="_x0000_s2051"/>
            </a:ext>
            <a:ext uri="{FF2B5EF4-FFF2-40B4-BE49-F238E27FC236}">
              <a16:creationId xmlns:a16="http://schemas.microsoft.com/office/drawing/2014/main" id="{3237A00A-66ED-4500-91F0-B4C8BC477CB6}"/>
            </a:ext>
          </a:extLst>
        </xdr:cNvPr>
        <xdr:cNvSpPr/>
      </xdr:nvSpPr>
      <xdr:spPr bwMode="auto">
        <a:xfrm>
          <a:off x="4371975" y="2676525"/>
          <a:ext cx="295275" cy="22748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143</xdr:row>
      <xdr:rowOff>69851</xdr:rowOff>
    </xdr:to>
    <xdr:sp macro="" textlink="">
      <xdr:nvSpPr>
        <xdr:cNvPr id="39" name="Check Box 6" hidden="1">
          <a:extLst>
            <a:ext uri="{63B3BB69-23CF-44E3-9099-C40C66FF867C}">
              <a14:compatExt xmlns:a14="http://schemas.microsoft.com/office/drawing/2010/main" spid="_x0000_s2052"/>
            </a:ext>
            <a:ext uri="{FF2B5EF4-FFF2-40B4-BE49-F238E27FC236}">
              <a16:creationId xmlns:a16="http://schemas.microsoft.com/office/drawing/2014/main" id="{39937648-78EC-4383-938B-0061FBAB970F}"/>
            </a:ext>
          </a:extLst>
        </xdr:cNvPr>
        <xdr:cNvSpPr/>
      </xdr:nvSpPr>
      <xdr:spPr bwMode="auto">
        <a:xfrm>
          <a:off x="7419975" y="2676525"/>
          <a:ext cx="295275" cy="227488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40" name="Picture 11" descr="Logo Aero">
          <a:extLst>
            <a:ext uri="{FF2B5EF4-FFF2-40B4-BE49-F238E27FC236}">
              <a16:creationId xmlns:a16="http://schemas.microsoft.com/office/drawing/2014/main" id="{67B437CA-E6A4-495C-9270-6CF3038609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129</xdr:row>
      <xdr:rowOff>60326</xdr:rowOff>
    </xdr:to>
    <xdr:sp macro="" textlink="">
      <xdr:nvSpPr>
        <xdr:cNvPr id="41" name="Check Box 5" hidden="1">
          <a:extLst>
            <a:ext uri="{63B3BB69-23CF-44E3-9099-C40C66FF867C}">
              <a14:compatExt xmlns:a14="http://schemas.microsoft.com/office/drawing/2010/main" spid="_x0000_s2051"/>
            </a:ext>
            <a:ext uri="{FF2B5EF4-FFF2-40B4-BE49-F238E27FC236}">
              <a16:creationId xmlns:a16="http://schemas.microsoft.com/office/drawing/2014/main" id="{880BCB34-C47C-43D4-8EAA-30DE241DF4C3}"/>
            </a:ext>
          </a:extLst>
        </xdr:cNvPr>
        <xdr:cNvSpPr/>
      </xdr:nvSpPr>
      <xdr:spPr bwMode="auto">
        <a:xfrm>
          <a:off x="4371975" y="2676525"/>
          <a:ext cx="295275" cy="204724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129</xdr:row>
      <xdr:rowOff>60326</xdr:rowOff>
    </xdr:to>
    <xdr:sp macro="" textlink="">
      <xdr:nvSpPr>
        <xdr:cNvPr id="42" name="Check Box 6" hidden="1">
          <a:extLst>
            <a:ext uri="{63B3BB69-23CF-44E3-9099-C40C66FF867C}">
              <a14:compatExt xmlns:a14="http://schemas.microsoft.com/office/drawing/2010/main" spid="_x0000_s2052"/>
            </a:ext>
            <a:ext uri="{FF2B5EF4-FFF2-40B4-BE49-F238E27FC236}">
              <a16:creationId xmlns:a16="http://schemas.microsoft.com/office/drawing/2014/main" id="{B8F7063F-83C3-4BFF-B5EA-AE00CD9942C1}"/>
            </a:ext>
          </a:extLst>
        </xdr:cNvPr>
        <xdr:cNvSpPr/>
      </xdr:nvSpPr>
      <xdr:spPr bwMode="auto">
        <a:xfrm>
          <a:off x="7419975" y="2676525"/>
          <a:ext cx="295275" cy="204724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43" name="Picture 11" descr="Logo Aero">
          <a:extLst>
            <a:ext uri="{FF2B5EF4-FFF2-40B4-BE49-F238E27FC236}">
              <a16:creationId xmlns:a16="http://schemas.microsoft.com/office/drawing/2014/main" id="{ADD7E51A-CDFF-4C5B-816C-FCF4222F2F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57</xdr:row>
      <xdr:rowOff>41276</xdr:rowOff>
    </xdr:to>
    <xdr:sp macro="" textlink="">
      <xdr:nvSpPr>
        <xdr:cNvPr id="44" name="Check Box 5" hidden="1">
          <a:extLst>
            <a:ext uri="{63B3BB69-23CF-44E3-9099-C40C66FF867C}">
              <a14:compatExt xmlns:a14="http://schemas.microsoft.com/office/drawing/2010/main" spid="_x0000_s2051"/>
            </a:ext>
            <a:ext uri="{FF2B5EF4-FFF2-40B4-BE49-F238E27FC236}">
              <a16:creationId xmlns:a16="http://schemas.microsoft.com/office/drawing/2014/main" id="{51AFEE10-CD97-4AC3-83A9-C686F839D38B}"/>
            </a:ext>
          </a:extLst>
        </xdr:cNvPr>
        <xdr:cNvSpPr/>
      </xdr:nvSpPr>
      <xdr:spPr bwMode="auto">
        <a:xfrm>
          <a:off x="4371975" y="2676525"/>
          <a:ext cx="295275" cy="80613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57</xdr:row>
      <xdr:rowOff>41276</xdr:rowOff>
    </xdr:to>
    <xdr:sp macro="" textlink="">
      <xdr:nvSpPr>
        <xdr:cNvPr id="45" name="Check Box 6" hidden="1">
          <a:extLst>
            <a:ext uri="{63B3BB69-23CF-44E3-9099-C40C66FF867C}">
              <a14:compatExt xmlns:a14="http://schemas.microsoft.com/office/drawing/2010/main" spid="_x0000_s2052"/>
            </a:ext>
            <a:ext uri="{FF2B5EF4-FFF2-40B4-BE49-F238E27FC236}">
              <a16:creationId xmlns:a16="http://schemas.microsoft.com/office/drawing/2014/main" id="{2104459A-034E-4925-A874-12CCECB6A244}"/>
            </a:ext>
          </a:extLst>
        </xdr:cNvPr>
        <xdr:cNvSpPr/>
      </xdr:nvSpPr>
      <xdr:spPr bwMode="auto">
        <a:xfrm>
          <a:off x="7419975" y="2676525"/>
          <a:ext cx="295275" cy="80613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46" name="Picture 11" descr="Logo Aero">
          <a:extLst>
            <a:ext uri="{FF2B5EF4-FFF2-40B4-BE49-F238E27FC236}">
              <a16:creationId xmlns:a16="http://schemas.microsoft.com/office/drawing/2014/main" id="{0D006226-BD89-4CC4-B894-EAE74B7CB7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50</xdr:row>
      <xdr:rowOff>127001</xdr:rowOff>
    </xdr:to>
    <xdr:sp macro="" textlink="">
      <xdr:nvSpPr>
        <xdr:cNvPr id="47" name="Check Box 5" hidden="1">
          <a:extLst>
            <a:ext uri="{63B3BB69-23CF-44E3-9099-C40C66FF867C}">
              <a14:compatExt xmlns:a14="http://schemas.microsoft.com/office/drawing/2010/main" spid="_x0000_s2051"/>
            </a:ext>
            <a:ext uri="{FF2B5EF4-FFF2-40B4-BE49-F238E27FC236}">
              <a16:creationId xmlns:a16="http://schemas.microsoft.com/office/drawing/2014/main" id="{168EFBEA-4444-4410-8F39-0E486B6CEE21}"/>
            </a:ext>
          </a:extLst>
        </xdr:cNvPr>
        <xdr:cNvSpPr/>
      </xdr:nvSpPr>
      <xdr:spPr bwMode="auto">
        <a:xfrm>
          <a:off x="4371975" y="2676525"/>
          <a:ext cx="295275" cy="68611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50</xdr:row>
      <xdr:rowOff>127001</xdr:rowOff>
    </xdr:to>
    <xdr:sp macro="" textlink="">
      <xdr:nvSpPr>
        <xdr:cNvPr id="48" name="Check Box 6" hidden="1">
          <a:extLst>
            <a:ext uri="{63B3BB69-23CF-44E3-9099-C40C66FF867C}">
              <a14:compatExt xmlns:a14="http://schemas.microsoft.com/office/drawing/2010/main" spid="_x0000_s2052"/>
            </a:ext>
            <a:ext uri="{FF2B5EF4-FFF2-40B4-BE49-F238E27FC236}">
              <a16:creationId xmlns:a16="http://schemas.microsoft.com/office/drawing/2014/main" id="{35BCBDDF-BA8B-4D46-A162-060A9C4121AC}"/>
            </a:ext>
          </a:extLst>
        </xdr:cNvPr>
        <xdr:cNvSpPr/>
      </xdr:nvSpPr>
      <xdr:spPr bwMode="auto">
        <a:xfrm>
          <a:off x="7419975" y="2676525"/>
          <a:ext cx="295275" cy="68611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49" name="Picture 11" descr="Logo Aero">
          <a:extLst>
            <a:ext uri="{FF2B5EF4-FFF2-40B4-BE49-F238E27FC236}">
              <a16:creationId xmlns:a16="http://schemas.microsoft.com/office/drawing/2014/main" id="{ED4699CA-952C-4656-8645-A9530C9383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6</xdr:col>
      <xdr:colOff>152400</xdr:colOff>
      <xdr:row>14</xdr:row>
      <xdr:rowOff>142875</xdr:rowOff>
    </xdr:from>
    <xdr:to>
      <xdr:col>6</xdr:col>
      <xdr:colOff>447675</xdr:colOff>
      <xdr:row>143</xdr:row>
      <xdr:rowOff>117476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9454FF8-25DE-4C5F-BC6E-90E8D9A56AA2}"/>
            </a:ext>
          </a:extLst>
        </xdr:cNvPr>
        <xdr:cNvSpPr/>
      </xdr:nvSpPr>
      <xdr:spPr bwMode="auto">
        <a:xfrm>
          <a:off x="4371975" y="2676525"/>
          <a:ext cx="295275" cy="227774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143</xdr:row>
      <xdr:rowOff>117476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7E2A85C-80F9-4D8E-8AE3-4E8D39FD8430}"/>
            </a:ext>
          </a:extLst>
        </xdr:cNvPr>
        <xdr:cNvSpPr/>
      </xdr:nvSpPr>
      <xdr:spPr bwMode="auto">
        <a:xfrm>
          <a:off x="7419975" y="2676525"/>
          <a:ext cx="295275" cy="227774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4" name="Picture 11" descr="Logo Aero">
          <a:extLst>
            <a:ext uri="{FF2B5EF4-FFF2-40B4-BE49-F238E27FC236}">
              <a16:creationId xmlns:a16="http://schemas.microsoft.com/office/drawing/2014/main" id="{634BC6FB-2E9F-47B9-AA6E-4817449D3B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129</xdr:row>
      <xdr:rowOff>31751</xdr:rowOff>
    </xdr:to>
    <xdr:sp macro="" textlink="">
      <xdr:nvSpPr>
        <xdr:cNvPr id="5" name="Check Box 5" hidden="1">
          <a:extLst>
            <a:ext uri="{63B3BB69-23CF-44E3-9099-C40C66FF867C}">
              <a14:compatExt xmlns:a14="http://schemas.microsoft.com/office/drawing/2010/main" spid="_x0000_s2051"/>
            </a:ext>
            <a:ext uri="{FF2B5EF4-FFF2-40B4-BE49-F238E27FC236}">
              <a16:creationId xmlns:a16="http://schemas.microsoft.com/office/drawing/2014/main" id="{AD9783A3-66A3-4590-B70F-BA0E3FF69AC8}"/>
            </a:ext>
          </a:extLst>
        </xdr:cNvPr>
        <xdr:cNvSpPr/>
      </xdr:nvSpPr>
      <xdr:spPr bwMode="auto">
        <a:xfrm>
          <a:off x="4371975" y="2676525"/>
          <a:ext cx="295275" cy="204247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129</xdr:row>
      <xdr:rowOff>31751</xdr:rowOff>
    </xdr:to>
    <xdr:sp macro="" textlink="">
      <xdr:nvSpPr>
        <xdr:cNvPr id="6" name="Check Box 6" hidden="1">
          <a:extLst>
            <a:ext uri="{63B3BB69-23CF-44E3-9099-C40C66FF867C}">
              <a14:compatExt xmlns:a14="http://schemas.microsoft.com/office/drawing/2010/main" spid="_x0000_s2052"/>
            </a:ext>
            <a:ext uri="{FF2B5EF4-FFF2-40B4-BE49-F238E27FC236}">
              <a16:creationId xmlns:a16="http://schemas.microsoft.com/office/drawing/2014/main" id="{ECA8B598-8D5A-40EE-9051-794C57459F7D}"/>
            </a:ext>
          </a:extLst>
        </xdr:cNvPr>
        <xdr:cNvSpPr/>
      </xdr:nvSpPr>
      <xdr:spPr bwMode="auto">
        <a:xfrm>
          <a:off x="7419975" y="2676525"/>
          <a:ext cx="295275" cy="204247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7" name="Picture 11" descr="Logo Aero">
          <a:extLst>
            <a:ext uri="{FF2B5EF4-FFF2-40B4-BE49-F238E27FC236}">
              <a16:creationId xmlns:a16="http://schemas.microsoft.com/office/drawing/2014/main" id="{ACE2F9C5-02E1-4A29-8057-E5CF63E79C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57</xdr:row>
      <xdr:rowOff>41276</xdr:rowOff>
    </xdr:to>
    <xdr:sp macro="" textlink="">
      <xdr:nvSpPr>
        <xdr:cNvPr id="8" name="Check Box 5" hidden="1">
          <a:extLst>
            <a:ext uri="{63B3BB69-23CF-44E3-9099-C40C66FF867C}">
              <a14:compatExt xmlns:a14="http://schemas.microsoft.com/office/drawing/2010/main" spid="_x0000_s2051"/>
            </a:ext>
            <a:ext uri="{FF2B5EF4-FFF2-40B4-BE49-F238E27FC236}">
              <a16:creationId xmlns:a16="http://schemas.microsoft.com/office/drawing/2014/main" id="{20CAB8BC-92BB-48AD-88B1-A904C5BDCD42}"/>
            </a:ext>
          </a:extLst>
        </xdr:cNvPr>
        <xdr:cNvSpPr/>
      </xdr:nvSpPr>
      <xdr:spPr bwMode="auto">
        <a:xfrm>
          <a:off x="4371975" y="2676525"/>
          <a:ext cx="295275" cy="80613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57</xdr:row>
      <xdr:rowOff>41276</xdr:rowOff>
    </xdr:to>
    <xdr:sp macro="" textlink="">
      <xdr:nvSpPr>
        <xdr:cNvPr id="9" name="Check Box 6" hidden="1">
          <a:extLst>
            <a:ext uri="{63B3BB69-23CF-44E3-9099-C40C66FF867C}">
              <a14:compatExt xmlns:a14="http://schemas.microsoft.com/office/drawing/2010/main" spid="_x0000_s2052"/>
            </a:ext>
            <a:ext uri="{FF2B5EF4-FFF2-40B4-BE49-F238E27FC236}">
              <a16:creationId xmlns:a16="http://schemas.microsoft.com/office/drawing/2014/main" id="{DB6DD787-A2DD-4DDC-A90B-CE0C5E940E8B}"/>
            </a:ext>
          </a:extLst>
        </xdr:cNvPr>
        <xdr:cNvSpPr/>
      </xdr:nvSpPr>
      <xdr:spPr bwMode="auto">
        <a:xfrm>
          <a:off x="7419975" y="2676525"/>
          <a:ext cx="295275" cy="80613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10" name="Picture 11" descr="Logo Aero">
          <a:extLst>
            <a:ext uri="{FF2B5EF4-FFF2-40B4-BE49-F238E27FC236}">
              <a16:creationId xmlns:a16="http://schemas.microsoft.com/office/drawing/2014/main" id="{7CA08B9F-0428-415E-949C-0E7A065BB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50</xdr:row>
      <xdr:rowOff>127001</xdr:rowOff>
    </xdr:to>
    <xdr:sp macro="" textlink="">
      <xdr:nvSpPr>
        <xdr:cNvPr id="11" name="Check Box 5" hidden="1">
          <a:extLst>
            <a:ext uri="{63B3BB69-23CF-44E3-9099-C40C66FF867C}">
              <a14:compatExt xmlns:a14="http://schemas.microsoft.com/office/drawing/2010/main" spid="_x0000_s2051"/>
            </a:ext>
            <a:ext uri="{FF2B5EF4-FFF2-40B4-BE49-F238E27FC236}">
              <a16:creationId xmlns:a16="http://schemas.microsoft.com/office/drawing/2014/main" id="{8BB04325-5331-4A99-8E01-4BFB21E60943}"/>
            </a:ext>
          </a:extLst>
        </xdr:cNvPr>
        <xdr:cNvSpPr/>
      </xdr:nvSpPr>
      <xdr:spPr bwMode="auto">
        <a:xfrm>
          <a:off x="4371975" y="2676525"/>
          <a:ext cx="295275" cy="68611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50</xdr:row>
      <xdr:rowOff>127001</xdr:rowOff>
    </xdr:to>
    <xdr:sp macro="" textlink="">
      <xdr:nvSpPr>
        <xdr:cNvPr id="12" name="Check Box 6" hidden="1">
          <a:extLst>
            <a:ext uri="{63B3BB69-23CF-44E3-9099-C40C66FF867C}">
              <a14:compatExt xmlns:a14="http://schemas.microsoft.com/office/drawing/2010/main" spid="_x0000_s2052"/>
            </a:ext>
            <a:ext uri="{FF2B5EF4-FFF2-40B4-BE49-F238E27FC236}">
              <a16:creationId xmlns:a16="http://schemas.microsoft.com/office/drawing/2014/main" id="{706924F4-A846-465C-9587-71A277D0EA43}"/>
            </a:ext>
          </a:extLst>
        </xdr:cNvPr>
        <xdr:cNvSpPr/>
      </xdr:nvSpPr>
      <xdr:spPr bwMode="auto">
        <a:xfrm>
          <a:off x="7419975" y="2676525"/>
          <a:ext cx="295275" cy="68611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13" name="Picture 11" descr="Logo Aero">
          <a:extLst>
            <a:ext uri="{FF2B5EF4-FFF2-40B4-BE49-F238E27FC236}">
              <a16:creationId xmlns:a16="http://schemas.microsoft.com/office/drawing/2014/main" id="{BCE6AAD3-4CC9-4528-9798-162AC284B2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129</xdr:row>
      <xdr:rowOff>31751</xdr:rowOff>
    </xdr:to>
    <xdr:sp macro="" textlink="">
      <xdr:nvSpPr>
        <xdr:cNvPr id="14" name="Check Box 5" hidden="1">
          <a:extLst>
            <a:ext uri="{63B3BB69-23CF-44E3-9099-C40C66FF867C}">
              <a14:compatExt xmlns:a14="http://schemas.microsoft.com/office/drawing/2010/main" spid="_x0000_s2051"/>
            </a:ext>
            <a:ext uri="{FF2B5EF4-FFF2-40B4-BE49-F238E27FC236}">
              <a16:creationId xmlns:a16="http://schemas.microsoft.com/office/drawing/2014/main" id="{B1346DD9-0D10-42F5-A995-5530185290FF}"/>
            </a:ext>
          </a:extLst>
        </xdr:cNvPr>
        <xdr:cNvSpPr/>
      </xdr:nvSpPr>
      <xdr:spPr bwMode="auto">
        <a:xfrm>
          <a:off x="4371975" y="2676525"/>
          <a:ext cx="295275" cy="204247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129</xdr:row>
      <xdr:rowOff>31751</xdr:rowOff>
    </xdr:to>
    <xdr:sp macro="" textlink="">
      <xdr:nvSpPr>
        <xdr:cNvPr id="15" name="Check Box 6" hidden="1">
          <a:extLst>
            <a:ext uri="{63B3BB69-23CF-44E3-9099-C40C66FF867C}">
              <a14:compatExt xmlns:a14="http://schemas.microsoft.com/office/drawing/2010/main" spid="_x0000_s2052"/>
            </a:ext>
            <a:ext uri="{FF2B5EF4-FFF2-40B4-BE49-F238E27FC236}">
              <a16:creationId xmlns:a16="http://schemas.microsoft.com/office/drawing/2014/main" id="{21037800-B230-47FC-8AE4-BC4462CF5596}"/>
            </a:ext>
          </a:extLst>
        </xdr:cNvPr>
        <xdr:cNvSpPr/>
      </xdr:nvSpPr>
      <xdr:spPr bwMode="auto">
        <a:xfrm>
          <a:off x="7419975" y="2676525"/>
          <a:ext cx="295275" cy="204247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16" name="Picture 11" descr="Logo Aero">
          <a:extLst>
            <a:ext uri="{FF2B5EF4-FFF2-40B4-BE49-F238E27FC236}">
              <a16:creationId xmlns:a16="http://schemas.microsoft.com/office/drawing/2014/main" id="{48BEF89B-00E0-484F-914B-F1FA9E2C37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115</xdr:row>
      <xdr:rowOff>22226</xdr:rowOff>
    </xdr:to>
    <xdr:sp macro="" textlink="">
      <xdr:nvSpPr>
        <xdr:cNvPr id="17" name="Check Box 5" hidden="1">
          <a:extLst>
            <a:ext uri="{63B3BB69-23CF-44E3-9099-C40C66FF867C}">
              <a14:compatExt xmlns:a14="http://schemas.microsoft.com/office/drawing/2010/main" spid="_x0000_s2051"/>
            </a:ext>
            <a:ext uri="{FF2B5EF4-FFF2-40B4-BE49-F238E27FC236}">
              <a16:creationId xmlns:a16="http://schemas.microsoft.com/office/drawing/2014/main" id="{4238DAEB-ACE7-4666-A8F6-FCE9A5F9DF21}"/>
            </a:ext>
          </a:extLst>
        </xdr:cNvPr>
        <xdr:cNvSpPr/>
      </xdr:nvSpPr>
      <xdr:spPr bwMode="auto">
        <a:xfrm>
          <a:off x="4371975" y="2676525"/>
          <a:ext cx="295275" cy="18148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115</xdr:row>
      <xdr:rowOff>22226</xdr:rowOff>
    </xdr:to>
    <xdr:sp macro="" textlink="">
      <xdr:nvSpPr>
        <xdr:cNvPr id="18" name="Check Box 6" hidden="1">
          <a:extLst>
            <a:ext uri="{63B3BB69-23CF-44E3-9099-C40C66FF867C}">
              <a14:compatExt xmlns:a14="http://schemas.microsoft.com/office/drawing/2010/main" spid="_x0000_s2052"/>
            </a:ext>
            <a:ext uri="{FF2B5EF4-FFF2-40B4-BE49-F238E27FC236}">
              <a16:creationId xmlns:a16="http://schemas.microsoft.com/office/drawing/2014/main" id="{07369FE4-D44E-4950-8F7D-1F301F3FCBA1}"/>
            </a:ext>
          </a:extLst>
        </xdr:cNvPr>
        <xdr:cNvSpPr/>
      </xdr:nvSpPr>
      <xdr:spPr bwMode="auto">
        <a:xfrm>
          <a:off x="7419975" y="2676525"/>
          <a:ext cx="295275" cy="18148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19" name="Picture 11" descr="Logo Aero">
          <a:extLst>
            <a:ext uri="{FF2B5EF4-FFF2-40B4-BE49-F238E27FC236}">
              <a16:creationId xmlns:a16="http://schemas.microsoft.com/office/drawing/2014/main" id="{4839B543-902D-4035-BD02-118AFE9C27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50</xdr:row>
      <xdr:rowOff>127001</xdr:rowOff>
    </xdr:to>
    <xdr:sp macro="" textlink="">
      <xdr:nvSpPr>
        <xdr:cNvPr id="20" name="Check Box 5" hidden="1">
          <a:extLst>
            <a:ext uri="{63B3BB69-23CF-44E3-9099-C40C66FF867C}">
              <a14:compatExt xmlns:a14="http://schemas.microsoft.com/office/drawing/2010/main" spid="_x0000_s2051"/>
            </a:ext>
            <a:ext uri="{FF2B5EF4-FFF2-40B4-BE49-F238E27FC236}">
              <a16:creationId xmlns:a16="http://schemas.microsoft.com/office/drawing/2014/main" id="{9BF0A43C-3A5D-49EE-9024-6DD209A2FEFE}"/>
            </a:ext>
          </a:extLst>
        </xdr:cNvPr>
        <xdr:cNvSpPr/>
      </xdr:nvSpPr>
      <xdr:spPr bwMode="auto">
        <a:xfrm>
          <a:off x="4371975" y="2676525"/>
          <a:ext cx="295275" cy="68611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50</xdr:row>
      <xdr:rowOff>127001</xdr:rowOff>
    </xdr:to>
    <xdr:sp macro="" textlink="">
      <xdr:nvSpPr>
        <xdr:cNvPr id="21" name="Check Box 6" hidden="1">
          <a:extLst>
            <a:ext uri="{63B3BB69-23CF-44E3-9099-C40C66FF867C}">
              <a14:compatExt xmlns:a14="http://schemas.microsoft.com/office/drawing/2010/main" spid="_x0000_s2052"/>
            </a:ext>
            <a:ext uri="{FF2B5EF4-FFF2-40B4-BE49-F238E27FC236}">
              <a16:creationId xmlns:a16="http://schemas.microsoft.com/office/drawing/2014/main" id="{34308B67-8764-49EC-8C00-83DC2FFFCC7E}"/>
            </a:ext>
          </a:extLst>
        </xdr:cNvPr>
        <xdr:cNvSpPr/>
      </xdr:nvSpPr>
      <xdr:spPr bwMode="auto">
        <a:xfrm>
          <a:off x="7419975" y="2676525"/>
          <a:ext cx="295275" cy="68611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22" name="Picture 11" descr="Logo Aero">
          <a:extLst>
            <a:ext uri="{FF2B5EF4-FFF2-40B4-BE49-F238E27FC236}">
              <a16:creationId xmlns:a16="http://schemas.microsoft.com/office/drawing/2014/main" id="{D25B7F1C-0FF2-4438-ACB7-0E534E6F68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152400</xdr:colOff>
      <xdr:row>14</xdr:row>
      <xdr:rowOff>142875</xdr:rowOff>
    </xdr:from>
    <xdr:to>
      <xdr:col>6</xdr:col>
      <xdr:colOff>447675</xdr:colOff>
      <xdr:row>44</xdr:row>
      <xdr:rowOff>146051</xdr:rowOff>
    </xdr:to>
    <xdr:sp macro="" textlink="">
      <xdr:nvSpPr>
        <xdr:cNvPr id="23" name="Check Box 5" hidden="1">
          <a:extLst>
            <a:ext uri="{63B3BB69-23CF-44E3-9099-C40C66FF867C}">
              <a14:compatExt xmlns:a14="http://schemas.microsoft.com/office/drawing/2010/main" spid="_x0000_s2051"/>
            </a:ext>
            <a:ext uri="{FF2B5EF4-FFF2-40B4-BE49-F238E27FC236}">
              <a16:creationId xmlns:a16="http://schemas.microsoft.com/office/drawing/2014/main" id="{3334D486-489A-403C-A4DD-15D171B902DA}"/>
            </a:ext>
          </a:extLst>
        </xdr:cNvPr>
        <xdr:cNvSpPr/>
      </xdr:nvSpPr>
      <xdr:spPr bwMode="auto">
        <a:xfrm>
          <a:off x="4371975" y="2676525"/>
          <a:ext cx="295275" cy="5813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14</xdr:row>
      <xdr:rowOff>142875</xdr:rowOff>
    </xdr:from>
    <xdr:to>
      <xdr:col>10</xdr:col>
      <xdr:colOff>447675</xdr:colOff>
      <xdr:row>44</xdr:row>
      <xdr:rowOff>146051</xdr:rowOff>
    </xdr:to>
    <xdr:sp macro="" textlink="">
      <xdr:nvSpPr>
        <xdr:cNvPr id="24" name="Check Box 6" hidden="1">
          <a:extLst>
            <a:ext uri="{63B3BB69-23CF-44E3-9099-C40C66FF867C}">
              <a14:compatExt xmlns:a14="http://schemas.microsoft.com/office/drawing/2010/main" spid="_x0000_s2052"/>
            </a:ext>
            <a:ext uri="{FF2B5EF4-FFF2-40B4-BE49-F238E27FC236}">
              <a16:creationId xmlns:a16="http://schemas.microsoft.com/office/drawing/2014/main" id="{B3576442-50FA-4051-8941-2B80E96FE0FB}"/>
            </a:ext>
          </a:extLst>
        </xdr:cNvPr>
        <xdr:cNvSpPr/>
      </xdr:nvSpPr>
      <xdr:spPr bwMode="auto">
        <a:xfrm>
          <a:off x="7419975" y="2676525"/>
          <a:ext cx="295275" cy="5813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2</xdr:col>
      <xdr:colOff>215900</xdr:colOff>
      <xdr:row>6</xdr:row>
      <xdr:rowOff>127000</xdr:rowOff>
    </xdr:from>
    <xdr:to>
      <xdr:col>2</xdr:col>
      <xdr:colOff>996950</xdr:colOff>
      <xdr:row>10</xdr:row>
      <xdr:rowOff>142875</xdr:rowOff>
    </xdr:to>
    <xdr:pic>
      <xdr:nvPicPr>
        <xdr:cNvPr id="25" name="Picture 11" descr="Logo Aero">
          <a:extLst>
            <a:ext uri="{FF2B5EF4-FFF2-40B4-BE49-F238E27FC236}">
              <a16:creationId xmlns:a16="http://schemas.microsoft.com/office/drawing/2014/main" id="{59D26EF2-D809-4D4F-B491-1CB924CDCD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3100" y="1174750"/>
          <a:ext cx="781050" cy="749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8.xml><?xml version="1.0" encoding="utf-8"?>
<xdr:wsDr xmlns:xdr="http://schemas.openxmlformats.org/drawingml/2006/spreadsheetDrawing" xmlns:a="http://schemas.openxmlformats.org/drawingml/2006/main">
  <xdr:twoCellAnchor>
    <xdr:from>
      <xdr:col>1</xdr:col>
      <xdr:colOff>0</xdr:colOff>
      <xdr:row>50</xdr:row>
      <xdr:rowOff>0</xdr:rowOff>
    </xdr:from>
    <xdr:to>
      <xdr:col>1</xdr:col>
      <xdr:colOff>0</xdr:colOff>
      <xdr:row>50</xdr:row>
      <xdr:rowOff>0</xdr:rowOff>
    </xdr:to>
    <xdr:pic>
      <xdr:nvPicPr>
        <xdr:cNvPr id="2" name="Picture 1" descr="Logo Aero">
          <a:extLst>
            <a:ext uri="{FF2B5EF4-FFF2-40B4-BE49-F238E27FC236}">
              <a16:creationId xmlns:a16="http://schemas.microsoft.com/office/drawing/2014/main" id="{5B9B8598-BD70-4844-AEA1-6E2D9958D7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3" name="Picture 2" descr="Logo Aero">
          <a:extLst>
            <a:ext uri="{FF2B5EF4-FFF2-40B4-BE49-F238E27FC236}">
              <a16:creationId xmlns:a16="http://schemas.microsoft.com/office/drawing/2014/main" id="{06075484-58DB-40FB-885A-B3F33EBE00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4" name="Picture 3" descr="Logo Aero">
          <a:extLst>
            <a:ext uri="{FF2B5EF4-FFF2-40B4-BE49-F238E27FC236}">
              <a16:creationId xmlns:a16="http://schemas.microsoft.com/office/drawing/2014/main" id="{700E54E8-8503-4884-9ED9-59DCA86D0D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5" name="Picture 4" descr="Logo Aero">
          <a:extLst>
            <a:ext uri="{FF2B5EF4-FFF2-40B4-BE49-F238E27FC236}">
              <a16:creationId xmlns:a16="http://schemas.microsoft.com/office/drawing/2014/main" id="{833A5655-A42D-4EE7-8CAF-29C3AC2657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6" name="Picture 5" descr="Logo Aero">
          <a:extLst>
            <a:ext uri="{FF2B5EF4-FFF2-40B4-BE49-F238E27FC236}">
              <a16:creationId xmlns:a16="http://schemas.microsoft.com/office/drawing/2014/main" id="{089D3FA8-48D4-4D47-A035-62E8896D8F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7" name="Picture 6" descr="Logo Aero">
          <a:extLst>
            <a:ext uri="{FF2B5EF4-FFF2-40B4-BE49-F238E27FC236}">
              <a16:creationId xmlns:a16="http://schemas.microsoft.com/office/drawing/2014/main" id="{C756C4CB-C115-4FF3-8C45-2FF9E2423D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8" name="Picture 7" descr="Logo Aero">
          <a:extLst>
            <a:ext uri="{FF2B5EF4-FFF2-40B4-BE49-F238E27FC236}">
              <a16:creationId xmlns:a16="http://schemas.microsoft.com/office/drawing/2014/main" id="{9090618A-32ED-4A6D-A0F5-AA1174F75B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9" name="Picture 8" descr="Logo Aero">
          <a:extLst>
            <a:ext uri="{FF2B5EF4-FFF2-40B4-BE49-F238E27FC236}">
              <a16:creationId xmlns:a16="http://schemas.microsoft.com/office/drawing/2014/main" id="{30A0616A-B3AA-4E9B-AD12-0DDB4B7CED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10" name="Picture 9" descr="Logo Aero">
          <a:extLst>
            <a:ext uri="{FF2B5EF4-FFF2-40B4-BE49-F238E27FC236}">
              <a16:creationId xmlns:a16="http://schemas.microsoft.com/office/drawing/2014/main" id="{F00A2C4C-FE3E-4007-AD2E-601AC2CD33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11" name="Picture 10" descr="Logo Aero">
          <a:extLst>
            <a:ext uri="{FF2B5EF4-FFF2-40B4-BE49-F238E27FC236}">
              <a16:creationId xmlns:a16="http://schemas.microsoft.com/office/drawing/2014/main" id="{AA76D853-6F34-4529-9424-5FDBFAF352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1</xdr:row>
      <xdr:rowOff>85725</xdr:rowOff>
    </xdr:from>
    <xdr:to>
      <xdr:col>2</xdr:col>
      <xdr:colOff>857250</xdr:colOff>
      <xdr:row>1</xdr:row>
      <xdr:rowOff>838200</xdr:rowOff>
    </xdr:to>
    <xdr:pic>
      <xdr:nvPicPr>
        <xdr:cNvPr id="12" name="Picture 11" descr="Logo Aero">
          <a:extLst>
            <a:ext uri="{FF2B5EF4-FFF2-40B4-BE49-F238E27FC236}">
              <a16:creationId xmlns:a16="http://schemas.microsoft.com/office/drawing/2014/main" id="{50605C41-D035-48E2-824B-B33E338A99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228600"/>
          <a:ext cx="781050"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419100</xdr:colOff>
      <xdr:row>48</xdr:row>
      <xdr:rowOff>0</xdr:rowOff>
    </xdr:from>
    <xdr:to>
      <xdr:col>5</xdr:col>
      <xdr:colOff>790575</xdr:colOff>
      <xdr:row>48</xdr:row>
      <xdr:rowOff>0</xdr:rowOff>
    </xdr:to>
    <xdr:sp macro="" textlink="">
      <xdr:nvSpPr>
        <xdr:cNvPr id="13" name="Line 12">
          <a:extLst>
            <a:ext uri="{FF2B5EF4-FFF2-40B4-BE49-F238E27FC236}">
              <a16:creationId xmlns:a16="http://schemas.microsoft.com/office/drawing/2014/main" id="{CA314A07-1C06-4680-9BF0-6F00E0EB9682}"/>
            </a:ext>
          </a:extLst>
        </xdr:cNvPr>
        <xdr:cNvSpPr>
          <a:spLocks noChangeShapeType="1"/>
        </xdr:cNvSpPr>
      </xdr:nvSpPr>
      <xdr:spPr bwMode="auto">
        <a:xfrm>
          <a:off x="2352675" y="10039350"/>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46</xdr:row>
      <xdr:rowOff>0</xdr:rowOff>
    </xdr:from>
    <xdr:to>
      <xdr:col>5</xdr:col>
      <xdr:colOff>800100</xdr:colOff>
      <xdr:row>46</xdr:row>
      <xdr:rowOff>0</xdr:rowOff>
    </xdr:to>
    <xdr:sp macro="" textlink="">
      <xdr:nvSpPr>
        <xdr:cNvPr id="14" name="Line 13">
          <a:extLst>
            <a:ext uri="{FF2B5EF4-FFF2-40B4-BE49-F238E27FC236}">
              <a16:creationId xmlns:a16="http://schemas.microsoft.com/office/drawing/2014/main" id="{47AB980F-505B-4AAE-8A18-FE5AE0D5DCF8}"/>
            </a:ext>
          </a:extLst>
        </xdr:cNvPr>
        <xdr:cNvSpPr>
          <a:spLocks noChangeShapeType="1"/>
        </xdr:cNvSpPr>
      </xdr:nvSpPr>
      <xdr:spPr bwMode="auto">
        <a:xfrm>
          <a:off x="2362200" y="9715500"/>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15" name="Line 14">
          <a:extLst>
            <a:ext uri="{FF2B5EF4-FFF2-40B4-BE49-F238E27FC236}">
              <a16:creationId xmlns:a16="http://schemas.microsoft.com/office/drawing/2014/main" id="{821AAABF-21D6-425E-8BD3-133B287BEA52}"/>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16" name="Line 15">
          <a:extLst>
            <a:ext uri="{FF2B5EF4-FFF2-40B4-BE49-F238E27FC236}">
              <a16:creationId xmlns:a16="http://schemas.microsoft.com/office/drawing/2014/main" id="{9BA154E4-E390-4BCD-995F-4A5D10DFA81C}"/>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17" name="Line 16">
          <a:extLst>
            <a:ext uri="{FF2B5EF4-FFF2-40B4-BE49-F238E27FC236}">
              <a16:creationId xmlns:a16="http://schemas.microsoft.com/office/drawing/2014/main" id="{38B6D7CB-281F-41C2-85CE-B1A57B315F90}"/>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18" name="Line 17">
          <a:extLst>
            <a:ext uri="{FF2B5EF4-FFF2-40B4-BE49-F238E27FC236}">
              <a16:creationId xmlns:a16="http://schemas.microsoft.com/office/drawing/2014/main" id="{94400CDB-3248-49CD-A861-695F1FEDD33B}"/>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19" name="Line 18">
          <a:extLst>
            <a:ext uri="{FF2B5EF4-FFF2-40B4-BE49-F238E27FC236}">
              <a16:creationId xmlns:a16="http://schemas.microsoft.com/office/drawing/2014/main" id="{0875D674-A788-4D2A-A657-4A488E459907}"/>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20" name="Line 19">
          <a:extLst>
            <a:ext uri="{FF2B5EF4-FFF2-40B4-BE49-F238E27FC236}">
              <a16:creationId xmlns:a16="http://schemas.microsoft.com/office/drawing/2014/main" id="{75EAABA6-67B4-4B01-A480-024FE8384821}"/>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21" name="Line 20">
          <a:extLst>
            <a:ext uri="{FF2B5EF4-FFF2-40B4-BE49-F238E27FC236}">
              <a16:creationId xmlns:a16="http://schemas.microsoft.com/office/drawing/2014/main" id="{9A984419-F229-4968-BAFC-0889AAC53369}"/>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22" name="Line 21">
          <a:extLst>
            <a:ext uri="{FF2B5EF4-FFF2-40B4-BE49-F238E27FC236}">
              <a16:creationId xmlns:a16="http://schemas.microsoft.com/office/drawing/2014/main" id="{A8B5F6B2-A42A-4C88-91F0-6345B8490F50}"/>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23" name="Line 22">
          <a:extLst>
            <a:ext uri="{FF2B5EF4-FFF2-40B4-BE49-F238E27FC236}">
              <a16:creationId xmlns:a16="http://schemas.microsoft.com/office/drawing/2014/main" id="{2D465185-41FA-4A95-912E-6062B0597E33}"/>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24" name="Line 23">
          <a:extLst>
            <a:ext uri="{FF2B5EF4-FFF2-40B4-BE49-F238E27FC236}">
              <a16:creationId xmlns:a16="http://schemas.microsoft.com/office/drawing/2014/main" id="{8F1A8AB5-16F5-40E1-8128-96430CF491D9}"/>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25" name="Line 24">
          <a:extLst>
            <a:ext uri="{FF2B5EF4-FFF2-40B4-BE49-F238E27FC236}">
              <a16:creationId xmlns:a16="http://schemas.microsoft.com/office/drawing/2014/main" id="{2D32B71A-2666-42C6-B09C-5B6AB4F1E1F3}"/>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26" name="Line 25">
          <a:extLst>
            <a:ext uri="{FF2B5EF4-FFF2-40B4-BE49-F238E27FC236}">
              <a16:creationId xmlns:a16="http://schemas.microsoft.com/office/drawing/2014/main" id="{4230D822-AAAD-421D-970D-86E375D8E75D}"/>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27" name="Line 26">
          <a:extLst>
            <a:ext uri="{FF2B5EF4-FFF2-40B4-BE49-F238E27FC236}">
              <a16:creationId xmlns:a16="http://schemas.microsoft.com/office/drawing/2014/main" id="{4478C175-BAFB-4EF6-BD6C-16090673CCC4}"/>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28" name="Line 27">
          <a:extLst>
            <a:ext uri="{FF2B5EF4-FFF2-40B4-BE49-F238E27FC236}">
              <a16:creationId xmlns:a16="http://schemas.microsoft.com/office/drawing/2014/main" id="{FC5C286E-53DC-4695-97DF-237FBC085C11}"/>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46</xdr:row>
      <xdr:rowOff>0</xdr:rowOff>
    </xdr:from>
    <xdr:to>
      <xdr:col>5</xdr:col>
      <xdr:colOff>800100</xdr:colOff>
      <xdr:row>46</xdr:row>
      <xdr:rowOff>0</xdr:rowOff>
    </xdr:to>
    <xdr:sp macro="" textlink="">
      <xdr:nvSpPr>
        <xdr:cNvPr id="29" name="Line 29">
          <a:extLst>
            <a:ext uri="{FF2B5EF4-FFF2-40B4-BE49-F238E27FC236}">
              <a16:creationId xmlns:a16="http://schemas.microsoft.com/office/drawing/2014/main" id="{3036D36C-3C70-4443-9B8E-7E240A96BF9F}"/>
            </a:ext>
          </a:extLst>
        </xdr:cNvPr>
        <xdr:cNvSpPr>
          <a:spLocks noChangeShapeType="1"/>
        </xdr:cNvSpPr>
      </xdr:nvSpPr>
      <xdr:spPr bwMode="auto">
        <a:xfrm>
          <a:off x="2362200" y="9715500"/>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76200</xdr:colOff>
      <xdr:row>50</xdr:row>
      <xdr:rowOff>0</xdr:rowOff>
    </xdr:from>
    <xdr:to>
      <xdr:col>2</xdr:col>
      <xdr:colOff>857250</xdr:colOff>
      <xdr:row>50</xdr:row>
      <xdr:rowOff>0</xdr:rowOff>
    </xdr:to>
    <xdr:pic>
      <xdr:nvPicPr>
        <xdr:cNvPr id="30" name="Picture 30" descr="Logo Aero">
          <a:extLst>
            <a:ext uri="{FF2B5EF4-FFF2-40B4-BE49-F238E27FC236}">
              <a16:creationId xmlns:a16="http://schemas.microsoft.com/office/drawing/2014/main" id="{0879A5AA-5A5B-4669-B42F-F33CE70B06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419100</xdr:colOff>
      <xdr:row>50</xdr:row>
      <xdr:rowOff>0</xdr:rowOff>
    </xdr:from>
    <xdr:to>
      <xdr:col>5</xdr:col>
      <xdr:colOff>790575</xdr:colOff>
      <xdr:row>50</xdr:row>
      <xdr:rowOff>0</xdr:rowOff>
    </xdr:to>
    <xdr:sp macro="" textlink="">
      <xdr:nvSpPr>
        <xdr:cNvPr id="31" name="Line 31">
          <a:extLst>
            <a:ext uri="{FF2B5EF4-FFF2-40B4-BE49-F238E27FC236}">
              <a16:creationId xmlns:a16="http://schemas.microsoft.com/office/drawing/2014/main" id="{3DA6B27B-5784-4C21-B485-C97C23881C94}"/>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32" name="Line 32">
          <a:extLst>
            <a:ext uri="{FF2B5EF4-FFF2-40B4-BE49-F238E27FC236}">
              <a16:creationId xmlns:a16="http://schemas.microsoft.com/office/drawing/2014/main" id="{F56C77C2-BB19-41A7-992E-E781ECCB37B8}"/>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33" name="Line 33">
          <a:extLst>
            <a:ext uri="{FF2B5EF4-FFF2-40B4-BE49-F238E27FC236}">
              <a16:creationId xmlns:a16="http://schemas.microsoft.com/office/drawing/2014/main" id="{594926CB-52F1-467A-B012-96BDF6FA4FCA}"/>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34" name="Line 34">
          <a:extLst>
            <a:ext uri="{FF2B5EF4-FFF2-40B4-BE49-F238E27FC236}">
              <a16:creationId xmlns:a16="http://schemas.microsoft.com/office/drawing/2014/main" id="{72A88AF6-DB39-462E-B085-50F190154698}"/>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76200</xdr:colOff>
      <xdr:row>50</xdr:row>
      <xdr:rowOff>0</xdr:rowOff>
    </xdr:from>
    <xdr:to>
      <xdr:col>2</xdr:col>
      <xdr:colOff>857250</xdr:colOff>
      <xdr:row>50</xdr:row>
      <xdr:rowOff>0</xdr:rowOff>
    </xdr:to>
    <xdr:pic>
      <xdr:nvPicPr>
        <xdr:cNvPr id="35" name="Picture 35" descr="Logo Aero">
          <a:extLst>
            <a:ext uri="{FF2B5EF4-FFF2-40B4-BE49-F238E27FC236}">
              <a16:creationId xmlns:a16="http://schemas.microsoft.com/office/drawing/2014/main" id="{04FDA357-EFFA-46EC-BDF3-084A15756C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419100</xdr:colOff>
      <xdr:row>50</xdr:row>
      <xdr:rowOff>0</xdr:rowOff>
    </xdr:from>
    <xdr:to>
      <xdr:col>5</xdr:col>
      <xdr:colOff>790575</xdr:colOff>
      <xdr:row>50</xdr:row>
      <xdr:rowOff>0</xdr:rowOff>
    </xdr:to>
    <xdr:sp macro="" textlink="">
      <xdr:nvSpPr>
        <xdr:cNvPr id="36" name="Line 36">
          <a:extLst>
            <a:ext uri="{FF2B5EF4-FFF2-40B4-BE49-F238E27FC236}">
              <a16:creationId xmlns:a16="http://schemas.microsoft.com/office/drawing/2014/main" id="{E625DB11-A636-41D5-83D0-6C8FBBCB675B}"/>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37" name="Line 37">
          <a:extLst>
            <a:ext uri="{FF2B5EF4-FFF2-40B4-BE49-F238E27FC236}">
              <a16:creationId xmlns:a16="http://schemas.microsoft.com/office/drawing/2014/main" id="{97716637-8161-4934-B9F7-DFA9B08EDD32}"/>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38" name="Line 38">
          <a:extLst>
            <a:ext uri="{FF2B5EF4-FFF2-40B4-BE49-F238E27FC236}">
              <a16:creationId xmlns:a16="http://schemas.microsoft.com/office/drawing/2014/main" id="{036B37AE-E5B4-4ECA-B98E-678C33F34ABD}"/>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39" name="Line 39">
          <a:extLst>
            <a:ext uri="{FF2B5EF4-FFF2-40B4-BE49-F238E27FC236}">
              <a16:creationId xmlns:a16="http://schemas.microsoft.com/office/drawing/2014/main" id="{C1A73ADD-802C-43E4-98AF-FE60321D7AA7}"/>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76200</xdr:colOff>
      <xdr:row>50</xdr:row>
      <xdr:rowOff>0</xdr:rowOff>
    </xdr:from>
    <xdr:to>
      <xdr:col>2</xdr:col>
      <xdr:colOff>857250</xdr:colOff>
      <xdr:row>50</xdr:row>
      <xdr:rowOff>0</xdr:rowOff>
    </xdr:to>
    <xdr:pic>
      <xdr:nvPicPr>
        <xdr:cNvPr id="40" name="Picture 40" descr="Logo Aero">
          <a:extLst>
            <a:ext uri="{FF2B5EF4-FFF2-40B4-BE49-F238E27FC236}">
              <a16:creationId xmlns:a16="http://schemas.microsoft.com/office/drawing/2014/main" id="{B5EFABBA-B759-45A5-9E79-69C5C0FA70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50</xdr:row>
      <xdr:rowOff>0</xdr:rowOff>
    </xdr:from>
    <xdr:to>
      <xdr:col>2</xdr:col>
      <xdr:colOff>857250</xdr:colOff>
      <xdr:row>50</xdr:row>
      <xdr:rowOff>0</xdr:rowOff>
    </xdr:to>
    <xdr:pic>
      <xdr:nvPicPr>
        <xdr:cNvPr id="41" name="Picture 41" descr="Logo Aero">
          <a:extLst>
            <a:ext uri="{FF2B5EF4-FFF2-40B4-BE49-F238E27FC236}">
              <a16:creationId xmlns:a16="http://schemas.microsoft.com/office/drawing/2014/main" id="{EF9D7AAA-0926-455B-8421-575A984714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50</xdr:row>
      <xdr:rowOff>0</xdr:rowOff>
    </xdr:from>
    <xdr:to>
      <xdr:col>2</xdr:col>
      <xdr:colOff>857250</xdr:colOff>
      <xdr:row>50</xdr:row>
      <xdr:rowOff>0</xdr:rowOff>
    </xdr:to>
    <xdr:pic>
      <xdr:nvPicPr>
        <xdr:cNvPr id="42" name="Picture 42" descr="Logo Aero">
          <a:extLst>
            <a:ext uri="{FF2B5EF4-FFF2-40B4-BE49-F238E27FC236}">
              <a16:creationId xmlns:a16="http://schemas.microsoft.com/office/drawing/2014/main" id="{B9670ED0-A01F-4925-885F-B4A0B54BBD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50</xdr:row>
      <xdr:rowOff>0</xdr:rowOff>
    </xdr:from>
    <xdr:to>
      <xdr:col>2</xdr:col>
      <xdr:colOff>857250</xdr:colOff>
      <xdr:row>50</xdr:row>
      <xdr:rowOff>0</xdr:rowOff>
    </xdr:to>
    <xdr:pic>
      <xdr:nvPicPr>
        <xdr:cNvPr id="43" name="Picture 43" descr="Logo Aero">
          <a:extLst>
            <a:ext uri="{FF2B5EF4-FFF2-40B4-BE49-F238E27FC236}">
              <a16:creationId xmlns:a16="http://schemas.microsoft.com/office/drawing/2014/main" id="{8DBD7E0B-C074-46FE-8EC1-4E98A99F7D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50</xdr:row>
      <xdr:rowOff>0</xdr:rowOff>
    </xdr:from>
    <xdr:to>
      <xdr:col>2</xdr:col>
      <xdr:colOff>857250</xdr:colOff>
      <xdr:row>50</xdr:row>
      <xdr:rowOff>0</xdr:rowOff>
    </xdr:to>
    <xdr:pic>
      <xdr:nvPicPr>
        <xdr:cNvPr id="44" name="Picture 44" descr="Logo Aero">
          <a:extLst>
            <a:ext uri="{FF2B5EF4-FFF2-40B4-BE49-F238E27FC236}">
              <a16:creationId xmlns:a16="http://schemas.microsoft.com/office/drawing/2014/main" id="{CC28A980-C503-4592-A417-58E296BD81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45" name="Picture 1" descr="Logo Aero">
          <a:extLst>
            <a:ext uri="{FF2B5EF4-FFF2-40B4-BE49-F238E27FC236}">
              <a16:creationId xmlns:a16="http://schemas.microsoft.com/office/drawing/2014/main" id="{232E3BEF-B720-4AB3-B917-97AE28BE23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46" name="Picture 2" descr="Logo Aero">
          <a:extLst>
            <a:ext uri="{FF2B5EF4-FFF2-40B4-BE49-F238E27FC236}">
              <a16:creationId xmlns:a16="http://schemas.microsoft.com/office/drawing/2014/main" id="{8B279EF4-D340-494C-970A-B910422C06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47" name="Picture 3" descr="Logo Aero">
          <a:extLst>
            <a:ext uri="{FF2B5EF4-FFF2-40B4-BE49-F238E27FC236}">
              <a16:creationId xmlns:a16="http://schemas.microsoft.com/office/drawing/2014/main" id="{AEEBE875-6053-4938-951E-0FEBB02B28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48" name="Picture 4" descr="Logo Aero">
          <a:extLst>
            <a:ext uri="{FF2B5EF4-FFF2-40B4-BE49-F238E27FC236}">
              <a16:creationId xmlns:a16="http://schemas.microsoft.com/office/drawing/2014/main" id="{75C255F6-094E-4B4D-83FE-3BF56F095F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49" name="Picture 5" descr="Logo Aero">
          <a:extLst>
            <a:ext uri="{FF2B5EF4-FFF2-40B4-BE49-F238E27FC236}">
              <a16:creationId xmlns:a16="http://schemas.microsoft.com/office/drawing/2014/main" id="{C5B68738-54AB-456B-862B-9D51C98814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50" name="Picture 6" descr="Logo Aero">
          <a:extLst>
            <a:ext uri="{FF2B5EF4-FFF2-40B4-BE49-F238E27FC236}">
              <a16:creationId xmlns:a16="http://schemas.microsoft.com/office/drawing/2014/main" id="{367FB036-0DD6-4FF6-BFF2-5AAE21350A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51" name="Picture 7" descr="Logo Aero">
          <a:extLst>
            <a:ext uri="{FF2B5EF4-FFF2-40B4-BE49-F238E27FC236}">
              <a16:creationId xmlns:a16="http://schemas.microsoft.com/office/drawing/2014/main" id="{78CF3910-B3AA-4CAA-A1EC-9A424115E5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52" name="Picture 8" descr="Logo Aero">
          <a:extLst>
            <a:ext uri="{FF2B5EF4-FFF2-40B4-BE49-F238E27FC236}">
              <a16:creationId xmlns:a16="http://schemas.microsoft.com/office/drawing/2014/main" id="{78F3118E-CC65-47C8-AD45-6F4D854A8E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53" name="Picture 9" descr="Logo Aero">
          <a:extLst>
            <a:ext uri="{FF2B5EF4-FFF2-40B4-BE49-F238E27FC236}">
              <a16:creationId xmlns:a16="http://schemas.microsoft.com/office/drawing/2014/main" id="{401BB7CF-D479-4132-A2A6-45D5B75308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54" name="Picture 10" descr="Logo Aero">
          <a:extLst>
            <a:ext uri="{FF2B5EF4-FFF2-40B4-BE49-F238E27FC236}">
              <a16:creationId xmlns:a16="http://schemas.microsoft.com/office/drawing/2014/main" id="{AACB6196-5B3C-460A-9DB2-B066549969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1</xdr:row>
      <xdr:rowOff>85725</xdr:rowOff>
    </xdr:from>
    <xdr:to>
      <xdr:col>2</xdr:col>
      <xdr:colOff>857250</xdr:colOff>
      <xdr:row>1</xdr:row>
      <xdr:rowOff>838200</xdr:rowOff>
    </xdr:to>
    <xdr:pic>
      <xdr:nvPicPr>
        <xdr:cNvPr id="55" name="Picture 11" descr="Logo Aero">
          <a:extLst>
            <a:ext uri="{FF2B5EF4-FFF2-40B4-BE49-F238E27FC236}">
              <a16:creationId xmlns:a16="http://schemas.microsoft.com/office/drawing/2014/main" id="{C047E5EE-0115-4C31-8DE0-D474886FA0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228600"/>
          <a:ext cx="781050"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419100</xdr:colOff>
      <xdr:row>48</xdr:row>
      <xdr:rowOff>0</xdr:rowOff>
    </xdr:from>
    <xdr:to>
      <xdr:col>5</xdr:col>
      <xdr:colOff>790575</xdr:colOff>
      <xdr:row>48</xdr:row>
      <xdr:rowOff>0</xdr:rowOff>
    </xdr:to>
    <xdr:sp macro="" textlink="">
      <xdr:nvSpPr>
        <xdr:cNvPr id="56" name="Line 12">
          <a:extLst>
            <a:ext uri="{FF2B5EF4-FFF2-40B4-BE49-F238E27FC236}">
              <a16:creationId xmlns:a16="http://schemas.microsoft.com/office/drawing/2014/main" id="{D720ED89-04A3-4F0D-8D6F-66FDB5D4CC54}"/>
            </a:ext>
          </a:extLst>
        </xdr:cNvPr>
        <xdr:cNvSpPr>
          <a:spLocks noChangeShapeType="1"/>
        </xdr:cNvSpPr>
      </xdr:nvSpPr>
      <xdr:spPr bwMode="auto">
        <a:xfrm>
          <a:off x="2352675" y="10039350"/>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46</xdr:row>
      <xdr:rowOff>0</xdr:rowOff>
    </xdr:from>
    <xdr:to>
      <xdr:col>5</xdr:col>
      <xdr:colOff>800100</xdr:colOff>
      <xdr:row>46</xdr:row>
      <xdr:rowOff>0</xdr:rowOff>
    </xdr:to>
    <xdr:sp macro="" textlink="">
      <xdr:nvSpPr>
        <xdr:cNvPr id="57" name="Line 13">
          <a:extLst>
            <a:ext uri="{FF2B5EF4-FFF2-40B4-BE49-F238E27FC236}">
              <a16:creationId xmlns:a16="http://schemas.microsoft.com/office/drawing/2014/main" id="{1CF28757-0541-4C8B-A3C6-7ECBD96B11A1}"/>
            </a:ext>
          </a:extLst>
        </xdr:cNvPr>
        <xdr:cNvSpPr>
          <a:spLocks noChangeShapeType="1"/>
        </xdr:cNvSpPr>
      </xdr:nvSpPr>
      <xdr:spPr bwMode="auto">
        <a:xfrm>
          <a:off x="2362200" y="9715500"/>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58" name="Line 14">
          <a:extLst>
            <a:ext uri="{FF2B5EF4-FFF2-40B4-BE49-F238E27FC236}">
              <a16:creationId xmlns:a16="http://schemas.microsoft.com/office/drawing/2014/main" id="{880FDD65-0F2E-4520-8815-79E942281B0B}"/>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59" name="Line 15">
          <a:extLst>
            <a:ext uri="{FF2B5EF4-FFF2-40B4-BE49-F238E27FC236}">
              <a16:creationId xmlns:a16="http://schemas.microsoft.com/office/drawing/2014/main" id="{427C14FB-F5E3-4E5F-BBD9-D9624F6A6FC9}"/>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60" name="Line 16">
          <a:extLst>
            <a:ext uri="{FF2B5EF4-FFF2-40B4-BE49-F238E27FC236}">
              <a16:creationId xmlns:a16="http://schemas.microsoft.com/office/drawing/2014/main" id="{0962DC1A-540D-4ED7-98DE-1604B4348CBA}"/>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61" name="Line 17">
          <a:extLst>
            <a:ext uri="{FF2B5EF4-FFF2-40B4-BE49-F238E27FC236}">
              <a16:creationId xmlns:a16="http://schemas.microsoft.com/office/drawing/2014/main" id="{4896C542-81DC-4793-A0A8-B8B1A8B41602}"/>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62" name="Line 18">
          <a:extLst>
            <a:ext uri="{FF2B5EF4-FFF2-40B4-BE49-F238E27FC236}">
              <a16:creationId xmlns:a16="http://schemas.microsoft.com/office/drawing/2014/main" id="{EE088A7E-6AB3-49A2-8820-A348ADFD2F80}"/>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63" name="Line 19">
          <a:extLst>
            <a:ext uri="{FF2B5EF4-FFF2-40B4-BE49-F238E27FC236}">
              <a16:creationId xmlns:a16="http://schemas.microsoft.com/office/drawing/2014/main" id="{EB7393AC-CEB2-4CF4-A8C5-06EC4D8986BE}"/>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64" name="Line 20">
          <a:extLst>
            <a:ext uri="{FF2B5EF4-FFF2-40B4-BE49-F238E27FC236}">
              <a16:creationId xmlns:a16="http://schemas.microsoft.com/office/drawing/2014/main" id="{E90D6D9D-F254-4B48-B1F4-8F1EB8400580}"/>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65" name="Line 21">
          <a:extLst>
            <a:ext uri="{FF2B5EF4-FFF2-40B4-BE49-F238E27FC236}">
              <a16:creationId xmlns:a16="http://schemas.microsoft.com/office/drawing/2014/main" id="{AED1CE9E-2FA7-4F8A-8FE5-C7FDB4668698}"/>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66" name="Line 22">
          <a:extLst>
            <a:ext uri="{FF2B5EF4-FFF2-40B4-BE49-F238E27FC236}">
              <a16:creationId xmlns:a16="http://schemas.microsoft.com/office/drawing/2014/main" id="{69944935-2799-4E0F-A8C9-ED55ED89411A}"/>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67" name="Line 23">
          <a:extLst>
            <a:ext uri="{FF2B5EF4-FFF2-40B4-BE49-F238E27FC236}">
              <a16:creationId xmlns:a16="http://schemas.microsoft.com/office/drawing/2014/main" id="{FB372481-A811-40B4-84A9-62E402CA3669}"/>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68" name="Line 24">
          <a:extLst>
            <a:ext uri="{FF2B5EF4-FFF2-40B4-BE49-F238E27FC236}">
              <a16:creationId xmlns:a16="http://schemas.microsoft.com/office/drawing/2014/main" id="{DB0D14D7-553F-49D0-AC4F-7B9DE248CA88}"/>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69" name="Line 25">
          <a:extLst>
            <a:ext uri="{FF2B5EF4-FFF2-40B4-BE49-F238E27FC236}">
              <a16:creationId xmlns:a16="http://schemas.microsoft.com/office/drawing/2014/main" id="{48205750-C58E-4ED1-951C-4ED7C36E7E2E}"/>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70" name="Line 26">
          <a:extLst>
            <a:ext uri="{FF2B5EF4-FFF2-40B4-BE49-F238E27FC236}">
              <a16:creationId xmlns:a16="http://schemas.microsoft.com/office/drawing/2014/main" id="{D3A693E7-98C2-432B-B46C-B1DDB74CE3F8}"/>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71" name="Line 27">
          <a:extLst>
            <a:ext uri="{FF2B5EF4-FFF2-40B4-BE49-F238E27FC236}">
              <a16:creationId xmlns:a16="http://schemas.microsoft.com/office/drawing/2014/main" id="{42E3B56C-088D-4D52-84B9-77CB9AE8948A}"/>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46</xdr:row>
      <xdr:rowOff>0</xdr:rowOff>
    </xdr:from>
    <xdr:to>
      <xdr:col>5</xdr:col>
      <xdr:colOff>800100</xdr:colOff>
      <xdr:row>46</xdr:row>
      <xdr:rowOff>0</xdr:rowOff>
    </xdr:to>
    <xdr:sp macro="" textlink="">
      <xdr:nvSpPr>
        <xdr:cNvPr id="72" name="Line 29">
          <a:extLst>
            <a:ext uri="{FF2B5EF4-FFF2-40B4-BE49-F238E27FC236}">
              <a16:creationId xmlns:a16="http://schemas.microsoft.com/office/drawing/2014/main" id="{C537DC20-2004-4375-BA0C-24E89E6EB710}"/>
            </a:ext>
          </a:extLst>
        </xdr:cNvPr>
        <xdr:cNvSpPr>
          <a:spLocks noChangeShapeType="1"/>
        </xdr:cNvSpPr>
      </xdr:nvSpPr>
      <xdr:spPr bwMode="auto">
        <a:xfrm>
          <a:off x="2362200" y="9715500"/>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76200</xdr:colOff>
      <xdr:row>50</xdr:row>
      <xdr:rowOff>0</xdr:rowOff>
    </xdr:from>
    <xdr:to>
      <xdr:col>2</xdr:col>
      <xdr:colOff>857250</xdr:colOff>
      <xdr:row>50</xdr:row>
      <xdr:rowOff>0</xdr:rowOff>
    </xdr:to>
    <xdr:pic>
      <xdr:nvPicPr>
        <xdr:cNvPr id="73" name="Picture 30" descr="Logo Aero">
          <a:extLst>
            <a:ext uri="{FF2B5EF4-FFF2-40B4-BE49-F238E27FC236}">
              <a16:creationId xmlns:a16="http://schemas.microsoft.com/office/drawing/2014/main" id="{7EF5575B-E2EB-4211-BF4A-45182CBB2F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419100</xdr:colOff>
      <xdr:row>50</xdr:row>
      <xdr:rowOff>0</xdr:rowOff>
    </xdr:from>
    <xdr:to>
      <xdr:col>5</xdr:col>
      <xdr:colOff>790575</xdr:colOff>
      <xdr:row>50</xdr:row>
      <xdr:rowOff>0</xdr:rowOff>
    </xdr:to>
    <xdr:sp macro="" textlink="">
      <xdr:nvSpPr>
        <xdr:cNvPr id="74" name="Line 31">
          <a:extLst>
            <a:ext uri="{FF2B5EF4-FFF2-40B4-BE49-F238E27FC236}">
              <a16:creationId xmlns:a16="http://schemas.microsoft.com/office/drawing/2014/main" id="{8BFF651F-B0DF-43EB-92FE-2B9D6CAD24BB}"/>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75" name="Line 32">
          <a:extLst>
            <a:ext uri="{FF2B5EF4-FFF2-40B4-BE49-F238E27FC236}">
              <a16:creationId xmlns:a16="http://schemas.microsoft.com/office/drawing/2014/main" id="{B2B8086E-7E68-40F5-BF65-1798BA76EA94}"/>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76" name="Line 33">
          <a:extLst>
            <a:ext uri="{FF2B5EF4-FFF2-40B4-BE49-F238E27FC236}">
              <a16:creationId xmlns:a16="http://schemas.microsoft.com/office/drawing/2014/main" id="{0E7B9FC2-B4F9-41FE-AE96-AD5DA03B18C4}"/>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77" name="Line 34">
          <a:extLst>
            <a:ext uri="{FF2B5EF4-FFF2-40B4-BE49-F238E27FC236}">
              <a16:creationId xmlns:a16="http://schemas.microsoft.com/office/drawing/2014/main" id="{DD76D51F-45E9-4EBF-9ADB-FFEFFBAABB2F}"/>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76200</xdr:colOff>
      <xdr:row>50</xdr:row>
      <xdr:rowOff>0</xdr:rowOff>
    </xdr:from>
    <xdr:to>
      <xdr:col>2</xdr:col>
      <xdr:colOff>857250</xdr:colOff>
      <xdr:row>50</xdr:row>
      <xdr:rowOff>0</xdr:rowOff>
    </xdr:to>
    <xdr:pic>
      <xdr:nvPicPr>
        <xdr:cNvPr id="78" name="Picture 35" descr="Logo Aero">
          <a:extLst>
            <a:ext uri="{FF2B5EF4-FFF2-40B4-BE49-F238E27FC236}">
              <a16:creationId xmlns:a16="http://schemas.microsoft.com/office/drawing/2014/main" id="{D75B7B07-3FBE-4C3D-8C29-3E12A14395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419100</xdr:colOff>
      <xdr:row>50</xdr:row>
      <xdr:rowOff>0</xdr:rowOff>
    </xdr:from>
    <xdr:to>
      <xdr:col>5</xdr:col>
      <xdr:colOff>790575</xdr:colOff>
      <xdr:row>50</xdr:row>
      <xdr:rowOff>0</xdr:rowOff>
    </xdr:to>
    <xdr:sp macro="" textlink="">
      <xdr:nvSpPr>
        <xdr:cNvPr id="79" name="Line 36">
          <a:extLst>
            <a:ext uri="{FF2B5EF4-FFF2-40B4-BE49-F238E27FC236}">
              <a16:creationId xmlns:a16="http://schemas.microsoft.com/office/drawing/2014/main" id="{3821CC18-77BA-4752-BADB-5DC619F5945A}"/>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80" name="Line 37">
          <a:extLst>
            <a:ext uri="{FF2B5EF4-FFF2-40B4-BE49-F238E27FC236}">
              <a16:creationId xmlns:a16="http://schemas.microsoft.com/office/drawing/2014/main" id="{8373B5FC-19D9-4737-9208-021E5B5BA11A}"/>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81" name="Line 38">
          <a:extLst>
            <a:ext uri="{FF2B5EF4-FFF2-40B4-BE49-F238E27FC236}">
              <a16:creationId xmlns:a16="http://schemas.microsoft.com/office/drawing/2014/main" id="{360A85DE-7F49-4FFD-A2FC-2673E0B685E9}"/>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82" name="Line 39">
          <a:extLst>
            <a:ext uri="{FF2B5EF4-FFF2-40B4-BE49-F238E27FC236}">
              <a16:creationId xmlns:a16="http://schemas.microsoft.com/office/drawing/2014/main" id="{EBC5A1F2-0213-42B7-9043-48C8AC4FA0F9}"/>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76200</xdr:colOff>
      <xdr:row>50</xdr:row>
      <xdr:rowOff>0</xdr:rowOff>
    </xdr:from>
    <xdr:to>
      <xdr:col>2</xdr:col>
      <xdr:colOff>857250</xdr:colOff>
      <xdr:row>50</xdr:row>
      <xdr:rowOff>0</xdr:rowOff>
    </xdr:to>
    <xdr:pic>
      <xdr:nvPicPr>
        <xdr:cNvPr id="83" name="Picture 40" descr="Logo Aero">
          <a:extLst>
            <a:ext uri="{FF2B5EF4-FFF2-40B4-BE49-F238E27FC236}">
              <a16:creationId xmlns:a16="http://schemas.microsoft.com/office/drawing/2014/main" id="{73E333B5-CEFD-4D7C-9720-4DB0C352EC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50</xdr:row>
      <xdr:rowOff>0</xdr:rowOff>
    </xdr:from>
    <xdr:to>
      <xdr:col>2</xdr:col>
      <xdr:colOff>857250</xdr:colOff>
      <xdr:row>50</xdr:row>
      <xdr:rowOff>0</xdr:rowOff>
    </xdr:to>
    <xdr:pic>
      <xdr:nvPicPr>
        <xdr:cNvPr id="84" name="Picture 41" descr="Logo Aero">
          <a:extLst>
            <a:ext uri="{FF2B5EF4-FFF2-40B4-BE49-F238E27FC236}">
              <a16:creationId xmlns:a16="http://schemas.microsoft.com/office/drawing/2014/main" id="{3428BE5B-44F3-4953-B033-C78E171CC5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50</xdr:row>
      <xdr:rowOff>0</xdr:rowOff>
    </xdr:from>
    <xdr:to>
      <xdr:col>2</xdr:col>
      <xdr:colOff>857250</xdr:colOff>
      <xdr:row>50</xdr:row>
      <xdr:rowOff>0</xdr:rowOff>
    </xdr:to>
    <xdr:pic>
      <xdr:nvPicPr>
        <xdr:cNvPr id="85" name="Picture 42" descr="Logo Aero">
          <a:extLst>
            <a:ext uri="{FF2B5EF4-FFF2-40B4-BE49-F238E27FC236}">
              <a16:creationId xmlns:a16="http://schemas.microsoft.com/office/drawing/2014/main" id="{596DA05C-6186-4E41-B137-7D9116F10F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50</xdr:row>
      <xdr:rowOff>0</xdr:rowOff>
    </xdr:from>
    <xdr:to>
      <xdr:col>2</xdr:col>
      <xdr:colOff>857250</xdr:colOff>
      <xdr:row>50</xdr:row>
      <xdr:rowOff>0</xdr:rowOff>
    </xdr:to>
    <xdr:pic>
      <xdr:nvPicPr>
        <xdr:cNvPr id="86" name="Picture 43" descr="Logo Aero">
          <a:extLst>
            <a:ext uri="{FF2B5EF4-FFF2-40B4-BE49-F238E27FC236}">
              <a16:creationId xmlns:a16="http://schemas.microsoft.com/office/drawing/2014/main" id="{E5E63218-8929-4DDE-8787-BEFD26B44A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50</xdr:row>
      <xdr:rowOff>0</xdr:rowOff>
    </xdr:from>
    <xdr:to>
      <xdr:col>2</xdr:col>
      <xdr:colOff>857250</xdr:colOff>
      <xdr:row>50</xdr:row>
      <xdr:rowOff>0</xdr:rowOff>
    </xdr:to>
    <xdr:pic>
      <xdr:nvPicPr>
        <xdr:cNvPr id="87" name="Picture 44" descr="Logo Aero">
          <a:extLst>
            <a:ext uri="{FF2B5EF4-FFF2-40B4-BE49-F238E27FC236}">
              <a16:creationId xmlns:a16="http://schemas.microsoft.com/office/drawing/2014/main" id="{3793EC44-195F-48C2-8235-0209EE0614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9.xml><?xml version="1.0" encoding="utf-8"?>
<xdr:wsDr xmlns:xdr="http://schemas.openxmlformats.org/drawingml/2006/spreadsheetDrawing" xmlns:a="http://schemas.openxmlformats.org/drawingml/2006/main">
  <xdr:twoCellAnchor>
    <xdr:from>
      <xdr:col>1</xdr:col>
      <xdr:colOff>0</xdr:colOff>
      <xdr:row>50</xdr:row>
      <xdr:rowOff>0</xdr:rowOff>
    </xdr:from>
    <xdr:to>
      <xdr:col>1</xdr:col>
      <xdr:colOff>0</xdr:colOff>
      <xdr:row>50</xdr:row>
      <xdr:rowOff>0</xdr:rowOff>
    </xdr:to>
    <xdr:pic>
      <xdr:nvPicPr>
        <xdr:cNvPr id="2" name="Picture 1" descr="Logo Aero">
          <a:extLst>
            <a:ext uri="{FF2B5EF4-FFF2-40B4-BE49-F238E27FC236}">
              <a16:creationId xmlns:a16="http://schemas.microsoft.com/office/drawing/2014/main" id="{70CA5BCF-6DE5-44F6-984C-0B8303F74D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3" name="Picture 2" descr="Logo Aero">
          <a:extLst>
            <a:ext uri="{FF2B5EF4-FFF2-40B4-BE49-F238E27FC236}">
              <a16:creationId xmlns:a16="http://schemas.microsoft.com/office/drawing/2014/main" id="{31793EA1-AAC7-4795-A43A-9049488328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4" name="Picture 3" descr="Logo Aero">
          <a:extLst>
            <a:ext uri="{FF2B5EF4-FFF2-40B4-BE49-F238E27FC236}">
              <a16:creationId xmlns:a16="http://schemas.microsoft.com/office/drawing/2014/main" id="{8C82A61E-E395-45B1-9617-0264B8894F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5" name="Picture 4" descr="Logo Aero">
          <a:extLst>
            <a:ext uri="{FF2B5EF4-FFF2-40B4-BE49-F238E27FC236}">
              <a16:creationId xmlns:a16="http://schemas.microsoft.com/office/drawing/2014/main" id="{6A7802EB-3463-4F4F-9807-EBFADBF5D8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6" name="Picture 5" descr="Logo Aero">
          <a:extLst>
            <a:ext uri="{FF2B5EF4-FFF2-40B4-BE49-F238E27FC236}">
              <a16:creationId xmlns:a16="http://schemas.microsoft.com/office/drawing/2014/main" id="{32546FF0-F556-4583-AB0C-DF413A43DF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7" name="Picture 6" descr="Logo Aero">
          <a:extLst>
            <a:ext uri="{FF2B5EF4-FFF2-40B4-BE49-F238E27FC236}">
              <a16:creationId xmlns:a16="http://schemas.microsoft.com/office/drawing/2014/main" id="{E8555AB8-FEBE-49B6-BD29-B07DA1958D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8" name="Picture 7" descr="Logo Aero">
          <a:extLst>
            <a:ext uri="{FF2B5EF4-FFF2-40B4-BE49-F238E27FC236}">
              <a16:creationId xmlns:a16="http://schemas.microsoft.com/office/drawing/2014/main" id="{6C86CECF-7263-4143-ACF9-51E481F7FA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9" name="Picture 8" descr="Logo Aero">
          <a:extLst>
            <a:ext uri="{FF2B5EF4-FFF2-40B4-BE49-F238E27FC236}">
              <a16:creationId xmlns:a16="http://schemas.microsoft.com/office/drawing/2014/main" id="{9C3ADC81-36BA-48DC-BF84-5CFA325628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10" name="Picture 9" descr="Logo Aero">
          <a:extLst>
            <a:ext uri="{FF2B5EF4-FFF2-40B4-BE49-F238E27FC236}">
              <a16:creationId xmlns:a16="http://schemas.microsoft.com/office/drawing/2014/main" id="{9D390778-3A49-47EF-A82E-302040BD9D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11" name="Picture 10" descr="Logo Aero">
          <a:extLst>
            <a:ext uri="{FF2B5EF4-FFF2-40B4-BE49-F238E27FC236}">
              <a16:creationId xmlns:a16="http://schemas.microsoft.com/office/drawing/2014/main" id="{94E91B8A-902E-4504-880F-3C183E35EB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1</xdr:row>
      <xdr:rowOff>85725</xdr:rowOff>
    </xdr:from>
    <xdr:to>
      <xdr:col>2</xdr:col>
      <xdr:colOff>857250</xdr:colOff>
      <xdr:row>1</xdr:row>
      <xdr:rowOff>838200</xdr:rowOff>
    </xdr:to>
    <xdr:pic>
      <xdr:nvPicPr>
        <xdr:cNvPr id="12" name="Picture 11" descr="Logo Aero">
          <a:extLst>
            <a:ext uri="{FF2B5EF4-FFF2-40B4-BE49-F238E27FC236}">
              <a16:creationId xmlns:a16="http://schemas.microsoft.com/office/drawing/2014/main" id="{E7203DB5-7B6F-4E9F-9915-0516954D88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228600"/>
          <a:ext cx="781050"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419100</xdr:colOff>
      <xdr:row>48</xdr:row>
      <xdr:rowOff>0</xdr:rowOff>
    </xdr:from>
    <xdr:to>
      <xdr:col>5</xdr:col>
      <xdr:colOff>790575</xdr:colOff>
      <xdr:row>48</xdr:row>
      <xdr:rowOff>0</xdr:rowOff>
    </xdr:to>
    <xdr:sp macro="" textlink="">
      <xdr:nvSpPr>
        <xdr:cNvPr id="13" name="Line 12">
          <a:extLst>
            <a:ext uri="{FF2B5EF4-FFF2-40B4-BE49-F238E27FC236}">
              <a16:creationId xmlns:a16="http://schemas.microsoft.com/office/drawing/2014/main" id="{CED4E4B6-615E-4334-B357-FECC0E5B9590}"/>
            </a:ext>
          </a:extLst>
        </xdr:cNvPr>
        <xdr:cNvSpPr>
          <a:spLocks noChangeShapeType="1"/>
        </xdr:cNvSpPr>
      </xdr:nvSpPr>
      <xdr:spPr bwMode="auto">
        <a:xfrm>
          <a:off x="2352675" y="10039350"/>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46</xdr:row>
      <xdr:rowOff>0</xdr:rowOff>
    </xdr:from>
    <xdr:to>
      <xdr:col>5</xdr:col>
      <xdr:colOff>800100</xdr:colOff>
      <xdr:row>46</xdr:row>
      <xdr:rowOff>0</xdr:rowOff>
    </xdr:to>
    <xdr:sp macro="" textlink="">
      <xdr:nvSpPr>
        <xdr:cNvPr id="14" name="Line 13">
          <a:extLst>
            <a:ext uri="{FF2B5EF4-FFF2-40B4-BE49-F238E27FC236}">
              <a16:creationId xmlns:a16="http://schemas.microsoft.com/office/drawing/2014/main" id="{4092F7C9-A272-43DE-8EC7-227C094AE20C}"/>
            </a:ext>
          </a:extLst>
        </xdr:cNvPr>
        <xdr:cNvSpPr>
          <a:spLocks noChangeShapeType="1"/>
        </xdr:cNvSpPr>
      </xdr:nvSpPr>
      <xdr:spPr bwMode="auto">
        <a:xfrm>
          <a:off x="2362200" y="9715500"/>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15" name="Line 14">
          <a:extLst>
            <a:ext uri="{FF2B5EF4-FFF2-40B4-BE49-F238E27FC236}">
              <a16:creationId xmlns:a16="http://schemas.microsoft.com/office/drawing/2014/main" id="{820A8399-1E5C-4F69-B51B-DF50C1D14B63}"/>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16" name="Line 15">
          <a:extLst>
            <a:ext uri="{FF2B5EF4-FFF2-40B4-BE49-F238E27FC236}">
              <a16:creationId xmlns:a16="http://schemas.microsoft.com/office/drawing/2014/main" id="{D691FD8D-146A-4ECE-8D8E-DC07373B7FB7}"/>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17" name="Line 16">
          <a:extLst>
            <a:ext uri="{FF2B5EF4-FFF2-40B4-BE49-F238E27FC236}">
              <a16:creationId xmlns:a16="http://schemas.microsoft.com/office/drawing/2014/main" id="{221A95EC-6ECD-468F-B80D-38BE79876019}"/>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18" name="Line 17">
          <a:extLst>
            <a:ext uri="{FF2B5EF4-FFF2-40B4-BE49-F238E27FC236}">
              <a16:creationId xmlns:a16="http://schemas.microsoft.com/office/drawing/2014/main" id="{6D92583B-32C1-4A68-824C-A59E296CEA85}"/>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19" name="Line 18">
          <a:extLst>
            <a:ext uri="{FF2B5EF4-FFF2-40B4-BE49-F238E27FC236}">
              <a16:creationId xmlns:a16="http://schemas.microsoft.com/office/drawing/2014/main" id="{39640B7F-A4DC-4219-8C79-33AEAC1CE31A}"/>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20" name="Line 19">
          <a:extLst>
            <a:ext uri="{FF2B5EF4-FFF2-40B4-BE49-F238E27FC236}">
              <a16:creationId xmlns:a16="http://schemas.microsoft.com/office/drawing/2014/main" id="{445D5F73-873A-43C8-B4D7-010654FFD79A}"/>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21" name="Line 20">
          <a:extLst>
            <a:ext uri="{FF2B5EF4-FFF2-40B4-BE49-F238E27FC236}">
              <a16:creationId xmlns:a16="http://schemas.microsoft.com/office/drawing/2014/main" id="{EA8445F1-7C87-4FC8-824B-686D63C12B4D}"/>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22" name="Line 21">
          <a:extLst>
            <a:ext uri="{FF2B5EF4-FFF2-40B4-BE49-F238E27FC236}">
              <a16:creationId xmlns:a16="http://schemas.microsoft.com/office/drawing/2014/main" id="{7AB762B0-46AE-4DAE-8C94-4D4920BB9E88}"/>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23" name="Line 22">
          <a:extLst>
            <a:ext uri="{FF2B5EF4-FFF2-40B4-BE49-F238E27FC236}">
              <a16:creationId xmlns:a16="http://schemas.microsoft.com/office/drawing/2014/main" id="{2B27D4C8-2431-4EEE-A79A-F896D49FCEE0}"/>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24" name="Line 23">
          <a:extLst>
            <a:ext uri="{FF2B5EF4-FFF2-40B4-BE49-F238E27FC236}">
              <a16:creationId xmlns:a16="http://schemas.microsoft.com/office/drawing/2014/main" id="{9B9D88D3-CCF2-4D42-A736-DFEE91D57F12}"/>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25" name="Line 24">
          <a:extLst>
            <a:ext uri="{FF2B5EF4-FFF2-40B4-BE49-F238E27FC236}">
              <a16:creationId xmlns:a16="http://schemas.microsoft.com/office/drawing/2014/main" id="{6403BC8F-54E0-437E-9C5B-0D3876A81DD9}"/>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26" name="Line 25">
          <a:extLst>
            <a:ext uri="{FF2B5EF4-FFF2-40B4-BE49-F238E27FC236}">
              <a16:creationId xmlns:a16="http://schemas.microsoft.com/office/drawing/2014/main" id="{495BB5A2-6A00-4C78-9A2F-DEA3DE1E2A88}"/>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27" name="Line 26">
          <a:extLst>
            <a:ext uri="{FF2B5EF4-FFF2-40B4-BE49-F238E27FC236}">
              <a16:creationId xmlns:a16="http://schemas.microsoft.com/office/drawing/2014/main" id="{1A91DDE8-1345-4A4F-B2C5-43C2F5B86507}"/>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28" name="Line 27">
          <a:extLst>
            <a:ext uri="{FF2B5EF4-FFF2-40B4-BE49-F238E27FC236}">
              <a16:creationId xmlns:a16="http://schemas.microsoft.com/office/drawing/2014/main" id="{8932D44F-0F33-4947-9918-04E1AC950871}"/>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46</xdr:row>
      <xdr:rowOff>0</xdr:rowOff>
    </xdr:from>
    <xdr:to>
      <xdr:col>5</xdr:col>
      <xdr:colOff>800100</xdr:colOff>
      <xdr:row>46</xdr:row>
      <xdr:rowOff>0</xdr:rowOff>
    </xdr:to>
    <xdr:sp macro="" textlink="">
      <xdr:nvSpPr>
        <xdr:cNvPr id="29" name="Line 29">
          <a:extLst>
            <a:ext uri="{FF2B5EF4-FFF2-40B4-BE49-F238E27FC236}">
              <a16:creationId xmlns:a16="http://schemas.microsoft.com/office/drawing/2014/main" id="{313AD871-EA49-407E-BFF3-A63FAF930E29}"/>
            </a:ext>
          </a:extLst>
        </xdr:cNvPr>
        <xdr:cNvSpPr>
          <a:spLocks noChangeShapeType="1"/>
        </xdr:cNvSpPr>
      </xdr:nvSpPr>
      <xdr:spPr bwMode="auto">
        <a:xfrm>
          <a:off x="2362200" y="9715500"/>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76200</xdr:colOff>
      <xdr:row>50</xdr:row>
      <xdr:rowOff>0</xdr:rowOff>
    </xdr:from>
    <xdr:to>
      <xdr:col>2</xdr:col>
      <xdr:colOff>857250</xdr:colOff>
      <xdr:row>50</xdr:row>
      <xdr:rowOff>0</xdr:rowOff>
    </xdr:to>
    <xdr:pic>
      <xdr:nvPicPr>
        <xdr:cNvPr id="30" name="Picture 30" descr="Logo Aero">
          <a:extLst>
            <a:ext uri="{FF2B5EF4-FFF2-40B4-BE49-F238E27FC236}">
              <a16:creationId xmlns:a16="http://schemas.microsoft.com/office/drawing/2014/main" id="{1302F97B-9384-4FEE-BB9A-72F86A7614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419100</xdr:colOff>
      <xdr:row>50</xdr:row>
      <xdr:rowOff>0</xdr:rowOff>
    </xdr:from>
    <xdr:to>
      <xdr:col>5</xdr:col>
      <xdr:colOff>790575</xdr:colOff>
      <xdr:row>50</xdr:row>
      <xdr:rowOff>0</xdr:rowOff>
    </xdr:to>
    <xdr:sp macro="" textlink="">
      <xdr:nvSpPr>
        <xdr:cNvPr id="31" name="Line 31">
          <a:extLst>
            <a:ext uri="{FF2B5EF4-FFF2-40B4-BE49-F238E27FC236}">
              <a16:creationId xmlns:a16="http://schemas.microsoft.com/office/drawing/2014/main" id="{73E5D128-C9BD-439B-B76F-8D94B90367BA}"/>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32" name="Line 32">
          <a:extLst>
            <a:ext uri="{FF2B5EF4-FFF2-40B4-BE49-F238E27FC236}">
              <a16:creationId xmlns:a16="http://schemas.microsoft.com/office/drawing/2014/main" id="{5FE3FF7D-A95E-4765-B17F-49F259434EEF}"/>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33" name="Line 33">
          <a:extLst>
            <a:ext uri="{FF2B5EF4-FFF2-40B4-BE49-F238E27FC236}">
              <a16:creationId xmlns:a16="http://schemas.microsoft.com/office/drawing/2014/main" id="{47BCCB23-BF19-45D6-AC9D-919814861485}"/>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34" name="Line 34">
          <a:extLst>
            <a:ext uri="{FF2B5EF4-FFF2-40B4-BE49-F238E27FC236}">
              <a16:creationId xmlns:a16="http://schemas.microsoft.com/office/drawing/2014/main" id="{C6E3305F-4B95-403D-B0EF-98E79EF584B5}"/>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76200</xdr:colOff>
      <xdr:row>50</xdr:row>
      <xdr:rowOff>0</xdr:rowOff>
    </xdr:from>
    <xdr:to>
      <xdr:col>2</xdr:col>
      <xdr:colOff>857250</xdr:colOff>
      <xdr:row>50</xdr:row>
      <xdr:rowOff>0</xdr:rowOff>
    </xdr:to>
    <xdr:pic>
      <xdr:nvPicPr>
        <xdr:cNvPr id="35" name="Picture 35" descr="Logo Aero">
          <a:extLst>
            <a:ext uri="{FF2B5EF4-FFF2-40B4-BE49-F238E27FC236}">
              <a16:creationId xmlns:a16="http://schemas.microsoft.com/office/drawing/2014/main" id="{3A6813C0-467B-4BA9-AA47-BB620E07D2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419100</xdr:colOff>
      <xdr:row>50</xdr:row>
      <xdr:rowOff>0</xdr:rowOff>
    </xdr:from>
    <xdr:to>
      <xdr:col>5</xdr:col>
      <xdr:colOff>790575</xdr:colOff>
      <xdr:row>50</xdr:row>
      <xdr:rowOff>0</xdr:rowOff>
    </xdr:to>
    <xdr:sp macro="" textlink="">
      <xdr:nvSpPr>
        <xdr:cNvPr id="36" name="Line 36">
          <a:extLst>
            <a:ext uri="{FF2B5EF4-FFF2-40B4-BE49-F238E27FC236}">
              <a16:creationId xmlns:a16="http://schemas.microsoft.com/office/drawing/2014/main" id="{B8521086-C72D-4C0A-A3B6-E5E164077B49}"/>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37" name="Line 37">
          <a:extLst>
            <a:ext uri="{FF2B5EF4-FFF2-40B4-BE49-F238E27FC236}">
              <a16:creationId xmlns:a16="http://schemas.microsoft.com/office/drawing/2014/main" id="{5FC57425-EA13-46BA-9D03-AA0D8B696ADE}"/>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38" name="Line 38">
          <a:extLst>
            <a:ext uri="{FF2B5EF4-FFF2-40B4-BE49-F238E27FC236}">
              <a16:creationId xmlns:a16="http://schemas.microsoft.com/office/drawing/2014/main" id="{04EDF9BD-F4D9-4F41-9B65-4B46539F3C14}"/>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39" name="Line 39">
          <a:extLst>
            <a:ext uri="{FF2B5EF4-FFF2-40B4-BE49-F238E27FC236}">
              <a16:creationId xmlns:a16="http://schemas.microsoft.com/office/drawing/2014/main" id="{4684B1B7-84FF-446A-8113-2A4AD638CFF3}"/>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76200</xdr:colOff>
      <xdr:row>50</xdr:row>
      <xdr:rowOff>0</xdr:rowOff>
    </xdr:from>
    <xdr:to>
      <xdr:col>2</xdr:col>
      <xdr:colOff>857250</xdr:colOff>
      <xdr:row>50</xdr:row>
      <xdr:rowOff>0</xdr:rowOff>
    </xdr:to>
    <xdr:pic>
      <xdr:nvPicPr>
        <xdr:cNvPr id="40" name="Picture 40" descr="Logo Aero">
          <a:extLst>
            <a:ext uri="{FF2B5EF4-FFF2-40B4-BE49-F238E27FC236}">
              <a16:creationId xmlns:a16="http://schemas.microsoft.com/office/drawing/2014/main" id="{A8C9589B-EC5E-47E3-8AEB-E1888F9F4F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50</xdr:row>
      <xdr:rowOff>0</xdr:rowOff>
    </xdr:from>
    <xdr:to>
      <xdr:col>2</xdr:col>
      <xdr:colOff>857250</xdr:colOff>
      <xdr:row>50</xdr:row>
      <xdr:rowOff>0</xdr:rowOff>
    </xdr:to>
    <xdr:pic>
      <xdr:nvPicPr>
        <xdr:cNvPr id="41" name="Picture 41" descr="Logo Aero">
          <a:extLst>
            <a:ext uri="{FF2B5EF4-FFF2-40B4-BE49-F238E27FC236}">
              <a16:creationId xmlns:a16="http://schemas.microsoft.com/office/drawing/2014/main" id="{0DA0163C-EFDE-412A-98A9-BFFA35A3AA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50</xdr:row>
      <xdr:rowOff>0</xdr:rowOff>
    </xdr:from>
    <xdr:to>
      <xdr:col>2</xdr:col>
      <xdr:colOff>857250</xdr:colOff>
      <xdr:row>50</xdr:row>
      <xdr:rowOff>0</xdr:rowOff>
    </xdr:to>
    <xdr:pic>
      <xdr:nvPicPr>
        <xdr:cNvPr id="42" name="Picture 42" descr="Logo Aero">
          <a:extLst>
            <a:ext uri="{FF2B5EF4-FFF2-40B4-BE49-F238E27FC236}">
              <a16:creationId xmlns:a16="http://schemas.microsoft.com/office/drawing/2014/main" id="{DCF9B69A-7C7E-4298-AF28-6E4C0DE2D1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50</xdr:row>
      <xdr:rowOff>0</xdr:rowOff>
    </xdr:from>
    <xdr:to>
      <xdr:col>2</xdr:col>
      <xdr:colOff>857250</xdr:colOff>
      <xdr:row>50</xdr:row>
      <xdr:rowOff>0</xdr:rowOff>
    </xdr:to>
    <xdr:pic>
      <xdr:nvPicPr>
        <xdr:cNvPr id="43" name="Picture 43" descr="Logo Aero">
          <a:extLst>
            <a:ext uri="{FF2B5EF4-FFF2-40B4-BE49-F238E27FC236}">
              <a16:creationId xmlns:a16="http://schemas.microsoft.com/office/drawing/2014/main" id="{0B7B6E90-F648-4871-9F02-919248FC4F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50</xdr:row>
      <xdr:rowOff>0</xdr:rowOff>
    </xdr:from>
    <xdr:to>
      <xdr:col>2</xdr:col>
      <xdr:colOff>857250</xdr:colOff>
      <xdr:row>50</xdr:row>
      <xdr:rowOff>0</xdr:rowOff>
    </xdr:to>
    <xdr:pic>
      <xdr:nvPicPr>
        <xdr:cNvPr id="44" name="Picture 44" descr="Logo Aero">
          <a:extLst>
            <a:ext uri="{FF2B5EF4-FFF2-40B4-BE49-F238E27FC236}">
              <a16:creationId xmlns:a16="http://schemas.microsoft.com/office/drawing/2014/main" id="{2B9A8E83-9D8F-44D5-A12B-2C56C65528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45" name="Picture 1" descr="Logo Aero">
          <a:extLst>
            <a:ext uri="{FF2B5EF4-FFF2-40B4-BE49-F238E27FC236}">
              <a16:creationId xmlns:a16="http://schemas.microsoft.com/office/drawing/2014/main" id="{DFC99B7C-3B7F-40AC-8D51-4926436BAD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46" name="Picture 2" descr="Logo Aero">
          <a:extLst>
            <a:ext uri="{FF2B5EF4-FFF2-40B4-BE49-F238E27FC236}">
              <a16:creationId xmlns:a16="http://schemas.microsoft.com/office/drawing/2014/main" id="{BBB403BB-9209-4441-AE0D-FF8BA5A036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47" name="Picture 3" descr="Logo Aero">
          <a:extLst>
            <a:ext uri="{FF2B5EF4-FFF2-40B4-BE49-F238E27FC236}">
              <a16:creationId xmlns:a16="http://schemas.microsoft.com/office/drawing/2014/main" id="{0E0BE98D-E3D3-4B68-AB6E-6B0D1A7F29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48" name="Picture 4" descr="Logo Aero">
          <a:extLst>
            <a:ext uri="{FF2B5EF4-FFF2-40B4-BE49-F238E27FC236}">
              <a16:creationId xmlns:a16="http://schemas.microsoft.com/office/drawing/2014/main" id="{7827C7B0-526B-4C58-9002-8E860409BD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49" name="Picture 5" descr="Logo Aero">
          <a:extLst>
            <a:ext uri="{FF2B5EF4-FFF2-40B4-BE49-F238E27FC236}">
              <a16:creationId xmlns:a16="http://schemas.microsoft.com/office/drawing/2014/main" id="{7EFF887C-2AC8-4E65-9E85-73DF28535B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50" name="Picture 6" descr="Logo Aero">
          <a:extLst>
            <a:ext uri="{FF2B5EF4-FFF2-40B4-BE49-F238E27FC236}">
              <a16:creationId xmlns:a16="http://schemas.microsoft.com/office/drawing/2014/main" id="{E6CC1760-CB14-45E3-9A39-0827FE938E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51" name="Picture 7" descr="Logo Aero">
          <a:extLst>
            <a:ext uri="{FF2B5EF4-FFF2-40B4-BE49-F238E27FC236}">
              <a16:creationId xmlns:a16="http://schemas.microsoft.com/office/drawing/2014/main" id="{6CFC07D5-00B7-47E3-8143-318E04DC04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52" name="Picture 8" descr="Logo Aero">
          <a:extLst>
            <a:ext uri="{FF2B5EF4-FFF2-40B4-BE49-F238E27FC236}">
              <a16:creationId xmlns:a16="http://schemas.microsoft.com/office/drawing/2014/main" id="{2FEEC241-EFC5-4582-ACFD-EEBB381521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53" name="Picture 9" descr="Logo Aero">
          <a:extLst>
            <a:ext uri="{FF2B5EF4-FFF2-40B4-BE49-F238E27FC236}">
              <a16:creationId xmlns:a16="http://schemas.microsoft.com/office/drawing/2014/main" id="{C0E98E23-D7BE-4719-A1BE-BC4F38C055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54" name="Picture 10" descr="Logo Aero">
          <a:extLst>
            <a:ext uri="{FF2B5EF4-FFF2-40B4-BE49-F238E27FC236}">
              <a16:creationId xmlns:a16="http://schemas.microsoft.com/office/drawing/2014/main" id="{87F966D3-F227-4F4A-B3EA-698C86208B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1</xdr:row>
      <xdr:rowOff>85725</xdr:rowOff>
    </xdr:from>
    <xdr:to>
      <xdr:col>2</xdr:col>
      <xdr:colOff>857250</xdr:colOff>
      <xdr:row>1</xdr:row>
      <xdr:rowOff>838200</xdr:rowOff>
    </xdr:to>
    <xdr:pic>
      <xdr:nvPicPr>
        <xdr:cNvPr id="55" name="Picture 11" descr="Logo Aero">
          <a:extLst>
            <a:ext uri="{FF2B5EF4-FFF2-40B4-BE49-F238E27FC236}">
              <a16:creationId xmlns:a16="http://schemas.microsoft.com/office/drawing/2014/main" id="{1BDB1C92-BAA1-402D-B5F2-7CF538F63A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228600"/>
          <a:ext cx="781050"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419100</xdr:colOff>
      <xdr:row>48</xdr:row>
      <xdr:rowOff>0</xdr:rowOff>
    </xdr:from>
    <xdr:to>
      <xdr:col>5</xdr:col>
      <xdr:colOff>790575</xdr:colOff>
      <xdr:row>48</xdr:row>
      <xdr:rowOff>0</xdr:rowOff>
    </xdr:to>
    <xdr:sp macro="" textlink="">
      <xdr:nvSpPr>
        <xdr:cNvPr id="56" name="Line 12">
          <a:extLst>
            <a:ext uri="{FF2B5EF4-FFF2-40B4-BE49-F238E27FC236}">
              <a16:creationId xmlns:a16="http://schemas.microsoft.com/office/drawing/2014/main" id="{0F4DD5F3-399F-4218-B086-F8448B0911D6}"/>
            </a:ext>
          </a:extLst>
        </xdr:cNvPr>
        <xdr:cNvSpPr>
          <a:spLocks noChangeShapeType="1"/>
        </xdr:cNvSpPr>
      </xdr:nvSpPr>
      <xdr:spPr bwMode="auto">
        <a:xfrm>
          <a:off x="2352675" y="10039350"/>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46</xdr:row>
      <xdr:rowOff>0</xdr:rowOff>
    </xdr:from>
    <xdr:to>
      <xdr:col>5</xdr:col>
      <xdr:colOff>800100</xdr:colOff>
      <xdr:row>46</xdr:row>
      <xdr:rowOff>0</xdr:rowOff>
    </xdr:to>
    <xdr:sp macro="" textlink="">
      <xdr:nvSpPr>
        <xdr:cNvPr id="57" name="Line 13">
          <a:extLst>
            <a:ext uri="{FF2B5EF4-FFF2-40B4-BE49-F238E27FC236}">
              <a16:creationId xmlns:a16="http://schemas.microsoft.com/office/drawing/2014/main" id="{E0EF7AF7-B4EE-4E74-B35F-EF17D4C136BC}"/>
            </a:ext>
          </a:extLst>
        </xdr:cNvPr>
        <xdr:cNvSpPr>
          <a:spLocks noChangeShapeType="1"/>
        </xdr:cNvSpPr>
      </xdr:nvSpPr>
      <xdr:spPr bwMode="auto">
        <a:xfrm>
          <a:off x="2362200" y="9715500"/>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58" name="Line 14">
          <a:extLst>
            <a:ext uri="{FF2B5EF4-FFF2-40B4-BE49-F238E27FC236}">
              <a16:creationId xmlns:a16="http://schemas.microsoft.com/office/drawing/2014/main" id="{B4D0521D-42E2-452C-8D05-8BE50137D73F}"/>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59" name="Line 15">
          <a:extLst>
            <a:ext uri="{FF2B5EF4-FFF2-40B4-BE49-F238E27FC236}">
              <a16:creationId xmlns:a16="http://schemas.microsoft.com/office/drawing/2014/main" id="{0BA89097-940F-4935-AD4B-62F5AF19C299}"/>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60" name="Line 16">
          <a:extLst>
            <a:ext uri="{FF2B5EF4-FFF2-40B4-BE49-F238E27FC236}">
              <a16:creationId xmlns:a16="http://schemas.microsoft.com/office/drawing/2014/main" id="{2246C38A-4B07-461E-BDEC-AAB3944ACB35}"/>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61" name="Line 17">
          <a:extLst>
            <a:ext uri="{FF2B5EF4-FFF2-40B4-BE49-F238E27FC236}">
              <a16:creationId xmlns:a16="http://schemas.microsoft.com/office/drawing/2014/main" id="{B38E8117-CFD5-4A6D-8DA7-83F1A2C43DB8}"/>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62" name="Line 18">
          <a:extLst>
            <a:ext uri="{FF2B5EF4-FFF2-40B4-BE49-F238E27FC236}">
              <a16:creationId xmlns:a16="http://schemas.microsoft.com/office/drawing/2014/main" id="{932B836B-74BF-4FB8-A11A-974199569309}"/>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63" name="Line 19">
          <a:extLst>
            <a:ext uri="{FF2B5EF4-FFF2-40B4-BE49-F238E27FC236}">
              <a16:creationId xmlns:a16="http://schemas.microsoft.com/office/drawing/2014/main" id="{F83A5F35-CDF4-47FC-BF79-1B91B9910B59}"/>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64" name="Line 20">
          <a:extLst>
            <a:ext uri="{FF2B5EF4-FFF2-40B4-BE49-F238E27FC236}">
              <a16:creationId xmlns:a16="http://schemas.microsoft.com/office/drawing/2014/main" id="{6FB3F285-112B-4C9A-84B5-7ADDDB058331}"/>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65" name="Line 21">
          <a:extLst>
            <a:ext uri="{FF2B5EF4-FFF2-40B4-BE49-F238E27FC236}">
              <a16:creationId xmlns:a16="http://schemas.microsoft.com/office/drawing/2014/main" id="{B70D4ECF-8EF6-4DDF-911D-39E84E3D62FF}"/>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66" name="Line 22">
          <a:extLst>
            <a:ext uri="{FF2B5EF4-FFF2-40B4-BE49-F238E27FC236}">
              <a16:creationId xmlns:a16="http://schemas.microsoft.com/office/drawing/2014/main" id="{9FA93EDB-7C2C-4490-BEED-5BB6D6D847F9}"/>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67" name="Line 23">
          <a:extLst>
            <a:ext uri="{FF2B5EF4-FFF2-40B4-BE49-F238E27FC236}">
              <a16:creationId xmlns:a16="http://schemas.microsoft.com/office/drawing/2014/main" id="{F691AC84-9F9C-4646-82BE-70E8322F81AB}"/>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68" name="Line 24">
          <a:extLst>
            <a:ext uri="{FF2B5EF4-FFF2-40B4-BE49-F238E27FC236}">
              <a16:creationId xmlns:a16="http://schemas.microsoft.com/office/drawing/2014/main" id="{1EE05296-0B03-4F7C-BBEB-663197D5B853}"/>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69" name="Line 25">
          <a:extLst>
            <a:ext uri="{FF2B5EF4-FFF2-40B4-BE49-F238E27FC236}">
              <a16:creationId xmlns:a16="http://schemas.microsoft.com/office/drawing/2014/main" id="{F9B9B9E8-6EA1-4944-8A58-CE655E66D555}"/>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70" name="Line 26">
          <a:extLst>
            <a:ext uri="{FF2B5EF4-FFF2-40B4-BE49-F238E27FC236}">
              <a16:creationId xmlns:a16="http://schemas.microsoft.com/office/drawing/2014/main" id="{624ED6B2-B229-4A2A-8703-4CE332171967}"/>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71" name="Line 27">
          <a:extLst>
            <a:ext uri="{FF2B5EF4-FFF2-40B4-BE49-F238E27FC236}">
              <a16:creationId xmlns:a16="http://schemas.microsoft.com/office/drawing/2014/main" id="{3F41631F-5D67-4DBF-B24F-F41E8B2C31D2}"/>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46</xdr:row>
      <xdr:rowOff>0</xdr:rowOff>
    </xdr:from>
    <xdr:to>
      <xdr:col>5</xdr:col>
      <xdr:colOff>800100</xdr:colOff>
      <xdr:row>46</xdr:row>
      <xdr:rowOff>0</xdr:rowOff>
    </xdr:to>
    <xdr:sp macro="" textlink="">
      <xdr:nvSpPr>
        <xdr:cNvPr id="72" name="Line 29">
          <a:extLst>
            <a:ext uri="{FF2B5EF4-FFF2-40B4-BE49-F238E27FC236}">
              <a16:creationId xmlns:a16="http://schemas.microsoft.com/office/drawing/2014/main" id="{9506A36C-33E3-4313-9AA8-F4B37A82AF67}"/>
            </a:ext>
          </a:extLst>
        </xdr:cNvPr>
        <xdr:cNvSpPr>
          <a:spLocks noChangeShapeType="1"/>
        </xdr:cNvSpPr>
      </xdr:nvSpPr>
      <xdr:spPr bwMode="auto">
        <a:xfrm>
          <a:off x="2362200" y="9715500"/>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76200</xdr:colOff>
      <xdr:row>50</xdr:row>
      <xdr:rowOff>0</xdr:rowOff>
    </xdr:from>
    <xdr:to>
      <xdr:col>2</xdr:col>
      <xdr:colOff>857250</xdr:colOff>
      <xdr:row>50</xdr:row>
      <xdr:rowOff>0</xdr:rowOff>
    </xdr:to>
    <xdr:pic>
      <xdr:nvPicPr>
        <xdr:cNvPr id="73" name="Picture 30" descr="Logo Aero">
          <a:extLst>
            <a:ext uri="{FF2B5EF4-FFF2-40B4-BE49-F238E27FC236}">
              <a16:creationId xmlns:a16="http://schemas.microsoft.com/office/drawing/2014/main" id="{B92FE239-1BD0-41FE-873B-3E1AD2EB6C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419100</xdr:colOff>
      <xdr:row>50</xdr:row>
      <xdr:rowOff>0</xdr:rowOff>
    </xdr:from>
    <xdr:to>
      <xdr:col>5</xdr:col>
      <xdr:colOff>790575</xdr:colOff>
      <xdr:row>50</xdr:row>
      <xdr:rowOff>0</xdr:rowOff>
    </xdr:to>
    <xdr:sp macro="" textlink="">
      <xdr:nvSpPr>
        <xdr:cNvPr id="74" name="Line 31">
          <a:extLst>
            <a:ext uri="{FF2B5EF4-FFF2-40B4-BE49-F238E27FC236}">
              <a16:creationId xmlns:a16="http://schemas.microsoft.com/office/drawing/2014/main" id="{493E976F-239F-4F08-B607-932504B1D58E}"/>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75" name="Line 32">
          <a:extLst>
            <a:ext uri="{FF2B5EF4-FFF2-40B4-BE49-F238E27FC236}">
              <a16:creationId xmlns:a16="http://schemas.microsoft.com/office/drawing/2014/main" id="{BC403D02-A5B1-4A76-8270-FAAD2820B6F0}"/>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76" name="Line 33">
          <a:extLst>
            <a:ext uri="{FF2B5EF4-FFF2-40B4-BE49-F238E27FC236}">
              <a16:creationId xmlns:a16="http://schemas.microsoft.com/office/drawing/2014/main" id="{31ED485B-CE65-40A0-988B-681B7E57EED5}"/>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77" name="Line 34">
          <a:extLst>
            <a:ext uri="{FF2B5EF4-FFF2-40B4-BE49-F238E27FC236}">
              <a16:creationId xmlns:a16="http://schemas.microsoft.com/office/drawing/2014/main" id="{C9EB3A3B-B19F-495A-B254-BAD07DB713E2}"/>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76200</xdr:colOff>
      <xdr:row>50</xdr:row>
      <xdr:rowOff>0</xdr:rowOff>
    </xdr:from>
    <xdr:to>
      <xdr:col>2</xdr:col>
      <xdr:colOff>857250</xdr:colOff>
      <xdr:row>50</xdr:row>
      <xdr:rowOff>0</xdr:rowOff>
    </xdr:to>
    <xdr:pic>
      <xdr:nvPicPr>
        <xdr:cNvPr id="78" name="Picture 35" descr="Logo Aero">
          <a:extLst>
            <a:ext uri="{FF2B5EF4-FFF2-40B4-BE49-F238E27FC236}">
              <a16:creationId xmlns:a16="http://schemas.microsoft.com/office/drawing/2014/main" id="{E9112949-7CF3-4111-9431-1AF6F85124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419100</xdr:colOff>
      <xdr:row>50</xdr:row>
      <xdr:rowOff>0</xdr:rowOff>
    </xdr:from>
    <xdr:to>
      <xdr:col>5</xdr:col>
      <xdr:colOff>790575</xdr:colOff>
      <xdr:row>50</xdr:row>
      <xdr:rowOff>0</xdr:rowOff>
    </xdr:to>
    <xdr:sp macro="" textlink="">
      <xdr:nvSpPr>
        <xdr:cNvPr id="79" name="Line 36">
          <a:extLst>
            <a:ext uri="{FF2B5EF4-FFF2-40B4-BE49-F238E27FC236}">
              <a16:creationId xmlns:a16="http://schemas.microsoft.com/office/drawing/2014/main" id="{AA027BDE-132F-4A7F-ADA6-B7468AE8BDB2}"/>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80" name="Line 37">
          <a:extLst>
            <a:ext uri="{FF2B5EF4-FFF2-40B4-BE49-F238E27FC236}">
              <a16:creationId xmlns:a16="http://schemas.microsoft.com/office/drawing/2014/main" id="{7CE97F88-57D6-46AC-B4F0-ACCBF95D0420}"/>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81" name="Line 38">
          <a:extLst>
            <a:ext uri="{FF2B5EF4-FFF2-40B4-BE49-F238E27FC236}">
              <a16:creationId xmlns:a16="http://schemas.microsoft.com/office/drawing/2014/main" id="{3C460740-A7CF-44D5-894F-162CE8FCB2BA}"/>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82" name="Line 39">
          <a:extLst>
            <a:ext uri="{FF2B5EF4-FFF2-40B4-BE49-F238E27FC236}">
              <a16:creationId xmlns:a16="http://schemas.microsoft.com/office/drawing/2014/main" id="{C89C8BDF-A621-45D8-A5FB-41382E9F99C4}"/>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76200</xdr:colOff>
      <xdr:row>50</xdr:row>
      <xdr:rowOff>0</xdr:rowOff>
    </xdr:from>
    <xdr:to>
      <xdr:col>2</xdr:col>
      <xdr:colOff>857250</xdr:colOff>
      <xdr:row>50</xdr:row>
      <xdr:rowOff>0</xdr:rowOff>
    </xdr:to>
    <xdr:pic>
      <xdr:nvPicPr>
        <xdr:cNvPr id="83" name="Picture 40" descr="Logo Aero">
          <a:extLst>
            <a:ext uri="{FF2B5EF4-FFF2-40B4-BE49-F238E27FC236}">
              <a16:creationId xmlns:a16="http://schemas.microsoft.com/office/drawing/2014/main" id="{81FFB454-B11E-4A57-A514-C4D3F377FA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50</xdr:row>
      <xdr:rowOff>0</xdr:rowOff>
    </xdr:from>
    <xdr:to>
      <xdr:col>2</xdr:col>
      <xdr:colOff>857250</xdr:colOff>
      <xdr:row>50</xdr:row>
      <xdr:rowOff>0</xdr:rowOff>
    </xdr:to>
    <xdr:pic>
      <xdr:nvPicPr>
        <xdr:cNvPr id="84" name="Picture 41" descr="Logo Aero">
          <a:extLst>
            <a:ext uri="{FF2B5EF4-FFF2-40B4-BE49-F238E27FC236}">
              <a16:creationId xmlns:a16="http://schemas.microsoft.com/office/drawing/2014/main" id="{35380326-25B9-460C-83F8-8E331CC171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50</xdr:row>
      <xdr:rowOff>0</xdr:rowOff>
    </xdr:from>
    <xdr:to>
      <xdr:col>2</xdr:col>
      <xdr:colOff>857250</xdr:colOff>
      <xdr:row>50</xdr:row>
      <xdr:rowOff>0</xdr:rowOff>
    </xdr:to>
    <xdr:pic>
      <xdr:nvPicPr>
        <xdr:cNvPr id="85" name="Picture 42" descr="Logo Aero">
          <a:extLst>
            <a:ext uri="{FF2B5EF4-FFF2-40B4-BE49-F238E27FC236}">
              <a16:creationId xmlns:a16="http://schemas.microsoft.com/office/drawing/2014/main" id="{57AB448E-0A60-4CEE-867C-E89E1B800F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50</xdr:row>
      <xdr:rowOff>0</xdr:rowOff>
    </xdr:from>
    <xdr:to>
      <xdr:col>2</xdr:col>
      <xdr:colOff>857250</xdr:colOff>
      <xdr:row>50</xdr:row>
      <xdr:rowOff>0</xdr:rowOff>
    </xdr:to>
    <xdr:pic>
      <xdr:nvPicPr>
        <xdr:cNvPr id="86" name="Picture 43" descr="Logo Aero">
          <a:extLst>
            <a:ext uri="{FF2B5EF4-FFF2-40B4-BE49-F238E27FC236}">
              <a16:creationId xmlns:a16="http://schemas.microsoft.com/office/drawing/2014/main" id="{38DCBDAC-5761-4DC2-A511-A0476E8580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50</xdr:row>
      <xdr:rowOff>0</xdr:rowOff>
    </xdr:from>
    <xdr:to>
      <xdr:col>2</xdr:col>
      <xdr:colOff>857250</xdr:colOff>
      <xdr:row>50</xdr:row>
      <xdr:rowOff>0</xdr:rowOff>
    </xdr:to>
    <xdr:pic>
      <xdr:nvPicPr>
        <xdr:cNvPr id="87" name="Picture 44" descr="Logo Aero">
          <a:extLst>
            <a:ext uri="{FF2B5EF4-FFF2-40B4-BE49-F238E27FC236}">
              <a16:creationId xmlns:a16="http://schemas.microsoft.com/office/drawing/2014/main" id="{EA3CCDA2-AFD7-4BAB-B56B-8EDD44FD4A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0.xml><?xml version="1.0" encoding="utf-8"?>
<xdr:wsDr xmlns:xdr="http://schemas.openxmlformats.org/drawingml/2006/spreadsheetDrawing" xmlns:a="http://schemas.openxmlformats.org/drawingml/2006/main">
  <xdr:twoCellAnchor>
    <xdr:from>
      <xdr:col>1</xdr:col>
      <xdr:colOff>0</xdr:colOff>
      <xdr:row>50</xdr:row>
      <xdr:rowOff>0</xdr:rowOff>
    </xdr:from>
    <xdr:to>
      <xdr:col>1</xdr:col>
      <xdr:colOff>0</xdr:colOff>
      <xdr:row>50</xdr:row>
      <xdr:rowOff>0</xdr:rowOff>
    </xdr:to>
    <xdr:pic>
      <xdr:nvPicPr>
        <xdr:cNvPr id="2" name="Picture 1" descr="Logo Aero">
          <a:extLst>
            <a:ext uri="{FF2B5EF4-FFF2-40B4-BE49-F238E27FC236}">
              <a16:creationId xmlns:a16="http://schemas.microsoft.com/office/drawing/2014/main" id="{698ED290-67F4-4DBB-9D77-9350B55779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3" name="Picture 2" descr="Logo Aero">
          <a:extLst>
            <a:ext uri="{FF2B5EF4-FFF2-40B4-BE49-F238E27FC236}">
              <a16:creationId xmlns:a16="http://schemas.microsoft.com/office/drawing/2014/main" id="{7A32F84C-9073-4346-9B3A-BAE804F26D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4" name="Picture 3" descr="Logo Aero">
          <a:extLst>
            <a:ext uri="{FF2B5EF4-FFF2-40B4-BE49-F238E27FC236}">
              <a16:creationId xmlns:a16="http://schemas.microsoft.com/office/drawing/2014/main" id="{C71A58B3-3536-4B1B-BB5B-990215D778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5" name="Picture 4" descr="Logo Aero">
          <a:extLst>
            <a:ext uri="{FF2B5EF4-FFF2-40B4-BE49-F238E27FC236}">
              <a16:creationId xmlns:a16="http://schemas.microsoft.com/office/drawing/2014/main" id="{F0D02539-4D7C-48BD-8094-813804A2EA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6" name="Picture 5" descr="Logo Aero">
          <a:extLst>
            <a:ext uri="{FF2B5EF4-FFF2-40B4-BE49-F238E27FC236}">
              <a16:creationId xmlns:a16="http://schemas.microsoft.com/office/drawing/2014/main" id="{7A5B507D-B7C7-4151-A20E-C043155C37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7" name="Picture 6" descr="Logo Aero">
          <a:extLst>
            <a:ext uri="{FF2B5EF4-FFF2-40B4-BE49-F238E27FC236}">
              <a16:creationId xmlns:a16="http://schemas.microsoft.com/office/drawing/2014/main" id="{3CA5A2A4-9FE3-481F-83B5-E10EA9EF9F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8" name="Picture 7" descr="Logo Aero">
          <a:extLst>
            <a:ext uri="{FF2B5EF4-FFF2-40B4-BE49-F238E27FC236}">
              <a16:creationId xmlns:a16="http://schemas.microsoft.com/office/drawing/2014/main" id="{E7338C46-0197-424F-ACA9-925180F45C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9" name="Picture 8" descr="Logo Aero">
          <a:extLst>
            <a:ext uri="{FF2B5EF4-FFF2-40B4-BE49-F238E27FC236}">
              <a16:creationId xmlns:a16="http://schemas.microsoft.com/office/drawing/2014/main" id="{06C64339-F121-4AB6-9DB6-B43518855E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10" name="Picture 9" descr="Logo Aero">
          <a:extLst>
            <a:ext uri="{FF2B5EF4-FFF2-40B4-BE49-F238E27FC236}">
              <a16:creationId xmlns:a16="http://schemas.microsoft.com/office/drawing/2014/main" id="{5308B0CA-5C0B-400A-AB7C-9B51B9F482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11" name="Picture 10" descr="Logo Aero">
          <a:extLst>
            <a:ext uri="{FF2B5EF4-FFF2-40B4-BE49-F238E27FC236}">
              <a16:creationId xmlns:a16="http://schemas.microsoft.com/office/drawing/2014/main" id="{42CCDEE9-B706-4438-9DFE-4561CF4F91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1</xdr:row>
      <xdr:rowOff>85725</xdr:rowOff>
    </xdr:from>
    <xdr:to>
      <xdr:col>2</xdr:col>
      <xdr:colOff>857250</xdr:colOff>
      <xdr:row>1</xdr:row>
      <xdr:rowOff>838200</xdr:rowOff>
    </xdr:to>
    <xdr:pic>
      <xdr:nvPicPr>
        <xdr:cNvPr id="12" name="Picture 11" descr="Logo Aero">
          <a:extLst>
            <a:ext uri="{FF2B5EF4-FFF2-40B4-BE49-F238E27FC236}">
              <a16:creationId xmlns:a16="http://schemas.microsoft.com/office/drawing/2014/main" id="{8D5BFC63-78BE-4A0C-9F17-944FF0DA46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228600"/>
          <a:ext cx="781050"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419100</xdr:colOff>
      <xdr:row>48</xdr:row>
      <xdr:rowOff>0</xdr:rowOff>
    </xdr:from>
    <xdr:to>
      <xdr:col>5</xdr:col>
      <xdr:colOff>790575</xdr:colOff>
      <xdr:row>48</xdr:row>
      <xdr:rowOff>0</xdr:rowOff>
    </xdr:to>
    <xdr:sp macro="" textlink="">
      <xdr:nvSpPr>
        <xdr:cNvPr id="13" name="Line 12">
          <a:extLst>
            <a:ext uri="{FF2B5EF4-FFF2-40B4-BE49-F238E27FC236}">
              <a16:creationId xmlns:a16="http://schemas.microsoft.com/office/drawing/2014/main" id="{56CAFF5E-A00C-44DB-98F5-0E461A8C83F2}"/>
            </a:ext>
          </a:extLst>
        </xdr:cNvPr>
        <xdr:cNvSpPr>
          <a:spLocks noChangeShapeType="1"/>
        </xdr:cNvSpPr>
      </xdr:nvSpPr>
      <xdr:spPr bwMode="auto">
        <a:xfrm>
          <a:off x="2352675" y="10039350"/>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46</xdr:row>
      <xdr:rowOff>0</xdr:rowOff>
    </xdr:from>
    <xdr:to>
      <xdr:col>5</xdr:col>
      <xdr:colOff>800100</xdr:colOff>
      <xdr:row>46</xdr:row>
      <xdr:rowOff>0</xdr:rowOff>
    </xdr:to>
    <xdr:sp macro="" textlink="">
      <xdr:nvSpPr>
        <xdr:cNvPr id="14" name="Line 13">
          <a:extLst>
            <a:ext uri="{FF2B5EF4-FFF2-40B4-BE49-F238E27FC236}">
              <a16:creationId xmlns:a16="http://schemas.microsoft.com/office/drawing/2014/main" id="{29A06BBD-46AB-4DED-9FC3-240D293E1F7E}"/>
            </a:ext>
          </a:extLst>
        </xdr:cNvPr>
        <xdr:cNvSpPr>
          <a:spLocks noChangeShapeType="1"/>
        </xdr:cNvSpPr>
      </xdr:nvSpPr>
      <xdr:spPr bwMode="auto">
        <a:xfrm>
          <a:off x="2362200" y="9715500"/>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15" name="Line 14">
          <a:extLst>
            <a:ext uri="{FF2B5EF4-FFF2-40B4-BE49-F238E27FC236}">
              <a16:creationId xmlns:a16="http://schemas.microsoft.com/office/drawing/2014/main" id="{22215813-632E-470E-BAEA-86BAD6E56E04}"/>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16" name="Line 15">
          <a:extLst>
            <a:ext uri="{FF2B5EF4-FFF2-40B4-BE49-F238E27FC236}">
              <a16:creationId xmlns:a16="http://schemas.microsoft.com/office/drawing/2014/main" id="{FAD33708-A3A7-4A13-8310-1A7670904DDC}"/>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17" name="Line 16">
          <a:extLst>
            <a:ext uri="{FF2B5EF4-FFF2-40B4-BE49-F238E27FC236}">
              <a16:creationId xmlns:a16="http://schemas.microsoft.com/office/drawing/2014/main" id="{93CFC7E1-8E80-49D7-9B32-0DA53B5675D8}"/>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18" name="Line 17">
          <a:extLst>
            <a:ext uri="{FF2B5EF4-FFF2-40B4-BE49-F238E27FC236}">
              <a16:creationId xmlns:a16="http://schemas.microsoft.com/office/drawing/2014/main" id="{95741A45-BC1B-42D2-821B-73AD7E39792A}"/>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19" name="Line 18">
          <a:extLst>
            <a:ext uri="{FF2B5EF4-FFF2-40B4-BE49-F238E27FC236}">
              <a16:creationId xmlns:a16="http://schemas.microsoft.com/office/drawing/2014/main" id="{B742CACB-4DBB-4473-9D13-F31B572DC494}"/>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20" name="Line 19">
          <a:extLst>
            <a:ext uri="{FF2B5EF4-FFF2-40B4-BE49-F238E27FC236}">
              <a16:creationId xmlns:a16="http://schemas.microsoft.com/office/drawing/2014/main" id="{A3331306-AA06-4725-8AF9-37132E6A8631}"/>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21" name="Line 20">
          <a:extLst>
            <a:ext uri="{FF2B5EF4-FFF2-40B4-BE49-F238E27FC236}">
              <a16:creationId xmlns:a16="http://schemas.microsoft.com/office/drawing/2014/main" id="{09B5AA88-9067-421C-9C21-40491E0178A7}"/>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22" name="Line 21">
          <a:extLst>
            <a:ext uri="{FF2B5EF4-FFF2-40B4-BE49-F238E27FC236}">
              <a16:creationId xmlns:a16="http://schemas.microsoft.com/office/drawing/2014/main" id="{03400D69-8C37-4CBD-8D45-98FE70D9045F}"/>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23" name="Line 22">
          <a:extLst>
            <a:ext uri="{FF2B5EF4-FFF2-40B4-BE49-F238E27FC236}">
              <a16:creationId xmlns:a16="http://schemas.microsoft.com/office/drawing/2014/main" id="{AE340190-714E-45D2-8A98-B1AE15F64ED9}"/>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24" name="Line 23">
          <a:extLst>
            <a:ext uri="{FF2B5EF4-FFF2-40B4-BE49-F238E27FC236}">
              <a16:creationId xmlns:a16="http://schemas.microsoft.com/office/drawing/2014/main" id="{1232193B-3A0C-455E-A36B-1C1438B7232F}"/>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25" name="Line 24">
          <a:extLst>
            <a:ext uri="{FF2B5EF4-FFF2-40B4-BE49-F238E27FC236}">
              <a16:creationId xmlns:a16="http://schemas.microsoft.com/office/drawing/2014/main" id="{708099D3-E405-4995-AD41-C89358DCD33A}"/>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26" name="Line 25">
          <a:extLst>
            <a:ext uri="{FF2B5EF4-FFF2-40B4-BE49-F238E27FC236}">
              <a16:creationId xmlns:a16="http://schemas.microsoft.com/office/drawing/2014/main" id="{6B39C5FB-39F0-4E7C-8B97-AC6AED30E510}"/>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27" name="Line 26">
          <a:extLst>
            <a:ext uri="{FF2B5EF4-FFF2-40B4-BE49-F238E27FC236}">
              <a16:creationId xmlns:a16="http://schemas.microsoft.com/office/drawing/2014/main" id="{AF407BF5-D7F4-4049-AA54-D7D5AAE81E18}"/>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28" name="Line 27">
          <a:extLst>
            <a:ext uri="{FF2B5EF4-FFF2-40B4-BE49-F238E27FC236}">
              <a16:creationId xmlns:a16="http://schemas.microsoft.com/office/drawing/2014/main" id="{A249C896-9BF8-4729-9C91-70A3EEE41FB5}"/>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46</xdr:row>
      <xdr:rowOff>0</xdr:rowOff>
    </xdr:from>
    <xdr:to>
      <xdr:col>5</xdr:col>
      <xdr:colOff>800100</xdr:colOff>
      <xdr:row>46</xdr:row>
      <xdr:rowOff>0</xdr:rowOff>
    </xdr:to>
    <xdr:sp macro="" textlink="">
      <xdr:nvSpPr>
        <xdr:cNvPr id="29" name="Line 29">
          <a:extLst>
            <a:ext uri="{FF2B5EF4-FFF2-40B4-BE49-F238E27FC236}">
              <a16:creationId xmlns:a16="http://schemas.microsoft.com/office/drawing/2014/main" id="{A9C11E42-89DD-4C72-BCD1-DD5936922FA5}"/>
            </a:ext>
          </a:extLst>
        </xdr:cNvPr>
        <xdr:cNvSpPr>
          <a:spLocks noChangeShapeType="1"/>
        </xdr:cNvSpPr>
      </xdr:nvSpPr>
      <xdr:spPr bwMode="auto">
        <a:xfrm>
          <a:off x="2362200" y="9715500"/>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76200</xdr:colOff>
      <xdr:row>50</xdr:row>
      <xdr:rowOff>0</xdr:rowOff>
    </xdr:from>
    <xdr:to>
      <xdr:col>2</xdr:col>
      <xdr:colOff>857250</xdr:colOff>
      <xdr:row>50</xdr:row>
      <xdr:rowOff>0</xdr:rowOff>
    </xdr:to>
    <xdr:pic>
      <xdr:nvPicPr>
        <xdr:cNvPr id="30" name="Picture 30" descr="Logo Aero">
          <a:extLst>
            <a:ext uri="{FF2B5EF4-FFF2-40B4-BE49-F238E27FC236}">
              <a16:creationId xmlns:a16="http://schemas.microsoft.com/office/drawing/2014/main" id="{6F6165EC-511D-4A6F-845E-587C7CE6CD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419100</xdr:colOff>
      <xdr:row>50</xdr:row>
      <xdr:rowOff>0</xdr:rowOff>
    </xdr:from>
    <xdr:to>
      <xdr:col>5</xdr:col>
      <xdr:colOff>790575</xdr:colOff>
      <xdr:row>50</xdr:row>
      <xdr:rowOff>0</xdr:rowOff>
    </xdr:to>
    <xdr:sp macro="" textlink="">
      <xdr:nvSpPr>
        <xdr:cNvPr id="31" name="Line 31">
          <a:extLst>
            <a:ext uri="{FF2B5EF4-FFF2-40B4-BE49-F238E27FC236}">
              <a16:creationId xmlns:a16="http://schemas.microsoft.com/office/drawing/2014/main" id="{8EB834D3-B32F-427B-9D0C-E1E2780C423F}"/>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32" name="Line 32">
          <a:extLst>
            <a:ext uri="{FF2B5EF4-FFF2-40B4-BE49-F238E27FC236}">
              <a16:creationId xmlns:a16="http://schemas.microsoft.com/office/drawing/2014/main" id="{86FF4006-4355-4A55-8B20-EC2C514BB17C}"/>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33" name="Line 33">
          <a:extLst>
            <a:ext uri="{FF2B5EF4-FFF2-40B4-BE49-F238E27FC236}">
              <a16:creationId xmlns:a16="http://schemas.microsoft.com/office/drawing/2014/main" id="{7CB9AC3A-048C-4462-9C21-993652EEC923}"/>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34" name="Line 34">
          <a:extLst>
            <a:ext uri="{FF2B5EF4-FFF2-40B4-BE49-F238E27FC236}">
              <a16:creationId xmlns:a16="http://schemas.microsoft.com/office/drawing/2014/main" id="{C03BF2A4-A37F-4619-B41A-F6CB2C1A7AA7}"/>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76200</xdr:colOff>
      <xdr:row>50</xdr:row>
      <xdr:rowOff>0</xdr:rowOff>
    </xdr:from>
    <xdr:to>
      <xdr:col>2</xdr:col>
      <xdr:colOff>857250</xdr:colOff>
      <xdr:row>50</xdr:row>
      <xdr:rowOff>0</xdr:rowOff>
    </xdr:to>
    <xdr:pic>
      <xdr:nvPicPr>
        <xdr:cNvPr id="35" name="Picture 35" descr="Logo Aero">
          <a:extLst>
            <a:ext uri="{FF2B5EF4-FFF2-40B4-BE49-F238E27FC236}">
              <a16:creationId xmlns:a16="http://schemas.microsoft.com/office/drawing/2014/main" id="{BA9BE69B-9AE9-49B7-BB0A-A15A438EEB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419100</xdr:colOff>
      <xdr:row>50</xdr:row>
      <xdr:rowOff>0</xdr:rowOff>
    </xdr:from>
    <xdr:to>
      <xdr:col>5</xdr:col>
      <xdr:colOff>790575</xdr:colOff>
      <xdr:row>50</xdr:row>
      <xdr:rowOff>0</xdr:rowOff>
    </xdr:to>
    <xdr:sp macro="" textlink="">
      <xdr:nvSpPr>
        <xdr:cNvPr id="36" name="Line 36">
          <a:extLst>
            <a:ext uri="{FF2B5EF4-FFF2-40B4-BE49-F238E27FC236}">
              <a16:creationId xmlns:a16="http://schemas.microsoft.com/office/drawing/2014/main" id="{B0E2069E-BEFB-4FA3-9A4A-B86313A2AA3A}"/>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37" name="Line 37">
          <a:extLst>
            <a:ext uri="{FF2B5EF4-FFF2-40B4-BE49-F238E27FC236}">
              <a16:creationId xmlns:a16="http://schemas.microsoft.com/office/drawing/2014/main" id="{09D7FBD8-05F6-4F06-9008-8E85B8E6EB09}"/>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38" name="Line 38">
          <a:extLst>
            <a:ext uri="{FF2B5EF4-FFF2-40B4-BE49-F238E27FC236}">
              <a16:creationId xmlns:a16="http://schemas.microsoft.com/office/drawing/2014/main" id="{169C13A9-4ABA-40F5-B728-E52113DDA8A9}"/>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39" name="Line 39">
          <a:extLst>
            <a:ext uri="{FF2B5EF4-FFF2-40B4-BE49-F238E27FC236}">
              <a16:creationId xmlns:a16="http://schemas.microsoft.com/office/drawing/2014/main" id="{BCE76193-47C0-4447-AB02-F21292CB4D2F}"/>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76200</xdr:colOff>
      <xdr:row>50</xdr:row>
      <xdr:rowOff>0</xdr:rowOff>
    </xdr:from>
    <xdr:to>
      <xdr:col>2</xdr:col>
      <xdr:colOff>857250</xdr:colOff>
      <xdr:row>50</xdr:row>
      <xdr:rowOff>0</xdr:rowOff>
    </xdr:to>
    <xdr:pic>
      <xdr:nvPicPr>
        <xdr:cNvPr id="40" name="Picture 40" descr="Logo Aero">
          <a:extLst>
            <a:ext uri="{FF2B5EF4-FFF2-40B4-BE49-F238E27FC236}">
              <a16:creationId xmlns:a16="http://schemas.microsoft.com/office/drawing/2014/main" id="{C315BF6D-C914-41A4-8678-748C9845F0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50</xdr:row>
      <xdr:rowOff>0</xdr:rowOff>
    </xdr:from>
    <xdr:to>
      <xdr:col>2</xdr:col>
      <xdr:colOff>857250</xdr:colOff>
      <xdr:row>50</xdr:row>
      <xdr:rowOff>0</xdr:rowOff>
    </xdr:to>
    <xdr:pic>
      <xdr:nvPicPr>
        <xdr:cNvPr id="41" name="Picture 41" descr="Logo Aero">
          <a:extLst>
            <a:ext uri="{FF2B5EF4-FFF2-40B4-BE49-F238E27FC236}">
              <a16:creationId xmlns:a16="http://schemas.microsoft.com/office/drawing/2014/main" id="{D11975CD-50DF-4C73-95E0-09CEEBAE0F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50</xdr:row>
      <xdr:rowOff>0</xdr:rowOff>
    </xdr:from>
    <xdr:to>
      <xdr:col>2</xdr:col>
      <xdr:colOff>857250</xdr:colOff>
      <xdr:row>50</xdr:row>
      <xdr:rowOff>0</xdr:rowOff>
    </xdr:to>
    <xdr:pic>
      <xdr:nvPicPr>
        <xdr:cNvPr id="42" name="Picture 42" descr="Logo Aero">
          <a:extLst>
            <a:ext uri="{FF2B5EF4-FFF2-40B4-BE49-F238E27FC236}">
              <a16:creationId xmlns:a16="http://schemas.microsoft.com/office/drawing/2014/main" id="{2F2E37D1-062F-4AB4-A83E-910D12DAE3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50</xdr:row>
      <xdr:rowOff>0</xdr:rowOff>
    </xdr:from>
    <xdr:to>
      <xdr:col>2</xdr:col>
      <xdr:colOff>857250</xdr:colOff>
      <xdr:row>50</xdr:row>
      <xdr:rowOff>0</xdr:rowOff>
    </xdr:to>
    <xdr:pic>
      <xdr:nvPicPr>
        <xdr:cNvPr id="43" name="Picture 43" descr="Logo Aero">
          <a:extLst>
            <a:ext uri="{FF2B5EF4-FFF2-40B4-BE49-F238E27FC236}">
              <a16:creationId xmlns:a16="http://schemas.microsoft.com/office/drawing/2014/main" id="{02F1C668-5DD9-4E42-8607-74AF249FA4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50</xdr:row>
      <xdr:rowOff>0</xdr:rowOff>
    </xdr:from>
    <xdr:to>
      <xdr:col>2</xdr:col>
      <xdr:colOff>857250</xdr:colOff>
      <xdr:row>50</xdr:row>
      <xdr:rowOff>0</xdr:rowOff>
    </xdr:to>
    <xdr:pic>
      <xdr:nvPicPr>
        <xdr:cNvPr id="44" name="Picture 44" descr="Logo Aero">
          <a:extLst>
            <a:ext uri="{FF2B5EF4-FFF2-40B4-BE49-F238E27FC236}">
              <a16:creationId xmlns:a16="http://schemas.microsoft.com/office/drawing/2014/main" id="{5FB12E66-0CBC-4487-8D01-834E57072A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45" name="Picture 1" descr="Logo Aero">
          <a:extLst>
            <a:ext uri="{FF2B5EF4-FFF2-40B4-BE49-F238E27FC236}">
              <a16:creationId xmlns:a16="http://schemas.microsoft.com/office/drawing/2014/main" id="{7D0FD39C-7484-453A-B773-1D3CDFB273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46" name="Picture 2" descr="Logo Aero">
          <a:extLst>
            <a:ext uri="{FF2B5EF4-FFF2-40B4-BE49-F238E27FC236}">
              <a16:creationId xmlns:a16="http://schemas.microsoft.com/office/drawing/2014/main" id="{02824274-571D-4A13-BB1D-9F8F10C9CE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47" name="Picture 3" descr="Logo Aero">
          <a:extLst>
            <a:ext uri="{FF2B5EF4-FFF2-40B4-BE49-F238E27FC236}">
              <a16:creationId xmlns:a16="http://schemas.microsoft.com/office/drawing/2014/main" id="{ADC48846-8DA6-4E36-9F92-7F5D20D4BD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48" name="Picture 4" descr="Logo Aero">
          <a:extLst>
            <a:ext uri="{FF2B5EF4-FFF2-40B4-BE49-F238E27FC236}">
              <a16:creationId xmlns:a16="http://schemas.microsoft.com/office/drawing/2014/main" id="{D0DE8D60-55A7-4A64-9898-0DEB2630B7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49" name="Picture 5" descr="Logo Aero">
          <a:extLst>
            <a:ext uri="{FF2B5EF4-FFF2-40B4-BE49-F238E27FC236}">
              <a16:creationId xmlns:a16="http://schemas.microsoft.com/office/drawing/2014/main" id="{463A7846-3532-460D-82A9-035540E16B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50" name="Picture 6" descr="Logo Aero">
          <a:extLst>
            <a:ext uri="{FF2B5EF4-FFF2-40B4-BE49-F238E27FC236}">
              <a16:creationId xmlns:a16="http://schemas.microsoft.com/office/drawing/2014/main" id="{C3851B6A-9521-4CE0-948A-375AC0485C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51" name="Picture 7" descr="Logo Aero">
          <a:extLst>
            <a:ext uri="{FF2B5EF4-FFF2-40B4-BE49-F238E27FC236}">
              <a16:creationId xmlns:a16="http://schemas.microsoft.com/office/drawing/2014/main" id="{C03E6D64-D899-4AF7-BA0B-FD3B28A261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52" name="Picture 8" descr="Logo Aero">
          <a:extLst>
            <a:ext uri="{FF2B5EF4-FFF2-40B4-BE49-F238E27FC236}">
              <a16:creationId xmlns:a16="http://schemas.microsoft.com/office/drawing/2014/main" id="{F18823A3-610F-4241-99B1-1711C32A4B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53" name="Picture 9" descr="Logo Aero">
          <a:extLst>
            <a:ext uri="{FF2B5EF4-FFF2-40B4-BE49-F238E27FC236}">
              <a16:creationId xmlns:a16="http://schemas.microsoft.com/office/drawing/2014/main" id="{8AFE4CF6-E973-4E15-AC6D-A34572776E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50</xdr:row>
      <xdr:rowOff>0</xdr:rowOff>
    </xdr:from>
    <xdr:to>
      <xdr:col>1</xdr:col>
      <xdr:colOff>0</xdr:colOff>
      <xdr:row>50</xdr:row>
      <xdr:rowOff>0</xdr:rowOff>
    </xdr:to>
    <xdr:pic>
      <xdr:nvPicPr>
        <xdr:cNvPr id="54" name="Picture 10" descr="Logo Aero">
          <a:extLst>
            <a:ext uri="{FF2B5EF4-FFF2-40B4-BE49-F238E27FC236}">
              <a16:creationId xmlns:a16="http://schemas.microsoft.com/office/drawing/2014/main" id="{E1775226-4E88-4248-B4D0-34E08EE661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1027747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1</xdr:row>
      <xdr:rowOff>85725</xdr:rowOff>
    </xdr:from>
    <xdr:to>
      <xdr:col>2</xdr:col>
      <xdr:colOff>857250</xdr:colOff>
      <xdr:row>1</xdr:row>
      <xdr:rowOff>838200</xdr:rowOff>
    </xdr:to>
    <xdr:pic>
      <xdr:nvPicPr>
        <xdr:cNvPr id="55" name="Picture 11" descr="Logo Aero">
          <a:extLst>
            <a:ext uri="{FF2B5EF4-FFF2-40B4-BE49-F238E27FC236}">
              <a16:creationId xmlns:a16="http://schemas.microsoft.com/office/drawing/2014/main" id="{9D04D67E-5EC7-4D54-89F5-99A9612FE5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228600"/>
          <a:ext cx="781050"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419100</xdr:colOff>
      <xdr:row>48</xdr:row>
      <xdr:rowOff>0</xdr:rowOff>
    </xdr:from>
    <xdr:to>
      <xdr:col>5</xdr:col>
      <xdr:colOff>790575</xdr:colOff>
      <xdr:row>48</xdr:row>
      <xdr:rowOff>0</xdr:rowOff>
    </xdr:to>
    <xdr:sp macro="" textlink="">
      <xdr:nvSpPr>
        <xdr:cNvPr id="56" name="Line 12">
          <a:extLst>
            <a:ext uri="{FF2B5EF4-FFF2-40B4-BE49-F238E27FC236}">
              <a16:creationId xmlns:a16="http://schemas.microsoft.com/office/drawing/2014/main" id="{06B6521C-0302-4D95-8BA1-CDE2B2A7CC5F}"/>
            </a:ext>
          </a:extLst>
        </xdr:cNvPr>
        <xdr:cNvSpPr>
          <a:spLocks noChangeShapeType="1"/>
        </xdr:cNvSpPr>
      </xdr:nvSpPr>
      <xdr:spPr bwMode="auto">
        <a:xfrm>
          <a:off x="2352675" y="10039350"/>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46</xdr:row>
      <xdr:rowOff>0</xdr:rowOff>
    </xdr:from>
    <xdr:to>
      <xdr:col>5</xdr:col>
      <xdr:colOff>800100</xdr:colOff>
      <xdr:row>46</xdr:row>
      <xdr:rowOff>0</xdr:rowOff>
    </xdr:to>
    <xdr:sp macro="" textlink="">
      <xdr:nvSpPr>
        <xdr:cNvPr id="57" name="Line 13">
          <a:extLst>
            <a:ext uri="{FF2B5EF4-FFF2-40B4-BE49-F238E27FC236}">
              <a16:creationId xmlns:a16="http://schemas.microsoft.com/office/drawing/2014/main" id="{1DC5423A-A514-4F32-BE64-EA9FB87466E2}"/>
            </a:ext>
          </a:extLst>
        </xdr:cNvPr>
        <xdr:cNvSpPr>
          <a:spLocks noChangeShapeType="1"/>
        </xdr:cNvSpPr>
      </xdr:nvSpPr>
      <xdr:spPr bwMode="auto">
        <a:xfrm>
          <a:off x="2362200" y="9715500"/>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58" name="Line 14">
          <a:extLst>
            <a:ext uri="{FF2B5EF4-FFF2-40B4-BE49-F238E27FC236}">
              <a16:creationId xmlns:a16="http://schemas.microsoft.com/office/drawing/2014/main" id="{1CF9CF2D-3868-40AD-9EF9-6CEBADCE02AC}"/>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59" name="Line 15">
          <a:extLst>
            <a:ext uri="{FF2B5EF4-FFF2-40B4-BE49-F238E27FC236}">
              <a16:creationId xmlns:a16="http://schemas.microsoft.com/office/drawing/2014/main" id="{C89B6BFA-D88F-46A4-8537-7435F41ABD0D}"/>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60" name="Line 16">
          <a:extLst>
            <a:ext uri="{FF2B5EF4-FFF2-40B4-BE49-F238E27FC236}">
              <a16:creationId xmlns:a16="http://schemas.microsoft.com/office/drawing/2014/main" id="{5F0EA0BC-CAF2-4F02-BE22-802B4CD39A4B}"/>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61" name="Line 17">
          <a:extLst>
            <a:ext uri="{FF2B5EF4-FFF2-40B4-BE49-F238E27FC236}">
              <a16:creationId xmlns:a16="http://schemas.microsoft.com/office/drawing/2014/main" id="{2FEF86A7-138A-4954-A006-32C232BDB5E9}"/>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62" name="Line 18">
          <a:extLst>
            <a:ext uri="{FF2B5EF4-FFF2-40B4-BE49-F238E27FC236}">
              <a16:creationId xmlns:a16="http://schemas.microsoft.com/office/drawing/2014/main" id="{58EA74D3-F8F2-4F1B-BA50-84F70E66406B}"/>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63" name="Line 19">
          <a:extLst>
            <a:ext uri="{FF2B5EF4-FFF2-40B4-BE49-F238E27FC236}">
              <a16:creationId xmlns:a16="http://schemas.microsoft.com/office/drawing/2014/main" id="{CA1F2712-E087-430C-B781-79B9E3CC9AB3}"/>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64" name="Line 20">
          <a:extLst>
            <a:ext uri="{FF2B5EF4-FFF2-40B4-BE49-F238E27FC236}">
              <a16:creationId xmlns:a16="http://schemas.microsoft.com/office/drawing/2014/main" id="{8B3CF8A5-6389-40A2-A28D-5A6BCF4C2B85}"/>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65" name="Line 21">
          <a:extLst>
            <a:ext uri="{FF2B5EF4-FFF2-40B4-BE49-F238E27FC236}">
              <a16:creationId xmlns:a16="http://schemas.microsoft.com/office/drawing/2014/main" id="{1CA51431-2954-4E01-A563-3AAD72CB5D5D}"/>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66" name="Line 22">
          <a:extLst>
            <a:ext uri="{FF2B5EF4-FFF2-40B4-BE49-F238E27FC236}">
              <a16:creationId xmlns:a16="http://schemas.microsoft.com/office/drawing/2014/main" id="{9002583D-4172-4EAC-A898-582327B84214}"/>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67" name="Line 23">
          <a:extLst>
            <a:ext uri="{FF2B5EF4-FFF2-40B4-BE49-F238E27FC236}">
              <a16:creationId xmlns:a16="http://schemas.microsoft.com/office/drawing/2014/main" id="{0E9C28CD-C695-43A7-9EAC-3F4BB9BFC8B4}"/>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68" name="Line 24">
          <a:extLst>
            <a:ext uri="{FF2B5EF4-FFF2-40B4-BE49-F238E27FC236}">
              <a16:creationId xmlns:a16="http://schemas.microsoft.com/office/drawing/2014/main" id="{C619DBCF-A0F0-4CEE-BEA7-B9C69C49F4E8}"/>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69" name="Line 25">
          <a:extLst>
            <a:ext uri="{FF2B5EF4-FFF2-40B4-BE49-F238E27FC236}">
              <a16:creationId xmlns:a16="http://schemas.microsoft.com/office/drawing/2014/main" id="{D799CBAB-E474-435A-906B-5C276D1C2DA8}"/>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70" name="Line 26">
          <a:extLst>
            <a:ext uri="{FF2B5EF4-FFF2-40B4-BE49-F238E27FC236}">
              <a16:creationId xmlns:a16="http://schemas.microsoft.com/office/drawing/2014/main" id="{E96E024E-2385-461B-B732-2EDD8CFB1309}"/>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71" name="Line 27">
          <a:extLst>
            <a:ext uri="{FF2B5EF4-FFF2-40B4-BE49-F238E27FC236}">
              <a16:creationId xmlns:a16="http://schemas.microsoft.com/office/drawing/2014/main" id="{05A7803E-767B-416E-9A9C-0D93466DE804}"/>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46</xdr:row>
      <xdr:rowOff>0</xdr:rowOff>
    </xdr:from>
    <xdr:to>
      <xdr:col>5</xdr:col>
      <xdr:colOff>800100</xdr:colOff>
      <xdr:row>46</xdr:row>
      <xdr:rowOff>0</xdr:rowOff>
    </xdr:to>
    <xdr:sp macro="" textlink="">
      <xdr:nvSpPr>
        <xdr:cNvPr id="72" name="Line 29">
          <a:extLst>
            <a:ext uri="{FF2B5EF4-FFF2-40B4-BE49-F238E27FC236}">
              <a16:creationId xmlns:a16="http://schemas.microsoft.com/office/drawing/2014/main" id="{0E94EE2E-A07E-4F93-8E65-0F77D8CC9328}"/>
            </a:ext>
          </a:extLst>
        </xdr:cNvPr>
        <xdr:cNvSpPr>
          <a:spLocks noChangeShapeType="1"/>
        </xdr:cNvSpPr>
      </xdr:nvSpPr>
      <xdr:spPr bwMode="auto">
        <a:xfrm>
          <a:off x="2362200" y="9715500"/>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76200</xdr:colOff>
      <xdr:row>50</xdr:row>
      <xdr:rowOff>0</xdr:rowOff>
    </xdr:from>
    <xdr:to>
      <xdr:col>2</xdr:col>
      <xdr:colOff>857250</xdr:colOff>
      <xdr:row>50</xdr:row>
      <xdr:rowOff>0</xdr:rowOff>
    </xdr:to>
    <xdr:pic>
      <xdr:nvPicPr>
        <xdr:cNvPr id="73" name="Picture 30" descr="Logo Aero">
          <a:extLst>
            <a:ext uri="{FF2B5EF4-FFF2-40B4-BE49-F238E27FC236}">
              <a16:creationId xmlns:a16="http://schemas.microsoft.com/office/drawing/2014/main" id="{A184B348-D6F2-42DC-A172-84AFE06F8A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419100</xdr:colOff>
      <xdr:row>50</xdr:row>
      <xdr:rowOff>0</xdr:rowOff>
    </xdr:from>
    <xdr:to>
      <xdr:col>5</xdr:col>
      <xdr:colOff>790575</xdr:colOff>
      <xdr:row>50</xdr:row>
      <xdr:rowOff>0</xdr:rowOff>
    </xdr:to>
    <xdr:sp macro="" textlink="">
      <xdr:nvSpPr>
        <xdr:cNvPr id="74" name="Line 31">
          <a:extLst>
            <a:ext uri="{FF2B5EF4-FFF2-40B4-BE49-F238E27FC236}">
              <a16:creationId xmlns:a16="http://schemas.microsoft.com/office/drawing/2014/main" id="{B26332FC-A39A-47EA-B0C6-EC96EE80D901}"/>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75" name="Line 32">
          <a:extLst>
            <a:ext uri="{FF2B5EF4-FFF2-40B4-BE49-F238E27FC236}">
              <a16:creationId xmlns:a16="http://schemas.microsoft.com/office/drawing/2014/main" id="{47EE498E-88BC-46FF-B536-1B32DA1F602D}"/>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76" name="Line 33">
          <a:extLst>
            <a:ext uri="{FF2B5EF4-FFF2-40B4-BE49-F238E27FC236}">
              <a16:creationId xmlns:a16="http://schemas.microsoft.com/office/drawing/2014/main" id="{F54CEF7D-DD1E-4312-844D-C9E5A3BE3CCB}"/>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77" name="Line 34">
          <a:extLst>
            <a:ext uri="{FF2B5EF4-FFF2-40B4-BE49-F238E27FC236}">
              <a16:creationId xmlns:a16="http://schemas.microsoft.com/office/drawing/2014/main" id="{62E99122-1CA2-47AD-AAC1-607EAB44C91A}"/>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76200</xdr:colOff>
      <xdr:row>50</xdr:row>
      <xdr:rowOff>0</xdr:rowOff>
    </xdr:from>
    <xdr:to>
      <xdr:col>2</xdr:col>
      <xdr:colOff>857250</xdr:colOff>
      <xdr:row>50</xdr:row>
      <xdr:rowOff>0</xdr:rowOff>
    </xdr:to>
    <xdr:pic>
      <xdr:nvPicPr>
        <xdr:cNvPr id="78" name="Picture 35" descr="Logo Aero">
          <a:extLst>
            <a:ext uri="{FF2B5EF4-FFF2-40B4-BE49-F238E27FC236}">
              <a16:creationId xmlns:a16="http://schemas.microsoft.com/office/drawing/2014/main" id="{9C80FBCF-9BE8-448D-91EC-EE3F398B35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419100</xdr:colOff>
      <xdr:row>50</xdr:row>
      <xdr:rowOff>0</xdr:rowOff>
    </xdr:from>
    <xdr:to>
      <xdr:col>5</xdr:col>
      <xdr:colOff>790575</xdr:colOff>
      <xdr:row>50</xdr:row>
      <xdr:rowOff>0</xdr:rowOff>
    </xdr:to>
    <xdr:sp macro="" textlink="">
      <xdr:nvSpPr>
        <xdr:cNvPr id="79" name="Line 36">
          <a:extLst>
            <a:ext uri="{FF2B5EF4-FFF2-40B4-BE49-F238E27FC236}">
              <a16:creationId xmlns:a16="http://schemas.microsoft.com/office/drawing/2014/main" id="{1BEBFFAC-2EDA-4F2B-8332-85FD94257EEF}"/>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80" name="Line 37">
          <a:extLst>
            <a:ext uri="{FF2B5EF4-FFF2-40B4-BE49-F238E27FC236}">
              <a16:creationId xmlns:a16="http://schemas.microsoft.com/office/drawing/2014/main" id="{783A3819-16C8-46B3-9607-A223A4FB11AE}"/>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419100</xdr:colOff>
      <xdr:row>50</xdr:row>
      <xdr:rowOff>0</xdr:rowOff>
    </xdr:from>
    <xdr:to>
      <xdr:col>5</xdr:col>
      <xdr:colOff>790575</xdr:colOff>
      <xdr:row>50</xdr:row>
      <xdr:rowOff>0</xdr:rowOff>
    </xdr:to>
    <xdr:sp macro="" textlink="">
      <xdr:nvSpPr>
        <xdr:cNvPr id="81" name="Line 38">
          <a:extLst>
            <a:ext uri="{FF2B5EF4-FFF2-40B4-BE49-F238E27FC236}">
              <a16:creationId xmlns:a16="http://schemas.microsoft.com/office/drawing/2014/main" id="{A6968430-17A2-43EE-A206-DDA7F2048F4E}"/>
            </a:ext>
          </a:extLst>
        </xdr:cNvPr>
        <xdr:cNvSpPr>
          <a:spLocks noChangeShapeType="1"/>
        </xdr:cNvSpPr>
      </xdr:nvSpPr>
      <xdr:spPr bwMode="auto">
        <a:xfrm>
          <a:off x="2352675"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428625</xdr:colOff>
      <xdr:row>50</xdr:row>
      <xdr:rowOff>0</xdr:rowOff>
    </xdr:from>
    <xdr:to>
      <xdr:col>5</xdr:col>
      <xdr:colOff>800100</xdr:colOff>
      <xdr:row>50</xdr:row>
      <xdr:rowOff>0</xdr:rowOff>
    </xdr:to>
    <xdr:sp macro="" textlink="">
      <xdr:nvSpPr>
        <xdr:cNvPr id="82" name="Line 39">
          <a:extLst>
            <a:ext uri="{FF2B5EF4-FFF2-40B4-BE49-F238E27FC236}">
              <a16:creationId xmlns:a16="http://schemas.microsoft.com/office/drawing/2014/main" id="{1D448840-504C-40A2-91CA-DE22E9920DCB}"/>
            </a:ext>
          </a:extLst>
        </xdr:cNvPr>
        <xdr:cNvSpPr>
          <a:spLocks noChangeShapeType="1"/>
        </xdr:cNvSpPr>
      </xdr:nvSpPr>
      <xdr:spPr bwMode="auto">
        <a:xfrm>
          <a:off x="2362200" y="10277475"/>
          <a:ext cx="2076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76200</xdr:colOff>
      <xdr:row>50</xdr:row>
      <xdr:rowOff>0</xdr:rowOff>
    </xdr:from>
    <xdr:to>
      <xdr:col>2</xdr:col>
      <xdr:colOff>857250</xdr:colOff>
      <xdr:row>50</xdr:row>
      <xdr:rowOff>0</xdr:rowOff>
    </xdr:to>
    <xdr:pic>
      <xdr:nvPicPr>
        <xdr:cNvPr id="83" name="Picture 40" descr="Logo Aero">
          <a:extLst>
            <a:ext uri="{FF2B5EF4-FFF2-40B4-BE49-F238E27FC236}">
              <a16:creationId xmlns:a16="http://schemas.microsoft.com/office/drawing/2014/main" id="{8080AC75-FADC-4825-94D5-C3A2ACED9A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50</xdr:row>
      <xdr:rowOff>0</xdr:rowOff>
    </xdr:from>
    <xdr:to>
      <xdr:col>2</xdr:col>
      <xdr:colOff>857250</xdr:colOff>
      <xdr:row>50</xdr:row>
      <xdr:rowOff>0</xdr:rowOff>
    </xdr:to>
    <xdr:pic>
      <xdr:nvPicPr>
        <xdr:cNvPr id="84" name="Picture 41" descr="Logo Aero">
          <a:extLst>
            <a:ext uri="{FF2B5EF4-FFF2-40B4-BE49-F238E27FC236}">
              <a16:creationId xmlns:a16="http://schemas.microsoft.com/office/drawing/2014/main" id="{128F4D27-489F-4F2D-BAB2-24734BFFC8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50</xdr:row>
      <xdr:rowOff>0</xdr:rowOff>
    </xdr:from>
    <xdr:to>
      <xdr:col>2</xdr:col>
      <xdr:colOff>857250</xdr:colOff>
      <xdr:row>50</xdr:row>
      <xdr:rowOff>0</xdr:rowOff>
    </xdr:to>
    <xdr:pic>
      <xdr:nvPicPr>
        <xdr:cNvPr id="85" name="Picture 42" descr="Logo Aero">
          <a:extLst>
            <a:ext uri="{FF2B5EF4-FFF2-40B4-BE49-F238E27FC236}">
              <a16:creationId xmlns:a16="http://schemas.microsoft.com/office/drawing/2014/main" id="{87D770AA-E2B1-471E-A460-6EA0B40D80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50</xdr:row>
      <xdr:rowOff>0</xdr:rowOff>
    </xdr:from>
    <xdr:to>
      <xdr:col>2</xdr:col>
      <xdr:colOff>857250</xdr:colOff>
      <xdr:row>50</xdr:row>
      <xdr:rowOff>0</xdr:rowOff>
    </xdr:to>
    <xdr:pic>
      <xdr:nvPicPr>
        <xdr:cNvPr id="86" name="Picture 43" descr="Logo Aero">
          <a:extLst>
            <a:ext uri="{FF2B5EF4-FFF2-40B4-BE49-F238E27FC236}">
              <a16:creationId xmlns:a16="http://schemas.microsoft.com/office/drawing/2014/main" id="{AFC57DC9-7F93-46D3-A1E5-ACB3E1F436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76200</xdr:colOff>
      <xdr:row>50</xdr:row>
      <xdr:rowOff>0</xdr:rowOff>
    </xdr:from>
    <xdr:to>
      <xdr:col>2</xdr:col>
      <xdr:colOff>857250</xdr:colOff>
      <xdr:row>50</xdr:row>
      <xdr:rowOff>0</xdr:rowOff>
    </xdr:to>
    <xdr:pic>
      <xdr:nvPicPr>
        <xdr:cNvPr id="87" name="Picture 44" descr="Logo Aero">
          <a:extLst>
            <a:ext uri="{FF2B5EF4-FFF2-40B4-BE49-F238E27FC236}">
              <a16:creationId xmlns:a16="http://schemas.microsoft.com/office/drawing/2014/main" id="{02AFFD08-F5F9-4F6F-9E42-61FB899E8A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2025" y="10277475"/>
          <a:ext cx="7810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180975</xdr:colOff>
      <xdr:row>1</xdr:row>
      <xdr:rowOff>85725</xdr:rowOff>
    </xdr:from>
    <xdr:to>
      <xdr:col>1</xdr:col>
      <xdr:colOff>838200</xdr:colOff>
      <xdr:row>2</xdr:row>
      <xdr:rowOff>542925</xdr:rowOff>
    </xdr:to>
    <xdr:pic>
      <xdr:nvPicPr>
        <xdr:cNvPr id="2" name="1 Imagen">
          <a:extLst>
            <a:ext uri="{FF2B5EF4-FFF2-40B4-BE49-F238E27FC236}">
              <a16:creationId xmlns:a16="http://schemas.microsoft.com/office/drawing/2014/main" id="{9B19F868-D057-4659-A9D0-D369F4950D5A}"/>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180975</xdr:colOff>
      <xdr:row>1</xdr:row>
      <xdr:rowOff>85725</xdr:rowOff>
    </xdr:from>
    <xdr:to>
      <xdr:col>1</xdr:col>
      <xdr:colOff>838200</xdr:colOff>
      <xdr:row>2</xdr:row>
      <xdr:rowOff>542925</xdr:rowOff>
    </xdr:to>
    <xdr:pic>
      <xdr:nvPicPr>
        <xdr:cNvPr id="23" name="1 Imagen">
          <a:extLst>
            <a:ext uri="{FF2B5EF4-FFF2-40B4-BE49-F238E27FC236}">
              <a16:creationId xmlns:a16="http://schemas.microsoft.com/office/drawing/2014/main" id="{A7243000-20B0-4127-A612-B2BC697B6333}"/>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180975</xdr:colOff>
      <xdr:row>1</xdr:row>
      <xdr:rowOff>85725</xdr:rowOff>
    </xdr:from>
    <xdr:to>
      <xdr:col>1</xdr:col>
      <xdr:colOff>838200</xdr:colOff>
      <xdr:row>2</xdr:row>
      <xdr:rowOff>542925</xdr:rowOff>
    </xdr:to>
    <xdr:pic>
      <xdr:nvPicPr>
        <xdr:cNvPr id="44" name="1 Imagen">
          <a:extLst>
            <a:ext uri="{FF2B5EF4-FFF2-40B4-BE49-F238E27FC236}">
              <a16:creationId xmlns:a16="http://schemas.microsoft.com/office/drawing/2014/main" id="{82AD7F67-4CA5-45A9-9E04-3EA7E78D65AA}"/>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180975</xdr:colOff>
      <xdr:row>1</xdr:row>
      <xdr:rowOff>85725</xdr:rowOff>
    </xdr:from>
    <xdr:to>
      <xdr:col>1</xdr:col>
      <xdr:colOff>838200</xdr:colOff>
      <xdr:row>2</xdr:row>
      <xdr:rowOff>542925</xdr:rowOff>
    </xdr:to>
    <xdr:pic>
      <xdr:nvPicPr>
        <xdr:cNvPr id="65" name="1 Imagen">
          <a:extLst>
            <a:ext uri="{FF2B5EF4-FFF2-40B4-BE49-F238E27FC236}">
              <a16:creationId xmlns:a16="http://schemas.microsoft.com/office/drawing/2014/main" id="{88A69636-AFE8-4BC0-8FC1-149080BFF81E}"/>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180975</xdr:colOff>
      <xdr:row>1</xdr:row>
      <xdr:rowOff>85725</xdr:rowOff>
    </xdr:from>
    <xdr:to>
      <xdr:col>1</xdr:col>
      <xdr:colOff>838200</xdr:colOff>
      <xdr:row>2</xdr:row>
      <xdr:rowOff>542925</xdr:rowOff>
    </xdr:to>
    <xdr:pic>
      <xdr:nvPicPr>
        <xdr:cNvPr id="85" name="1 Imagen">
          <a:extLst>
            <a:ext uri="{FF2B5EF4-FFF2-40B4-BE49-F238E27FC236}">
              <a16:creationId xmlns:a16="http://schemas.microsoft.com/office/drawing/2014/main" id="{CEE707CA-59E0-4029-B2CB-E6CCBB44D6BB}"/>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180975</xdr:colOff>
      <xdr:row>1</xdr:row>
      <xdr:rowOff>85725</xdr:rowOff>
    </xdr:from>
    <xdr:to>
      <xdr:col>1</xdr:col>
      <xdr:colOff>838200</xdr:colOff>
      <xdr:row>2</xdr:row>
      <xdr:rowOff>542925</xdr:rowOff>
    </xdr:to>
    <xdr:pic>
      <xdr:nvPicPr>
        <xdr:cNvPr id="105" name="1 Imagen">
          <a:extLst>
            <a:ext uri="{FF2B5EF4-FFF2-40B4-BE49-F238E27FC236}">
              <a16:creationId xmlns:a16="http://schemas.microsoft.com/office/drawing/2014/main" id="{6AA538D9-7F11-4F17-B09E-B3EA62044209}"/>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180975</xdr:colOff>
      <xdr:row>1</xdr:row>
      <xdr:rowOff>85725</xdr:rowOff>
    </xdr:from>
    <xdr:to>
      <xdr:col>1</xdr:col>
      <xdr:colOff>838200</xdr:colOff>
      <xdr:row>2</xdr:row>
      <xdr:rowOff>542925</xdr:rowOff>
    </xdr:to>
    <xdr:pic>
      <xdr:nvPicPr>
        <xdr:cNvPr id="126" name="1 Imagen">
          <a:extLst>
            <a:ext uri="{FF2B5EF4-FFF2-40B4-BE49-F238E27FC236}">
              <a16:creationId xmlns:a16="http://schemas.microsoft.com/office/drawing/2014/main" id="{E6321029-5F5C-42B0-A282-B5488421562E}"/>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95275" y="209550"/>
          <a:ext cx="65722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Elc001/groups/William/Excel/WINDOWS/TEMP/EST07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1066183513/Desktop/APUS.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83E91508/Solicitud%20de%20Contratacion%20o%20Compras%20VFF%2006%20a%2008%20C%20LLANITO%20PCP.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Asistente/documentos/Mis%20documentos/RHLICITACIONES/GEOINGENIERIA%20WM/cantidade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2.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5E062BE7/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DB2BDEA4/NOMINA%20CONVENC"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0.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D9786AFA/NOMINA%20CONVENCIONA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81.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115576A2/partidas_cant_tub_final_0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Admon/consorcio%20ingaf/informe%20semanal/INFORMESEMANAL%201.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5.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6.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CCE431D1/CONSOLIDADO%20SOA_REQUERIMIENTOS%20NAFTA_100_2014.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Ingedwin/ing%20edwin-w/OBRAS/BASE%20APU-DEVISAB.xlsx"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C5FEDE5F/resumen_fin_mat_glp.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7.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Cgomez/CompTotal/Temp/perseoP85324650/5202371-IC-0.5-GE-1.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s>
    <definedNames>
      <definedName name="_xlbgnm.ane7"/>
      <definedName name="_xlbgnm.ane8"/>
    </defined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RESA"/>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RESA"/>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
      <sheetName val="1,2"/>
      <sheetName val="1,1 (3)"/>
      <sheetName val="3,2"/>
      <sheetName val="APUS"/>
    </sheetNames>
    <definedNames>
      <definedName name="ERR" sheetId="3"/>
      <definedName name="Loan_Start" refersTo="#¡REF!"/>
    </definedNames>
    <sheetDataSet>
      <sheetData sheetId="0"/>
      <sheetData sheetId="1"/>
      <sheetData sheetId="2"/>
      <sheetData sheetId="3"/>
      <sheetData sheetId="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SOS"/>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s>
    <sheetDataSet>
      <sheetData sheetId="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5 _Pág_ 1"/>
      <sheetName val="Form5 _Pág_ 2"/>
    </sheetNames>
    <sheetDataSet>
      <sheetData sheetId="0" refreshError="1"/>
      <sheetData sheetId="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3"/>
    </sheetNames>
    <sheetDataSet>
      <sheetData sheetId="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TORIZACIÓN"/>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s>
    <sheetDataSet>
      <sheetData sheetId="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s>
    <sheetDataSet>
      <sheetData sheetId="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atos"/>
    </sheetNames>
    <sheetDataSet>
      <sheetData sheetId="0" refreshError="1"/>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CONTRATO"/>
    </sheetNames>
    <sheetDataSet>
      <sheetData sheetId="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s>
    <sheetDataSet>
      <sheetData sheetId="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RESA"/>
    </sheetNames>
    <sheetDataSet>
      <sheetData sheetId="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EQUIPOS"/>
      <sheetName val="TABLA MATERIALES"/>
    </sheetNames>
    <sheetDataSet>
      <sheetData sheetId="0" refreshError="1"/>
      <sheetData sheetId="1"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uctura"/>
    </sheetNames>
    <sheetDataSet>
      <sheetData sheetId="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s>
    <sheetDataSet>
      <sheetData sheetId="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s>
    <sheetDataSet>
      <sheetData sheetId="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b"/>
    </sheetNames>
    <sheetDataSet>
      <sheetData sheetId="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emanal 1"/>
    </sheetNames>
    <sheetDataSet>
      <sheetData sheetId="0"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SR+Nafta"/>
      <sheetName val="Todos+Nafta"/>
    </sheetNames>
    <sheetDataSet>
      <sheetData sheetId="0" refreshError="1"/>
      <sheetData sheetId="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s>
    <sheetDataSet>
      <sheetData sheetId="0"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s>
    <sheetDataSet>
      <sheetData sheetId="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s>
    <sheetDataSet>
      <sheetData sheetId="0"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APU"/>
    </sheetNames>
    <sheetDataSet>
      <sheetData sheetId="0"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s>
    <sheetDataSet>
      <sheetData sheetId="0"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s://tienda.construdata.com/index.php?id_product=23&amp;rewrite=drones-edicion-193&amp;controller=product" TargetMode="External"/><Relationship Id="rId7" Type="http://schemas.openxmlformats.org/officeDocument/2006/relationships/hyperlink" Target="https://tienda.construdata.com/index.php?id_product=23&amp;rewrite=drones-edicion-193&amp;controller=product" TargetMode="External"/><Relationship Id="rId2" Type="http://schemas.openxmlformats.org/officeDocument/2006/relationships/hyperlink" Target="https://tienda.tierragro.com.co/agro/control-de-plagas-y-enfermedades/biologicos/insecticidas/alisin-1-lt.html" TargetMode="External"/><Relationship Id="rId1" Type="http://schemas.openxmlformats.org/officeDocument/2006/relationships/hyperlink" Target="https://www.homecenter.com.co/homecenter-co/product/228787/Asfalto-Listo-50lb" TargetMode="External"/><Relationship Id="rId6" Type="http://schemas.openxmlformats.org/officeDocument/2006/relationships/hyperlink" Target="https://tienda.construdata.com/index.php?id_product=23&amp;rewrite=drones-edicion-193&amp;controller=product" TargetMode="External"/><Relationship Id="rId5" Type="http://schemas.openxmlformats.org/officeDocument/2006/relationships/hyperlink" Target="https://tienda.construdata.com/index.php?id_product=23&amp;rewrite=drones-edicion-193&amp;controller=product" TargetMode="External"/><Relationship Id="rId4" Type="http://schemas.openxmlformats.org/officeDocument/2006/relationships/hyperlink" Target="https://tienda.construdata.com/index.php?id_product=23&amp;rewrite=drones-edicion-193&amp;controller=product"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7.bin"/><Relationship Id="rId1" Type="http://schemas.openxmlformats.org/officeDocument/2006/relationships/hyperlink" Target="https://safer.com.co/wp-content/uploads/2020/04/F.T-Alisin.pdf" TargetMode="Externa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10.bin"/><Relationship Id="rId1" Type="http://schemas.openxmlformats.org/officeDocument/2006/relationships/hyperlink" Target="https://www.homecenter.com.co/homecenter-co/product/272739/Concertina-10mt-max-30cm-DIAMETRO-max-67-CIRCULOS/272739" TargetMode="Externa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2.xml.rels><?xml version="1.0" encoding="UTF-8" standalone="yes"?>
<Relationships xmlns="http://schemas.openxmlformats.org/package/2006/relationships"><Relationship Id="rId3" Type="http://schemas.openxmlformats.org/officeDocument/2006/relationships/hyperlink" Target="https://www.homecenter.com.co/homecenter-co/product/495107/Pintura-para-Interior-y-Exterior-Lavable-Blanco-5-Galones/495107" TargetMode="External"/><Relationship Id="rId7" Type="http://schemas.openxmlformats.org/officeDocument/2006/relationships/drawing" Target="../drawings/drawing17.xml"/><Relationship Id="rId2" Type="http://schemas.openxmlformats.org/officeDocument/2006/relationships/hyperlink" Target="https://www.homecenter.com.co/homecenter-co/product/15743/Lija-de-Agua-120/15743" TargetMode="External"/><Relationship Id="rId1" Type="http://schemas.openxmlformats.org/officeDocument/2006/relationships/hyperlink" Target="https://www.homecenter.com.co/homecenter-co/product/15734/Lija-de-Agua-80/15734" TargetMode="External"/><Relationship Id="rId6" Type="http://schemas.openxmlformats.org/officeDocument/2006/relationships/printerSettings" Target="../printerSettings/printerSettings18.bin"/><Relationship Id="rId5" Type="http://schemas.openxmlformats.org/officeDocument/2006/relationships/hyperlink" Target="https://www.homecenter.com.co/homecenter-co/product/438979/Brocha-Profesional-Mango-Plastico-de-3-Pulgadas/438979" TargetMode="External"/><Relationship Id="rId4" Type="http://schemas.openxmlformats.org/officeDocument/2006/relationships/hyperlink" Target="https://www.homecenter.com.co/homecenter-co/product/206851/Rodillo-Acabado-Fino-9-Pulgadas/206851" TargetMode="Externa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19.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0.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21.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286"/>
  <sheetViews>
    <sheetView view="pageBreakPreview" topLeftCell="F247" zoomScale="80" zoomScaleNormal="100" zoomScaleSheetLayoutView="80" workbookViewId="0">
      <selection activeCell="J71" sqref="J71:J72"/>
    </sheetView>
  </sheetViews>
  <sheetFormatPr baseColWidth="10" defaultColWidth="11.42578125" defaultRowHeight="12.75"/>
  <cols>
    <col min="1" max="1" width="11.42578125" style="76"/>
    <col min="2" max="2" width="101.85546875" style="78" customWidth="1"/>
    <col min="3" max="3" width="9.140625" style="75" customWidth="1"/>
    <col min="4" max="4" width="17.7109375" style="77" customWidth="1"/>
    <col min="5" max="5" width="36.28515625" style="75" customWidth="1"/>
    <col min="6" max="6" width="15.7109375" style="76" customWidth="1"/>
    <col min="7" max="7" width="53.42578125" style="75" customWidth="1"/>
    <col min="8" max="8" width="16.7109375" style="75" customWidth="1"/>
    <col min="9" max="9" width="24.42578125" style="76" bestFit="1" customWidth="1"/>
    <col min="10" max="10" width="16.7109375" style="75" customWidth="1"/>
    <col min="11" max="12" width="11.42578125" style="75"/>
    <col min="13" max="13" width="20.7109375" style="75" customWidth="1"/>
    <col min="14" max="16384" width="11.42578125" style="75"/>
  </cols>
  <sheetData>
    <row r="1" spans="1:12" ht="39.950000000000003" customHeight="1" thickBot="1">
      <c r="A1" s="1199" t="s">
        <v>259</v>
      </c>
      <c r="B1" s="1200"/>
      <c r="C1" s="1200"/>
      <c r="D1" s="1200"/>
      <c r="E1" s="1200"/>
      <c r="F1" s="1200"/>
      <c r="G1" s="1200"/>
      <c r="H1" s="1200"/>
      <c r="I1" s="1200"/>
      <c r="J1" s="1200"/>
      <c r="K1" s="690">
        <v>5.0099999999999999E-2</v>
      </c>
      <c r="L1" s="691" t="s">
        <v>384</v>
      </c>
    </row>
    <row r="2" spans="1:12" ht="39.950000000000003" customHeight="1" thickBot="1">
      <c r="A2" s="80" t="s">
        <v>123</v>
      </c>
      <c r="B2" s="80" t="s">
        <v>122</v>
      </c>
      <c r="C2" s="80" t="s">
        <v>3</v>
      </c>
      <c r="D2" s="80" t="s">
        <v>123</v>
      </c>
      <c r="E2" s="80" t="s">
        <v>191</v>
      </c>
      <c r="F2" s="80" t="s">
        <v>16</v>
      </c>
      <c r="G2" s="80" t="s">
        <v>119</v>
      </c>
      <c r="H2" s="80" t="s">
        <v>118</v>
      </c>
      <c r="I2" s="80" t="s">
        <v>258</v>
      </c>
      <c r="J2" s="80" t="s">
        <v>190</v>
      </c>
      <c r="K2" s="690">
        <v>5.0099999999999999E-2</v>
      </c>
      <c r="L2" s="691" t="s">
        <v>384</v>
      </c>
    </row>
    <row r="3" spans="1:12" ht="13.5" thickBot="1">
      <c r="A3" s="118"/>
      <c r="B3" s="117"/>
      <c r="C3" s="114"/>
      <c r="D3" s="116"/>
      <c r="E3" s="114"/>
      <c r="F3" s="115"/>
      <c r="G3" s="114"/>
      <c r="H3" s="114"/>
      <c r="I3" s="115"/>
      <c r="J3" s="114"/>
    </row>
    <row r="4" spans="1:12" ht="15" customHeight="1" thickBot="1">
      <c r="A4" s="1180">
        <v>1</v>
      </c>
      <c r="B4" s="1182" t="s">
        <v>205</v>
      </c>
      <c r="C4" s="1184" t="s">
        <v>165</v>
      </c>
      <c r="D4" s="257">
        <v>1</v>
      </c>
      <c r="E4" s="258" t="s">
        <v>65</v>
      </c>
      <c r="F4" s="259">
        <v>44106</v>
      </c>
      <c r="G4" s="692" t="s">
        <v>385</v>
      </c>
      <c r="H4" s="260">
        <v>36922</v>
      </c>
      <c r="I4" s="261">
        <f>+H4</f>
        <v>36922</v>
      </c>
      <c r="J4" s="1205">
        <f>+ROUND(AVERAGE(I4:I5),0)</f>
        <v>40172</v>
      </c>
    </row>
    <row r="5" spans="1:12" ht="15" customHeight="1" thickBot="1">
      <c r="A5" s="1202"/>
      <c r="B5" s="1210"/>
      <c r="C5" s="1151"/>
      <c r="D5" s="262">
        <v>2</v>
      </c>
      <c r="E5" s="263" t="s">
        <v>65</v>
      </c>
      <c r="F5" s="259">
        <v>44106</v>
      </c>
      <c r="G5" s="263" t="s">
        <v>206</v>
      </c>
      <c r="H5" s="264">
        <v>41350</v>
      </c>
      <c r="I5" s="265">
        <f>+H5*$K$1+H5</f>
        <v>43421.635000000002</v>
      </c>
      <c r="J5" s="1206"/>
    </row>
    <row r="6" spans="1:12" ht="15" customHeight="1" thickBot="1">
      <c r="A6" s="1181"/>
      <c r="B6" s="1183"/>
      <c r="C6" s="1185"/>
      <c r="D6" s="266">
        <v>3</v>
      </c>
      <c r="E6" s="267"/>
      <c r="F6" s="259"/>
      <c r="G6" s="267"/>
      <c r="H6" s="268"/>
      <c r="I6" s="269"/>
      <c r="J6" s="1207"/>
    </row>
    <row r="7" spans="1:12" ht="15" customHeight="1" thickBot="1">
      <c r="A7" s="1180">
        <v>2</v>
      </c>
      <c r="B7" s="1182" t="s">
        <v>207</v>
      </c>
      <c r="C7" s="1184" t="s">
        <v>130</v>
      </c>
      <c r="D7" s="257">
        <v>1</v>
      </c>
      <c r="E7" s="258" t="s">
        <v>65</v>
      </c>
      <c r="F7" s="259">
        <v>44106</v>
      </c>
      <c r="G7" s="692" t="s">
        <v>385</v>
      </c>
      <c r="H7" s="260">
        <v>504</v>
      </c>
      <c r="I7" s="261">
        <f>+H7</f>
        <v>504</v>
      </c>
      <c r="J7" s="1205">
        <f>+ROUND(AVERAGE(I7:I10),0)</f>
        <v>473</v>
      </c>
    </row>
    <row r="8" spans="1:12" ht="15" customHeight="1" thickBot="1">
      <c r="A8" s="1202"/>
      <c r="B8" s="1210"/>
      <c r="C8" s="1151"/>
      <c r="D8" s="262">
        <v>2</v>
      </c>
      <c r="E8" s="263" t="s">
        <v>65</v>
      </c>
      <c r="F8" s="259">
        <v>44106</v>
      </c>
      <c r="G8" s="263" t="s">
        <v>206</v>
      </c>
      <c r="H8" s="264">
        <v>402</v>
      </c>
      <c r="I8" s="265">
        <f>+H8*$K$1+H8</f>
        <v>422.14019999999999</v>
      </c>
      <c r="J8" s="1206"/>
    </row>
    <row r="9" spans="1:12" ht="15" customHeight="1" thickBot="1">
      <c r="A9" s="1202"/>
      <c r="B9" s="1210"/>
      <c r="C9" s="1151"/>
      <c r="D9" s="262">
        <v>3</v>
      </c>
      <c r="E9" s="263" t="s">
        <v>65</v>
      </c>
      <c r="F9" s="259">
        <v>44106</v>
      </c>
      <c r="G9" s="263" t="s">
        <v>208</v>
      </c>
      <c r="H9" s="264">
        <v>524.71</v>
      </c>
      <c r="I9" s="265">
        <f>+H9</f>
        <v>524.71</v>
      </c>
      <c r="J9" s="1206"/>
      <c r="K9" s="113"/>
    </row>
    <row r="10" spans="1:12" ht="15" customHeight="1" thickBot="1">
      <c r="A10" s="1181"/>
      <c r="B10" s="1183"/>
      <c r="C10" s="1185"/>
      <c r="D10" s="266">
        <v>4</v>
      </c>
      <c r="E10" s="267" t="s">
        <v>65</v>
      </c>
      <c r="F10" s="259">
        <v>44106</v>
      </c>
      <c r="G10" s="364" t="s">
        <v>240</v>
      </c>
      <c r="H10" s="268">
        <v>440</v>
      </c>
      <c r="I10" s="270">
        <f>+H10</f>
        <v>440</v>
      </c>
      <c r="J10" s="1207"/>
      <c r="K10" s="113"/>
    </row>
    <row r="11" spans="1:12" ht="15" customHeight="1" thickBot="1">
      <c r="A11" s="1180">
        <v>3</v>
      </c>
      <c r="B11" s="1182" t="s">
        <v>173</v>
      </c>
      <c r="C11" s="1184" t="s">
        <v>165</v>
      </c>
      <c r="D11" s="257">
        <v>2</v>
      </c>
      <c r="E11" s="258" t="s">
        <v>65</v>
      </c>
      <c r="F11" s="259"/>
      <c r="G11" s="258"/>
      <c r="H11" s="260"/>
      <c r="I11" s="261"/>
      <c r="J11" s="1208">
        <f>+ROUND(AVERAGE(I11:I12),0)</f>
        <v>57482</v>
      </c>
    </row>
    <row r="12" spans="1:12" ht="15" customHeight="1" thickBot="1">
      <c r="A12" s="1181"/>
      <c r="B12" s="1183"/>
      <c r="C12" s="1185"/>
      <c r="D12" s="266">
        <v>3</v>
      </c>
      <c r="E12" s="267" t="s">
        <v>65</v>
      </c>
      <c r="F12" s="259">
        <v>44106</v>
      </c>
      <c r="G12" s="267" t="s">
        <v>206</v>
      </c>
      <c r="H12" s="268">
        <v>54740</v>
      </c>
      <c r="I12" s="269">
        <f>+H12*$K$1+H12</f>
        <v>57482.474000000002</v>
      </c>
      <c r="J12" s="1209"/>
    </row>
    <row r="13" spans="1:12" ht="15" customHeight="1" thickBot="1">
      <c r="A13" s="1180">
        <v>4</v>
      </c>
      <c r="B13" s="1182" t="s">
        <v>209</v>
      </c>
      <c r="C13" s="1186" t="s">
        <v>165</v>
      </c>
      <c r="D13" s="257">
        <v>1</v>
      </c>
      <c r="E13" s="258" t="s">
        <v>210</v>
      </c>
      <c r="F13" s="259">
        <v>44106</v>
      </c>
      <c r="G13" s="258" t="s">
        <v>211</v>
      </c>
      <c r="H13" s="260">
        <v>283406</v>
      </c>
      <c r="I13" s="261">
        <f>+H13*$K$1+H13</f>
        <v>297604.64059999998</v>
      </c>
      <c r="J13" s="1208">
        <f>+ROUND(AVERAGE(I13:I14),0)</f>
        <v>326341</v>
      </c>
    </row>
    <row r="14" spans="1:12" ht="15" customHeight="1" thickBot="1">
      <c r="A14" s="1181"/>
      <c r="B14" s="1183"/>
      <c r="C14" s="1187"/>
      <c r="D14" s="266">
        <v>1</v>
      </c>
      <c r="E14" s="267" t="s">
        <v>65</v>
      </c>
      <c r="F14" s="259">
        <v>44106</v>
      </c>
      <c r="G14" s="519" t="s">
        <v>386</v>
      </c>
      <c r="H14" s="268">
        <v>355078</v>
      </c>
      <c r="I14" s="271">
        <f>+H14</f>
        <v>355078</v>
      </c>
      <c r="J14" s="1209"/>
    </row>
    <row r="15" spans="1:12" ht="15" customHeight="1" thickBot="1">
      <c r="A15" s="1180">
        <v>5</v>
      </c>
      <c r="B15" s="1182" t="s">
        <v>212</v>
      </c>
      <c r="C15" s="1186" t="s">
        <v>165</v>
      </c>
      <c r="D15" s="257">
        <v>2</v>
      </c>
      <c r="E15" s="258" t="s">
        <v>210</v>
      </c>
      <c r="F15" s="259">
        <v>44106</v>
      </c>
      <c r="G15" s="258" t="s">
        <v>211</v>
      </c>
      <c r="H15" s="260">
        <v>322712</v>
      </c>
      <c r="I15" s="261">
        <f>+H15*$K$1+H15</f>
        <v>338879.87119999999</v>
      </c>
      <c r="J15" s="1208">
        <f>+ROUND(AVERAGE(I15:I16),0)</f>
        <v>364240</v>
      </c>
    </row>
    <row r="16" spans="1:12" ht="15" customHeight="1" thickBot="1">
      <c r="A16" s="1181"/>
      <c r="B16" s="1183"/>
      <c r="C16" s="1187"/>
      <c r="D16" s="266">
        <v>2</v>
      </c>
      <c r="E16" s="267" t="s">
        <v>210</v>
      </c>
      <c r="F16" s="259">
        <v>44106</v>
      </c>
      <c r="G16" s="519" t="s">
        <v>386</v>
      </c>
      <c r="H16" s="268">
        <v>389600</v>
      </c>
      <c r="I16" s="271">
        <f>+H16</f>
        <v>389600</v>
      </c>
      <c r="J16" s="1209"/>
    </row>
    <row r="17" spans="1:10" ht="15" customHeight="1" thickBot="1">
      <c r="A17" s="1180">
        <v>6</v>
      </c>
      <c r="B17" s="1182" t="s">
        <v>213</v>
      </c>
      <c r="C17" s="1186" t="s">
        <v>165</v>
      </c>
      <c r="D17" s="257">
        <v>3</v>
      </c>
      <c r="E17" s="258" t="s">
        <v>210</v>
      </c>
      <c r="F17" s="259">
        <v>44106</v>
      </c>
      <c r="G17" s="258" t="s">
        <v>211</v>
      </c>
      <c r="H17" s="260">
        <v>475544</v>
      </c>
      <c r="I17" s="261">
        <f>+H17*$K$1+H17</f>
        <v>499368.75439999998</v>
      </c>
      <c r="J17" s="1208">
        <f>+ROUND(AVERAGE(I17:I18),0)</f>
        <v>485112</v>
      </c>
    </row>
    <row r="18" spans="1:10" ht="15" customHeight="1" thickBot="1">
      <c r="A18" s="1181"/>
      <c r="B18" s="1183"/>
      <c r="C18" s="1187"/>
      <c r="D18" s="266">
        <v>3</v>
      </c>
      <c r="E18" s="267" t="s">
        <v>210</v>
      </c>
      <c r="F18" s="259">
        <v>44106</v>
      </c>
      <c r="G18" s="519" t="s">
        <v>386</v>
      </c>
      <c r="H18" s="268">
        <v>470856</v>
      </c>
      <c r="I18" s="271">
        <f>+H18</f>
        <v>470856</v>
      </c>
      <c r="J18" s="1209"/>
    </row>
    <row r="19" spans="1:10" ht="15" customHeight="1" thickBot="1">
      <c r="A19" s="1180">
        <v>7</v>
      </c>
      <c r="B19" s="1182" t="s">
        <v>189</v>
      </c>
      <c r="C19" s="1184" t="s">
        <v>187</v>
      </c>
      <c r="D19" s="257">
        <v>1</v>
      </c>
      <c r="E19" s="272" t="s">
        <v>65</v>
      </c>
      <c r="F19" s="259">
        <v>44106</v>
      </c>
      <c r="G19" s="258" t="s">
        <v>214</v>
      </c>
      <c r="H19" s="273">
        <v>1309</v>
      </c>
      <c r="I19" s="261">
        <f t="shared" ref="I19:I30" si="0">+H19*$K$1+H19</f>
        <v>1374.5808999999999</v>
      </c>
      <c r="J19" s="1154">
        <f>+ROUND(AVERAGE(I19:I20),0)</f>
        <v>1325</v>
      </c>
    </row>
    <row r="20" spans="1:10" ht="15" customHeight="1" thickBot="1">
      <c r="A20" s="1193"/>
      <c r="B20" s="1194"/>
      <c r="C20" s="1195"/>
      <c r="D20" s="274">
        <v>2</v>
      </c>
      <c r="E20" s="275" t="s">
        <v>65</v>
      </c>
      <c r="F20" s="259">
        <v>44106</v>
      </c>
      <c r="G20" s="276" t="s">
        <v>206</v>
      </c>
      <c r="H20" s="277">
        <v>1214</v>
      </c>
      <c r="I20" s="278">
        <f t="shared" si="0"/>
        <v>1274.8214</v>
      </c>
      <c r="J20" s="1155"/>
    </row>
    <row r="21" spans="1:10" ht="15" customHeight="1" thickBot="1">
      <c r="A21" s="1192">
        <v>8</v>
      </c>
      <c r="B21" s="1188" t="s">
        <v>253</v>
      </c>
      <c r="C21" s="1190" t="s">
        <v>130</v>
      </c>
      <c r="D21" s="279">
        <v>1</v>
      </c>
      <c r="E21" s="280" t="s">
        <v>65</v>
      </c>
      <c r="F21" s="259">
        <v>44106</v>
      </c>
      <c r="G21" s="281" t="s">
        <v>214</v>
      </c>
      <c r="H21" s="282">
        <v>2911</v>
      </c>
      <c r="I21" s="283">
        <f t="shared" si="0"/>
        <v>3056.8411000000001</v>
      </c>
      <c r="J21" s="1156">
        <f>+ROUND(AVERAGE(I21:I22),0)</f>
        <v>2762</v>
      </c>
    </row>
    <row r="22" spans="1:10" ht="15" customHeight="1" thickBot="1">
      <c r="A22" s="1193"/>
      <c r="B22" s="1189"/>
      <c r="C22" s="1191"/>
      <c r="D22" s="274">
        <v>2</v>
      </c>
      <c r="E22" s="275" t="s">
        <v>65</v>
      </c>
      <c r="F22" s="259">
        <v>44106</v>
      </c>
      <c r="G22" s="276" t="s">
        <v>206</v>
      </c>
      <c r="H22" s="284">
        <v>2350</v>
      </c>
      <c r="I22" s="278">
        <f t="shared" si="0"/>
        <v>2467.7350000000001</v>
      </c>
      <c r="J22" s="1077"/>
    </row>
    <row r="23" spans="1:10" ht="15" customHeight="1" thickBot="1">
      <c r="A23" s="1192">
        <v>9</v>
      </c>
      <c r="B23" s="1204" t="s">
        <v>188</v>
      </c>
      <c r="C23" s="1198" t="s">
        <v>187</v>
      </c>
      <c r="D23" s="279">
        <v>1</v>
      </c>
      <c r="E23" s="285" t="s">
        <v>65</v>
      </c>
      <c r="F23" s="259">
        <v>44106</v>
      </c>
      <c r="G23" s="281" t="s">
        <v>214</v>
      </c>
      <c r="H23" s="282">
        <v>1166</v>
      </c>
      <c r="I23" s="283">
        <f t="shared" si="0"/>
        <v>1224.4166</v>
      </c>
      <c r="J23" s="1162">
        <f>+ROUND(AVERAGE(I23:I24),0)</f>
        <v>1212</v>
      </c>
    </row>
    <row r="24" spans="1:10" ht="15" customHeight="1" thickBot="1">
      <c r="A24" s="1193"/>
      <c r="B24" s="1194"/>
      <c r="C24" s="1195"/>
      <c r="D24" s="274">
        <v>2</v>
      </c>
      <c r="E24" s="286" t="s">
        <v>65</v>
      </c>
      <c r="F24" s="259">
        <v>44106</v>
      </c>
      <c r="G24" s="276" t="s">
        <v>206</v>
      </c>
      <c r="H24" s="277">
        <v>1142</v>
      </c>
      <c r="I24" s="278">
        <f t="shared" si="0"/>
        <v>1199.2141999999999</v>
      </c>
      <c r="J24" s="1163"/>
    </row>
    <row r="25" spans="1:10" ht="15" customHeight="1" thickBot="1">
      <c r="A25" s="1192">
        <v>10</v>
      </c>
      <c r="B25" s="1196" t="s">
        <v>186</v>
      </c>
      <c r="C25" s="1198" t="s">
        <v>165</v>
      </c>
      <c r="D25" s="287">
        <v>1</v>
      </c>
      <c r="E25" s="285" t="s">
        <v>93</v>
      </c>
      <c r="F25" s="259">
        <v>44106</v>
      </c>
      <c r="G25" s="281" t="s">
        <v>214</v>
      </c>
      <c r="H25" s="282">
        <v>369815</v>
      </c>
      <c r="I25" s="283">
        <f t="shared" si="0"/>
        <v>388342.73149999999</v>
      </c>
      <c r="J25" s="1156">
        <f>+ROUND(AVERAGE(I25:I26),0)</f>
        <v>414070</v>
      </c>
    </row>
    <row r="26" spans="1:10" ht="15" customHeight="1" thickBot="1">
      <c r="A26" s="1193"/>
      <c r="B26" s="1197"/>
      <c r="C26" s="1195"/>
      <c r="D26" s="288">
        <v>2</v>
      </c>
      <c r="E26" s="286" t="s">
        <v>65</v>
      </c>
      <c r="F26" s="259">
        <v>44106</v>
      </c>
      <c r="G26" s="276" t="s">
        <v>206</v>
      </c>
      <c r="H26" s="277">
        <v>418815</v>
      </c>
      <c r="I26" s="278">
        <f t="shared" si="0"/>
        <v>439797.63150000002</v>
      </c>
      <c r="J26" s="1077"/>
    </row>
    <row r="27" spans="1:10" ht="15" customHeight="1" thickBot="1">
      <c r="A27" s="1192">
        <v>11</v>
      </c>
      <c r="B27" s="1196" t="s">
        <v>185</v>
      </c>
      <c r="C27" s="1198" t="s">
        <v>165</v>
      </c>
      <c r="D27" s="287">
        <v>1</v>
      </c>
      <c r="E27" s="285" t="s">
        <v>65</v>
      </c>
      <c r="F27" s="259">
        <v>44106</v>
      </c>
      <c r="G27" s="281" t="s">
        <v>214</v>
      </c>
      <c r="H27" s="282">
        <v>233527</v>
      </c>
      <c r="I27" s="278">
        <f t="shared" si="0"/>
        <v>245226.70269999999</v>
      </c>
      <c r="J27" s="1156">
        <f>+ROUND(AVERAGE(I27:I28),0)</f>
        <v>242240</v>
      </c>
    </row>
    <row r="28" spans="1:10" ht="15" customHeight="1" thickBot="1">
      <c r="A28" s="1181"/>
      <c r="B28" s="1203"/>
      <c r="C28" s="1185"/>
      <c r="D28" s="289">
        <v>2</v>
      </c>
      <c r="E28" s="290" t="s">
        <v>65</v>
      </c>
      <c r="F28" s="259">
        <v>44106</v>
      </c>
      <c r="G28" s="267" t="s">
        <v>206</v>
      </c>
      <c r="H28" s="291">
        <v>227838</v>
      </c>
      <c r="I28" s="269">
        <f t="shared" si="0"/>
        <v>239252.6838</v>
      </c>
      <c r="J28" s="1164"/>
    </row>
    <row r="29" spans="1:10" ht="15" customHeight="1" thickBot="1">
      <c r="A29" s="1180">
        <v>12</v>
      </c>
      <c r="B29" s="1173" t="s">
        <v>184</v>
      </c>
      <c r="C29" s="1174" t="s">
        <v>183</v>
      </c>
      <c r="D29" s="292">
        <v>1</v>
      </c>
      <c r="E29" s="293" t="s">
        <v>65</v>
      </c>
      <c r="F29" s="259">
        <v>44106</v>
      </c>
      <c r="G29" s="258" t="s">
        <v>214</v>
      </c>
      <c r="H29" s="273">
        <v>82652</v>
      </c>
      <c r="I29" s="261">
        <f t="shared" si="0"/>
        <v>86792.8652</v>
      </c>
      <c r="J29" s="1075">
        <f>+ROUND(AVERAGE(I29:I32),0)</f>
        <v>89607</v>
      </c>
    </row>
    <row r="30" spans="1:10" ht="15" customHeight="1" thickBot="1">
      <c r="A30" s="1202"/>
      <c r="B30" s="1152"/>
      <c r="C30" s="1153"/>
      <c r="D30" s="294">
        <v>2</v>
      </c>
      <c r="E30" s="295" t="s">
        <v>65</v>
      </c>
      <c r="F30" s="259">
        <v>44106</v>
      </c>
      <c r="G30" s="263" t="s">
        <v>206</v>
      </c>
      <c r="H30" s="296">
        <v>83643</v>
      </c>
      <c r="I30" s="265">
        <f t="shared" si="0"/>
        <v>87833.514299999995</v>
      </c>
      <c r="J30" s="1076"/>
    </row>
    <row r="31" spans="1:10" ht="15" customHeight="1" thickBot="1">
      <c r="A31" s="1202"/>
      <c r="B31" s="1152"/>
      <c r="C31" s="1153"/>
      <c r="D31" s="294">
        <v>3</v>
      </c>
      <c r="E31" s="295" t="s">
        <v>215</v>
      </c>
      <c r="F31" s="259">
        <v>44106</v>
      </c>
      <c r="G31" s="364" t="s">
        <v>240</v>
      </c>
      <c r="H31" s="296">
        <v>88900</v>
      </c>
      <c r="I31" s="298">
        <f>+H31</f>
        <v>88900</v>
      </c>
      <c r="J31" s="1076"/>
    </row>
    <row r="32" spans="1:10" ht="15" customHeight="1" thickBot="1">
      <c r="A32" s="1181"/>
      <c r="B32" s="1203"/>
      <c r="C32" s="1201"/>
      <c r="D32" s="289">
        <v>4</v>
      </c>
      <c r="E32" s="290" t="s">
        <v>215</v>
      </c>
      <c r="F32" s="259">
        <v>44106</v>
      </c>
      <c r="G32" s="290" t="s">
        <v>208</v>
      </c>
      <c r="H32" s="291">
        <v>94900</v>
      </c>
      <c r="I32" s="299">
        <f>+H32</f>
        <v>94900</v>
      </c>
      <c r="J32" s="1164"/>
    </row>
    <row r="33" spans="1:10" ht="15" customHeight="1" thickBot="1">
      <c r="A33" s="1180"/>
      <c r="B33" s="1173" t="s">
        <v>216</v>
      </c>
      <c r="C33" s="1184" t="s">
        <v>217</v>
      </c>
      <c r="D33" s="292">
        <v>1</v>
      </c>
      <c r="E33" s="295" t="s">
        <v>218</v>
      </c>
      <c r="F33" s="259">
        <v>44106</v>
      </c>
      <c r="G33" s="364" t="s">
        <v>240</v>
      </c>
      <c r="H33" s="301">
        <v>68900</v>
      </c>
      <c r="I33" s="302">
        <f>+H33</f>
        <v>68900</v>
      </c>
      <c r="J33" s="1075">
        <f>+ROUND(AVERAGE(I33:I34),0)</f>
        <v>70400</v>
      </c>
    </row>
    <row r="34" spans="1:10" ht="15" customHeight="1" thickBot="1">
      <c r="A34" s="1193"/>
      <c r="B34" s="1197"/>
      <c r="C34" s="1195"/>
      <c r="D34" s="288">
        <v>2</v>
      </c>
      <c r="E34" s="286" t="s">
        <v>220</v>
      </c>
      <c r="F34" s="259">
        <v>44106</v>
      </c>
      <c r="G34" s="300" t="s">
        <v>219</v>
      </c>
      <c r="H34" s="277">
        <v>71900</v>
      </c>
      <c r="I34" s="278">
        <f>+H34</f>
        <v>71900</v>
      </c>
      <c r="J34" s="1077"/>
    </row>
    <row r="35" spans="1:10" ht="15" customHeight="1" thickBot="1">
      <c r="A35" s="1180">
        <v>13</v>
      </c>
      <c r="B35" s="1173" t="s">
        <v>182</v>
      </c>
      <c r="C35" s="1174" t="s">
        <v>94</v>
      </c>
      <c r="D35" s="292">
        <v>2</v>
      </c>
      <c r="E35" s="293" t="s">
        <v>65</v>
      </c>
      <c r="F35" s="259">
        <v>44106</v>
      </c>
      <c r="G35" s="258" t="s">
        <v>214</v>
      </c>
      <c r="H35" s="273">
        <v>5840</v>
      </c>
      <c r="I35" s="261">
        <f t="shared" ref="I35:I44" si="1">+H35*$K$1+H35</f>
        <v>6132.5839999999998</v>
      </c>
      <c r="J35" s="1075">
        <f>+ROUND(AVERAGE(I35:I36),0)</f>
        <v>6197</v>
      </c>
    </row>
    <row r="36" spans="1:10" ht="15" customHeight="1" thickBot="1">
      <c r="A36" s="1181"/>
      <c r="B36" s="1203"/>
      <c r="C36" s="1201"/>
      <c r="D36" s="289">
        <v>3</v>
      </c>
      <c r="E36" s="290" t="s">
        <v>65</v>
      </c>
      <c r="F36" s="259">
        <v>44106</v>
      </c>
      <c r="G36" s="267" t="s">
        <v>206</v>
      </c>
      <c r="H36" s="291">
        <v>5963</v>
      </c>
      <c r="I36" s="269">
        <f t="shared" si="1"/>
        <v>6261.7462999999998</v>
      </c>
      <c r="J36" s="1164"/>
    </row>
    <row r="37" spans="1:10" ht="15" customHeight="1" thickBot="1">
      <c r="A37" s="1180">
        <v>14</v>
      </c>
      <c r="B37" s="1173" t="s">
        <v>280</v>
      </c>
      <c r="C37" s="1174" t="s">
        <v>94</v>
      </c>
      <c r="D37" s="292">
        <v>1</v>
      </c>
      <c r="E37" s="293" t="s">
        <v>65</v>
      </c>
      <c r="F37" s="259">
        <v>44106</v>
      </c>
      <c r="G37" s="258" t="s">
        <v>214</v>
      </c>
      <c r="H37" s="273">
        <v>37900</v>
      </c>
      <c r="I37" s="261">
        <f t="shared" si="1"/>
        <v>39798.79</v>
      </c>
      <c r="J37" s="1075">
        <f>+ROUND(AVERAGE(I37:I38),0)</f>
        <v>27026</v>
      </c>
    </row>
    <row r="38" spans="1:10" ht="15" customHeight="1" thickBot="1">
      <c r="A38" s="1181"/>
      <c r="B38" s="1203"/>
      <c r="C38" s="1201"/>
      <c r="D38" s="289">
        <v>2</v>
      </c>
      <c r="E38" s="290" t="s">
        <v>93</v>
      </c>
      <c r="F38" s="259">
        <v>44106</v>
      </c>
      <c r="G38" s="267" t="s">
        <v>206</v>
      </c>
      <c r="H38" s="291">
        <v>13574</v>
      </c>
      <c r="I38" s="269">
        <f t="shared" si="1"/>
        <v>14254.0574</v>
      </c>
      <c r="J38" s="1164"/>
    </row>
    <row r="39" spans="1:10" ht="15" customHeight="1" thickBot="1">
      <c r="A39" s="1180">
        <v>15</v>
      </c>
      <c r="B39" s="1173" t="s">
        <v>181</v>
      </c>
      <c r="C39" s="1174" t="s">
        <v>100</v>
      </c>
      <c r="D39" s="292">
        <v>1</v>
      </c>
      <c r="E39" s="293" t="s">
        <v>65</v>
      </c>
      <c r="F39" s="259">
        <v>44106</v>
      </c>
      <c r="G39" s="258" t="s">
        <v>214</v>
      </c>
      <c r="H39" s="273">
        <v>494</v>
      </c>
      <c r="I39" s="269">
        <f t="shared" si="1"/>
        <v>518.74940000000004</v>
      </c>
      <c r="J39" s="1075">
        <f>+ROUND(AVERAGE(I39:I40),0)</f>
        <v>509</v>
      </c>
    </row>
    <row r="40" spans="1:10" ht="15" customHeight="1" thickBot="1">
      <c r="A40" s="1193"/>
      <c r="B40" s="1197"/>
      <c r="C40" s="1214"/>
      <c r="D40" s="288">
        <v>2</v>
      </c>
      <c r="E40" s="286" t="s">
        <v>93</v>
      </c>
      <c r="F40" s="259">
        <v>44106</v>
      </c>
      <c r="G40" s="276" t="s">
        <v>206</v>
      </c>
      <c r="H40" s="277">
        <v>475</v>
      </c>
      <c r="I40" s="269">
        <f t="shared" si="1"/>
        <v>498.79750000000001</v>
      </c>
      <c r="J40" s="1077"/>
    </row>
    <row r="41" spans="1:10" ht="15" customHeight="1" thickBot="1">
      <c r="A41" s="1103">
        <v>16</v>
      </c>
      <c r="B41" s="1147" t="s">
        <v>367</v>
      </c>
      <c r="C41" s="1149" t="s">
        <v>55</v>
      </c>
      <c r="D41" s="292">
        <v>1</v>
      </c>
      <c r="E41" s="293" t="s">
        <v>65</v>
      </c>
      <c r="F41" s="259">
        <v>44106</v>
      </c>
      <c r="G41" s="258" t="s">
        <v>214</v>
      </c>
      <c r="H41" s="303">
        <v>23539</v>
      </c>
      <c r="I41" s="269">
        <f t="shared" si="1"/>
        <v>24718.303899999999</v>
      </c>
      <c r="J41" s="1159">
        <f>+ROUND(AVERAGE(I41:I42),0)</f>
        <v>25107</v>
      </c>
    </row>
    <row r="42" spans="1:10" ht="15" customHeight="1" thickBot="1">
      <c r="A42" s="1085"/>
      <c r="B42" s="1147"/>
      <c r="C42" s="1149"/>
      <c r="D42" s="288">
        <v>2</v>
      </c>
      <c r="E42" s="286" t="s">
        <v>93</v>
      </c>
      <c r="F42" s="259">
        <v>44106</v>
      </c>
      <c r="G42" s="276" t="s">
        <v>206</v>
      </c>
      <c r="H42" s="304">
        <v>24280</v>
      </c>
      <c r="I42" s="269">
        <f t="shared" si="1"/>
        <v>25496.428</v>
      </c>
      <c r="J42" s="1159"/>
    </row>
    <row r="43" spans="1:10" ht="15" customHeight="1" thickBot="1">
      <c r="A43" s="1084">
        <v>17</v>
      </c>
      <c r="B43" s="1146" t="s">
        <v>180</v>
      </c>
      <c r="C43" s="1148" t="s">
        <v>178</v>
      </c>
      <c r="D43" s="292">
        <v>1</v>
      </c>
      <c r="E43" s="293" t="s">
        <v>65</v>
      </c>
      <c r="F43" s="259">
        <v>44106</v>
      </c>
      <c r="G43" s="258" t="s">
        <v>214</v>
      </c>
      <c r="H43" s="305">
        <v>39225</v>
      </c>
      <c r="I43" s="269">
        <f t="shared" si="1"/>
        <v>41190.172500000001</v>
      </c>
      <c r="J43" s="1160">
        <f>+ROUND(AVERAGE(I43:I44),0)</f>
        <v>44641</v>
      </c>
    </row>
    <row r="44" spans="1:10" ht="15" customHeight="1" thickBot="1">
      <c r="A44" s="1085"/>
      <c r="B44" s="1147"/>
      <c r="C44" s="1149"/>
      <c r="D44" s="288">
        <v>2</v>
      </c>
      <c r="E44" s="286" t="s">
        <v>93</v>
      </c>
      <c r="F44" s="259">
        <v>44106</v>
      </c>
      <c r="G44" s="276" t="s">
        <v>206</v>
      </c>
      <c r="H44" s="304">
        <v>45797</v>
      </c>
      <c r="I44" s="269">
        <f t="shared" si="1"/>
        <v>48091.429700000001</v>
      </c>
      <c r="J44" s="1161"/>
    </row>
    <row r="45" spans="1:10" ht="15" customHeight="1" thickBot="1">
      <c r="A45" s="1109">
        <v>18</v>
      </c>
      <c r="B45" s="1165" t="s">
        <v>179</v>
      </c>
      <c r="C45" s="1167" t="s">
        <v>178</v>
      </c>
      <c r="D45" s="292">
        <v>1</v>
      </c>
      <c r="E45" s="293" t="s">
        <v>93</v>
      </c>
      <c r="F45" s="259">
        <v>44106</v>
      </c>
      <c r="G45" s="306" t="s">
        <v>387</v>
      </c>
      <c r="H45" s="305">
        <v>124701</v>
      </c>
      <c r="I45" s="307">
        <f>H45+(H45*5.01%)</f>
        <v>130948.52009999999</v>
      </c>
      <c r="J45" s="1157">
        <f>+ROUND(AVERAGE(I45:I46),0)</f>
        <v>130949</v>
      </c>
    </row>
    <row r="46" spans="1:10" ht="15" customHeight="1" thickBot="1">
      <c r="A46" s="1103"/>
      <c r="B46" s="1166"/>
      <c r="C46" s="1168"/>
      <c r="D46" s="288">
        <v>2</v>
      </c>
      <c r="E46" s="286"/>
      <c r="F46" s="259"/>
      <c r="G46" s="309"/>
      <c r="H46" s="310"/>
      <c r="I46" s="307"/>
      <c r="J46" s="1158"/>
    </row>
    <row r="47" spans="1:10" ht="15" customHeight="1" thickBot="1">
      <c r="A47" s="1104">
        <f>A45+1</f>
        <v>19</v>
      </c>
      <c r="B47" s="1165" t="s">
        <v>177</v>
      </c>
      <c r="C47" s="1148" t="s">
        <v>165</v>
      </c>
      <c r="D47" s="292">
        <v>1</v>
      </c>
      <c r="E47" s="293" t="s">
        <v>65</v>
      </c>
      <c r="F47" s="259">
        <v>44106</v>
      </c>
      <c r="G47" s="258" t="s">
        <v>214</v>
      </c>
      <c r="H47" s="258"/>
      <c r="I47" s="258"/>
      <c r="J47" s="1157">
        <f>+ROUND(AVERAGE(I48:I48),0)</f>
        <v>1283</v>
      </c>
    </row>
    <row r="48" spans="1:10" ht="15" customHeight="1" thickBot="1">
      <c r="A48" s="1111"/>
      <c r="B48" s="1213"/>
      <c r="C48" s="1149"/>
      <c r="D48" s="288">
        <v>2</v>
      </c>
      <c r="E48" s="286" t="s">
        <v>93</v>
      </c>
      <c r="F48" s="259">
        <v>44106</v>
      </c>
      <c r="G48" s="276" t="s">
        <v>206</v>
      </c>
      <c r="H48" s="312">
        <v>1222</v>
      </c>
      <c r="I48" s="307">
        <f>H48+(H48*5.01%)</f>
        <v>1283.2221999999999</v>
      </c>
      <c r="J48" s="1158"/>
    </row>
    <row r="49" spans="1:10" ht="15" customHeight="1" thickBot="1">
      <c r="A49" s="1169">
        <f t="shared" ref="A49" si="2">A47+1</f>
        <v>20</v>
      </c>
      <c r="B49" s="1086" t="s">
        <v>221</v>
      </c>
      <c r="C49" s="1148" t="s">
        <v>176</v>
      </c>
      <c r="D49" s="292">
        <v>1</v>
      </c>
      <c r="E49" s="293" t="s">
        <v>65</v>
      </c>
      <c r="F49" s="259">
        <v>44106</v>
      </c>
      <c r="G49" s="258" t="s">
        <v>214</v>
      </c>
      <c r="H49" s="313">
        <v>7892</v>
      </c>
      <c r="I49" s="307">
        <f t="shared" ref="I49:I80" si="3">H49+(H49*5.01%)</f>
        <v>8287.3891999999996</v>
      </c>
      <c r="J49" s="1136">
        <f>+ROUND(AVERAGE(I49:I50),0)</f>
        <v>14859</v>
      </c>
    </row>
    <row r="50" spans="1:10" ht="15" customHeight="1" thickBot="1">
      <c r="A50" s="1170"/>
      <c r="B50" s="1087"/>
      <c r="C50" s="1149"/>
      <c r="D50" s="288">
        <v>2</v>
      </c>
      <c r="E50" s="286" t="s">
        <v>93</v>
      </c>
      <c r="F50" s="259">
        <v>44106</v>
      </c>
      <c r="G50" s="276" t="s">
        <v>206</v>
      </c>
      <c r="H50" s="314">
        <v>20409</v>
      </c>
      <c r="I50" s="307">
        <f t="shared" si="3"/>
        <v>21431.490900000001</v>
      </c>
      <c r="J50" s="1137"/>
    </row>
    <row r="51" spans="1:10" ht="15" customHeight="1" thickBot="1">
      <c r="A51" s="1171">
        <f>A49+1</f>
        <v>21</v>
      </c>
      <c r="B51" s="1173" t="s">
        <v>175</v>
      </c>
      <c r="C51" s="1174" t="s">
        <v>130</v>
      </c>
      <c r="D51" s="292">
        <v>1</v>
      </c>
      <c r="E51" s="293" t="s">
        <v>65</v>
      </c>
      <c r="F51" s="259">
        <v>44106</v>
      </c>
      <c r="G51" s="258" t="s">
        <v>214</v>
      </c>
      <c r="H51" s="316">
        <v>6279</v>
      </c>
      <c r="I51" s="307">
        <f t="shared" si="3"/>
        <v>6593.5779000000002</v>
      </c>
      <c r="J51" s="1211">
        <f>+ROUND(AVERAGE(I51:I52),0)</f>
        <v>6671</v>
      </c>
    </row>
    <row r="52" spans="1:10" ht="15" customHeight="1" thickBot="1">
      <c r="A52" s="1172"/>
      <c r="B52" s="1152"/>
      <c r="C52" s="1153"/>
      <c r="D52" s="288">
        <v>2</v>
      </c>
      <c r="E52" s="286" t="s">
        <v>93</v>
      </c>
      <c r="F52" s="259">
        <v>44106</v>
      </c>
      <c r="G52" s="276" t="s">
        <v>206</v>
      </c>
      <c r="H52" s="314">
        <v>6426</v>
      </c>
      <c r="I52" s="307">
        <f t="shared" si="3"/>
        <v>6747.9426000000003</v>
      </c>
      <c r="J52" s="1212"/>
    </row>
    <row r="53" spans="1:10" ht="15" customHeight="1" thickBot="1">
      <c r="A53" s="1169">
        <f>A51+1</f>
        <v>22</v>
      </c>
      <c r="B53" s="1146" t="s">
        <v>174</v>
      </c>
      <c r="C53" s="1149" t="s">
        <v>165</v>
      </c>
      <c r="D53" s="292">
        <v>1</v>
      </c>
      <c r="E53" s="293" t="s">
        <v>65</v>
      </c>
      <c r="F53" s="259">
        <v>44106</v>
      </c>
      <c r="G53" s="258" t="s">
        <v>214</v>
      </c>
      <c r="H53" s="305">
        <v>57680</v>
      </c>
      <c r="I53" s="307">
        <f t="shared" si="3"/>
        <v>60569.767999999996</v>
      </c>
      <c r="J53" s="1136">
        <f>+ROUND(AVERAGE(I53:I54),0)</f>
        <v>54962</v>
      </c>
    </row>
    <row r="54" spans="1:10" ht="15" customHeight="1" thickBot="1">
      <c r="A54" s="1170"/>
      <c r="B54" s="1147"/>
      <c r="C54" s="1149"/>
      <c r="D54" s="288">
        <v>2</v>
      </c>
      <c r="E54" s="286" t="s">
        <v>93</v>
      </c>
      <c r="F54" s="259">
        <v>44106</v>
      </c>
      <c r="G54" s="276" t="s">
        <v>206</v>
      </c>
      <c r="H54" s="304">
        <v>46999</v>
      </c>
      <c r="I54" s="307">
        <f t="shared" si="3"/>
        <v>49353.649899999997</v>
      </c>
      <c r="J54" s="1137"/>
    </row>
    <row r="55" spans="1:10" ht="15" customHeight="1" thickBot="1">
      <c r="A55" s="1171">
        <f>A53+1</f>
        <v>23</v>
      </c>
      <c r="B55" s="1146" t="s">
        <v>173</v>
      </c>
      <c r="C55" s="1149" t="s">
        <v>165</v>
      </c>
      <c r="D55" s="292">
        <v>1</v>
      </c>
      <c r="E55" s="293" t="s">
        <v>65</v>
      </c>
      <c r="F55" s="259">
        <v>44106</v>
      </c>
      <c r="G55" s="258" t="s">
        <v>214</v>
      </c>
      <c r="H55" s="305">
        <v>31173</v>
      </c>
      <c r="I55" s="307">
        <f t="shared" si="3"/>
        <v>32734.7673</v>
      </c>
      <c r="J55" s="1136">
        <f>+ROUND(AVERAGE(I55:I56),0)</f>
        <v>45109</v>
      </c>
    </row>
    <row r="56" spans="1:10" ht="15" customHeight="1" thickBot="1">
      <c r="A56" s="1172"/>
      <c r="B56" s="1147"/>
      <c r="C56" s="1149"/>
      <c r="D56" s="288">
        <v>2</v>
      </c>
      <c r="E56" s="286" t="s">
        <v>93</v>
      </c>
      <c r="F56" s="259">
        <v>44106</v>
      </c>
      <c r="G56" s="276" t="s">
        <v>206</v>
      </c>
      <c r="H56" s="304">
        <v>54740</v>
      </c>
      <c r="I56" s="307">
        <f t="shared" si="3"/>
        <v>57482.474000000002</v>
      </c>
      <c r="J56" s="1137"/>
    </row>
    <row r="57" spans="1:10" ht="15" customHeight="1" thickBot="1">
      <c r="A57" s="1169">
        <f>A55+1</f>
        <v>24</v>
      </c>
      <c r="B57" s="1146" t="s">
        <v>172</v>
      </c>
      <c r="C57" s="1167" t="s">
        <v>160</v>
      </c>
      <c r="D57" s="292">
        <v>1</v>
      </c>
      <c r="E57" s="293" t="s">
        <v>65</v>
      </c>
      <c r="F57" s="259">
        <v>44106</v>
      </c>
      <c r="G57" s="258" t="s">
        <v>214</v>
      </c>
      <c r="H57" s="317">
        <v>40</v>
      </c>
      <c r="I57" s="307">
        <f t="shared" si="3"/>
        <v>42.003999999999998</v>
      </c>
      <c r="J57" s="1136">
        <f>+ROUND(AVERAGE(I57:I58),0)</f>
        <v>41</v>
      </c>
    </row>
    <row r="58" spans="1:10" ht="15" customHeight="1" thickBot="1">
      <c r="A58" s="1170"/>
      <c r="B58" s="1147"/>
      <c r="C58" s="1175"/>
      <c r="D58" s="288">
        <v>2</v>
      </c>
      <c r="E58" s="286" t="s">
        <v>93</v>
      </c>
      <c r="F58" s="259">
        <v>44106</v>
      </c>
      <c r="G58" s="276" t="s">
        <v>206</v>
      </c>
      <c r="H58" s="314">
        <v>38</v>
      </c>
      <c r="I58" s="307">
        <f t="shared" si="3"/>
        <v>39.903799999999997</v>
      </c>
      <c r="J58" s="1137"/>
    </row>
    <row r="59" spans="1:10" ht="15" customHeight="1" thickBot="1">
      <c r="A59" s="1169">
        <f>A57+1</f>
        <v>25</v>
      </c>
      <c r="B59" s="1146" t="s">
        <v>171</v>
      </c>
      <c r="C59" s="1148" t="s">
        <v>130</v>
      </c>
      <c r="D59" s="292">
        <v>1</v>
      </c>
      <c r="E59" s="293" t="s">
        <v>65</v>
      </c>
      <c r="F59" s="259">
        <v>44106</v>
      </c>
      <c r="G59" s="258" t="s">
        <v>214</v>
      </c>
      <c r="H59" s="317">
        <v>5580</v>
      </c>
      <c r="I59" s="307">
        <f t="shared" si="3"/>
        <v>5859.558</v>
      </c>
      <c r="J59" s="1136">
        <f>+ROUND(AVERAGE(I59:I60),0)</f>
        <v>6012</v>
      </c>
    </row>
    <row r="60" spans="1:10" ht="15" customHeight="1" thickBot="1">
      <c r="A60" s="1170"/>
      <c r="B60" s="1147"/>
      <c r="C60" s="1149"/>
      <c r="D60" s="288">
        <v>2</v>
      </c>
      <c r="E60" s="286" t="s">
        <v>93</v>
      </c>
      <c r="F60" s="259">
        <v>44106</v>
      </c>
      <c r="G60" s="276" t="s">
        <v>206</v>
      </c>
      <c r="H60" s="314">
        <v>5870</v>
      </c>
      <c r="I60" s="307">
        <f t="shared" si="3"/>
        <v>6164.0869999999995</v>
      </c>
      <c r="J60" s="1137"/>
    </row>
    <row r="61" spans="1:10" ht="15" customHeight="1" thickBot="1">
      <c r="A61" s="1169">
        <f>A59+1</f>
        <v>26</v>
      </c>
      <c r="B61" s="1146" t="s">
        <v>170</v>
      </c>
      <c r="C61" s="1148" t="s">
        <v>130</v>
      </c>
      <c r="D61" s="292">
        <v>1</v>
      </c>
      <c r="E61" s="293" t="s">
        <v>65</v>
      </c>
      <c r="F61" s="259">
        <v>44106</v>
      </c>
      <c r="G61" s="258" t="s">
        <v>214</v>
      </c>
      <c r="H61" s="305">
        <v>16728</v>
      </c>
      <c r="I61" s="307">
        <f t="shared" si="3"/>
        <v>17566.072800000002</v>
      </c>
      <c r="J61" s="1136">
        <f>+ROUND(AVERAGE(I61:I62),0)</f>
        <v>16736</v>
      </c>
    </row>
    <row r="62" spans="1:10" ht="15" customHeight="1" thickBot="1">
      <c r="A62" s="1170"/>
      <c r="B62" s="1147"/>
      <c r="C62" s="1149"/>
      <c r="D62" s="288">
        <v>2</v>
      </c>
      <c r="E62" s="286" t="s">
        <v>93</v>
      </c>
      <c r="F62" s="259">
        <v>44106</v>
      </c>
      <c r="G62" s="276" t="s">
        <v>206</v>
      </c>
      <c r="H62" s="304">
        <v>15147</v>
      </c>
      <c r="I62" s="307">
        <f t="shared" si="3"/>
        <v>15905.8647</v>
      </c>
      <c r="J62" s="1137"/>
    </row>
    <row r="63" spans="1:10" ht="15" customHeight="1" thickBot="1">
      <c r="A63" s="1169">
        <f>A61+1</f>
        <v>27</v>
      </c>
      <c r="B63" s="1146" t="s">
        <v>169</v>
      </c>
      <c r="C63" s="1148" t="s">
        <v>168</v>
      </c>
      <c r="D63" s="292">
        <v>1</v>
      </c>
      <c r="E63" s="293" t="s">
        <v>65</v>
      </c>
      <c r="F63" s="259">
        <v>44106</v>
      </c>
      <c r="G63" s="258" t="s">
        <v>214</v>
      </c>
      <c r="H63" s="316">
        <v>2192</v>
      </c>
      <c r="I63" s="307">
        <f t="shared" si="3"/>
        <v>2301.8191999999999</v>
      </c>
      <c r="J63" s="1136">
        <f>+ROUND(AVERAGE(I63:I64),0)</f>
        <v>3057</v>
      </c>
    </row>
    <row r="64" spans="1:10" ht="15" customHeight="1" thickBot="1">
      <c r="A64" s="1170"/>
      <c r="B64" s="1147"/>
      <c r="C64" s="1149"/>
      <c r="D64" s="288">
        <v>2</v>
      </c>
      <c r="E64" s="286" t="s">
        <v>93</v>
      </c>
      <c r="F64" s="259">
        <v>44106</v>
      </c>
      <c r="G64" s="276" t="s">
        <v>206</v>
      </c>
      <c r="H64" s="314">
        <v>3630</v>
      </c>
      <c r="I64" s="307">
        <f t="shared" si="3"/>
        <v>3811.8629999999998</v>
      </c>
      <c r="J64" s="1137"/>
    </row>
    <row r="65" spans="1:10" ht="15" customHeight="1" thickBot="1">
      <c r="A65" s="1169">
        <f>A63+1</f>
        <v>28</v>
      </c>
      <c r="B65" s="1146" t="s">
        <v>167</v>
      </c>
      <c r="C65" s="1148" t="s">
        <v>130</v>
      </c>
      <c r="D65" s="292">
        <v>1</v>
      </c>
      <c r="E65" s="293" t="s">
        <v>65</v>
      </c>
      <c r="F65" s="259">
        <v>44106</v>
      </c>
      <c r="G65" s="258" t="s">
        <v>214</v>
      </c>
      <c r="H65" s="316">
        <v>3893</v>
      </c>
      <c r="I65" s="307">
        <f t="shared" si="3"/>
        <v>4088.0392999999999</v>
      </c>
      <c r="J65" s="1136">
        <f>+ROUND(AVERAGE(I65:I66),0)</f>
        <v>4379</v>
      </c>
    </row>
    <row r="66" spans="1:10" ht="15" customHeight="1" thickBot="1">
      <c r="A66" s="1170"/>
      <c r="B66" s="1147"/>
      <c r="C66" s="1149"/>
      <c r="D66" s="288">
        <v>2</v>
      </c>
      <c r="E66" s="293" t="s">
        <v>65</v>
      </c>
      <c r="F66" s="259">
        <v>44106</v>
      </c>
      <c r="G66" s="276" t="s">
        <v>206</v>
      </c>
      <c r="H66" s="314">
        <v>4448</v>
      </c>
      <c r="I66" s="307">
        <f t="shared" si="3"/>
        <v>4670.8447999999999</v>
      </c>
      <c r="J66" s="1137"/>
    </row>
    <row r="67" spans="1:10" ht="15" customHeight="1" thickBot="1">
      <c r="A67" s="1169">
        <f>A65+1</f>
        <v>29</v>
      </c>
      <c r="B67" s="1146" t="s">
        <v>166</v>
      </c>
      <c r="C67" s="1148" t="s">
        <v>165</v>
      </c>
      <c r="D67" s="292">
        <v>1</v>
      </c>
      <c r="E67" s="293" t="s">
        <v>65</v>
      </c>
      <c r="F67" s="259">
        <v>44106</v>
      </c>
      <c r="G67" s="258" t="s">
        <v>214</v>
      </c>
      <c r="H67" s="316">
        <v>20000</v>
      </c>
      <c r="I67" s="307">
        <f t="shared" si="3"/>
        <v>21002</v>
      </c>
      <c r="J67" s="1136">
        <f>+ROUND(AVERAGE(I67:I68),0)</f>
        <v>22621</v>
      </c>
    </row>
    <row r="68" spans="1:10" ht="15" customHeight="1" thickBot="1">
      <c r="A68" s="1170"/>
      <c r="B68" s="1147"/>
      <c r="C68" s="1149"/>
      <c r="D68" s="288">
        <v>2</v>
      </c>
      <c r="E68" s="293" t="s">
        <v>65</v>
      </c>
      <c r="F68" s="259">
        <v>44106</v>
      </c>
      <c r="G68" s="276" t="s">
        <v>206</v>
      </c>
      <c r="H68" s="314">
        <v>23084</v>
      </c>
      <c r="I68" s="307">
        <f t="shared" si="3"/>
        <v>24240.508399999999</v>
      </c>
      <c r="J68" s="1137"/>
    </row>
    <row r="69" spans="1:10" ht="35.25" customHeight="1" thickBot="1">
      <c r="A69" s="111">
        <f>A67+1</f>
        <v>30</v>
      </c>
      <c r="B69" s="86" t="s">
        <v>164</v>
      </c>
      <c r="C69" s="110" t="s">
        <v>132</v>
      </c>
      <c r="D69" s="80">
        <v>1</v>
      </c>
      <c r="E69" s="84" t="s">
        <v>65</v>
      </c>
      <c r="F69" s="259">
        <v>44106</v>
      </c>
      <c r="G69" s="84" t="s">
        <v>388</v>
      </c>
      <c r="H69" s="112">
        <v>15625</v>
      </c>
      <c r="I69" s="307">
        <f t="shared" si="3"/>
        <v>16407.8125</v>
      </c>
      <c r="J69" s="82">
        <f>I69</f>
        <v>16407.8125</v>
      </c>
    </row>
    <row r="70" spans="1:10" ht="35.25" customHeight="1" thickBot="1">
      <c r="A70" s="111">
        <f>A69+1</f>
        <v>31</v>
      </c>
      <c r="B70" s="86" t="s">
        <v>163</v>
      </c>
      <c r="C70" s="110" t="s">
        <v>162</v>
      </c>
      <c r="D70" s="80">
        <v>1</v>
      </c>
      <c r="E70" s="109" t="s">
        <v>65</v>
      </c>
      <c r="F70" s="259">
        <v>44106</v>
      </c>
      <c r="G70" s="108" t="s">
        <v>161</v>
      </c>
      <c r="H70" s="107">
        <v>41900</v>
      </c>
      <c r="I70" s="307">
        <f t="shared" si="3"/>
        <v>43999.19</v>
      </c>
      <c r="J70" s="237">
        <f>+I70</f>
        <v>43999.19</v>
      </c>
    </row>
    <row r="71" spans="1:10" ht="33.75" customHeight="1" thickBot="1">
      <c r="A71" s="1138">
        <f>A70+1</f>
        <v>32</v>
      </c>
      <c r="B71" s="1140" t="s">
        <v>366</v>
      </c>
      <c r="C71" s="1142" t="s">
        <v>160</v>
      </c>
      <c r="D71" s="106">
        <v>1</v>
      </c>
      <c r="E71" s="91" t="s">
        <v>65</v>
      </c>
      <c r="F71" s="259">
        <v>44106</v>
      </c>
      <c r="G71" s="105" t="s">
        <v>159</v>
      </c>
      <c r="H71" s="104">
        <v>44500</v>
      </c>
      <c r="I71" s="307"/>
      <c r="J71" s="1144">
        <f>+ROUND(AVERAGE(H71:H72),0)</f>
        <v>44500</v>
      </c>
    </row>
    <row r="72" spans="1:10" ht="24.75" customHeight="1" thickBot="1">
      <c r="A72" s="1139"/>
      <c r="B72" s="1141"/>
      <c r="C72" s="1143"/>
      <c r="D72" s="103">
        <v>2</v>
      </c>
      <c r="E72" s="90"/>
      <c r="F72" s="259">
        <v>44106</v>
      </c>
      <c r="G72" s="102"/>
      <c r="H72" s="101"/>
      <c r="I72" s="307"/>
      <c r="J72" s="1145"/>
    </row>
    <row r="73" spans="1:10" ht="24.75" customHeight="1" thickBot="1">
      <c r="A73" s="1215">
        <f>A71+1</f>
        <v>33</v>
      </c>
      <c r="B73" s="1176" t="s">
        <v>233</v>
      </c>
      <c r="C73" s="1178" t="s">
        <v>130</v>
      </c>
      <c r="D73" s="239">
        <v>1</v>
      </c>
      <c r="E73" s="318" t="s">
        <v>65</v>
      </c>
      <c r="F73" s="259">
        <v>44106</v>
      </c>
      <c r="G73" s="318" t="s">
        <v>67</v>
      </c>
      <c r="H73" s="319">
        <v>6162</v>
      </c>
      <c r="I73" s="307">
        <f t="shared" si="3"/>
        <v>6470.7161999999998</v>
      </c>
      <c r="J73" s="1100">
        <f>+ROUND(AVERAGE(I73:I75),0)</f>
        <v>6845</v>
      </c>
    </row>
    <row r="74" spans="1:10" ht="24.75" customHeight="1" thickBot="1">
      <c r="A74" s="1216"/>
      <c r="B74" s="1177"/>
      <c r="C74" s="1179"/>
      <c r="D74" s="238">
        <v>2</v>
      </c>
      <c r="E74" s="320" t="s">
        <v>65</v>
      </c>
      <c r="F74" s="259">
        <v>44106</v>
      </c>
      <c r="G74" s="320" t="s">
        <v>66</v>
      </c>
      <c r="H74" s="321">
        <v>5659</v>
      </c>
      <c r="I74" s="307">
        <f t="shared" si="3"/>
        <v>5942.5159000000003</v>
      </c>
      <c r="J74" s="1101"/>
    </row>
    <row r="75" spans="1:10" ht="24.75" customHeight="1" thickBot="1">
      <c r="A75" s="1216"/>
      <c r="B75" s="1177"/>
      <c r="C75" s="1179"/>
      <c r="D75" s="322">
        <v>3</v>
      </c>
      <c r="E75" s="323" t="s">
        <v>65</v>
      </c>
      <c r="F75" s="259">
        <v>44106</v>
      </c>
      <c r="G75" s="323" t="s">
        <v>64</v>
      </c>
      <c r="H75" s="324">
        <v>7735</v>
      </c>
      <c r="I75" s="307">
        <f t="shared" si="3"/>
        <v>8122.5235000000002</v>
      </c>
      <c r="J75" s="1101"/>
    </row>
    <row r="76" spans="1:10" ht="35.25" customHeight="1" thickBot="1">
      <c r="A76" s="227">
        <f>A73+1</f>
        <v>34</v>
      </c>
      <c r="B76" s="231" t="s">
        <v>202</v>
      </c>
      <c r="C76" s="228" t="s">
        <v>52</v>
      </c>
      <c r="D76" s="229">
        <v>1</v>
      </c>
      <c r="E76" s="229" t="s">
        <v>204</v>
      </c>
      <c r="F76" s="259">
        <v>44106</v>
      </c>
      <c r="G76" s="229" t="s">
        <v>203</v>
      </c>
      <c r="H76" s="230">
        <v>196.03508771929825</v>
      </c>
      <c r="I76" s="307">
        <f t="shared" si="3"/>
        <v>205.8564456140351</v>
      </c>
      <c r="J76" s="226">
        <f>+ROUND(AVERAGE(H76),0)</f>
        <v>196</v>
      </c>
    </row>
    <row r="77" spans="1:10" ht="35.25" customHeight="1" thickBot="1">
      <c r="A77" s="1151">
        <f>A75+1</f>
        <v>1</v>
      </c>
      <c r="B77" s="1152" t="s">
        <v>222</v>
      </c>
      <c r="C77" s="1153" t="s">
        <v>100</v>
      </c>
      <c r="D77" s="294">
        <v>1</v>
      </c>
      <c r="E77" s="295" t="s">
        <v>65</v>
      </c>
      <c r="F77" s="259">
        <v>44106</v>
      </c>
      <c r="G77" s="263" t="s">
        <v>214</v>
      </c>
      <c r="H77" s="325">
        <v>12267</v>
      </c>
      <c r="I77" s="307">
        <f t="shared" si="3"/>
        <v>12881.5767</v>
      </c>
      <c r="J77" s="1150">
        <f>+ROUND(AVERAGE(I77:I78),0)</f>
        <v>14401</v>
      </c>
    </row>
    <row r="78" spans="1:10" ht="35.25" customHeight="1" thickBot="1">
      <c r="A78" s="1151"/>
      <c r="B78" s="1152"/>
      <c r="C78" s="1153"/>
      <c r="D78" s="294">
        <v>2</v>
      </c>
      <c r="E78" s="295" t="s">
        <v>65</v>
      </c>
      <c r="F78" s="259">
        <v>44106</v>
      </c>
      <c r="G78" s="263" t="s">
        <v>206</v>
      </c>
      <c r="H78" s="325">
        <v>15160</v>
      </c>
      <c r="I78" s="307">
        <f t="shared" si="3"/>
        <v>15919.516</v>
      </c>
      <c r="J78" s="1150"/>
    </row>
    <row r="79" spans="1:10" ht="35.25" customHeight="1" thickBot="1">
      <c r="A79" s="1151">
        <f>A77+1</f>
        <v>2</v>
      </c>
      <c r="B79" s="1152" t="s">
        <v>223</v>
      </c>
      <c r="C79" s="1153" t="s">
        <v>224</v>
      </c>
      <c r="D79" s="294">
        <v>1</v>
      </c>
      <c r="E79" s="295" t="s">
        <v>65</v>
      </c>
      <c r="F79" s="259">
        <v>44106</v>
      </c>
      <c r="G79" s="263" t="s">
        <v>214</v>
      </c>
      <c r="H79" s="325">
        <v>2190</v>
      </c>
      <c r="I79" s="307">
        <f t="shared" si="3"/>
        <v>2299.7190000000001</v>
      </c>
      <c r="J79" s="1150">
        <f>+ROUND(AVERAGE(I79:I80),0)</f>
        <v>2358</v>
      </c>
    </row>
    <row r="80" spans="1:10" ht="35.25" customHeight="1">
      <c r="A80" s="1151"/>
      <c r="B80" s="1152"/>
      <c r="C80" s="1153"/>
      <c r="D80" s="294">
        <v>2</v>
      </c>
      <c r="E80" s="295" t="s">
        <v>65</v>
      </c>
      <c r="F80" s="259">
        <v>44106</v>
      </c>
      <c r="G80" s="263" t="s">
        <v>206</v>
      </c>
      <c r="H80" s="325">
        <v>2301</v>
      </c>
      <c r="I80" s="307">
        <f t="shared" si="3"/>
        <v>2416.2800999999999</v>
      </c>
      <c r="J80" s="1150"/>
    </row>
    <row r="81" spans="1:10" ht="35.25" customHeight="1">
      <c r="A81" s="326"/>
      <c r="B81" s="327" t="s">
        <v>255</v>
      </c>
      <c r="C81" s="328"/>
      <c r="D81" s="329"/>
      <c r="E81" s="329"/>
      <c r="F81" s="329"/>
      <c r="G81" s="329"/>
      <c r="H81" s="330"/>
      <c r="I81" s="328"/>
      <c r="J81" s="331"/>
    </row>
    <row r="82" spans="1:10" ht="15" customHeight="1" thickBot="1">
      <c r="A82" s="222"/>
      <c r="B82" s="225"/>
      <c r="C82" s="224"/>
      <c r="D82" s="225"/>
      <c r="E82" s="223"/>
      <c r="F82" s="225"/>
      <c r="G82" s="225"/>
      <c r="H82" s="225"/>
      <c r="I82" s="224"/>
      <c r="J82" s="100"/>
    </row>
    <row r="83" spans="1:10" ht="15" customHeight="1" thickBot="1">
      <c r="A83" s="99" t="s">
        <v>158</v>
      </c>
      <c r="B83" s="98"/>
      <c r="C83" s="95"/>
      <c r="D83" s="97"/>
      <c r="E83" s="95"/>
      <c r="F83" s="96"/>
      <c r="G83" s="95"/>
      <c r="H83" s="94"/>
      <c r="I83" s="93"/>
      <c r="J83" s="92"/>
    </row>
    <row r="84" spans="1:10" ht="15" customHeight="1" thickBot="1">
      <c r="A84" s="1063">
        <v>1</v>
      </c>
      <c r="B84" s="1067" t="s">
        <v>157</v>
      </c>
      <c r="C84" s="1063" t="s">
        <v>132</v>
      </c>
      <c r="D84" s="292">
        <v>1</v>
      </c>
      <c r="E84" s="293" t="s">
        <v>65</v>
      </c>
      <c r="F84" s="259">
        <v>44106</v>
      </c>
      <c r="G84" s="258" t="s">
        <v>214</v>
      </c>
      <c r="H84" s="332">
        <v>7813</v>
      </c>
      <c r="I84" s="315">
        <f>H84+(H84*5.01%)</f>
        <v>8204.4313000000002</v>
      </c>
      <c r="J84" s="1130">
        <f>+ROUND(AVERAGE(I84:I85),0)</f>
        <v>7646</v>
      </c>
    </row>
    <row r="85" spans="1:10" ht="15" customHeight="1" thickBot="1">
      <c r="A85" s="1065"/>
      <c r="B85" s="1069"/>
      <c r="C85" s="1065"/>
      <c r="D85" s="288">
        <v>2</v>
      </c>
      <c r="E85" s="293" t="s">
        <v>65</v>
      </c>
      <c r="F85" s="259">
        <v>44106</v>
      </c>
      <c r="G85" s="276" t="s">
        <v>206</v>
      </c>
      <c r="H85" s="333">
        <v>6750</v>
      </c>
      <c r="I85" s="315">
        <f t="shared" ref="I85:I147" si="4">H85+(H85*5.01%)</f>
        <v>7088.1750000000002</v>
      </c>
      <c r="J85" s="1131"/>
    </row>
    <row r="86" spans="1:10" ht="15" customHeight="1" thickBot="1">
      <c r="A86" s="1063">
        <v>2</v>
      </c>
      <c r="B86" s="1067" t="s">
        <v>156</v>
      </c>
      <c r="C86" s="1063" t="s">
        <v>132</v>
      </c>
      <c r="D86" s="292">
        <v>1</v>
      </c>
      <c r="E86" s="293" t="s">
        <v>65</v>
      </c>
      <c r="F86" s="259">
        <v>44106</v>
      </c>
      <c r="G86" s="258" t="s">
        <v>214</v>
      </c>
      <c r="H86" s="334">
        <v>110175</v>
      </c>
      <c r="I86" s="315">
        <f t="shared" si="4"/>
        <v>115694.7675</v>
      </c>
      <c r="J86" s="1130">
        <f>+ROUND(AVERAGE(I86:I87),0)</f>
        <v>92053</v>
      </c>
    </row>
    <row r="87" spans="1:10" ht="15" customHeight="1" thickBot="1">
      <c r="A87" s="1065"/>
      <c r="B87" s="1069"/>
      <c r="C87" s="1065"/>
      <c r="D87" s="288">
        <v>2</v>
      </c>
      <c r="E87" s="293" t="s">
        <v>65</v>
      </c>
      <c r="F87" s="259">
        <v>44106</v>
      </c>
      <c r="G87" s="276" t="s">
        <v>206</v>
      </c>
      <c r="H87" s="333">
        <v>65148</v>
      </c>
      <c r="I87" s="315">
        <f t="shared" si="4"/>
        <v>68411.914799999999</v>
      </c>
      <c r="J87" s="1131"/>
    </row>
    <row r="88" spans="1:10" ht="15" customHeight="1" thickBot="1">
      <c r="A88" s="1050">
        <v>3</v>
      </c>
      <c r="B88" s="1053" t="s">
        <v>155</v>
      </c>
      <c r="C88" s="1050" t="s">
        <v>132</v>
      </c>
      <c r="D88" s="292">
        <v>1</v>
      </c>
      <c r="E88" s="293" t="s">
        <v>65</v>
      </c>
      <c r="F88" s="259">
        <v>44106</v>
      </c>
      <c r="G88" s="258" t="s">
        <v>214</v>
      </c>
      <c r="H88" s="333">
        <v>6172</v>
      </c>
      <c r="I88" s="315">
        <f t="shared" si="4"/>
        <v>6481.2172</v>
      </c>
      <c r="J88" s="1130">
        <f>+ROUND(AVERAGE(I88:I89),0)</f>
        <v>6063</v>
      </c>
    </row>
    <row r="89" spans="1:10" ht="15" customHeight="1" thickBot="1">
      <c r="A89" s="1051"/>
      <c r="B89" s="1054"/>
      <c r="C89" s="1051"/>
      <c r="D89" s="288">
        <v>2</v>
      </c>
      <c r="E89" s="293" t="s">
        <v>65</v>
      </c>
      <c r="F89" s="259">
        <v>44106</v>
      </c>
      <c r="G89" s="276" t="s">
        <v>206</v>
      </c>
      <c r="H89" s="333">
        <v>5375</v>
      </c>
      <c r="I89" s="315">
        <f t="shared" si="4"/>
        <v>5644.2875000000004</v>
      </c>
      <c r="J89" s="1131"/>
    </row>
    <row r="90" spans="1:10" ht="15" customHeight="1" thickBot="1">
      <c r="A90" s="1065">
        <v>4</v>
      </c>
      <c r="B90" s="1069" t="s">
        <v>154</v>
      </c>
      <c r="C90" s="1065" t="s">
        <v>152</v>
      </c>
      <c r="D90" s="292">
        <v>1</v>
      </c>
      <c r="E90" s="293" t="s">
        <v>65</v>
      </c>
      <c r="F90" s="259">
        <v>44106</v>
      </c>
      <c r="G90" s="258" t="s">
        <v>214</v>
      </c>
      <c r="H90" s="332">
        <v>62500</v>
      </c>
      <c r="I90" s="315">
        <f t="shared" si="4"/>
        <v>65631.25</v>
      </c>
      <c r="J90" s="1130">
        <f>+ROUND(AVERAGE(I90:I91),0)</f>
        <v>74311</v>
      </c>
    </row>
    <row r="91" spans="1:10" ht="15" customHeight="1" thickBot="1">
      <c r="A91" s="1065"/>
      <c r="B91" s="1069"/>
      <c r="C91" s="1065"/>
      <c r="D91" s="288">
        <v>2</v>
      </c>
      <c r="E91" s="293" t="s">
        <v>65</v>
      </c>
      <c r="F91" s="259">
        <v>44106</v>
      </c>
      <c r="G91" s="276" t="s">
        <v>206</v>
      </c>
      <c r="H91" s="333">
        <v>79031</v>
      </c>
      <c r="I91" s="315">
        <f t="shared" si="4"/>
        <v>82990.453099999999</v>
      </c>
      <c r="J91" s="1131"/>
    </row>
    <row r="92" spans="1:10" ht="15" customHeight="1" thickBot="1">
      <c r="A92" s="1065">
        <v>5</v>
      </c>
      <c r="B92" s="1069" t="s">
        <v>153</v>
      </c>
      <c r="C92" s="1065" t="s">
        <v>152</v>
      </c>
      <c r="D92" s="292">
        <v>1</v>
      </c>
      <c r="E92" s="293" t="s">
        <v>65</v>
      </c>
      <c r="F92" s="259">
        <v>44106</v>
      </c>
      <c r="G92" s="258" t="s">
        <v>214</v>
      </c>
      <c r="H92" s="332">
        <v>1200</v>
      </c>
      <c r="I92" s="315">
        <f t="shared" si="4"/>
        <v>1260.1199999999999</v>
      </c>
      <c r="J92" s="1130">
        <f>+ROUND(AVERAGE(I92:I93),0)</f>
        <v>1257</v>
      </c>
    </row>
    <row r="93" spans="1:10" ht="15" customHeight="1" thickBot="1">
      <c r="A93" s="1065"/>
      <c r="B93" s="1069"/>
      <c r="C93" s="1065"/>
      <c r="D93" s="288">
        <v>2</v>
      </c>
      <c r="E93" s="293" t="s">
        <v>65</v>
      </c>
      <c r="F93" s="259">
        <v>44106</v>
      </c>
      <c r="G93" s="276" t="s">
        <v>206</v>
      </c>
      <c r="H93" s="333">
        <v>1194</v>
      </c>
      <c r="I93" s="315">
        <f t="shared" si="4"/>
        <v>1253.8194000000001</v>
      </c>
      <c r="J93" s="1131"/>
    </row>
    <row r="94" spans="1:10" ht="15" customHeight="1" thickBot="1">
      <c r="A94" s="1063">
        <v>6</v>
      </c>
      <c r="B94" s="1067" t="s">
        <v>151</v>
      </c>
      <c r="C94" s="1063" t="s">
        <v>132</v>
      </c>
      <c r="D94" s="292">
        <v>1</v>
      </c>
      <c r="E94" s="293" t="s">
        <v>65</v>
      </c>
      <c r="F94" s="259">
        <v>44106</v>
      </c>
      <c r="G94" s="258" t="s">
        <v>214</v>
      </c>
      <c r="H94" s="335"/>
      <c r="I94" s="315"/>
      <c r="J94" s="1157">
        <f>+(I95+I94)</f>
        <v>85878.270103999996</v>
      </c>
    </row>
    <row r="95" spans="1:10" ht="15" customHeight="1" thickBot="1">
      <c r="A95" s="1128"/>
      <c r="B95" s="1129"/>
      <c r="C95" s="1128"/>
      <c r="D95" s="289">
        <v>2</v>
      </c>
      <c r="E95" s="293" t="s">
        <v>65</v>
      </c>
      <c r="F95" s="259">
        <v>44106</v>
      </c>
      <c r="G95" s="267" t="s">
        <v>206</v>
      </c>
      <c r="H95" s="336">
        <v>81781.039999999994</v>
      </c>
      <c r="I95" s="315">
        <f t="shared" si="4"/>
        <v>85878.270103999996</v>
      </c>
      <c r="J95" s="1159"/>
    </row>
    <row r="96" spans="1:10" ht="15" customHeight="1" thickBot="1">
      <c r="A96" s="80">
        <v>7</v>
      </c>
      <c r="B96" s="89" t="s">
        <v>150</v>
      </c>
      <c r="C96" s="80" t="s">
        <v>132</v>
      </c>
      <c r="D96" s="80">
        <v>1</v>
      </c>
      <c r="E96" s="84" t="s">
        <v>65</v>
      </c>
      <c r="F96" s="259">
        <v>44106</v>
      </c>
      <c r="G96" s="364" t="s">
        <v>240</v>
      </c>
      <c r="H96" s="83">
        <v>3737.5</v>
      </c>
      <c r="I96" s="315">
        <f t="shared" si="4"/>
        <v>3924.7487500000002</v>
      </c>
      <c r="J96" s="88">
        <f>+ROUND(AVERAGE(I96),0)</f>
        <v>3925</v>
      </c>
    </row>
    <row r="97" spans="1:10" ht="15" customHeight="1" thickBot="1">
      <c r="A97" s="1064">
        <v>8</v>
      </c>
      <c r="B97" s="1068" t="s">
        <v>149</v>
      </c>
      <c r="C97" s="1064" t="s">
        <v>132</v>
      </c>
      <c r="D97" s="292">
        <v>1</v>
      </c>
      <c r="E97" s="293" t="s">
        <v>65</v>
      </c>
      <c r="F97" s="259">
        <v>44106</v>
      </c>
      <c r="G97" s="258" t="s">
        <v>214</v>
      </c>
      <c r="H97" s="334">
        <v>70724</v>
      </c>
      <c r="I97" s="315">
        <f t="shared" si="4"/>
        <v>74267.272400000002</v>
      </c>
      <c r="J97" s="1131">
        <f>+ROUND(AVERAGE(I97:I99),0)</f>
        <v>63386</v>
      </c>
    </row>
    <row r="98" spans="1:10" ht="15" customHeight="1" thickBot="1">
      <c r="A98" s="1065"/>
      <c r="B98" s="1069"/>
      <c r="C98" s="1065"/>
      <c r="D98" s="294">
        <v>2</v>
      </c>
      <c r="E98" s="293" t="s">
        <v>65</v>
      </c>
      <c r="F98" s="259">
        <v>44106</v>
      </c>
      <c r="G98" s="263" t="s">
        <v>206</v>
      </c>
      <c r="H98" s="333">
        <v>50000</v>
      </c>
      <c r="I98" s="315">
        <f t="shared" si="4"/>
        <v>52505</v>
      </c>
      <c r="J98" s="1131"/>
    </row>
    <row r="99" spans="1:10" ht="15" customHeight="1" thickBot="1">
      <c r="A99" s="1066"/>
      <c r="B99" s="1070"/>
      <c r="C99" s="1066"/>
      <c r="D99" s="337">
        <v>3</v>
      </c>
      <c r="E99" s="338"/>
      <c r="F99" s="259">
        <v>44106</v>
      </c>
      <c r="G99" s="338"/>
      <c r="H99" s="339"/>
      <c r="I99" s="315"/>
      <c r="J99" s="1132"/>
    </row>
    <row r="100" spans="1:10" ht="15" customHeight="1" thickBot="1">
      <c r="A100" s="1063">
        <v>9</v>
      </c>
      <c r="B100" s="1067" t="s">
        <v>148</v>
      </c>
      <c r="C100" s="1063" t="s">
        <v>132</v>
      </c>
      <c r="D100" s="292">
        <v>1</v>
      </c>
      <c r="E100" s="293" t="s">
        <v>65</v>
      </c>
      <c r="F100" s="259">
        <v>44106</v>
      </c>
      <c r="G100" s="258" t="s">
        <v>214</v>
      </c>
      <c r="H100" s="332">
        <v>1824</v>
      </c>
      <c r="I100" s="315">
        <f t="shared" si="4"/>
        <v>1915.3824</v>
      </c>
      <c r="J100" s="1130">
        <f>+ROUND(AVERAGE(I100:I102),0)</f>
        <v>1916</v>
      </c>
    </row>
    <row r="101" spans="1:10" ht="15" customHeight="1" thickBot="1">
      <c r="A101" s="1065"/>
      <c r="B101" s="1069"/>
      <c r="C101" s="1065"/>
      <c r="D101" s="294">
        <v>2</v>
      </c>
      <c r="E101" s="293" t="s">
        <v>65</v>
      </c>
      <c r="F101" s="259">
        <v>44106</v>
      </c>
      <c r="G101" s="263" t="s">
        <v>206</v>
      </c>
      <c r="H101" s="333">
        <v>1826</v>
      </c>
      <c r="I101" s="315">
        <f t="shared" si="4"/>
        <v>1917.4826</v>
      </c>
      <c r="J101" s="1131"/>
    </row>
    <row r="102" spans="1:10" ht="15" customHeight="1" thickBot="1">
      <c r="A102" s="1066"/>
      <c r="B102" s="1070"/>
      <c r="C102" s="1066"/>
      <c r="D102" s="337">
        <v>3</v>
      </c>
      <c r="E102" s="338"/>
      <c r="F102" s="259">
        <v>44106</v>
      </c>
      <c r="G102" s="338"/>
      <c r="H102" s="339"/>
      <c r="I102" s="315"/>
      <c r="J102" s="1132"/>
    </row>
    <row r="103" spans="1:10" ht="15" customHeight="1" thickBot="1">
      <c r="A103" s="1064">
        <v>10</v>
      </c>
      <c r="B103" s="1068" t="s">
        <v>147</v>
      </c>
      <c r="C103" s="1064" t="s">
        <v>132</v>
      </c>
      <c r="D103" s="292">
        <v>1</v>
      </c>
      <c r="E103" s="293" t="s">
        <v>65</v>
      </c>
      <c r="F103" s="259">
        <v>44106</v>
      </c>
      <c r="G103" s="258" t="s">
        <v>214</v>
      </c>
      <c r="H103" s="334">
        <v>2017</v>
      </c>
      <c r="I103" s="315">
        <f t="shared" si="4"/>
        <v>2118.0517</v>
      </c>
      <c r="J103" s="1130">
        <f>+ROUND(AVERAGE(I103:I105),0)</f>
        <v>2111</v>
      </c>
    </row>
    <row r="104" spans="1:10" ht="15" customHeight="1" thickBot="1">
      <c r="A104" s="1065"/>
      <c r="B104" s="1069"/>
      <c r="C104" s="1065"/>
      <c r="D104" s="294">
        <v>2</v>
      </c>
      <c r="E104" s="293" t="s">
        <v>65</v>
      </c>
      <c r="F104" s="259">
        <v>44106</v>
      </c>
      <c r="G104" s="263" t="s">
        <v>206</v>
      </c>
      <c r="H104" s="333">
        <v>2004</v>
      </c>
      <c r="I104" s="315">
        <f t="shared" si="4"/>
        <v>2104.4004</v>
      </c>
      <c r="J104" s="1131"/>
    </row>
    <row r="105" spans="1:10" ht="15" customHeight="1" thickBot="1">
      <c r="A105" s="1128"/>
      <c r="B105" s="1129"/>
      <c r="C105" s="1128"/>
      <c r="D105" s="340"/>
      <c r="E105" s="341"/>
      <c r="F105" s="259">
        <v>44106</v>
      </c>
      <c r="G105" s="341"/>
      <c r="H105" s="342"/>
      <c r="I105" s="315"/>
      <c r="J105" s="1132"/>
    </row>
    <row r="106" spans="1:10" ht="15" customHeight="1" thickBot="1">
      <c r="A106" s="1063">
        <v>11</v>
      </c>
      <c r="B106" s="1067" t="s">
        <v>146</v>
      </c>
      <c r="C106" s="1063" t="s">
        <v>132</v>
      </c>
      <c r="D106" s="343">
        <v>1</v>
      </c>
      <c r="E106" s="293" t="s">
        <v>65</v>
      </c>
      <c r="F106" s="259">
        <v>44106</v>
      </c>
      <c r="G106" s="258" t="s">
        <v>214</v>
      </c>
      <c r="H106" s="332">
        <v>8925</v>
      </c>
      <c r="I106" s="315">
        <f t="shared" si="4"/>
        <v>9372.1424999999999</v>
      </c>
      <c r="J106" s="1130">
        <f>+ROUND(AVERAGE(I106:I108),0)</f>
        <v>6524</v>
      </c>
    </row>
    <row r="107" spans="1:10" ht="15" customHeight="1" thickBot="1">
      <c r="A107" s="1065"/>
      <c r="B107" s="1069"/>
      <c r="C107" s="1065"/>
      <c r="D107" s="344">
        <v>2</v>
      </c>
      <c r="E107" s="293" t="s">
        <v>65</v>
      </c>
      <c r="F107" s="259">
        <v>44106</v>
      </c>
      <c r="G107" s="263" t="s">
        <v>206</v>
      </c>
      <c r="H107" s="333">
        <v>3500</v>
      </c>
      <c r="I107" s="315">
        <f t="shared" si="4"/>
        <v>3675.35</v>
      </c>
      <c r="J107" s="1131"/>
    </row>
    <row r="108" spans="1:10" ht="15" customHeight="1" thickBot="1">
      <c r="A108" s="1066"/>
      <c r="B108" s="1070"/>
      <c r="C108" s="1066"/>
      <c r="D108" s="337">
        <v>3</v>
      </c>
      <c r="E108" s="338"/>
      <c r="F108" s="259">
        <v>44106</v>
      </c>
      <c r="G108" s="338"/>
      <c r="H108" s="339"/>
      <c r="I108" s="315"/>
      <c r="J108" s="1132"/>
    </row>
    <row r="109" spans="1:10" ht="15" customHeight="1" thickBot="1">
      <c r="A109" s="1041">
        <v>12</v>
      </c>
      <c r="B109" s="1044" t="s">
        <v>145</v>
      </c>
      <c r="C109" s="1041" t="s">
        <v>132</v>
      </c>
      <c r="D109" s="343">
        <v>1</v>
      </c>
      <c r="E109" s="293" t="s">
        <v>65</v>
      </c>
      <c r="F109" s="259">
        <v>44106</v>
      </c>
      <c r="G109" s="258" t="s">
        <v>214</v>
      </c>
      <c r="H109" s="332">
        <v>14583</v>
      </c>
      <c r="I109" s="315">
        <f t="shared" si="4"/>
        <v>15313.6083</v>
      </c>
      <c r="J109" s="1133">
        <f>+ROUND(AVERAGE(I109:I111),0)</f>
        <v>10020</v>
      </c>
    </row>
    <row r="110" spans="1:10" ht="15" customHeight="1" thickBot="1">
      <c r="A110" s="1042"/>
      <c r="B110" s="1045"/>
      <c r="C110" s="1042"/>
      <c r="D110" s="344">
        <v>2</v>
      </c>
      <c r="E110" s="293" t="s">
        <v>65</v>
      </c>
      <c r="F110" s="259">
        <v>44106</v>
      </c>
      <c r="G110" s="263" t="s">
        <v>206</v>
      </c>
      <c r="H110" s="333">
        <v>4500</v>
      </c>
      <c r="I110" s="315">
        <f t="shared" si="4"/>
        <v>4725.45</v>
      </c>
      <c r="J110" s="1134"/>
    </row>
    <row r="111" spans="1:10" ht="15" customHeight="1" thickBot="1">
      <c r="A111" s="1043"/>
      <c r="B111" s="1046"/>
      <c r="C111" s="1043"/>
      <c r="D111" s="337">
        <v>3</v>
      </c>
      <c r="E111" s="338"/>
      <c r="F111" s="259">
        <v>44106</v>
      </c>
      <c r="G111" s="338"/>
      <c r="H111" s="339"/>
      <c r="I111" s="315"/>
      <c r="J111" s="1135"/>
    </row>
    <row r="112" spans="1:10" ht="15" customHeight="1" thickBot="1">
      <c r="A112" s="1064">
        <v>13</v>
      </c>
      <c r="B112" s="1068" t="s">
        <v>144</v>
      </c>
      <c r="C112" s="1064" t="s">
        <v>132</v>
      </c>
      <c r="D112" s="343">
        <v>1</v>
      </c>
      <c r="E112" s="293" t="s">
        <v>65</v>
      </c>
      <c r="F112" s="259">
        <v>44106</v>
      </c>
      <c r="G112" s="258" t="s">
        <v>214</v>
      </c>
      <c r="H112" s="334">
        <v>45033</v>
      </c>
      <c r="I112" s="315">
        <f t="shared" si="4"/>
        <v>47289.153299999998</v>
      </c>
      <c r="J112" s="1133">
        <f>+ROUND(AVERAGE(I112:I113),0)</f>
        <v>47318</v>
      </c>
    </row>
    <row r="113" spans="1:10" ht="15" customHeight="1" thickBot="1">
      <c r="A113" s="1065"/>
      <c r="B113" s="1069"/>
      <c r="C113" s="1065"/>
      <c r="D113" s="344">
        <v>2</v>
      </c>
      <c r="E113" s="293" t="s">
        <v>65</v>
      </c>
      <c r="F113" s="259">
        <v>44106</v>
      </c>
      <c r="G113" s="263" t="s">
        <v>206</v>
      </c>
      <c r="H113" s="333">
        <v>45088</v>
      </c>
      <c r="I113" s="315">
        <f t="shared" si="4"/>
        <v>47346.908799999997</v>
      </c>
      <c r="J113" s="1134"/>
    </row>
    <row r="114" spans="1:10" ht="15" customHeight="1" thickBot="1">
      <c r="A114" s="1128"/>
      <c r="B114" s="1129"/>
      <c r="C114" s="1128"/>
      <c r="D114" s="340">
        <v>3</v>
      </c>
      <c r="E114" s="341"/>
      <c r="F114" s="259">
        <v>44106</v>
      </c>
      <c r="G114" s="341"/>
      <c r="H114" s="342"/>
      <c r="I114" s="315"/>
      <c r="J114" s="1135"/>
    </row>
    <row r="115" spans="1:10" ht="15" customHeight="1" thickBot="1">
      <c r="A115" s="1063">
        <v>14</v>
      </c>
      <c r="B115" s="1067" t="s">
        <v>143</v>
      </c>
      <c r="C115" s="1063" t="s">
        <v>132</v>
      </c>
      <c r="D115" s="343">
        <v>1</v>
      </c>
      <c r="E115" s="293" t="s">
        <v>65</v>
      </c>
      <c r="F115" s="259">
        <v>44106</v>
      </c>
      <c r="G115" s="258" t="s">
        <v>214</v>
      </c>
      <c r="H115" s="332">
        <v>4877</v>
      </c>
      <c r="I115" s="315">
        <f t="shared" si="4"/>
        <v>5121.3377</v>
      </c>
      <c r="J115" s="1133">
        <f>+ROUND(AVERAGE(I115:I117),0)</f>
        <v>3348</v>
      </c>
    </row>
    <row r="116" spans="1:10" ht="15" customHeight="1" thickBot="1">
      <c r="A116" s="1065"/>
      <c r="B116" s="1069"/>
      <c r="C116" s="1065"/>
      <c r="D116" s="344">
        <v>2</v>
      </c>
      <c r="E116" s="293" t="s">
        <v>65</v>
      </c>
      <c r="F116" s="259">
        <v>44106</v>
      </c>
      <c r="G116" s="263" t="s">
        <v>206</v>
      </c>
      <c r="H116" s="333">
        <v>1500</v>
      </c>
      <c r="I116" s="315">
        <f t="shared" si="4"/>
        <v>1575.15</v>
      </c>
      <c r="J116" s="1134"/>
    </row>
    <row r="117" spans="1:10" ht="15" customHeight="1" thickBot="1">
      <c r="A117" s="1066"/>
      <c r="B117" s="1070"/>
      <c r="C117" s="1066"/>
      <c r="D117" s="337">
        <v>3</v>
      </c>
      <c r="E117" s="338"/>
      <c r="F117" s="259">
        <v>44106</v>
      </c>
      <c r="G117" s="338"/>
      <c r="H117" s="339"/>
      <c r="I117" s="315"/>
      <c r="J117" s="1135"/>
    </row>
    <row r="118" spans="1:10" ht="15" customHeight="1" thickBot="1">
      <c r="A118" s="1064">
        <v>15</v>
      </c>
      <c r="B118" s="1068" t="s">
        <v>142</v>
      </c>
      <c r="C118" s="1064" t="s">
        <v>132</v>
      </c>
      <c r="D118" s="343">
        <v>1</v>
      </c>
      <c r="E118" s="293" t="s">
        <v>65</v>
      </c>
      <c r="F118" s="259">
        <v>44106</v>
      </c>
      <c r="G118" s="258" t="s">
        <v>214</v>
      </c>
      <c r="H118" s="334">
        <v>69518</v>
      </c>
      <c r="I118" s="315">
        <f t="shared" si="4"/>
        <v>73000.851800000004</v>
      </c>
      <c r="J118" s="1130">
        <f>+ROUND(AVERAGE(I118:I119),0)</f>
        <v>69316</v>
      </c>
    </row>
    <row r="119" spans="1:10" ht="15" customHeight="1" thickBot="1">
      <c r="A119" s="1065"/>
      <c r="B119" s="1069"/>
      <c r="C119" s="1065"/>
      <c r="D119" s="344">
        <v>2</v>
      </c>
      <c r="E119" s="293" t="s">
        <v>65</v>
      </c>
      <c r="F119" s="259">
        <v>44106</v>
      </c>
      <c r="G119" s="263" t="s">
        <v>206</v>
      </c>
      <c r="H119" s="333">
        <v>62500</v>
      </c>
      <c r="I119" s="315">
        <f t="shared" si="4"/>
        <v>65631.25</v>
      </c>
      <c r="J119" s="1131"/>
    </row>
    <row r="120" spans="1:10" ht="15" customHeight="1" thickBot="1">
      <c r="A120" s="1128"/>
      <c r="B120" s="1129"/>
      <c r="C120" s="1128"/>
      <c r="D120" s="340">
        <v>3</v>
      </c>
      <c r="E120" s="341"/>
      <c r="F120" s="259">
        <v>44106</v>
      </c>
      <c r="G120" s="341"/>
      <c r="H120" s="342"/>
      <c r="I120" s="315"/>
      <c r="J120" s="1132"/>
    </row>
    <row r="121" spans="1:10" ht="15" customHeight="1" thickBot="1">
      <c r="A121" s="1063">
        <v>16</v>
      </c>
      <c r="B121" s="1067" t="s">
        <v>141</v>
      </c>
      <c r="C121" s="1063" t="s">
        <v>132</v>
      </c>
      <c r="D121" s="343">
        <v>1</v>
      </c>
      <c r="E121" s="293" t="s">
        <v>65</v>
      </c>
      <c r="F121" s="259">
        <v>44106</v>
      </c>
      <c r="G121" s="258" t="s">
        <v>214</v>
      </c>
      <c r="H121" s="332">
        <v>5206</v>
      </c>
      <c r="I121" s="315">
        <f t="shared" si="4"/>
        <v>5466.8206</v>
      </c>
      <c r="J121" s="1130">
        <f>+ROUND(AVERAGE(I121:I123),0)</f>
        <v>3718</v>
      </c>
    </row>
    <row r="122" spans="1:10" ht="15" customHeight="1" thickBot="1">
      <c r="A122" s="1065"/>
      <c r="B122" s="1069"/>
      <c r="C122" s="1065"/>
      <c r="D122" s="344">
        <v>2</v>
      </c>
      <c r="E122" s="293" t="s">
        <v>65</v>
      </c>
      <c r="F122" s="259">
        <v>44106</v>
      </c>
      <c r="G122" s="263" t="s">
        <v>206</v>
      </c>
      <c r="H122" s="333">
        <v>1875</v>
      </c>
      <c r="I122" s="315">
        <f t="shared" si="4"/>
        <v>1968.9375</v>
      </c>
      <c r="J122" s="1131"/>
    </row>
    <row r="123" spans="1:10" ht="15" customHeight="1" thickBot="1">
      <c r="A123" s="1066"/>
      <c r="B123" s="1070"/>
      <c r="C123" s="1066"/>
      <c r="D123" s="337">
        <v>3</v>
      </c>
      <c r="E123" s="338"/>
      <c r="F123" s="259">
        <v>44106</v>
      </c>
      <c r="G123" s="338"/>
      <c r="H123" s="339"/>
      <c r="I123" s="315"/>
      <c r="J123" s="1132"/>
    </row>
    <row r="124" spans="1:10" ht="15" customHeight="1" thickBot="1">
      <c r="A124" s="87">
        <v>17</v>
      </c>
      <c r="B124" s="86" t="s">
        <v>140</v>
      </c>
      <c r="C124" s="85" t="s">
        <v>132</v>
      </c>
      <c r="D124" s="80">
        <v>1</v>
      </c>
      <c r="E124" s="84" t="s">
        <v>65</v>
      </c>
      <c r="F124" s="259">
        <v>44106</v>
      </c>
      <c r="G124" s="364" t="s">
        <v>240</v>
      </c>
      <c r="H124" s="83">
        <v>35000</v>
      </c>
      <c r="I124" s="315">
        <f t="shared" si="4"/>
        <v>36753.5</v>
      </c>
      <c r="J124" s="82">
        <f>+I124</f>
        <v>36753.5</v>
      </c>
    </row>
    <row r="125" spans="1:10" ht="15" customHeight="1" thickBot="1">
      <c r="A125" s="1103">
        <v>18</v>
      </c>
      <c r="B125" s="1105" t="s">
        <v>139</v>
      </c>
      <c r="C125" s="1107" t="s">
        <v>132</v>
      </c>
      <c r="D125" s="343">
        <v>1</v>
      </c>
      <c r="E125" s="293" t="s">
        <v>65</v>
      </c>
      <c r="F125" s="259">
        <v>44106</v>
      </c>
      <c r="G125" s="258" t="s">
        <v>214</v>
      </c>
      <c r="H125" s="345">
        <v>142894</v>
      </c>
      <c r="I125" s="315">
        <f t="shared" si="4"/>
        <v>150052.98939999999</v>
      </c>
      <c r="J125" s="1048">
        <f>+ROUND(AVERAGE(I125:I127),0)</f>
        <v>129354</v>
      </c>
    </row>
    <row r="126" spans="1:10" ht="15" customHeight="1" thickBot="1">
      <c r="A126" s="1085"/>
      <c r="B126" s="1087"/>
      <c r="C126" s="1089"/>
      <c r="D126" s="344">
        <v>2</v>
      </c>
      <c r="E126" s="293" t="s">
        <v>65</v>
      </c>
      <c r="F126" s="259">
        <v>44106</v>
      </c>
      <c r="G126" s="263" t="s">
        <v>206</v>
      </c>
      <c r="H126" s="346">
        <v>103472</v>
      </c>
      <c r="I126" s="315">
        <f t="shared" si="4"/>
        <v>108655.9472</v>
      </c>
      <c r="J126" s="1048"/>
    </row>
    <row r="127" spans="1:10" ht="15" customHeight="1" thickBot="1">
      <c r="A127" s="1125"/>
      <c r="B127" s="1126"/>
      <c r="C127" s="1127"/>
      <c r="D127" s="337"/>
      <c r="E127" s="338"/>
      <c r="F127" s="259">
        <v>44106</v>
      </c>
      <c r="G127" s="338"/>
      <c r="H127" s="347"/>
      <c r="I127" s="315"/>
      <c r="J127" s="1049"/>
    </row>
    <row r="128" spans="1:10" ht="15" customHeight="1" thickBot="1">
      <c r="A128" s="1103">
        <v>19</v>
      </c>
      <c r="B128" s="1105" t="s">
        <v>138</v>
      </c>
      <c r="C128" s="1107" t="s">
        <v>132</v>
      </c>
      <c r="D128" s="343">
        <v>1</v>
      </c>
      <c r="E128" s="293" t="s">
        <v>65</v>
      </c>
      <c r="F128" s="259">
        <v>44106</v>
      </c>
      <c r="G128" s="258" t="s">
        <v>214</v>
      </c>
      <c r="H128" s="345">
        <v>20825</v>
      </c>
      <c r="I128" s="315">
        <f t="shared" si="4"/>
        <v>21868.3325</v>
      </c>
      <c r="J128" s="1047">
        <f>+ROUND(AVERAGE(I128:I129),0)</f>
        <v>15779</v>
      </c>
    </row>
    <row r="129" spans="1:10" ht="15" customHeight="1" thickBot="1">
      <c r="A129" s="1085"/>
      <c r="B129" s="1087"/>
      <c r="C129" s="1089"/>
      <c r="D129" s="344">
        <v>2</v>
      </c>
      <c r="E129" s="293" t="s">
        <v>65</v>
      </c>
      <c r="F129" s="259">
        <v>44106</v>
      </c>
      <c r="G129" s="263" t="s">
        <v>206</v>
      </c>
      <c r="H129" s="346">
        <v>9228</v>
      </c>
      <c r="I129" s="315">
        <f t="shared" si="4"/>
        <v>9690.3227999999999</v>
      </c>
      <c r="J129" s="1048"/>
    </row>
    <row r="130" spans="1:10" ht="15" customHeight="1" thickBot="1">
      <c r="A130" s="1104"/>
      <c r="B130" s="1106"/>
      <c r="C130" s="1108"/>
      <c r="D130" s="340"/>
      <c r="E130" s="341"/>
      <c r="F130" s="259">
        <v>44106</v>
      </c>
      <c r="G130" s="341"/>
      <c r="H130" s="348"/>
      <c r="I130" s="315"/>
      <c r="J130" s="1048"/>
    </row>
    <row r="131" spans="1:10" ht="15" customHeight="1" thickBot="1">
      <c r="A131" s="1109">
        <v>20</v>
      </c>
      <c r="B131" s="1112" t="s">
        <v>137</v>
      </c>
      <c r="C131" s="1115" t="s">
        <v>132</v>
      </c>
      <c r="D131" s="343">
        <v>1</v>
      </c>
      <c r="E131" s="293" t="s">
        <v>65</v>
      </c>
      <c r="F131" s="259">
        <v>44106</v>
      </c>
      <c r="G131" s="258" t="s">
        <v>214</v>
      </c>
      <c r="H131" s="273">
        <v>15278</v>
      </c>
      <c r="I131" s="315">
        <f t="shared" si="4"/>
        <v>16043.427799999999</v>
      </c>
      <c r="J131" s="1047">
        <f>+ROUND(AVERAGE(I131:I133),0)</f>
        <v>11796</v>
      </c>
    </row>
    <row r="132" spans="1:10" ht="15" customHeight="1" thickBot="1">
      <c r="A132" s="1110"/>
      <c r="B132" s="1113"/>
      <c r="C132" s="1116"/>
      <c r="D132" s="344">
        <v>2</v>
      </c>
      <c r="E132" s="293" t="s">
        <v>65</v>
      </c>
      <c r="F132" s="259">
        <v>44106</v>
      </c>
      <c r="G132" s="263" t="s">
        <v>206</v>
      </c>
      <c r="H132" s="296">
        <v>7188</v>
      </c>
      <c r="I132" s="315">
        <f t="shared" si="4"/>
        <v>7548.1188000000002</v>
      </c>
      <c r="J132" s="1048"/>
    </row>
    <row r="133" spans="1:10" ht="15" customHeight="1" thickBot="1">
      <c r="A133" s="1111"/>
      <c r="B133" s="1114"/>
      <c r="C133" s="1117"/>
      <c r="D133" s="288"/>
      <c r="E133" s="286"/>
      <c r="F133" s="259">
        <v>44106</v>
      </c>
      <c r="G133" s="286"/>
      <c r="H133" s="277"/>
      <c r="I133" s="315"/>
      <c r="J133" s="1049"/>
    </row>
    <row r="134" spans="1:10" ht="15" customHeight="1" thickBot="1">
      <c r="A134" s="1118">
        <v>21</v>
      </c>
      <c r="B134" s="1121" t="s">
        <v>136</v>
      </c>
      <c r="C134" s="1123" t="s">
        <v>132</v>
      </c>
      <c r="D134" s="343">
        <v>1</v>
      </c>
      <c r="E134" s="293" t="s">
        <v>65</v>
      </c>
      <c r="F134" s="259">
        <v>44106</v>
      </c>
      <c r="G134" s="258" t="s">
        <v>214</v>
      </c>
      <c r="H134" s="345">
        <v>7813</v>
      </c>
      <c r="I134" s="315">
        <f t="shared" si="4"/>
        <v>8204.4313000000002</v>
      </c>
      <c r="J134" s="1048">
        <f>+ROUND(AVERAGE(I134:I136),0)</f>
        <v>7226</v>
      </c>
    </row>
    <row r="135" spans="1:10" ht="15" customHeight="1" thickBot="1">
      <c r="A135" s="1119"/>
      <c r="B135" s="1121"/>
      <c r="C135" s="1123"/>
      <c r="D135" s="344">
        <v>2</v>
      </c>
      <c r="E135" s="293" t="s">
        <v>65</v>
      </c>
      <c r="F135" s="259">
        <v>44106</v>
      </c>
      <c r="G135" s="263" t="s">
        <v>206</v>
      </c>
      <c r="H135" s="346">
        <v>5950</v>
      </c>
      <c r="I135" s="315">
        <f t="shared" si="4"/>
        <v>6248.0950000000003</v>
      </c>
      <c r="J135" s="1048"/>
    </row>
    <row r="136" spans="1:10" ht="15" customHeight="1" thickBot="1">
      <c r="A136" s="1120"/>
      <c r="B136" s="1122"/>
      <c r="C136" s="1124"/>
      <c r="D136" s="288"/>
      <c r="E136" s="338"/>
      <c r="F136" s="259">
        <v>44106</v>
      </c>
      <c r="G136" s="338"/>
      <c r="H136" s="347"/>
      <c r="I136" s="315"/>
      <c r="J136" s="1049"/>
    </row>
    <row r="137" spans="1:10" ht="15" customHeight="1" thickBot="1">
      <c r="A137" s="1103">
        <v>22</v>
      </c>
      <c r="B137" s="1105" t="s">
        <v>135</v>
      </c>
      <c r="C137" s="1107" t="s">
        <v>132</v>
      </c>
      <c r="D137" s="349">
        <v>1</v>
      </c>
      <c r="E137" s="293" t="s">
        <v>65</v>
      </c>
      <c r="F137" s="259">
        <v>44106</v>
      </c>
      <c r="G137" s="258" t="s">
        <v>214</v>
      </c>
      <c r="H137" s="345">
        <v>8416</v>
      </c>
      <c r="I137" s="315">
        <f t="shared" si="4"/>
        <v>8837.6416000000008</v>
      </c>
      <c r="J137" s="1047">
        <f>+ROUND(AVERAGE(I137:I139),0)</f>
        <v>6093</v>
      </c>
    </row>
    <row r="138" spans="1:10" ht="15" customHeight="1" thickBot="1">
      <c r="A138" s="1085"/>
      <c r="B138" s="1087"/>
      <c r="C138" s="1089"/>
      <c r="D138" s="344">
        <v>2</v>
      </c>
      <c r="E138" s="293" t="s">
        <v>65</v>
      </c>
      <c r="F138" s="259">
        <v>44106</v>
      </c>
      <c r="G138" s="263" t="s">
        <v>206</v>
      </c>
      <c r="H138" s="346">
        <v>3188</v>
      </c>
      <c r="I138" s="315">
        <f t="shared" si="4"/>
        <v>3347.7188000000001</v>
      </c>
      <c r="J138" s="1048"/>
    </row>
    <row r="139" spans="1:10" ht="15" customHeight="1" thickBot="1">
      <c r="A139" s="1125"/>
      <c r="B139" s="1126"/>
      <c r="C139" s="1127"/>
      <c r="D139" s="337">
        <v>3</v>
      </c>
      <c r="E139" s="338"/>
      <c r="F139" s="259">
        <v>44106</v>
      </c>
      <c r="G139" s="338"/>
      <c r="H139" s="347"/>
      <c r="I139" s="315"/>
      <c r="J139" s="1049"/>
    </row>
    <row r="140" spans="1:10" ht="15" customHeight="1" thickBot="1">
      <c r="A140" s="1103">
        <v>23</v>
      </c>
      <c r="B140" s="1105" t="s">
        <v>134</v>
      </c>
      <c r="C140" s="1107" t="s">
        <v>94</v>
      </c>
      <c r="D140" s="343">
        <v>1</v>
      </c>
      <c r="E140" s="293" t="s">
        <v>65</v>
      </c>
      <c r="F140" s="259">
        <v>44106</v>
      </c>
      <c r="G140" s="258" t="s">
        <v>214</v>
      </c>
      <c r="H140" s="345">
        <v>4347</v>
      </c>
      <c r="I140" s="315">
        <f t="shared" si="4"/>
        <v>4564.7847000000002</v>
      </c>
      <c r="J140" s="1047">
        <f>+ROUND(AVERAGE(I140:I142),0)</f>
        <v>2761</v>
      </c>
    </row>
    <row r="141" spans="1:10" ht="15" customHeight="1" thickBot="1">
      <c r="A141" s="1085"/>
      <c r="B141" s="1087"/>
      <c r="C141" s="1089"/>
      <c r="D141" s="344">
        <v>2</v>
      </c>
      <c r="E141" s="293" t="s">
        <v>65</v>
      </c>
      <c r="F141" s="259">
        <v>44106</v>
      </c>
      <c r="G141" s="263" t="s">
        <v>206</v>
      </c>
      <c r="H141" s="346">
        <v>912</v>
      </c>
      <c r="I141" s="315">
        <f t="shared" si="4"/>
        <v>957.69119999999998</v>
      </c>
      <c r="J141" s="1048"/>
    </row>
    <row r="142" spans="1:10" ht="15" customHeight="1" thickBot="1">
      <c r="A142" s="1104"/>
      <c r="B142" s="1106"/>
      <c r="C142" s="1108"/>
      <c r="D142" s="340">
        <v>3</v>
      </c>
      <c r="E142" s="341"/>
      <c r="F142" s="259">
        <v>44106</v>
      </c>
      <c r="G142" s="341"/>
      <c r="H142" s="348"/>
      <c r="I142" s="315"/>
      <c r="J142" s="1049"/>
    </row>
    <row r="143" spans="1:10" ht="15" customHeight="1" thickBot="1">
      <c r="A143" s="1084">
        <v>24</v>
      </c>
      <c r="B143" s="1086" t="s">
        <v>133</v>
      </c>
      <c r="C143" s="1088" t="s">
        <v>132</v>
      </c>
      <c r="D143" s="292">
        <v>1</v>
      </c>
      <c r="E143" s="293" t="s">
        <v>65</v>
      </c>
      <c r="F143" s="259">
        <v>44106</v>
      </c>
      <c r="G143" s="258" t="s">
        <v>214</v>
      </c>
      <c r="H143" s="350">
        <v>5188</v>
      </c>
      <c r="I143" s="315"/>
      <c r="J143" s="1047">
        <f>+ROUND(AVERAGE(I143:I144),0)</f>
        <v>63006</v>
      </c>
    </row>
    <row r="144" spans="1:10" ht="15" customHeight="1" thickBot="1">
      <c r="A144" s="1085"/>
      <c r="B144" s="1087"/>
      <c r="C144" s="1089"/>
      <c r="D144" s="294">
        <v>2</v>
      </c>
      <c r="E144" s="293" t="s">
        <v>65</v>
      </c>
      <c r="F144" s="259">
        <v>44106</v>
      </c>
      <c r="G144" s="263" t="s">
        <v>206</v>
      </c>
      <c r="H144" s="351">
        <v>60000</v>
      </c>
      <c r="I144" s="315">
        <f t="shared" si="4"/>
        <v>63006</v>
      </c>
      <c r="J144" s="1048"/>
    </row>
    <row r="145" spans="1:10" ht="15" customHeight="1" thickBot="1">
      <c r="A145" s="1085"/>
      <c r="B145" s="1087"/>
      <c r="C145" s="1089"/>
      <c r="D145" s="344"/>
      <c r="E145" s="352"/>
      <c r="F145" s="259">
        <v>44106</v>
      </c>
      <c r="G145" s="352"/>
      <c r="H145" s="346"/>
      <c r="I145" s="315"/>
      <c r="J145" s="1049"/>
    </row>
    <row r="146" spans="1:10" ht="15" customHeight="1" thickBot="1">
      <c r="A146" s="1084">
        <v>25</v>
      </c>
      <c r="B146" s="1086" t="s">
        <v>131</v>
      </c>
      <c r="C146" s="1088" t="s">
        <v>130</v>
      </c>
      <c r="D146" s="292">
        <v>1</v>
      </c>
      <c r="E146" s="293" t="s">
        <v>65</v>
      </c>
      <c r="F146" s="259">
        <v>44106</v>
      </c>
      <c r="G146" s="258" t="s">
        <v>214</v>
      </c>
      <c r="H146" s="353">
        <v>12132</v>
      </c>
      <c r="I146" s="315">
        <f t="shared" si="4"/>
        <v>12739.813200000001</v>
      </c>
      <c r="J146" s="1047">
        <f>+ROUND(AVERAGE(I146:I148),0)</f>
        <v>10833</v>
      </c>
    </row>
    <row r="147" spans="1:10" ht="15" customHeight="1" thickBot="1">
      <c r="A147" s="1085"/>
      <c r="B147" s="1087"/>
      <c r="C147" s="1089"/>
      <c r="D147" s="294">
        <v>2</v>
      </c>
      <c r="E147" s="293" t="s">
        <v>65</v>
      </c>
      <c r="F147" s="259">
        <v>44106</v>
      </c>
      <c r="G147" s="263" t="s">
        <v>206</v>
      </c>
      <c r="H147" s="346">
        <v>8500</v>
      </c>
      <c r="I147" s="315">
        <f t="shared" si="4"/>
        <v>8925.85</v>
      </c>
      <c r="J147" s="1048"/>
    </row>
    <row r="148" spans="1:10" ht="15" customHeight="1" thickBot="1">
      <c r="A148" s="1085"/>
      <c r="B148" s="1087"/>
      <c r="C148" s="1089"/>
      <c r="D148" s="344"/>
      <c r="E148" s="352"/>
      <c r="F148" s="259">
        <v>44106</v>
      </c>
      <c r="G148" s="352"/>
      <c r="H148" s="346"/>
      <c r="I148" s="315"/>
      <c r="J148" s="1049"/>
    </row>
    <row r="149" spans="1:10" ht="15" customHeight="1" thickBot="1">
      <c r="A149" s="1084">
        <v>26</v>
      </c>
      <c r="B149" s="1086" t="s">
        <v>129</v>
      </c>
      <c r="C149" s="1088" t="s">
        <v>127</v>
      </c>
      <c r="D149" s="292">
        <v>1</v>
      </c>
      <c r="E149" s="293" t="s">
        <v>65</v>
      </c>
      <c r="F149" s="259">
        <v>44106</v>
      </c>
      <c r="G149" s="258" t="s">
        <v>214</v>
      </c>
      <c r="H149" s="346">
        <v>25550</v>
      </c>
      <c r="I149" s="315">
        <f t="shared" ref="I149:I174" si="5">H149+(H149*5.01%)</f>
        <v>26830.055</v>
      </c>
      <c r="J149" s="1047">
        <f>+ROUND(AVERAGE(I149:I150),0)</f>
        <v>23916</v>
      </c>
    </row>
    <row r="150" spans="1:10" ht="15" customHeight="1" thickBot="1">
      <c r="A150" s="1085"/>
      <c r="B150" s="1087"/>
      <c r="C150" s="1089"/>
      <c r="D150" s="294">
        <v>2</v>
      </c>
      <c r="E150" s="293" t="s">
        <v>65</v>
      </c>
      <c r="F150" s="259">
        <v>44106</v>
      </c>
      <c r="G150" s="263" t="s">
        <v>206</v>
      </c>
      <c r="H150" s="346">
        <v>20000</v>
      </c>
      <c r="I150" s="315">
        <f t="shared" si="5"/>
        <v>21002</v>
      </c>
      <c r="J150" s="1048"/>
    </row>
    <row r="151" spans="1:10" ht="15" customHeight="1" thickBot="1">
      <c r="A151" s="1085"/>
      <c r="B151" s="1087"/>
      <c r="C151" s="1089"/>
      <c r="D151" s="344"/>
      <c r="E151" s="352"/>
      <c r="F151" s="259">
        <v>44106</v>
      </c>
      <c r="G151" s="352"/>
      <c r="H151" s="346"/>
      <c r="I151" s="315"/>
      <c r="J151" s="1049"/>
    </row>
    <row r="152" spans="1:10" ht="15" customHeight="1" thickBot="1">
      <c r="A152" s="1084">
        <v>27</v>
      </c>
      <c r="B152" s="1086" t="s">
        <v>128</v>
      </c>
      <c r="C152" s="1088" t="s">
        <v>127</v>
      </c>
      <c r="D152" s="292">
        <v>1</v>
      </c>
      <c r="E152" s="293" t="s">
        <v>65</v>
      </c>
      <c r="F152" s="259">
        <v>44106</v>
      </c>
      <c r="G152" s="258" t="s">
        <v>214</v>
      </c>
      <c r="H152" s="346">
        <v>91535</v>
      </c>
      <c r="I152" s="315">
        <f t="shared" si="5"/>
        <v>96120.9035</v>
      </c>
      <c r="J152" s="1047">
        <f>+ROUND(AVERAGE(I152:I154),0)</f>
        <v>71238</v>
      </c>
    </row>
    <row r="153" spans="1:10" ht="15" customHeight="1" thickBot="1">
      <c r="A153" s="1085"/>
      <c r="B153" s="1087"/>
      <c r="C153" s="1089"/>
      <c r="D153" s="294">
        <v>2</v>
      </c>
      <c r="E153" s="293" t="s">
        <v>65</v>
      </c>
      <c r="F153" s="259">
        <v>44106</v>
      </c>
      <c r="G153" s="263" t="s">
        <v>206</v>
      </c>
      <c r="H153" s="346">
        <v>44144</v>
      </c>
      <c r="I153" s="315">
        <f t="shared" si="5"/>
        <v>46355.614399999999</v>
      </c>
      <c r="J153" s="1048"/>
    </row>
    <row r="154" spans="1:10" ht="15" customHeight="1" thickBot="1">
      <c r="A154" s="1085"/>
      <c r="B154" s="1087"/>
      <c r="C154" s="1089"/>
      <c r="D154" s="344"/>
      <c r="E154" s="352"/>
      <c r="F154" s="259">
        <v>44106</v>
      </c>
      <c r="G154" s="352"/>
      <c r="H154" s="346"/>
      <c r="I154" s="315"/>
      <c r="J154" s="1049"/>
    </row>
    <row r="155" spans="1:10" ht="15" customHeight="1" thickBot="1">
      <c r="A155" s="1094">
        <f>A152+1</f>
        <v>28</v>
      </c>
      <c r="B155" s="1096" t="s">
        <v>128</v>
      </c>
      <c r="C155" s="1098" t="s">
        <v>127</v>
      </c>
      <c r="D155" s="239">
        <v>1</v>
      </c>
      <c r="E155" s="318" t="s">
        <v>65</v>
      </c>
      <c r="F155" s="259">
        <v>44106</v>
      </c>
      <c r="G155" s="318" t="s">
        <v>67</v>
      </c>
      <c r="H155" s="354">
        <v>56847</v>
      </c>
      <c r="I155" s="315">
        <f t="shared" si="5"/>
        <v>59695.034699999997</v>
      </c>
      <c r="J155" s="1100">
        <f>+ROUND(AVERAGE(I155:I157),0)</f>
        <v>54594</v>
      </c>
    </row>
    <row r="156" spans="1:10" ht="15" customHeight="1" thickBot="1">
      <c r="A156" s="1095"/>
      <c r="B156" s="1097"/>
      <c r="C156" s="1099"/>
      <c r="D156" s="238">
        <v>2</v>
      </c>
      <c r="E156" s="320" t="s">
        <v>65</v>
      </c>
      <c r="F156" s="259">
        <v>44106</v>
      </c>
      <c r="G156" s="320" t="s">
        <v>66</v>
      </c>
      <c r="H156" s="75">
        <v>68319</v>
      </c>
      <c r="I156" s="315">
        <f t="shared" si="5"/>
        <v>71741.781900000002</v>
      </c>
      <c r="J156" s="1101"/>
    </row>
    <row r="157" spans="1:10" ht="15" customHeight="1" thickBot="1">
      <c r="A157" s="1095"/>
      <c r="B157" s="1097"/>
      <c r="C157" s="1099"/>
      <c r="D157" s="238">
        <v>3</v>
      </c>
      <c r="E157" s="320" t="s">
        <v>65</v>
      </c>
      <c r="F157" s="259">
        <v>44106</v>
      </c>
      <c r="G157" s="320" t="s">
        <v>64</v>
      </c>
      <c r="H157" s="354">
        <v>30803</v>
      </c>
      <c r="I157" s="315">
        <f t="shared" si="5"/>
        <v>32346.230299999999</v>
      </c>
      <c r="J157" s="1102"/>
    </row>
    <row r="158" spans="1:10" ht="15" customHeight="1" thickBot="1">
      <c r="A158" s="1084">
        <v>28</v>
      </c>
      <c r="B158" s="1086" t="s">
        <v>225</v>
      </c>
      <c r="C158" s="1088" t="s">
        <v>132</v>
      </c>
      <c r="D158" s="292">
        <v>1</v>
      </c>
      <c r="E158" s="293" t="s">
        <v>65</v>
      </c>
      <c r="F158" s="259">
        <v>44106</v>
      </c>
      <c r="G158" s="258" t="s">
        <v>214</v>
      </c>
      <c r="H158" s="346">
        <v>149546</v>
      </c>
      <c r="I158" s="315">
        <f t="shared" si="5"/>
        <v>157038.25459999999</v>
      </c>
      <c r="J158" s="1047">
        <f>+ROUND(AVERAGE(I158:I159),0)</f>
        <v>129601</v>
      </c>
    </row>
    <row r="159" spans="1:10" ht="15" customHeight="1" thickBot="1">
      <c r="A159" s="1085"/>
      <c r="B159" s="1087"/>
      <c r="C159" s="1089"/>
      <c r="D159" s="294">
        <v>2</v>
      </c>
      <c r="E159" s="293" t="s">
        <v>65</v>
      </c>
      <c r="F159" s="259">
        <v>44106</v>
      </c>
      <c r="G159" s="263" t="s">
        <v>206</v>
      </c>
      <c r="H159" s="346">
        <v>97289</v>
      </c>
      <c r="I159" s="315">
        <f t="shared" si="5"/>
        <v>102163.1789</v>
      </c>
      <c r="J159" s="1048"/>
    </row>
    <row r="160" spans="1:10" ht="15" customHeight="1" thickBot="1">
      <c r="A160" s="1085"/>
      <c r="B160" s="1087"/>
      <c r="C160" s="1089"/>
      <c r="D160" s="344"/>
      <c r="E160" s="352"/>
      <c r="F160" s="259">
        <v>44106</v>
      </c>
      <c r="G160" s="352"/>
      <c r="H160" s="346"/>
      <c r="I160" s="315"/>
      <c r="J160" s="1049"/>
    </row>
    <row r="161" spans="1:10" ht="28.5" customHeight="1" thickBot="1">
      <c r="A161" s="111">
        <f>A158+1</f>
        <v>29</v>
      </c>
      <c r="B161" s="86" t="s">
        <v>199</v>
      </c>
      <c r="C161" s="110" t="s">
        <v>132</v>
      </c>
      <c r="D161" s="80">
        <v>1</v>
      </c>
      <c r="E161" s="81" t="s">
        <v>93</v>
      </c>
      <c r="F161" s="259">
        <v>44106</v>
      </c>
      <c r="G161" s="130" t="s">
        <v>389</v>
      </c>
      <c r="H161" s="88">
        <v>3090</v>
      </c>
      <c r="I161" s="315">
        <f t="shared" si="5"/>
        <v>3244.8090000000002</v>
      </c>
      <c r="J161" s="82">
        <f>+I161</f>
        <v>3244.8090000000002</v>
      </c>
    </row>
    <row r="162" spans="1:10" ht="28.5" customHeight="1" thickBot="1">
      <c r="A162" s="1084">
        <v>29</v>
      </c>
      <c r="B162" s="1086" t="s">
        <v>226</v>
      </c>
      <c r="C162" s="1088" t="s">
        <v>132</v>
      </c>
      <c r="D162" s="292">
        <v>1</v>
      </c>
      <c r="E162" s="293" t="s">
        <v>65</v>
      </c>
      <c r="F162" s="259">
        <v>44106</v>
      </c>
      <c r="G162" s="258" t="s">
        <v>214</v>
      </c>
      <c r="H162" s="346">
        <v>4463</v>
      </c>
      <c r="I162" s="315">
        <f t="shared" si="5"/>
        <v>4686.5963000000002</v>
      </c>
      <c r="J162" s="1047">
        <f>+ROUND(AVERAGE(I162:I164),0)</f>
        <v>6866</v>
      </c>
    </row>
    <row r="163" spans="1:10" ht="28.5" customHeight="1" thickBot="1">
      <c r="A163" s="1085"/>
      <c r="B163" s="1087"/>
      <c r="C163" s="1089"/>
      <c r="D163" s="294">
        <v>2</v>
      </c>
      <c r="E163" s="293" t="s">
        <v>65</v>
      </c>
      <c r="F163" s="259">
        <v>44106</v>
      </c>
      <c r="G163" s="263" t="s">
        <v>206</v>
      </c>
      <c r="H163" s="346">
        <v>8614</v>
      </c>
      <c r="I163" s="315">
        <f t="shared" si="5"/>
        <v>9045.5614000000005</v>
      </c>
      <c r="J163" s="1048"/>
    </row>
    <row r="164" spans="1:10" ht="15" customHeight="1" thickBot="1">
      <c r="A164" s="1085"/>
      <c r="B164" s="1087"/>
      <c r="C164" s="1089"/>
      <c r="D164" s="344"/>
      <c r="E164" s="352"/>
      <c r="F164" s="259">
        <v>44106</v>
      </c>
      <c r="G164" s="352"/>
      <c r="H164" s="346"/>
      <c r="I164" s="315"/>
      <c r="J164" s="1049"/>
    </row>
    <row r="165" spans="1:10" ht="15" customHeight="1" thickBot="1">
      <c r="A165" s="355"/>
      <c r="B165" s="356" t="s">
        <v>234</v>
      </c>
      <c r="C165" s="357" t="s">
        <v>132</v>
      </c>
      <c r="D165" s="358">
        <v>1</v>
      </c>
      <c r="E165" s="359" t="s">
        <v>235</v>
      </c>
      <c r="F165" s="259">
        <v>44106</v>
      </c>
      <c r="G165" s="359" t="s">
        <v>219</v>
      </c>
      <c r="H165" s="360">
        <f>48900/8</f>
        <v>6112.5</v>
      </c>
      <c r="I165" s="315">
        <f t="shared" si="5"/>
        <v>6418.7362499999999</v>
      </c>
      <c r="J165" s="361">
        <f>+I165</f>
        <v>6418.7362499999999</v>
      </c>
    </row>
    <row r="166" spans="1:10" s="368" customFormat="1" ht="15" customHeight="1" thickBot="1">
      <c r="A166" s="362"/>
      <c r="B166" s="1090" t="s">
        <v>236</v>
      </c>
      <c r="C166" s="1092" t="s">
        <v>237</v>
      </c>
      <c r="D166" s="363">
        <v>1</v>
      </c>
      <c r="E166" s="364"/>
      <c r="F166" s="259">
        <v>44106</v>
      </c>
      <c r="G166" s="365" t="s">
        <v>238</v>
      </c>
      <c r="H166" s="366">
        <v>1500</v>
      </c>
      <c r="I166" s="315">
        <f t="shared" si="5"/>
        <v>1575.15</v>
      </c>
      <c r="J166" s="367">
        <f>+(I166+I167)/2</f>
        <v>1837.675</v>
      </c>
    </row>
    <row r="167" spans="1:10" s="368" customFormat="1" ht="15" customHeight="1" thickBot="1">
      <c r="A167" s="362"/>
      <c r="B167" s="1091"/>
      <c r="C167" s="1093"/>
      <c r="D167" s="79">
        <v>2</v>
      </c>
      <c r="E167" s="369" t="s">
        <v>239</v>
      </c>
      <c r="F167" s="259">
        <v>44106</v>
      </c>
      <c r="G167" s="364" t="s">
        <v>240</v>
      </c>
      <c r="H167" s="370">
        <v>2000</v>
      </c>
      <c r="I167" s="315">
        <f t="shared" si="5"/>
        <v>2100.1999999999998</v>
      </c>
      <c r="J167" s="371"/>
    </row>
    <row r="168" spans="1:10" s="368" customFormat="1" ht="15" customHeight="1" thickBot="1">
      <c r="A168" s="362"/>
      <c r="B168" s="1090" t="s">
        <v>241</v>
      </c>
      <c r="C168" s="1092" t="s">
        <v>242</v>
      </c>
      <c r="D168" s="363">
        <v>1</v>
      </c>
      <c r="E168" s="364"/>
      <c r="F168" s="259">
        <v>44106</v>
      </c>
      <c r="G168" s="365" t="s">
        <v>238</v>
      </c>
      <c r="H168" s="366">
        <f>117900/1000</f>
        <v>117.9</v>
      </c>
      <c r="I168" s="315">
        <f t="shared" si="5"/>
        <v>123.80679000000001</v>
      </c>
      <c r="J168" s="367">
        <f>+(I168+I169)/2</f>
        <v>133.08862390000002</v>
      </c>
    </row>
    <row r="169" spans="1:10" s="368" customFormat="1" ht="15" customHeight="1" thickBot="1">
      <c r="A169" s="362"/>
      <c r="B169" s="1091"/>
      <c r="C169" s="1093"/>
      <c r="D169" s="372">
        <v>2</v>
      </c>
      <c r="E169" s="373" t="s">
        <v>239</v>
      </c>
      <c r="F169" s="259">
        <v>44106</v>
      </c>
      <c r="G169" s="374" t="s">
        <v>240</v>
      </c>
      <c r="H169" s="375">
        <f>135578/1000</f>
        <v>135.578</v>
      </c>
      <c r="I169" s="315">
        <f t="shared" si="5"/>
        <v>142.3704578</v>
      </c>
      <c r="J169" s="376"/>
    </row>
    <row r="170" spans="1:10" s="368" customFormat="1" ht="15" customHeight="1" thickBot="1">
      <c r="A170" s="362"/>
      <c r="B170" s="1058" t="s">
        <v>243</v>
      </c>
      <c r="C170" s="1059" t="s">
        <v>52</v>
      </c>
      <c r="D170" s="79"/>
      <c r="E170" s="369"/>
      <c r="F170" s="259">
        <v>44106</v>
      </c>
      <c r="G170" s="377" t="s">
        <v>244</v>
      </c>
      <c r="H170" s="370">
        <v>25000</v>
      </c>
      <c r="I170" s="315">
        <f t="shared" si="5"/>
        <v>26252.5</v>
      </c>
      <c r="J170" s="378">
        <f>+I170</f>
        <v>26252.5</v>
      </c>
    </row>
    <row r="171" spans="1:10" s="368" customFormat="1" ht="15" customHeight="1" thickBot="1">
      <c r="A171" s="362"/>
      <c r="B171" s="1058"/>
      <c r="C171" s="1059"/>
      <c r="D171" s="79"/>
      <c r="E171" s="369" t="s">
        <v>245</v>
      </c>
      <c r="F171" s="259">
        <v>44106</v>
      </c>
      <c r="G171" s="369"/>
      <c r="H171" s="370"/>
      <c r="I171" s="315"/>
      <c r="J171" s="379"/>
    </row>
    <row r="172" spans="1:10" s="368" customFormat="1" ht="15" customHeight="1" thickBot="1">
      <c r="A172" s="362"/>
      <c r="B172" s="1058" t="s">
        <v>246</v>
      </c>
      <c r="C172" s="1059" t="s">
        <v>242</v>
      </c>
      <c r="D172" s="79"/>
      <c r="E172" s="369" t="s">
        <v>245</v>
      </c>
      <c r="F172" s="259">
        <v>44106</v>
      </c>
      <c r="G172" s="377"/>
      <c r="H172" s="370">
        <v>600000</v>
      </c>
      <c r="I172" s="315">
        <f t="shared" si="5"/>
        <v>630060</v>
      </c>
      <c r="J172" s="378">
        <f>+I172</f>
        <v>630060</v>
      </c>
    </row>
    <row r="173" spans="1:10" s="368" customFormat="1" ht="15" customHeight="1" thickBot="1">
      <c r="A173" s="362"/>
      <c r="B173" s="1058"/>
      <c r="C173" s="1059"/>
      <c r="D173" s="79"/>
      <c r="E173" s="369"/>
      <c r="F173" s="259">
        <v>44106</v>
      </c>
      <c r="G173" s="369"/>
      <c r="H173" s="370"/>
      <c r="I173" s="315"/>
      <c r="J173" s="379"/>
    </row>
    <row r="174" spans="1:10" s="368" customFormat="1" ht="15" customHeight="1">
      <c r="A174" s="362"/>
      <c r="B174" s="380" t="s">
        <v>202</v>
      </c>
      <c r="C174" s="381" t="s">
        <v>52</v>
      </c>
      <c r="D174" s="382"/>
      <c r="E174" s="383" t="s">
        <v>245</v>
      </c>
      <c r="F174" s="259">
        <v>44106</v>
      </c>
      <c r="G174" s="383" t="s">
        <v>203</v>
      </c>
      <c r="H174" s="383">
        <f>+(((22500000*1.19)+6500000)/(3800*45))</f>
        <v>194.59064327485379</v>
      </c>
      <c r="I174" s="315">
        <f t="shared" si="5"/>
        <v>204.33963450292396</v>
      </c>
      <c r="J174" s="384">
        <f>+ROUND(I174,0)</f>
        <v>204</v>
      </c>
    </row>
    <row r="175" spans="1:10" s="368" customFormat="1" ht="15" customHeight="1">
      <c r="A175" s="362"/>
      <c r="B175" s="385"/>
      <c r="C175" s="225"/>
      <c r="D175" s="224"/>
      <c r="E175" s="225"/>
      <c r="F175" s="223"/>
      <c r="G175" s="225"/>
      <c r="H175" s="225"/>
      <c r="I175" s="225"/>
      <c r="J175" s="224"/>
    </row>
    <row r="176" spans="1:10" s="368" customFormat="1" ht="15" customHeight="1">
      <c r="A176" s="362"/>
      <c r="B176" s="385"/>
      <c r="C176" s="386"/>
      <c r="D176" s="387"/>
      <c r="E176" s="388"/>
      <c r="F176" s="389"/>
      <c r="G176" s="388"/>
      <c r="H176" s="390"/>
      <c r="I176" s="391"/>
      <c r="J176" s="392"/>
    </row>
    <row r="177" spans="1:13" s="368" customFormat="1" ht="15" customHeight="1">
      <c r="A177" s="362"/>
      <c r="B177" s="385"/>
      <c r="C177" s="386"/>
      <c r="D177" s="387"/>
      <c r="E177" s="388"/>
      <c r="F177" s="389"/>
      <c r="G177" s="388"/>
      <c r="H177" s="390"/>
      <c r="I177" s="391"/>
      <c r="J177" s="392"/>
    </row>
    <row r="178" spans="1:13" s="368" customFormat="1" ht="15" customHeight="1" thickBot="1">
      <c r="A178" s="362"/>
      <c r="B178" s="385"/>
      <c r="C178" s="386"/>
      <c r="D178" s="387"/>
      <c r="E178" s="388"/>
      <c r="F178" s="389"/>
      <c r="G178" s="388"/>
      <c r="H178" s="390"/>
      <c r="I178" s="391"/>
      <c r="J178" s="392"/>
    </row>
    <row r="179" spans="1:13" ht="15" customHeight="1" thickBot="1">
      <c r="A179" s="1060" t="s">
        <v>126</v>
      </c>
      <c r="B179" s="1061"/>
      <c r="C179" s="1061"/>
      <c r="D179" s="1062"/>
      <c r="E179" s="1062"/>
      <c r="F179" s="1062"/>
      <c r="G179" s="1062"/>
      <c r="H179" s="1062"/>
      <c r="I179" s="1062"/>
      <c r="J179" s="1062"/>
    </row>
    <row r="180" spans="1:13" ht="18" customHeight="1" thickBot="1">
      <c r="A180" s="1063">
        <v>1</v>
      </c>
      <c r="B180" s="1067" t="s">
        <v>125</v>
      </c>
      <c r="C180" s="1071" t="s">
        <v>124</v>
      </c>
      <c r="D180" s="292">
        <v>1</v>
      </c>
      <c r="E180" s="293" t="s">
        <v>65</v>
      </c>
      <c r="F180" s="259">
        <v>44106</v>
      </c>
      <c r="G180" s="258" t="s">
        <v>214</v>
      </c>
      <c r="H180" s="351">
        <v>1100</v>
      </c>
      <c r="I180" s="307">
        <f>H180+(H180*5.01%)</f>
        <v>1155.1099999999999</v>
      </c>
      <c r="J180" s="1075">
        <f>+ROUND(AVERAGE(I180:I183),0)</f>
        <v>1208</v>
      </c>
    </row>
    <row r="181" spans="1:13" ht="18" customHeight="1">
      <c r="A181" s="1064"/>
      <c r="B181" s="1068"/>
      <c r="C181" s="1072"/>
      <c r="D181" s="294">
        <v>2</v>
      </c>
      <c r="E181" s="293" t="s">
        <v>65</v>
      </c>
      <c r="F181" s="259">
        <v>44106</v>
      </c>
      <c r="G181" s="263" t="s">
        <v>206</v>
      </c>
      <c r="H181" s="351">
        <v>1200</v>
      </c>
      <c r="I181" s="307">
        <f>H181+(H181*5.01%)</f>
        <v>1260.1199999999999</v>
      </c>
      <c r="J181" s="1076"/>
    </row>
    <row r="182" spans="1:13" ht="15" customHeight="1">
      <c r="A182" s="1065"/>
      <c r="B182" s="1069"/>
      <c r="C182" s="1073"/>
      <c r="D182" s="393">
        <v>3</v>
      </c>
      <c r="E182" s="295"/>
      <c r="F182" s="297"/>
      <c r="G182" s="295"/>
      <c r="H182" s="351"/>
      <c r="I182" s="315"/>
      <c r="J182" s="1076"/>
    </row>
    <row r="183" spans="1:13" ht="15" customHeight="1" thickBot="1">
      <c r="A183" s="1066"/>
      <c r="B183" s="1070"/>
      <c r="C183" s="1074"/>
      <c r="D183" s="394">
        <v>4</v>
      </c>
      <c r="E183" s="286"/>
      <c r="F183" s="308"/>
      <c r="G183" s="286"/>
      <c r="H183" s="395"/>
      <c r="I183" s="311"/>
      <c r="J183" s="1077"/>
    </row>
    <row r="185" spans="1:13" ht="13.5" thickBot="1"/>
    <row r="186" spans="1:13" ht="39.950000000000003" customHeight="1" thickBot="1">
      <c r="A186" s="1078" t="s">
        <v>227</v>
      </c>
      <c r="B186" s="1079"/>
      <c r="C186" s="1079"/>
      <c r="D186" s="1079"/>
      <c r="E186" s="1079"/>
      <c r="F186" s="1079"/>
      <c r="G186" s="1079"/>
      <c r="H186" s="1079"/>
      <c r="I186" s="1079"/>
      <c r="J186" s="1079"/>
      <c r="K186" s="396"/>
      <c r="L186" s="396"/>
      <c r="M186" s="396"/>
    </row>
    <row r="187" spans="1:13" ht="39.950000000000003" customHeight="1" thickBot="1">
      <c r="A187" s="397" t="s">
        <v>123</v>
      </c>
      <c r="B187" s="397" t="s">
        <v>122</v>
      </c>
      <c r="C187" s="397" t="s">
        <v>3</v>
      </c>
      <c r="D187" s="397" t="s">
        <v>121</v>
      </c>
      <c r="E187" s="397" t="s">
        <v>120</v>
      </c>
      <c r="F187" s="397" t="s">
        <v>16</v>
      </c>
      <c r="G187" s="397" t="s">
        <v>119</v>
      </c>
      <c r="H187" s="397" t="s">
        <v>118</v>
      </c>
      <c r="I187" s="397" t="s">
        <v>258</v>
      </c>
      <c r="J187" s="397" t="s">
        <v>1809</v>
      </c>
      <c r="K187" s="397" t="s">
        <v>117</v>
      </c>
      <c r="L187" s="397" t="s">
        <v>57</v>
      </c>
      <c r="M187" s="397" t="s">
        <v>116</v>
      </c>
    </row>
    <row r="188" spans="1:13" ht="6.75" customHeight="1">
      <c r="A188" s="1080"/>
      <c r="B188" s="1082"/>
      <c r="C188" s="1082"/>
      <c r="D188" s="1082"/>
      <c r="E188" s="398"/>
      <c r="F188" s="399"/>
      <c r="G188" s="400"/>
      <c r="H188" s="401"/>
      <c r="I188" s="401"/>
      <c r="J188" s="401"/>
      <c r="K188" s="402"/>
      <c r="L188" s="402"/>
      <c r="M188" s="402"/>
    </row>
    <row r="189" spans="1:13" ht="6.75" customHeight="1" thickBot="1">
      <c r="A189" s="1081"/>
      <c r="B189" s="1083"/>
      <c r="C189" s="1083"/>
      <c r="D189" s="1083"/>
      <c r="E189" s="403"/>
      <c r="F189" s="403"/>
      <c r="G189" s="402"/>
      <c r="H189" s="404"/>
      <c r="I189" s="404"/>
      <c r="J189" s="404"/>
      <c r="K189" s="402"/>
      <c r="L189" s="402"/>
      <c r="M189" s="402"/>
    </row>
    <row r="190" spans="1:13" ht="31.5" customHeight="1" thickBot="1">
      <c r="A190" s="405">
        <v>1</v>
      </c>
      <c r="B190" s="406" t="s">
        <v>115</v>
      </c>
      <c r="C190" s="405" t="s">
        <v>94</v>
      </c>
      <c r="D190" s="262">
        <v>1</v>
      </c>
      <c r="E190" s="295" t="s">
        <v>93</v>
      </c>
      <c r="F190" s="259">
        <v>44106</v>
      </c>
      <c r="G190" s="295" t="s">
        <v>274</v>
      </c>
      <c r="H190" s="407">
        <v>23668</v>
      </c>
      <c r="I190" s="408">
        <f>H190+(H190*5.01%)</f>
        <v>24853.766800000001</v>
      </c>
      <c r="J190" s="298">
        <f>I190*22%</f>
        <v>5467.8286960000005</v>
      </c>
      <c r="K190" s="409">
        <f>I190*2%</f>
        <v>497.07533600000005</v>
      </c>
      <c r="L190" s="409">
        <f>I190*5%</f>
        <v>1242.6883400000002</v>
      </c>
      <c r="M190" s="410">
        <f>ROUND(SUM(I190:L190),0)</f>
        <v>32061</v>
      </c>
    </row>
    <row r="191" spans="1:13" ht="31.5" customHeight="1" thickBot="1">
      <c r="A191" s="405">
        <v>2</v>
      </c>
      <c r="B191" s="406" t="s">
        <v>114</v>
      </c>
      <c r="C191" s="405" t="s">
        <v>94</v>
      </c>
      <c r="D191" s="262">
        <v>1</v>
      </c>
      <c r="E191" s="295" t="s">
        <v>93</v>
      </c>
      <c r="F191" s="259">
        <v>44106</v>
      </c>
      <c r="G191" s="295" t="s">
        <v>274</v>
      </c>
      <c r="H191" s="407">
        <v>26623</v>
      </c>
      <c r="I191" s="408">
        <f t="shared" ref="I191:I215" si="6">H191+(H191*5.01%)</f>
        <v>27956.812300000001</v>
      </c>
      <c r="J191" s="298">
        <f t="shared" ref="J191:J214" si="7">I191*22%</f>
        <v>6150.4987060000003</v>
      </c>
      <c r="K191" s="409">
        <f t="shared" ref="K191:K214" si="8">I191*2%</f>
        <v>559.13624600000003</v>
      </c>
      <c r="L191" s="409">
        <f t="shared" ref="L191:L214" si="9">I191*5%</f>
        <v>1397.8406150000001</v>
      </c>
      <c r="M191" s="410">
        <f t="shared" ref="M191:M214" si="10">ROUND(SUM(I191:L191),0)</f>
        <v>36064</v>
      </c>
    </row>
    <row r="192" spans="1:13" ht="31.5" customHeight="1" thickBot="1">
      <c r="A192" s="405">
        <v>3</v>
      </c>
      <c r="B192" s="406" t="s">
        <v>113</v>
      </c>
      <c r="C192" s="405" t="s">
        <v>56</v>
      </c>
      <c r="D192" s="262">
        <v>1</v>
      </c>
      <c r="E192" s="295" t="s">
        <v>93</v>
      </c>
      <c r="F192" s="259">
        <v>44106</v>
      </c>
      <c r="G192" s="295" t="s">
        <v>274</v>
      </c>
      <c r="H192" s="407">
        <v>13732</v>
      </c>
      <c r="I192" s="408">
        <f t="shared" si="6"/>
        <v>14419.9732</v>
      </c>
      <c r="J192" s="298">
        <f t="shared" si="7"/>
        <v>3172.394104</v>
      </c>
      <c r="K192" s="409">
        <f t="shared" si="8"/>
        <v>288.39946400000002</v>
      </c>
      <c r="L192" s="409">
        <f t="shared" si="9"/>
        <v>720.99866000000009</v>
      </c>
      <c r="M192" s="410">
        <f t="shared" si="10"/>
        <v>18602</v>
      </c>
    </row>
    <row r="193" spans="1:13" ht="31.5" customHeight="1" thickBot="1">
      <c r="A193" s="405">
        <v>4</v>
      </c>
      <c r="B193" s="406" t="s">
        <v>112</v>
      </c>
      <c r="C193" s="405" t="s">
        <v>94</v>
      </c>
      <c r="D193" s="262">
        <v>1</v>
      </c>
      <c r="E193" s="295" t="s">
        <v>93</v>
      </c>
      <c r="F193" s="259">
        <v>44106</v>
      </c>
      <c r="G193" s="295" t="s">
        <v>274</v>
      </c>
      <c r="H193" s="407">
        <v>15871</v>
      </c>
      <c r="I193" s="408">
        <f t="shared" si="6"/>
        <v>16666.1371</v>
      </c>
      <c r="J193" s="298">
        <f t="shared" si="7"/>
        <v>3666.550162</v>
      </c>
      <c r="K193" s="409">
        <f t="shared" si="8"/>
        <v>333.32274200000001</v>
      </c>
      <c r="L193" s="409">
        <f t="shared" si="9"/>
        <v>833.30685500000004</v>
      </c>
      <c r="M193" s="410">
        <f t="shared" si="10"/>
        <v>21499</v>
      </c>
    </row>
    <row r="194" spans="1:13" ht="31.5" customHeight="1" thickBot="1">
      <c r="A194" s="405">
        <v>5</v>
      </c>
      <c r="B194" s="406" t="s">
        <v>112</v>
      </c>
      <c r="C194" s="405" t="s">
        <v>100</v>
      </c>
      <c r="D194" s="262">
        <v>1</v>
      </c>
      <c r="E194" s="295" t="s">
        <v>93</v>
      </c>
      <c r="F194" s="259">
        <v>44106</v>
      </c>
      <c r="G194" s="295" t="s">
        <v>274</v>
      </c>
      <c r="H194" s="407">
        <v>9120</v>
      </c>
      <c r="I194" s="408">
        <f t="shared" si="6"/>
        <v>9576.9120000000003</v>
      </c>
      <c r="J194" s="298">
        <f t="shared" si="7"/>
        <v>2106.9206400000003</v>
      </c>
      <c r="K194" s="409">
        <f t="shared" si="8"/>
        <v>191.53824</v>
      </c>
      <c r="L194" s="409">
        <f t="shared" si="9"/>
        <v>478.84560000000005</v>
      </c>
      <c r="M194" s="410">
        <f t="shared" si="10"/>
        <v>12354</v>
      </c>
    </row>
    <row r="195" spans="1:13" ht="31.5" customHeight="1" thickBot="1">
      <c r="A195" s="405">
        <v>6</v>
      </c>
      <c r="B195" s="406" t="s">
        <v>111</v>
      </c>
      <c r="C195" s="405" t="s">
        <v>94</v>
      </c>
      <c r="D195" s="262">
        <v>1</v>
      </c>
      <c r="E195" s="295" t="s">
        <v>93</v>
      </c>
      <c r="F195" s="259">
        <v>44106</v>
      </c>
      <c r="G195" s="295" t="s">
        <v>274</v>
      </c>
      <c r="H195" s="407">
        <v>10234</v>
      </c>
      <c r="I195" s="408">
        <f t="shared" si="6"/>
        <v>10746.723400000001</v>
      </c>
      <c r="J195" s="298">
        <f t="shared" si="7"/>
        <v>2364.2791480000001</v>
      </c>
      <c r="K195" s="409">
        <f t="shared" si="8"/>
        <v>214.93446800000001</v>
      </c>
      <c r="L195" s="409">
        <f t="shared" si="9"/>
        <v>537.33617000000004</v>
      </c>
      <c r="M195" s="410">
        <f t="shared" si="10"/>
        <v>13863</v>
      </c>
    </row>
    <row r="196" spans="1:13" ht="31.5" customHeight="1" thickBot="1">
      <c r="A196" s="405">
        <v>7</v>
      </c>
      <c r="B196" s="406" t="s">
        <v>110</v>
      </c>
      <c r="C196" s="405" t="s">
        <v>94</v>
      </c>
      <c r="D196" s="262">
        <v>1</v>
      </c>
      <c r="E196" s="295" t="s">
        <v>93</v>
      </c>
      <c r="F196" s="259">
        <v>44106</v>
      </c>
      <c r="G196" s="295" t="s">
        <v>274</v>
      </c>
      <c r="H196" s="407">
        <v>50995</v>
      </c>
      <c r="I196" s="408">
        <f t="shared" si="6"/>
        <v>53549.849499999997</v>
      </c>
      <c r="J196" s="298">
        <f t="shared" si="7"/>
        <v>11780.96689</v>
      </c>
      <c r="K196" s="409">
        <f t="shared" si="8"/>
        <v>1070.9969899999999</v>
      </c>
      <c r="L196" s="409">
        <f t="shared" si="9"/>
        <v>2677.492475</v>
      </c>
      <c r="M196" s="410">
        <f t="shared" si="10"/>
        <v>69079</v>
      </c>
    </row>
    <row r="197" spans="1:13" ht="31.5" customHeight="1" thickBot="1">
      <c r="A197" s="405">
        <v>8</v>
      </c>
      <c r="B197" s="406" t="s">
        <v>110</v>
      </c>
      <c r="C197" s="405" t="s">
        <v>100</v>
      </c>
      <c r="D197" s="262">
        <v>1</v>
      </c>
      <c r="E197" s="295" t="s">
        <v>93</v>
      </c>
      <c r="F197" s="259">
        <v>44106</v>
      </c>
      <c r="G197" s="295" t="s">
        <v>274</v>
      </c>
      <c r="H197" s="407">
        <v>31860</v>
      </c>
      <c r="I197" s="408">
        <f t="shared" si="6"/>
        <v>33456.186000000002</v>
      </c>
      <c r="J197" s="298">
        <f t="shared" si="7"/>
        <v>7360.3609200000001</v>
      </c>
      <c r="K197" s="409">
        <f t="shared" si="8"/>
        <v>669.12372000000005</v>
      </c>
      <c r="L197" s="409">
        <f t="shared" si="9"/>
        <v>1672.8093000000001</v>
      </c>
      <c r="M197" s="410">
        <f t="shared" si="10"/>
        <v>43158</v>
      </c>
    </row>
    <row r="198" spans="1:13" ht="31.5" customHeight="1" thickBot="1">
      <c r="A198" s="405">
        <v>9</v>
      </c>
      <c r="B198" s="406" t="s">
        <v>109</v>
      </c>
      <c r="C198" s="405" t="s">
        <v>100</v>
      </c>
      <c r="D198" s="262">
        <v>1</v>
      </c>
      <c r="E198" s="295" t="s">
        <v>93</v>
      </c>
      <c r="F198" s="259">
        <v>44106</v>
      </c>
      <c r="G198" s="295" t="s">
        <v>274</v>
      </c>
      <c r="H198" s="407">
        <v>3322</v>
      </c>
      <c r="I198" s="408">
        <f t="shared" si="6"/>
        <v>3488.4322000000002</v>
      </c>
      <c r="J198" s="298">
        <f t="shared" si="7"/>
        <v>767.45508400000006</v>
      </c>
      <c r="K198" s="409">
        <f t="shared" si="8"/>
        <v>69.768644000000009</v>
      </c>
      <c r="L198" s="409">
        <f t="shared" si="9"/>
        <v>174.42161000000002</v>
      </c>
      <c r="M198" s="410">
        <f t="shared" si="10"/>
        <v>4500</v>
      </c>
    </row>
    <row r="199" spans="1:13" ht="31.5" customHeight="1" thickBot="1">
      <c r="A199" s="405">
        <v>10</v>
      </c>
      <c r="B199" s="406" t="s">
        <v>108</v>
      </c>
      <c r="C199" s="405" t="s">
        <v>94</v>
      </c>
      <c r="D199" s="262">
        <v>1</v>
      </c>
      <c r="E199" s="295" t="s">
        <v>93</v>
      </c>
      <c r="F199" s="259">
        <v>44106</v>
      </c>
      <c r="G199" s="295" t="s">
        <v>274</v>
      </c>
      <c r="H199" s="411">
        <v>19079</v>
      </c>
      <c r="I199" s="408">
        <f t="shared" si="6"/>
        <v>20034.857899999999</v>
      </c>
      <c r="J199" s="298">
        <f t="shared" si="7"/>
        <v>4407.6687379999994</v>
      </c>
      <c r="K199" s="409">
        <f t="shared" si="8"/>
        <v>400.697158</v>
      </c>
      <c r="L199" s="409">
        <f t="shared" si="9"/>
        <v>1001.742895</v>
      </c>
      <c r="M199" s="410">
        <f t="shared" si="10"/>
        <v>25845</v>
      </c>
    </row>
    <row r="200" spans="1:13" ht="31.5" customHeight="1" thickBot="1">
      <c r="A200" s="405">
        <v>11</v>
      </c>
      <c r="B200" s="406" t="s">
        <v>107</v>
      </c>
      <c r="C200" s="405" t="s">
        <v>94</v>
      </c>
      <c r="D200" s="262">
        <v>1</v>
      </c>
      <c r="E200" s="295" t="s">
        <v>93</v>
      </c>
      <c r="F200" s="259">
        <v>44106</v>
      </c>
      <c r="G200" s="295" t="s">
        <v>274</v>
      </c>
      <c r="H200" s="407">
        <v>68114</v>
      </c>
      <c r="I200" s="408">
        <f t="shared" si="6"/>
        <v>71526.511400000003</v>
      </c>
      <c r="J200" s="298">
        <f t="shared" si="7"/>
        <v>15735.832508000001</v>
      </c>
      <c r="K200" s="409">
        <f t="shared" si="8"/>
        <v>1430.5302280000001</v>
      </c>
      <c r="L200" s="409">
        <f t="shared" si="9"/>
        <v>3576.3255700000004</v>
      </c>
      <c r="M200" s="410">
        <f t="shared" si="10"/>
        <v>92269</v>
      </c>
    </row>
    <row r="201" spans="1:13" ht="31.5" customHeight="1" thickBot="1">
      <c r="A201" s="405">
        <v>12</v>
      </c>
      <c r="B201" s="406" t="s">
        <v>106</v>
      </c>
      <c r="C201" s="405" t="s">
        <v>94</v>
      </c>
      <c r="D201" s="262">
        <v>1</v>
      </c>
      <c r="E201" s="295" t="s">
        <v>93</v>
      </c>
      <c r="F201" s="259">
        <v>44106</v>
      </c>
      <c r="G201" s="295" t="s">
        <v>274</v>
      </c>
      <c r="H201" s="407">
        <v>142491</v>
      </c>
      <c r="I201" s="408">
        <f t="shared" si="6"/>
        <v>149629.7991</v>
      </c>
      <c r="J201" s="298">
        <f t="shared" si="7"/>
        <v>32918.555802000003</v>
      </c>
      <c r="K201" s="409">
        <f t="shared" si="8"/>
        <v>2992.5959820000003</v>
      </c>
      <c r="L201" s="409">
        <f t="shared" si="9"/>
        <v>7481.4899550000009</v>
      </c>
      <c r="M201" s="410">
        <f t="shared" si="10"/>
        <v>193022</v>
      </c>
    </row>
    <row r="202" spans="1:13" ht="31.5" customHeight="1" thickBot="1">
      <c r="A202" s="405">
        <v>13</v>
      </c>
      <c r="B202" s="406" t="s">
        <v>269</v>
      </c>
      <c r="C202" s="405" t="s">
        <v>94</v>
      </c>
      <c r="D202" s="262">
        <v>1</v>
      </c>
      <c r="E202" s="295" t="s">
        <v>93</v>
      </c>
      <c r="F202" s="259">
        <v>44106</v>
      </c>
      <c r="G202" s="295" t="s">
        <v>274</v>
      </c>
      <c r="H202" s="407">
        <v>51911</v>
      </c>
      <c r="I202" s="408">
        <f t="shared" si="6"/>
        <v>54511.741099999999</v>
      </c>
      <c r="J202" s="298">
        <f t="shared" si="7"/>
        <v>11992.583042</v>
      </c>
      <c r="K202" s="409">
        <f t="shared" si="8"/>
        <v>1090.2348219999999</v>
      </c>
      <c r="L202" s="409">
        <f t="shared" si="9"/>
        <v>2725.587055</v>
      </c>
      <c r="M202" s="410">
        <f t="shared" si="10"/>
        <v>70320</v>
      </c>
    </row>
    <row r="203" spans="1:13" ht="31.5" customHeight="1" thickBot="1">
      <c r="A203" s="405">
        <v>14</v>
      </c>
      <c r="B203" s="406" t="s">
        <v>260</v>
      </c>
      <c r="C203" s="405" t="s">
        <v>94</v>
      </c>
      <c r="D203" s="262">
        <v>1</v>
      </c>
      <c r="E203" s="295" t="s">
        <v>93</v>
      </c>
      <c r="F203" s="259">
        <v>44106</v>
      </c>
      <c r="G203" s="295" t="s">
        <v>274</v>
      </c>
      <c r="H203" s="407">
        <v>37420</v>
      </c>
      <c r="I203" s="408">
        <f t="shared" si="6"/>
        <v>39294.741999999998</v>
      </c>
      <c r="J203" s="298">
        <f t="shared" si="7"/>
        <v>8644.8432400000002</v>
      </c>
      <c r="K203" s="409">
        <f t="shared" si="8"/>
        <v>785.89483999999993</v>
      </c>
      <c r="L203" s="409">
        <f t="shared" si="9"/>
        <v>1964.7371000000001</v>
      </c>
      <c r="M203" s="410">
        <f t="shared" si="10"/>
        <v>50690</v>
      </c>
    </row>
    <row r="204" spans="1:13" ht="31.5" customHeight="1" thickBot="1">
      <c r="A204" s="405">
        <v>15</v>
      </c>
      <c r="B204" s="406" t="s">
        <v>105</v>
      </c>
      <c r="C204" s="405" t="s">
        <v>94</v>
      </c>
      <c r="D204" s="262">
        <v>1</v>
      </c>
      <c r="E204" s="295" t="s">
        <v>93</v>
      </c>
      <c r="F204" s="259">
        <v>44106</v>
      </c>
      <c r="G204" s="295" t="s">
        <v>274</v>
      </c>
      <c r="H204" s="407">
        <v>186177</v>
      </c>
      <c r="I204" s="408">
        <f t="shared" si="6"/>
        <v>195504.46770000001</v>
      </c>
      <c r="J204" s="298">
        <f t="shared" si="7"/>
        <v>43010.982894000001</v>
      </c>
      <c r="K204" s="409">
        <f t="shared" si="8"/>
        <v>3910.0893540000002</v>
      </c>
      <c r="L204" s="409">
        <f t="shared" si="9"/>
        <v>9775.2233850000011</v>
      </c>
      <c r="M204" s="410">
        <f t="shared" si="10"/>
        <v>252201</v>
      </c>
    </row>
    <row r="205" spans="1:13" ht="31.5" customHeight="1" thickBot="1">
      <c r="A205" s="405">
        <v>16</v>
      </c>
      <c r="B205" s="406" t="s">
        <v>104</v>
      </c>
      <c r="C205" s="405" t="s">
        <v>100</v>
      </c>
      <c r="D205" s="262">
        <v>1</v>
      </c>
      <c r="E205" s="295" t="s">
        <v>93</v>
      </c>
      <c r="F205" s="259">
        <v>44106</v>
      </c>
      <c r="G205" s="295" t="s">
        <v>274</v>
      </c>
      <c r="H205" s="407">
        <v>6602</v>
      </c>
      <c r="I205" s="408">
        <f t="shared" si="6"/>
        <v>6932.7601999999997</v>
      </c>
      <c r="J205" s="298">
        <f t="shared" si="7"/>
        <v>1525.2072439999999</v>
      </c>
      <c r="K205" s="409">
        <f t="shared" si="8"/>
        <v>138.655204</v>
      </c>
      <c r="L205" s="409">
        <f t="shared" si="9"/>
        <v>346.63801000000001</v>
      </c>
      <c r="M205" s="410">
        <f t="shared" si="10"/>
        <v>8943</v>
      </c>
    </row>
    <row r="206" spans="1:13" ht="31.5" customHeight="1" thickBot="1">
      <c r="A206" s="405">
        <v>17</v>
      </c>
      <c r="B206" s="406" t="s">
        <v>103</v>
      </c>
      <c r="C206" s="405" t="s">
        <v>94</v>
      </c>
      <c r="D206" s="262">
        <v>1</v>
      </c>
      <c r="E206" s="295" t="s">
        <v>93</v>
      </c>
      <c r="F206" s="259">
        <v>44106</v>
      </c>
      <c r="G206" s="295" t="s">
        <v>274</v>
      </c>
      <c r="H206" s="407">
        <v>10265</v>
      </c>
      <c r="I206" s="408">
        <f t="shared" si="6"/>
        <v>10779.2765</v>
      </c>
      <c r="J206" s="298">
        <f t="shared" si="7"/>
        <v>2371.44083</v>
      </c>
      <c r="K206" s="409">
        <f t="shared" si="8"/>
        <v>215.58553000000001</v>
      </c>
      <c r="L206" s="409">
        <f t="shared" si="9"/>
        <v>538.96382500000004</v>
      </c>
      <c r="M206" s="410">
        <f t="shared" si="10"/>
        <v>13905</v>
      </c>
    </row>
    <row r="207" spans="1:13" ht="31.5" customHeight="1" thickBot="1">
      <c r="A207" s="405">
        <v>18</v>
      </c>
      <c r="B207" s="406" t="s">
        <v>102</v>
      </c>
      <c r="C207" s="405" t="s">
        <v>94</v>
      </c>
      <c r="D207" s="262">
        <v>1</v>
      </c>
      <c r="E207" s="295" t="s">
        <v>93</v>
      </c>
      <c r="F207" s="259">
        <v>44106</v>
      </c>
      <c r="G207" s="295" t="s">
        <v>274</v>
      </c>
      <c r="H207" s="407">
        <v>280511</v>
      </c>
      <c r="I207" s="408">
        <f t="shared" si="6"/>
        <v>294564.60109999997</v>
      </c>
      <c r="J207" s="298">
        <f t="shared" si="7"/>
        <v>64804.212241999994</v>
      </c>
      <c r="K207" s="409">
        <f t="shared" si="8"/>
        <v>5891.2920219999996</v>
      </c>
      <c r="L207" s="409">
        <f t="shared" si="9"/>
        <v>14728.230055</v>
      </c>
      <c r="M207" s="410">
        <f t="shared" si="10"/>
        <v>379988</v>
      </c>
    </row>
    <row r="208" spans="1:13" ht="31.5" customHeight="1" thickBot="1">
      <c r="A208" s="405">
        <v>19</v>
      </c>
      <c r="B208" s="406" t="s">
        <v>101</v>
      </c>
      <c r="C208" s="405" t="s">
        <v>100</v>
      </c>
      <c r="D208" s="262">
        <v>1</v>
      </c>
      <c r="E208" s="295" t="s">
        <v>93</v>
      </c>
      <c r="F208" s="259">
        <v>44106</v>
      </c>
      <c r="G208" s="295" t="s">
        <v>274</v>
      </c>
      <c r="H208" s="407">
        <v>8633</v>
      </c>
      <c r="I208" s="408">
        <f t="shared" si="6"/>
        <v>9065.5133000000005</v>
      </c>
      <c r="J208" s="298">
        <f t="shared" si="7"/>
        <v>1994.4129260000002</v>
      </c>
      <c r="K208" s="409">
        <f t="shared" si="8"/>
        <v>181.31026600000001</v>
      </c>
      <c r="L208" s="409">
        <f t="shared" si="9"/>
        <v>453.27566500000006</v>
      </c>
      <c r="M208" s="410">
        <f t="shared" si="10"/>
        <v>11695</v>
      </c>
    </row>
    <row r="209" spans="1:13" ht="31.5" customHeight="1" thickBot="1">
      <c r="A209" s="405">
        <v>20</v>
      </c>
      <c r="B209" s="406" t="s">
        <v>99</v>
      </c>
      <c r="C209" s="405" t="s">
        <v>94</v>
      </c>
      <c r="D209" s="262">
        <v>1</v>
      </c>
      <c r="E209" s="295" t="s">
        <v>93</v>
      </c>
      <c r="F209" s="259">
        <v>44106</v>
      </c>
      <c r="G209" s="295" t="s">
        <v>274</v>
      </c>
      <c r="H209" s="407">
        <v>20526</v>
      </c>
      <c r="I209" s="408">
        <f t="shared" si="6"/>
        <v>21554.352599999998</v>
      </c>
      <c r="J209" s="298">
        <f t="shared" si="7"/>
        <v>4741.9575719999993</v>
      </c>
      <c r="K209" s="409">
        <f t="shared" si="8"/>
        <v>431.08705199999997</v>
      </c>
      <c r="L209" s="409">
        <f t="shared" si="9"/>
        <v>1077.7176299999999</v>
      </c>
      <c r="M209" s="410">
        <f t="shared" si="10"/>
        <v>27805</v>
      </c>
    </row>
    <row r="210" spans="1:13" ht="31.5" customHeight="1" thickBot="1">
      <c r="A210" s="405">
        <v>21</v>
      </c>
      <c r="B210" s="406" t="s">
        <v>98</v>
      </c>
      <c r="C210" s="405" t="s">
        <v>94</v>
      </c>
      <c r="D210" s="262">
        <v>1</v>
      </c>
      <c r="E210" s="295" t="s">
        <v>93</v>
      </c>
      <c r="F210" s="259">
        <v>44106</v>
      </c>
      <c r="G210" s="295" t="s">
        <v>274</v>
      </c>
      <c r="H210" s="407">
        <v>246878</v>
      </c>
      <c r="I210" s="408">
        <f t="shared" si="6"/>
        <v>259246.58780000001</v>
      </c>
      <c r="J210" s="298">
        <f t="shared" si="7"/>
        <v>57034.249316000001</v>
      </c>
      <c r="K210" s="409">
        <f t="shared" si="8"/>
        <v>5184.931756</v>
      </c>
      <c r="L210" s="409">
        <f t="shared" si="9"/>
        <v>12962.329390000001</v>
      </c>
      <c r="M210" s="410">
        <f t="shared" si="10"/>
        <v>334428</v>
      </c>
    </row>
    <row r="211" spans="1:13" ht="31.5" customHeight="1" thickBot="1">
      <c r="A211" s="405">
        <v>21</v>
      </c>
      <c r="B211" s="406" t="s">
        <v>62</v>
      </c>
      <c r="C211" s="405" t="s">
        <v>97</v>
      </c>
      <c r="D211" s="262">
        <v>1</v>
      </c>
      <c r="E211" s="295" t="s">
        <v>93</v>
      </c>
      <c r="F211" s="259">
        <v>44106</v>
      </c>
      <c r="G211" s="295" t="s">
        <v>274</v>
      </c>
      <c r="H211" s="407">
        <v>72776</v>
      </c>
      <c r="I211" s="408">
        <f t="shared" si="6"/>
        <v>76422.077600000004</v>
      </c>
      <c r="J211" s="298">
        <f t="shared" si="7"/>
        <v>16812.857072000003</v>
      </c>
      <c r="K211" s="409">
        <f t="shared" si="8"/>
        <v>1528.4415520000002</v>
      </c>
      <c r="L211" s="409">
        <f t="shared" si="9"/>
        <v>3821.1038800000006</v>
      </c>
      <c r="M211" s="410">
        <f t="shared" si="10"/>
        <v>98584</v>
      </c>
    </row>
    <row r="212" spans="1:13" ht="31.5" customHeight="1" thickBot="1">
      <c r="A212" s="405">
        <v>21</v>
      </c>
      <c r="B212" s="406" t="s">
        <v>96</v>
      </c>
      <c r="C212" s="405" t="s">
        <v>56</v>
      </c>
      <c r="D212" s="262">
        <v>1</v>
      </c>
      <c r="E212" s="295" t="s">
        <v>93</v>
      </c>
      <c r="F212" s="259">
        <v>44106</v>
      </c>
      <c r="G212" s="295" t="s">
        <v>274</v>
      </c>
      <c r="H212" s="407">
        <v>1490501</v>
      </c>
      <c r="I212" s="408">
        <f t="shared" si="6"/>
        <v>1565175.1000999999</v>
      </c>
      <c r="J212" s="298">
        <f t="shared" si="7"/>
        <v>344338.52202199999</v>
      </c>
      <c r="K212" s="409">
        <f t="shared" si="8"/>
        <v>31303.502001999997</v>
      </c>
      <c r="L212" s="409">
        <f t="shared" si="9"/>
        <v>78258.755004999999</v>
      </c>
      <c r="M212" s="410">
        <f t="shared" si="10"/>
        <v>2019076</v>
      </c>
    </row>
    <row r="213" spans="1:13" ht="33.75" customHeight="1" thickBot="1">
      <c r="A213" s="405">
        <v>21</v>
      </c>
      <c r="B213" s="412" t="s">
        <v>95</v>
      </c>
      <c r="C213" s="413" t="s">
        <v>94</v>
      </c>
      <c r="D213" s="349">
        <v>1</v>
      </c>
      <c r="E213" s="295" t="s">
        <v>93</v>
      </c>
      <c r="F213" s="259">
        <v>44106</v>
      </c>
      <c r="G213" s="295" t="s">
        <v>274</v>
      </c>
      <c r="H213" s="414">
        <v>20000</v>
      </c>
      <c r="I213" s="408">
        <f t="shared" si="6"/>
        <v>21002</v>
      </c>
      <c r="J213" s="298">
        <f t="shared" si="7"/>
        <v>4620.4399999999996</v>
      </c>
      <c r="K213" s="409">
        <f t="shared" si="8"/>
        <v>420.04</v>
      </c>
      <c r="L213" s="409">
        <f t="shared" si="9"/>
        <v>1050.1000000000001</v>
      </c>
      <c r="M213" s="410">
        <f t="shared" ref="M213" si="11">ROUND(SUM(I213:L213),0)</f>
        <v>27093</v>
      </c>
    </row>
    <row r="214" spans="1:13" ht="31.5" customHeight="1" thickBot="1">
      <c r="A214" s="405">
        <f>A213+1</f>
        <v>22</v>
      </c>
      <c r="B214" s="406" t="s">
        <v>247</v>
      </c>
      <c r="C214" s="405" t="s">
        <v>94</v>
      </c>
      <c r="D214" s="262">
        <v>1</v>
      </c>
      <c r="E214" s="295" t="s">
        <v>93</v>
      </c>
      <c r="F214" s="259">
        <v>44106</v>
      </c>
      <c r="G214" s="295" t="s">
        <v>274</v>
      </c>
      <c r="H214" s="407">
        <v>30520</v>
      </c>
      <c r="I214" s="408">
        <f t="shared" si="6"/>
        <v>32049.052</v>
      </c>
      <c r="J214" s="298">
        <f t="shared" si="7"/>
        <v>7050.79144</v>
      </c>
      <c r="K214" s="409">
        <f t="shared" si="8"/>
        <v>640.98104000000001</v>
      </c>
      <c r="L214" s="409">
        <f t="shared" si="9"/>
        <v>1602.4526000000001</v>
      </c>
      <c r="M214" s="410">
        <f t="shared" si="10"/>
        <v>41343</v>
      </c>
    </row>
    <row r="215" spans="1:13" ht="31.5" customHeight="1">
      <c r="A215" s="357"/>
      <c r="B215" s="356" t="s">
        <v>234</v>
      </c>
      <c r="C215" s="357" t="s">
        <v>132</v>
      </c>
      <c r="D215" s="358">
        <v>1</v>
      </c>
      <c r="E215" s="359" t="s">
        <v>235</v>
      </c>
      <c r="F215" s="259">
        <v>44106</v>
      </c>
      <c r="G215" s="359" t="s">
        <v>219</v>
      </c>
      <c r="H215" s="360">
        <v>48900</v>
      </c>
      <c r="I215" s="408">
        <f t="shared" si="6"/>
        <v>51349.89</v>
      </c>
      <c r="J215" s="298"/>
      <c r="K215" s="415"/>
      <c r="L215" s="415"/>
      <c r="M215" s="416"/>
    </row>
    <row r="216" spans="1:13" ht="13.5" thickBot="1"/>
    <row r="217" spans="1:13" ht="13.5" customHeight="1" thickBot="1">
      <c r="A217" s="1056" t="s">
        <v>92</v>
      </c>
      <c r="B217" s="1057"/>
      <c r="C217" s="1057"/>
      <c r="D217" s="1057"/>
      <c r="E217" s="1057"/>
      <c r="F217" s="1057"/>
      <c r="G217" s="1057"/>
      <c r="H217" s="1057"/>
      <c r="I217" s="1057"/>
      <c r="J217" s="1057"/>
    </row>
    <row r="218" spans="1:13" ht="13.5" thickBot="1">
      <c r="A218" s="1041">
        <v>1</v>
      </c>
      <c r="B218" s="1044" t="s">
        <v>91</v>
      </c>
      <c r="C218" s="1041" t="s">
        <v>68</v>
      </c>
      <c r="D218" s="417">
        <v>1</v>
      </c>
      <c r="E218" s="293" t="s">
        <v>65</v>
      </c>
      <c r="F218" s="259">
        <v>44106</v>
      </c>
      <c r="G218" s="293" t="s">
        <v>390</v>
      </c>
      <c r="H218" s="418">
        <v>51067</v>
      </c>
      <c r="I218" s="419">
        <f t="shared" ref="I218:I281" si="12">H218+(H218*$K$2)</f>
        <v>53625.456700000002</v>
      </c>
      <c r="J218" s="1047">
        <f>+ROUND(AVERAGE(I218:I220),0)</f>
        <v>53625</v>
      </c>
    </row>
    <row r="219" spans="1:13" ht="13.5" thickBot="1">
      <c r="A219" s="1042"/>
      <c r="B219" s="1045"/>
      <c r="C219" s="1042"/>
      <c r="D219" s="393">
        <v>2</v>
      </c>
      <c r="E219" s="295" t="s">
        <v>65</v>
      </c>
      <c r="F219" s="259">
        <v>44106</v>
      </c>
      <c r="G219" s="295" t="s">
        <v>391</v>
      </c>
      <c r="H219" s="420">
        <v>51067</v>
      </c>
      <c r="I219" s="419">
        <f t="shared" si="12"/>
        <v>53625.456700000002</v>
      </c>
      <c r="J219" s="1048"/>
    </row>
    <row r="220" spans="1:13" ht="13.5" thickBot="1">
      <c r="A220" s="1043"/>
      <c r="B220" s="1046"/>
      <c r="C220" s="1043"/>
      <c r="D220" s="394">
        <v>3</v>
      </c>
      <c r="E220" s="286" t="s">
        <v>65</v>
      </c>
      <c r="F220" s="259">
        <v>44106</v>
      </c>
      <c r="G220" s="286" t="s">
        <v>392</v>
      </c>
      <c r="H220" s="421">
        <v>51067</v>
      </c>
      <c r="I220" s="419">
        <f t="shared" si="12"/>
        <v>53625.456700000002</v>
      </c>
      <c r="J220" s="1049"/>
    </row>
    <row r="221" spans="1:13" ht="13.5" thickBot="1">
      <c r="A221" s="1041">
        <f>A218+1</f>
        <v>2</v>
      </c>
      <c r="B221" s="1044" t="s">
        <v>90</v>
      </c>
      <c r="C221" s="1041" t="s">
        <v>68</v>
      </c>
      <c r="D221" s="393">
        <v>1</v>
      </c>
      <c r="E221" s="295" t="s">
        <v>65</v>
      </c>
      <c r="F221" s="259">
        <v>44106</v>
      </c>
      <c r="G221" s="293" t="s">
        <v>390</v>
      </c>
      <c r="H221" s="351">
        <v>66387</v>
      </c>
      <c r="I221" s="419">
        <f t="shared" si="12"/>
        <v>69712.988700000002</v>
      </c>
      <c r="J221" s="1047">
        <f>+ROUND(AVERAGE(I221:I223),0)</f>
        <v>69713</v>
      </c>
    </row>
    <row r="222" spans="1:13" ht="13.5" thickBot="1">
      <c r="A222" s="1042"/>
      <c r="B222" s="1045"/>
      <c r="C222" s="1042"/>
      <c r="D222" s="393">
        <v>2</v>
      </c>
      <c r="E222" s="295" t="s">
        <v>65</v>
      </c>
      <c r="F222" s="259">
        <v>44106</v>
      </c>
      <c r="G222" s="295" t="s">
        <v>391</v>
      </c>
      <c r="H222" s="351">
        <v>66387</v>
      </c>
      <c r="I222" s="419">
        <f t="shared" si="12"/>
        <v>69712.988700000002</v>
      </c>
      <c r="J222" s="1048"/>
    </row>
    <row r="223" spans="1:13" ht="13.5" thickBot="1">
      <c r="A223" s="1043"/>
      <c r="B223" s="1046"/>
      <c r="C223" s="1043"/>
      <c r="D223" s="394">
        <v>3</v>
      </c>
      <c r="E223" s="286" t="s">
        <v>65</v>
      </c>
      <c r="F223" s="259">
        <v>44106</v>
      </c>
      <c r="G223" s="286" t="s">
        <v>392</v>
      </c>
      <c r="H223" s="395">
        <v>66387</v>
      </c>
      <c r="I223" s="419">
        <f t="shared" si="12"/>
        <v>69712.988700000002</v>
      </c>
      <c r="J223" s="1049"/>
    </row>
    <row r="224" spans="1:13" ht="13.5" thickBot="1">
      <c r="A224" s="1041">
        <f>A221+1</f>
        <v>3</v>
      </c>
      <c r="B224" s="1044" t="s">
        <v>89</v>
      </c>
      <c r="C224" s="1041" t="s">
        <v>68</v>
      </c>
      <c r="D224" s="393">
        <v>1</v>
      </c>
      <c r="E224" s="295" t="s">
        <v>65</v>
      </c>
      <c r="F224" s="259">
        <v>44106</v>
      </c>
      <c r="G224" s="293" t="s">
        <v>390</v>
      </c>
      <c r="H224" s="351">
        <v>204269</v>
      </c>
      <c r="I224" s="419">
        <f t="shared" si="12"/>
        <v>214502.8769</v>
      </c>
      <c r="J224" s="1047">
        <f>+ROUND(AVERAGE(I224:I226),0)</f>
        <v>214503</v>
      </c>
    </row>
    <row r="225" spans="1:10" ht="13.5" thickBot="1">
      <c r="A225" s="1042"/>
      <c r="B225" s="1045"/>
      <c r="C225" s="1042"/>
      <c r="D225" s="393">
        <v>2</v>
      </c>
      <c r="E225" s="295" t="s">
        <v>65</v>
      </c>
      <c r="F225" s="259">
        <v>44106</v>
      </c>
      <c r="G225" s="295" t="s">
        <v>391</v>
      </c>
      <c r="H225" s="351">
        <v>204269</v>
      </c>
      <c r="I225" s="419">
        <f t="shared" si="12"/>
        <v>214502.8769</v>
      </c>
      <c r="J225" s="1048"/>
    </row>
    <row r="226" spans="1:10" ht="13.5" thickBot="1">
      <c r="A226" s="1043"/>
      <c r="B226" s="1046"/>
      <c r="C226" s="1043"/>
      <c r="D226" s="394">
        <v>3</v>
      </c>
      <c r="E226" s="286" t="s">
        <v>65</v>
      </c>
      <c r="F226" s="259">
        <v>44106</v>
      </c>
      <c r="G226" s="286" t="s">
        <v>392</v>
      </c>
      <c r="H226" s="395">
        <v>204269</v>
      </c>
      <c r="I226" s="419">
        <f t="shared" si="12"/>
        <v>214502.8769</v>
      </c>
      <c r="J226" s="1049"/>
    </row>
    <row r="227" spans="1:10" ht="13.5" thickBot="1">
      <c r="A227" s="1041">
        <f t="shared" ref="A227" si="13">A224+1</f>
        <v>4</v>
      </c>
      <c r="B227" s="1044" t="s">
        <v>88</v>
      </c>
      <c r="C227" s="1041" t="s">
        <v>68</v>
      </c>
      <c r="D227" s="393">
        <v>1</v>
      </c>
      <c r="E227" s="295" t="s">
        <v>65</v>
      </c>
      <c r="F227" s="259">
        <v>44106</v>
      </c>
      <c r="G227" s="293" t="s">
        <v>390</v>
      </c>
      <c r="H227" s="351">
        <v>306403</v>
      </c>
      <c r="I227" s="419">
        <f t="shared" si="12"/>
        <v>321753.79029999999</v>
      </c>
      <c r="J227" s="1047">
        <f>+ROUND(AVERAGE(I227:I229),0)</f>
        <v>321754</v>
      </c>
    </row>
    <row r="228" spans="1:10" ht="13.5" thickBot="1">
      <c r="A228" s="1042"/>
      <c r="B228" s="1045"/>
      <c r="C228" s="1042"/>
      <c r="D228" s="393">
        <v>2</v>
      </c>
      <c r="E228" s="295" t="s">
        <v>65</v>
      </c>
      <c r="F228" s="259">
        <v>44106</v>
      </c>
      <c r="G228" s="295" t="s">
        <v>391</v>
      </c>
      <c r="H228" s="351">
        <v>306403.23123659997</v>
      </c>
      <c r="I228" s="419">
        <f t="shared" si="12"/>
        <v>321754.0331215536</v>
      </c>
      <c r="J228" s="1048"/>
    </row>
    <row r="229" spans="1:10" ht="13.5" thickBot="1">
      <c r="A229" s="1043"/>
      <c r="B229" s="1046"/>
      <c r="C229" s="1043"/>
      <c r="D229" s="394">
        <v>3</v>
      </c>
      <c r="E229" s="286" t="s">
        <v>65</v>
      </c>
      <c r="F229" s="259">
        <v>44106</v>
      </c>
      <c r="G229" s="286" t="s">
        <v>392</v>
      </c>
      <c r="H229" s="395">
        <v>306403</v>
      </c>
      <c r="I229" s="419">
        <f t="shared" si="12"/>
        <v>321753.79029999999</v>
      </c>
      <c r="J229" s="1049"/>
    </row>
    <row r="230" spans="1:10" ht="13.5" thickBot="1">
      <c r="A230" s="1041">
        <f t="shared" ref="A230:A239" si="14">A227+1</f>
        <v>5</v>
      </c>
      <c r="B230" s="1044" t="s">
        <v>87</v>
      </c>
      <c r="C230" s="1041" t="s">
        <v>68</v>
      </c>
      <c r="D230" s="393">
        <v>1</v>
      </c>
      <c r="E230" s="295" t="s">
        <v>65</v>
      </c>
      <c r="F230" s="259">
        <v>44106</v>
      </c>
      <c r="G230" s="293" t="s">
        <v>390</v>
      </c>
      <c r="H230" s="351">
        <v>448567</v>
      </c>
      <c r="I230" s="419">
        <f t="shared" si="12"/>
        <v>471040.20669999998</v>
      </c>
      <c r="J230" s="1047">
        <f>+ROUND(AVERAGE(I230:I232),0)</f>
        <v>471040</v>
      </c>
    </row>
    <row r="231" spans="1:10" ht="13.5" thickBot="1">
      <c r="A231" s="1042"/>
      <c r="B231" s="1045"/>
      <c r="C231" s="1042"/>
      <c r="D231" s="393">
        <v>2</v>
      </c>
      <c r="E231" s="295" t="s">
        <v>65</v>
      </c>
      <c r="F231" s="259">
        <v>44106</v>
      </c>
      <c r="G231" s="295" t="s">
        <v>391</v>
      </c>
      <c r="H231" s="351">
        <v>448567</v>
      </c>
      <c r="I231" s="419">
        <f t="shared" si="12"/>
        <v>471040.20669999998</v>
      </c>
      <c r="J231" s="1048"/>
    </row>
    <row r="232" spans="1:10" ht="13.5" thickBot="1">
      <c r="A232" s="1043"/>
      <c r="B232" s="1046"/>
      <c r="C232" s="1043"/>
      <c r="D232" s="394">
        <v>3</v>
      </c>
      <c r="E232" s="286" t="s">
        <v>65</v>
      </c>
      <c r="F232" s="259">
        <v>44106</v>
      </c>
      <c r="G232" s="286" t="s">
        <v>392</v>
      </c>
      <c r="H232" s="395">
        <v>448567</v>
      </c>
      <c r="I232" s="419">
        <f t="shared" si="12"/>
        <v>471040.20669999998</v>
      </c>
      <c r="J232" s="1049"/>
    </row>
    <row r="233" spans="1:10" ht="13.5" thickBot="1">
      <c r="A233" s="1041">
        <f t="shared" si="14"/>
        <v>6</v>
      </c>
      <c r="B233" s="1044" t="s">
        <v>86</v>
      </c>
      <c r="C233" s="1041" t="s">
        <v>68</v>
      </c>
      <c r="D233" s="393">
        <v>1</v>
      </c>
      <c r="E233" s="295" t="s">
        <v>65</v>
      </c>
      <c r="F233" s="259">
        <v>44106</v>
      </c>
      <c r="G233" s="293" t="s">
        <v>390</v>
      </c>
      <c r="H233" s="351">
        <v>139139</v>
      </c>
      <c r="I233" s="419">
        <f t="shared" si="12"/>
        <v>146109.8639</v>
      </c>
      <c r="J233" s="1047">
        <f>+ROUND(AVERAGE(I233:I235),0)</f>
        <v>146110</v>
      </c>
    </row>
    <row r="234" spans="1:10" ht="13.5" thickBot="1">
      <c r="A234" s="1042"/>
      <c r="B234" s="1045"/>
      <c r="C234" s="1042"/>
      <c r="D234" s="393">
        <v>2</v>
      </c>
      <c r="E234" s="295" t="s">
        <v>65</v>
      </c>
      <c r="F234" s="259">
        <v>44106</v>
      </c>
      <c r="G234" s="295" t="s">
        <v>391</v>
      </c>
      <c r="H234" s="351">
        <v>139139</v>
      </c>
      <c r="I234" s="419">
        <f t="shared" si="12"/>
        <v>146109.8639</v>
      </c>
      <c r="J234" s="1048"/>
    </row>
    <row r="235" spans="1:10" ht="13.5" thickBot="1">
      <c r="A235" s="1043"/>
      <c r="B235" s="1046"/>
      <c r="C235" s="1043"/>
      <c r="D235" s="394">
        <v>3</v>
      </c>
      <c r="E235" s="286" t="s">
        <v>65</v>
      </c>
      <c r="F235" s="259">
        <v>44106</v>
      </c>
      <c r="G235" s="286" t="s">
        <v>392</v>
      </c>
      <c r="H235" s="395">
        <v>139139</v>
      </c>
      <c r="I235" s="419">
        <f t="shared" si="12"/>
        <v>146109.8639</v>
      </c>
      <c r="J235" s="1049"/>
    </row>
    <row r="236" spans="1:10" ht="13.5" thickBot="1">
      <c r="A236" s="1041">
        <f t="shared" si="14"/>
        <v>7</v>
      </c>
      <c r="B236" s="1044" t="s">
        <v>85</v>
      </c>
      <c r="C236" s="1041" t="s">
        <v>68</v>
      </c>
      <c r="D236" s="393">
        <v>1</v>
      </c>
      <c r="E236" s="295" t="s">
        <v>65</v>
      </c>
      <c r="F236" s="259">
        <v>44106</v>
      </c>
      <c r="G236" s="293" t="s">
        <v>390</v>
      </c>
      <c r="H236" s="351">
        <v>153202</v>
      </c>
      <c r="I236" s="419">
        <f t="shared" si="12"/>
        <v>160877.42019999999</v>
      </c>
      <c r="J236" s="1047">
        <f>+ROUND(AVERAGE(I236:I238),0)</f>
        <v>160877</v>
      </c>
    </row>
    <row r="237" spans="1:10" ht="13.5" thickBot="1">
      <c r="A237" s="1042"/>
      <c r="B237" s="1045"/>
      <c r="C237" s="1042"/>
      <c r="D237" s="393">
        <v>2</v>
      </c>
      <c r="E237" s="295" t="s">
        <v>65</v>
      </c>
      <c r="F237" s="259">
        <v>44106</v>
      </c>
      <c r="G237" s="295" t="s">
        <v>391</v>
      </c>
      <c r="H237" s="351">
        <v>153202</v>
      </c>
      <c r="I237" s="419">
        <f t="shared" si="12"/>
        <v>160877.42019999999</v>
      </c>
      <c r="J237" s="1048"/>
    </row>
    <row r="238" spans="1:10" ht="13.5" thickBot="1">
      <c r="A238" s="1043"/>
      <c r="B238" s="1046"/>
      <c r="C238" s="1043"/>
      <c r="D238" s="394">
        <v>3</v>
      </c>
      <c r="E238" s="286" t="s">
        <v>65</v>
      </c>
      <c r="F238" s="259">
        <v>44106</v>
      </c>
      <c r="G238" s="286" t="s">
        <v>392</v>
      </c>
      <c r="H238" s="395">
        <v>153202</v>
      </c>
      <c r="I238" s="419">
        <f t="shared" si="12"/>
        <v>160877.42019999999</v>
      </c>
      <c r="J238" s="1049"/>
    </row>
    <row r="239" spans="1:10" ht="13.5" thickBot="1">
      <c r="A239" s="1041">
        <f t="shared" si="14"/>
        <v>8</v>
      </c>
      <c r="B239" s="1044" t="s">
        <v>84</v>
      </c>
      <c r="C239" s="1041" t="s">
        <v>68</v>
      </c>
      <c r="D239" s="393">
        <v>1</v>
      </c>
      <c r="E239" s="295" t="s">
        <v>65</v>
      </c>
      <c r="F239" s="259">
        <v>44106</v>
      </c>
      <c r="G239" s="293" t="s">
        <v>390</v>
      </c>
      <c r="H239" s="351">
        <v>153202</v>
      </c>
      <c r="I239" s="419">
        <f t="shared" si="12"/>
        <v>160877.42019999999</v>
      </c>
      <c r="J239" s="1047">
        <f>+ROUND(AVERAGE(I239:I241),0)</f>
        <v>160877</v>
      </c>
    </row>
    <row r="240" spans="1:10" ht="13.5" thickBot="1">
      <c r="A240" s="1042"/>
      <c r="B240" s="1045"/>
      <c r="C240" s="1042"/>
      <c r="D240" s="393">
        <v>2</v>
      </c>
      <c r="E240" s="295" t="s">
        <v>65</v>
      </c>
      <c r="F240" s="259">
        <v>44106</v>
      </c>
      <c r="G240" s="295" t="s">
        <v>391</v>
      </c>
      <c r="H240" s="351">
        <v>153202</v>
      </c>
      <c r="I240" s="419">
        <f t="shared" si="12"/>
        <v>160877.42019999999</v>
      </c>
      <c r="J240" s="1048"/>
    </row>
    <row r="241" spans="1:10" ht="13.5" thickBot="1">
      <c r="A241" s="1043"/>
      <c r="B241" s="1046"/>
      <c r="C241" s="1043"/>
      <c r="D241" s="394">
        <v>3</v>
      </c>
      <c r="E241" s="286" t="s">
        <v>65</v>
      </c>
      <c r="F241" s="259">
        <v>44106</v>
      </c>
      <c r="G241" s="286" t="s">
        <v>392</v>
      </c>
      <c r="H241" s="395">
        <v>153202</v>
      </c>
      <c r="I241" s="419">
        <f t="shared" si="12"/>
        <v>160877.42019999999</v>
      </c>
      <c r="J241" s="1049"/>
    </row>
    <row r="242" spans="1:10" ht="13.5" thickBot="1">
      <c r="A242" s="1041">
        <f>A239+1</f>
        <v>9</v>
      </c>
      <c r="B242" s="1044" t="s">
        <v>83</v>
      </c>
      <c r="C242" s="1041" t="s">
        <v>68</v>
      </c>
      <c r="D242" s="393">
        <v>1</v>
      </c>
      <c r="E242" s="295" t="s">
        <v>65</v>
      </c>
      <c r="F242" s="259">
        <v>44106</v>
      </c>
      <c r="G242" s="293" t="s">
        <v>390</v>
      </c>
      <c r="H242" s="351">
        <v>510672</v>
      </c>
      <c r="I242" s="419">
        <f t="shared" si="12"/>
        <v>536256.66720000003</v>
      </c>
      <c r="J242" s="1047">
        <f>+ROUND(AVERAGE(I242:I244),0)</f>
        <v>536257</v>
      </c>
    </row>
    <row r="243" spans="1:10" ht="13.5" thickBot="1">
      <c r="A243" s="1042"/>
      <c r="B243" s="1045"/>
      <c r="C243" s="1042"/>
      <c r="D243" s="393">
        <v>2</v>
      </c>
      <c r="E243" s="295" t="s">
        <v>65</v>
      </c>
      <c r="F243" s="259">
        <v>44106</v>
      </c>
      <c r="G243" s="295" t="s">
        <v>391</v>
      </c>
      <c r="H243" s="351">
        <v>510672</v>
      </c>
      <c r="I243" s="419">
        <f t="shared" si="12"/>
        <v>536256.66720000003</v>
      </c>
      <c r="J243" s="1048"/>
    </row>
    <row r="244" spans="1:10" ht="13.5" thickBot="1">
      <c r="A244" s="1043"/>
      <c r="B244" s="1046"/>
      <c r="C244" s="1043"/>
      <c r="D244" s="394">
        <v>3</v>
      </c>
      <c r="E244" s="286" t="s">
        <v>65</v>
      </c>
      <c r="F244" s="259">
        <v>44106</v>
      </c>
      <c r="G244" s="286" t="s">
        <v>392</v>
      </c>
      <c r="H244" s="395">
        <v>510672</v>
      </c>
      <c r="I244" s="419">
        <f t="shared" si="12"/>
        <v>536256.66720000003</v>
      </c>
      <c r="J244" s="1049"/>
    </row>
    <row r="245" spans="1:10" ht="13.5" thickBot="1">
      <c r="A245" s="1050">
        <f>A242+1</f>
        <v>10</v>
      </c>
      <c r="B245" s="1053" t="s">
        <v>82</v>
      </c>
      <c r="C245" s="1041" t="s">
        <v>68</v>
      </c>
      <c r="D245" s="422">
        <v>1</v>
      </c>
      <c r="E245" s="290" t="s">
        <v>65</v>
      </c>
      <c r="F245" s="259">
        <v>44106</v>
      </c>
      <c r="G245" s="293" t="s">
        <v>390</v>
      </c>
      <c r="H245" s="423">
        <v>51067</v>
      </c>
      <c r="I245" s="419">
        <f t="shared" si="12"/>
        <v>53625.456700000002</v>
      </c>
      <c r="J245" s="1047">
        <f>+ROUND(AVERAGE(I245:I247),0)</f>
        <v>53625</v>
      </c>
    </row>
    <row r="246" spans="1:10" ht="13.5" thickBot="1">
      <c r="A246" s="1051"/>
      <c r="B246" s="1054"/>
      <c r="C246" s="1042"/>
      <c r="D246" s="422">
        <v>2</v>
      </c>
      <c r="E246" s="290" t="s">
        <v>65</v>
      </c>
      <c r="F246" s="259">
        <v>44106</v>
      </c>
      <c r="G246" s="295" t="s">
        <v>391</v>
      </c>
      <c r="H246" s="423">
        <v>51067</v>
      </c>
      <c r="I246" s="419">
        <f t="shared" si="12"/>
        <v>53625.456700000002</v>
      </c>
      <c r="J246" s="1048"/>
    </row>
    <row r="247" spans="1:10" ht="12.75" customHeight="1" thickBot="1">
      <c r="A247" s="1052"/>
      <c r="B247" s="1055"/>
      <c r="C247" s="1043"/>
      <c r="D247" s="422">
        <v>3</v>
      </c>
      <c r="E247" s="290" t="s">
        <v>65</v>
      </c>
      <c r="F247" s="259">
        <v>44106</v>
      </c>
      <c r="G247" s="286" t="s">
        <v>392</v>
      </c>
      <c r="H247" s="423">
        <v>51067</v>
      </c>
      <c r="I247" s="419">
        <f t="shared" si="12"/>
        <v>53625.456700000002</v>
      </c>
      <c r="J247" s="1049"/>
    </row>
    <row r="248" spans="1:10" ht="13.5" thickBot="1">
      <c r="A248" s="1050">
        <f>A245+1</f>
        <v>11</v>
      </c>
      <c r="B248" s="1044" t="s">
        <v>81</v>
      </c>
      <c r="C248" s="1041" t="s">
        <v>68</v>
      </c>
      <c r="D248" s="417">
        <v>1</v>
      </c>
      <c r="E248" s="293" t="s">
        <v>65</v>
      </c>
      <c r="F248" s="259">
        <v>44106</v>
      </c>
      <c r="G248" s="293" t="s">
        <v>390</v>
      </c>
      <c r="H248" s="350">
        <v>102134</v>
      </c>
      <c r="I248" s="419">
        <f t="shared" si="12"/>
        <v>107250.9134</v>
      </c>
      <c r="J248" s="1047">
        <f>+ROUND(AVERAGE(I248:I250),0)</f>
        <v>107251</v>
      </c>
    </row>
    <row r="249" spans="1:10" ht="13.5" thickBot="1">
      <c r="A249" s="1051"/>
      <c r="B249" s="1045"/>
      <c r="C249" s="1042"/>
      <c r="D249" s="393">
        <v>2</v>
      </c>
      <c r="E249" s="295" t="s">
        <v>65</v>
      </c>
      <c r="F249" s="259">
        <v>44106</v>
      </c>
      <c r="G249" s="295" t="s">
        <v>391</v>
      </c>
      <c r="H249" s="351">
        <v>102134</v>
      </c>
      <c r="I249" s="419">
        <f t="shared" si="12"/>
        <v>107250.9134</v>
      </c>
      <c r="J249" s="1048"/>
    </row>
    <row r="250" spans="1:10" ht="13.5" thickBot="1">
      <c r="A250" s="1052"/>
      <c r="B250" s="1046"/>
      <c r="C250" s="1043"/>
      <c r="D250" s="394">
        <v>3</v>
      </c>
      <c r="E250" s="286" t="s">
        <v>65</v>
      </c>
      <c r="F250" s="259">
        <v>44106</v>
      </c>
      <c r="G250" s="286" t="s">
        <v>392</v>
      </c>
      <c r="H250" s="395">
        <v>102134</v>
      </c>
      <c r="I250" s="419">
        <f t="shared" si="12"/>
        <v>107250.9134</v>
      </c>
      <c r="J250" s="1049"/>
    </row>
    <row r="251" spans="1:10" ht="13.5" thickBot="1">
      <c r="A251" s="1041">
        <f t="shared" ref="A251:A260" si="15">A248+1</f>
        <v>12</v>
      </c>
      <c r="B251" s="1044" t="s">
        <v>80</v>
      </c>
      <c r="C251" s="1041" t="s">
        <v>68</v>
      </c>
      <c r="D251" s="393">
        <v>1</v>
      </c>
      <c r="E251" s="295" t="s">
        <v>65</v>
      </c>
      <c r="F251" s="259">
        <v>44106</v>
      </c>
      <c r="G251" s="293" t="s">
        <v>390</v>
      </c>
      <c r="H251" s="351">
        <v>153202</v>
      </c>
      <c r="I251" s="419">
        <f t="shared" si="12"/>
        <v>160877.42019999999</v>
      </c>
      <c r="J251" s="1047">
        <f>+ROUND(AVERAGE(I251:I253),0)</f>
        <v>160877</v>
      </c>
    </row>
    <row r="252" spans="1:10" ht="13.5" thickBot="1">
      <c r="A252" s="1042"/>
      <c r="B252" s="1045"/>
      <c r="C252" s="1042"/>
      <c r="D252" s="393">
        <v>2</v>
      </c>
      <c r="E252" s="295" t="s">
        <v>65</v>
      </c>
      <c r="F252" s="259">
        <v>44106</v>
      </c>
      <c r="G252" s="295" t="s">
        <v>391</v>
      </c>
      <c r="H252" s="351">
        <v>153202</v>
      </c>
      <c r="I252" s="419">
        <f t="shared" si="12"/>
        <v>160877.42019999999</v>
      </c>
      <c r="J252" s="1048"/>
    </row>
    <row r="253" spans="1:10" ht="13.5" thickBot="1">
      <c r="A253" s="1043"/>
      <c r="B253" s="1046"/>
      <c r="C253" s="1043"/>
      <c r="D253" s="394">
        <v>3</v>
      </c>
      <c r="E253" s="286" t="s">
        <v>65</v>
      </c>
      <c r="F253" s="259">
        <v>44106</v>
      </c>
      <c r="G253" s="286" t="s">
        <v>392</v>
      </c>
      <c r="H253" s="395">
        <v>153202</v>
      </c>
      <c r="I253" s="419">
        <f t="shared" si="12"/>
        <v>160877.42019999999</v>
      </c>
      <c r="J253" s="1049"/>
    </row>
    <row r="254" spans="1:10" ht="13.5" thickBot="1">
      <c r="A254" s="1041">
        <f t="shared" si="15"/>
        <v>13</v>
      </c>
      <c r="B254" s="1044" t="s">
        <v>79</v>
      </c>
      <c r="C254" s="1041" t="s">
        <v>68</v>
      </c>
      <c r="D254" s="393">
        <v>1</v>
      </c>
      <c r="E254" s="295" t="s">
        <v>65</v>
      </c>
      <c r="F254" s="259">
        <v>44106</v>
      </c>
      <c r="G254" s="293" t="s">
        <v>390</v>
      </c>
      <c r="H254" s="351">
        <v>204269</v>
      </c>
      <c r="I254" s="419">
        <f t="shared" si="12"/>
        <v>214502.8769</v>
      </c>
      <c r="J254" s="1047">
        <f>+ROUND(AVERAGE(I254:I256),0)</f>
        <v>214503</v>
      </c>
    </row>
    <row r="255" spans="1:10" ht="13.5" thickBot="1">
      <c r="A255" s="1042"/>
      <c r="B255" s="1045"/>
      <c r="C255" s="1042"/>
      <c r="D255" s="393">
        <v>2</v>
      </c>
      <c r="E255" s="295" t="s">
        <v>65</v>
      </c>
      <c r="F255" s="259">
        <v>44106</v>
      </c>
      <c r="G255" s="295" t="s">
        <v>391</v>
      </c>
      <c r="H255" s="351">
        <v>204269</v>
      </c>
      <c r="I255" s="419">
        <f t="shared" si="12"/>
        <v>214502.8769</v>
      </c>
      <c r="J255" s="1048"/>
    </row>
    <row r="256" spans="1:10" ht="13.5" thickBot="1">
      <c r="A256" s="1043"/>
      <c r="B256" s="1046"/>
      <c r="C256" s="1043"/>
      <c r="D256" s="394">
        <v>3</v>
      </c>
      <c r="E256" s="286" t="s">
        <v>65</v>
      </c>
      <c r="F256" s="259">
        <v>44106</v>
      </c>
      <c r="G256" s="286" t="s">
        <v>392</v>
      </c>
      <c r="H256" s="395">
        <v>204269</v>
      </c>
      <c r="I256" s="419">
        <f t="shared" si="12"/>
        <v>214502.8769</v>
      </c>
      <c r="J256" s="1049"/>
    </row>
    <row r="257" spans="1:10" ht="13.5" thickBot="1">
      <c r="A257" s="1041">
        <f t="shared" si="15"/>
        <v>14</v>
      </c>
      <c r="B257" s="1044" t="s">
        <v>78</v>
      </c>
      <c r="C257" s="1041" t="s">
        <v>68</v>
      </c>
      <c r="D257" s="393">
        <v>1</v>
      </c>
      <c r="E257" s="295" t="s">
        <v>65</v>
      </c>
      <c r="F257" s="259">
        <v>44106</v>
      </c>
      <c r="G257" s="293" t="s">
        <v>390</v>
      </c>
      <c r="H257" s="351">
        <v>255336</v>
      </c>
      <c r="I257" s="419">
        <f t="shared" si="12"/>
        <v>268128.33360000001</v>
      </c>
      <c r="J257" s="1047">
        <f>+ROUND(AVERAGE(I257:I259),0)</f>
        <v>268128</v>
      </c>
    </row>
    <row r="258" spans="1:10" ht="13.5" thickBot="1">
      <c r="A258" s="1042"/>
      <c r="B258" s="1045"/>
      <c r="C258" s="1042"/>
      <c r="D258" s="393">
        <v>2</v>
      </c>
      <c r="E258" s="295" t="s">
        <v>65</v>
      </c>
      <c r="F258" s="259">
        <v>44106</v>
      </c>
      <c r="G258" s="295" t="s">
        <v>391</v>
      </c>
      <c r="H258" s="351">
        <v>255336</v>
      </c>
      <c r="I258" s="419">
        <f t="shared" si="12"/>
        <v>268128.33360000001</v>
      </c>
      <c r="J258" s="1048"/>
    </row>
    <row r="259" spans="1:10" ht="13.5" thickBot="1">
      <c r="A259" s="1043"/>
      <c r="B259" s="1046"/>
      <c r="C259" s="1043"/>
      <c r="D259" s="394">
        <v>3</v>
      </c>
      <c r="E259" s="286" t="s">
        <v>65</v>
      </c>
      <c r="F259" s="259">
        <v>44106</v>
      </c>
      <c r="G259" s="286" t="s">
        <v>392</v>
      </c>
      <c r="H259" s="395">
        <v>255336</v>
      </c>
      <c r="I259" s="419">
        <f t="shared" si="12"/>
        <v>268128.33360000001</v>
      </c>
      <c r="J259" s="1049"/>
    </row>
    <row r="260" spans="1:10" ht="13.5" thickBot="1">
      <c r="A260" s="1041">
        <f t="shared" si="15"/>
        <v>15</v>
      </c>
      <c r="B260" s="1044" t="s">
        <v>77</v>
      </c>
      <c r="C260" s="1041" t="s">
        <v>68</v>
      </c>
      <c r="D260" s="393">
        <v>1</v>
      </c>
      <c r="E260" s="295" t="s">
        <v>65</v>
      </c>
      <c r="F260" s="259">
        <v>44106</v>
      </c>
      <c r="G260" s="293" t="s">
        <v>390</v>
      </c>
      <c r="H260" s="351">
        <v>306403</v>
      </c>
      <c r="I260" s="419">
        <f t="shared" si="12"/>
        <v>321753.79029999999</v>
      </c>
      <c r="J260" s="1047">
        <f>+ROUND(AVERAGE(I260:I262),0)</f>
        <v>321754</v>
      </c>
    </row>
    <row r="261" spans="1:10" ht="13.5" thickBot="1">
      <c r="A261" s="1042"/>
      <c r="B261" s="1045"/>
      <c r="C261" s="1042"/>
      <c r="D261" s="393">
        <v>2</v>
      </c>
      <c r="E261" s="295" t="s">
        <v>65</v>
      </c>
      <c r="F261" s="259">
        <v>44106</v>
      </c>
      <c r="G261" s="295" t="s">
        <v>391</v>
      </c>
      <c r="H261" s="351">
        <v>306403</v>
      </c>
      <c r="I261" s="419">
        <f t="shared" si="12"/>
        <v>321753.79029999999</v>
      </c>
      <c r="J261" s="1048"/>
    </row>
    <row r="262" spans="1:10" ht="13.5" thickBot="1">
      <c r="A262" s="1043"/>
      <c r="B262" s="1046"/>
      <c r="C262" s="1043"/>
      <c r="D262" s="394">
        <v>3</v>
      </c>
      <c r="E262" s="286" t="s">
        <v>65</v>
      </c>
      <c r="F262" s="259">
        <v>44106</v>
      </c>
      <c r="G262" s="286" t="s">
        <v>392</v>
      </c>
      <c r="H262" s="395">
        <v>306403</v>
      </c>
      <c r="I262" s="419">
        <f t="shared" si="12"/>
        <v>321753.79029999999</v>
      </c>
      <c r="J262" s="1049"/>
    </row>
    <row r="263" spans="1:10" ht="13.5" thickBot="1">
      <c r="A263" s="1041">
        <f t="shared" ref="A263:A266" si="16">A260+1</f>
        <v>16</v>
      </c>
      <c r="B263" s="1044" t="s">
        <v>76</v>
      </c>
      <c r="C263" s="1041" t="s">
        <v>68</v>
      </c>
      <c r="D263" s="393">
        <v>1</v>
      </c>
      <c r="E263" s="295" t="s">
        <v>65</v>
      </c>
      <c r="F263" s="259">
        <v>44106</v>
      </c>
      <c r="G263" s="293" t="s">
        <v>390</v>
      </c>
      <c r="H263" s="351">
        <v>357470</v>
      </c>
      <c r="I263" s="419">
        <f t="shared" si="12"/>
        <v>375379.24699999997</v>
      </c>
      <c r="J263" s="1047">
        <f>+ROUND(AVERAGE(I263:I265),0)</f>
        <v>375379</v>
      </c>
    </row>
    <row r="264" spans="1:10" ht="13.5" thickBot="1">
      <c r="A264" s="1042"/>
      <c r="B264" s="1045"/>
      <c r="C264" s="1042"/>
      <c r="D264" s="393">
        <v>2</v>
      </c>
      <c r="E264" s="295" t="s">
        <v>65</v>
      </c>
      <c r="F264" s="259">
        <v>44106</v>
      </c>
      <c r="G264" s="295" t="s">
        <v>391</v>
      </c>
      <c r="H264" s="351">
        <v>357470</v>
      </c>
      <c r="I264" s="419">
        <f t="shared" si="12"/>
        <v>375379.24699999997</v>
      </c>
      <c r="J264" s="1048"/>
    </row>
    <row r="265" spans="1:10" ht="13.5" thickBot="1">
      <c r="A265" s="1043"/>
      <c r="B265" s="1046"/>
      <c r="C265" s="1043"/>
      <c r="D265" s="394">
        <v>3</v>
      </c>
      <c r="E265" s="286" t="s">
        <v>65</v>
      </c>
      <c r="F265" s="259">
        <v>44106</v>
      </c>
      <c r="G265" s="286" t="s">
        <v>392</v>
      </c>
      <c r="H265" s="395">
        <v>357470</v>
      </c>
      <c r="I265" s="419">
        <f t="shared" si="12"/>
        <v>375379.24699999997</v>
      </c>
      <c r="J265" s="1049"/>
    </row>
    <row r="266" spans="1:10" ht="13.5" thickBot="1">
      <c r="A266" s="1041">
        <f t="shared" si="16"/>
        <v>17</v>
      </c>
      <c r="B266" s="1044" t="s">
        <v>75</v>
      </c>
      <c r="C266" s="1041" t="s">
        <v>68</v>
      </c>
      <c r="D266" s="393">
        <v>1</v>
      </c>
      <c r="E266" s="295" t="s">
        <v>65</v>
      </c>
      <c r="F266" s="259">
        <v>44106</v>
      </c>
      <c r="G266" s="293" t="s">
        <v>390</v>
      </c>
      <c r="H266" s="351">
        <v>408538</v>
      </c>
      <c r="I266" s="419">
        <f t="shared" si="12"/>
        <v>429005.75380000001</v>
      </c>
      <c r="J266" s="1047">
        <f>+ROUND(AVERAGE(I266:I268),0)</f>
        <v>429005</v>
      </c>
    </row>
    <row r="267" spans="1:10" ht="13.5" thickBot="1">
      <c r="A267" s="1042"/>
      <c r="B267" s="1045"/>
      <c r="C267" s="1042"/>
      <c r="D267" s="393">
        <v>2</v>
      </c>
      <c r="E267" s="295" t="s">
        <v>65</v>
      </c>
      <c r="F267" s="259">
        <v>44106</v>
      </c>
      <c r="G267" s="295" t="s">
        <v>391</v>
      </c>
      <c r="H267" s="351">
        <v>408538</v>
      </c>
      <c r="I267" s="419">
        <f t="shared" si="12"/>
        <v>429005.75380000001</v>
      </c>
      <c r="J267" s="1048"/>
    </row>
    <row r="268" spans="1:10" ht="13.5" thickBot="1">
      <c r="A268" s="1043"/>
      <c r="B268" s="1046"/>
      <c r="C268" s="1043"/>
      <c r="D268" s="394">
        <v>3</v>
      </c>
      <c r="E268" s="286" t="s">
        <v>65</v>
      </c>
      <c r="F268" s="259">
        <v>44106</v>
      </c>
      <c r="G268" s="286" t="s">
        <v>392</v>
      </c>
      <c r="H268" s="395">
        <v>408537</v>
      </c>
      <c r="I268" s="419">
        <f t="shared" si="12"/>
        <v>429004.70370000001</v>
      </c>
      <c r="J268" s="1049"/>
    </row>
    <row r="269" spans="1:10" ht="13.5" thickBot="1">
      <c r="A269" s="1041">
        <f>A266+1</f>
        <v>18</v>
      </c>
      <c r="B269" s="1044" t="s">
        <v>74</v>
      </c>
      <c r="C269" s="1041" t="s">
        <v>68</v>
      </c>
      <c r="D269" s="393">
        <v>1</v>
      </c>
      <c r="E269" s="295" t="s">
        <v>65</v>
      </c>
      <c r="F269" s="259">
        <v>44106</v>
      </c>
      <c r="G269" s="293" t="s">
        <v>390</v>
      </c>
      <c r="H269" s="351">
        <v>459605</v>
      </c>
      <c r="I269" s="419">
        <f t="shared" si="12"/>
        <v>482631.21049999999</v>
      </c>
      <c r="J269" s="1047">
        <f>+ROUND(AVERAGE(I269:I271),0)</f>
        <v>482631</v>
      </c>
    </row>
    <row r="270" spans="1:10" ht="13.5" thickBot="1">
      <c r="A270" s="1042"/>
      <c r="B270" s="1045"/>
      <c r="C270" s="1042"/>
      <c r="D270" s="393">
        <v>2</v>
      </c>
      <c r="E270" s="295" t="s">
        <v>65</v>
      </c>
      <c r="F270" s="259">
        <v>44106</v>
      </c>
      <c r="G270" s="295" t="s">
        <v>391</v>
      </c>
      <c r="H270" s="351">
        <v>459605</v>
      </c>
      <c r="I270" s="419">
        <f t="shared" si="12"/>
        <v>482631.21049999999</v>
      </c>
      <c r="J270" s="1048"/>
    </row>
    <row r="271" spans="1:10" ht="13.5" thickBot="1">
      <c r="A271" s="1043"/>
      <c r="B271" s="1046"/>
      <c r="C271" s="1043"/>
      <c r="D271" s="394">
        <v>3</v>
      </c>
      <c r="E271" s="286" t="s">
        <v>65</v>
      </c>
      <c r="F271" s="259">
        <v>44106</v>
      </c>
      <c r="G271" s="286" t="s">
        <v>392</v>
      </c>
      <c r="H271" s="395">
        <v>459605</v>
      </c>
      <c r="I271" s="419">
        <f t="shared" si="12"/>
        <v>482631.21049999999</v>
      </c>
      <c r="J271" s="1049"/>
    </row>
    <row r="272" spans="1:10" ht="13.5" thickBot="1">
      <c r="A272" s="1041">
        <f>A269+1</f>
        <v>19</v>
      </c>
      <c r="B272" s="1044" t="s">
        <v>73</v>
      </c>
      <c r="C272" s="1041" t="s">
        <v>68</v>
      </c>
      <c r="D272" s="393">
        <v>1</v>
      </c>
      <c r="E272" s="295" t="s">
        <v>65</v>
      </c>
      <c r="F272" s="259">
        <v>44106</v>
      </c>
      <c r="G272" s="293" t="s">
        <v>390</v>
      </c>
      <c r="H272" s="351">
        <v>102134</v>
      </c>
      <c r="I272" s="419">
        <f t="shared" si="12"/>
        <v>107250.9134</v>
      </c>
      <c r="J272" s="1047">
        <f>+ROUND(AVERAGE(I272:I274),0)</f>
        <v>107251</v>
      </c>
    </row>
    <row r="273" spans="1:10" ht="13.5" thickBot="1">
      <c r="A273" s="1042"/>
      <c r="B273" s="1045"/>
      <c r="C273" s="1042"/>
      <c r="D273" s="393">
        <v>2</v>
      </c>
      <c r="E273" s="295" t="s">
        <v>65</v>
      </c>
      <c r="F273" s="259">
        <v>44106</v>
      </c>
      <c r="G273" s="295" t="s">
        <v>391</v>
      </c>
      <c r="H273" s="351">
        <v>102134</v>
      </c>
      <c r="I273" s="419">
        <f t="shared" si="12"/>
        <v>107250.9134</v>
      </c>
      <c r="J273" s="1048"/>
    </row>
    <row r="274" spans="1:10" ht="13.5" thickBot="1">
      <c r="A274" s="1043"/>
      <c r="B274" s="1046"/>
      <c r="C274" s="1043"/>
      <c r="D274" s="394">
        <v>3</v>
      </c>
      <c r="E274" s="286" t="s">
        <v>65</v>
      </c>
      <c r="F274" s="259">
        <v>44106</v>
      </c>
      <c r="G274" s="286" t="s">
        <v>392</v>
      </c>
      <c r="H274" s="395">
        <v>102134</v>
      </c>
      <c r="I274" s="419">
        <f t="shared" si="12"/>
        <v>107250.9134</v>
      </c>
      <c r="J274" s="1049"/>
    </row>
    <row r="275" spans="1:10" ht="13.5" thickBot="1">
      <c r="A275" s="1041">
        <f t="shared" ref="A275:A281" si="17">A272+1</f>
        <v>20</v>
      </c>
      <c r="B275" s="1044" t="s">
        <v>72</v>
      </c>
      <c r="C275" s="1041" t="s">
        <v>68</v>
      </c>
      <c r="D275" s="393">
        <v>1</v>
      </c>
      <c r="E275" s="295" t="s">
        <v>65</v>
      </c>
      <c r="F275" s="259">
        <v>44106</v>
      </c>
      <c r="G275" s="293" t="s">
        <v>390</v>
      </c>
      <c r="H275" s="351">
        <v>76601</v>
      </c>
      <c r="I275" s="419">
        <f t="shared" si="12"/>
        <v>80438.710099999997</v>
      </c>
      <c r="J275" s="1047">
        <f>+ROUND(AVERAGE(I275:I277),0)</f>
        <v>80439</v>
      </c>
    </row>
    <row r="276" spans="1:10" ht="13.5" thickBot="1">
      <c r="A276" s="1042"/>
      <c r="B276" s="1045"/>
      <c r="C276" s="1042"/>
      <c r="D276" s="393">
        <v>2</v>
      </c>
      <c r="E276" s="295" t="s">
        <v>65</v>
      </c>
      <c r="F276" s="259">
        <v>44106</v>
      </c>
      <c r="G276" s="295" t="s">
        <v>391</v>
      </c>
      <c r="H276" s="351">
        <v>76601</v>
      </c>
      <c r="I276" s="419">
        <f t="shared" si="12"/>
        <v>80438.710099999997</v>
      </c>
      <c r="J276" s="1048"/>
    </row>
    <row r="277" spans="1:10" ht="13.5" thickBot="1">
      <c r="A277" s="1043"/>
      <c r="B277" s="1046"/>
      <c r="C277" s="1043"/>
      <c r="D277" s="394">
        <v>3</v>
      </c>
      <c r="E277" s="286" t="s">
        <v>65</v>
      </c>
      <c r="F277" s="259">
        <v>44106</v>
      </c>
      <c r="G277" s="286" t="s">
        <v>392</v>
      </c>
      <c r="H277" s="395">
        <v>76601</v>
      </c>
      <c r="I277" s="419">
        <f t="shared" si="12"/>
        <v>80438.710099999997</v>
      </c>
      <c r="J277" s="1049"/>
    </row>
    <row r="278" spans="1:10" ht="13.5" thickBot="1">
      <c r="A278" s="1041">
        <f t="shared" si="17"/>
        <v>21</v>
      </c>
      <c r="B278" s="1044" t="s">
        <v>71</v>
      </c>
      <c r="C278" s="1041" t="s">
        <v>68</v>
      </c>
      <c r="D278" s="393">
        <v>1</v>
      </c>
      <c r="E278" s="295" t="s">
        <v>65</v>
      </c>
      <c r="F278" s="259">
        <v>44106</v>
      </c>
      <c r="G278" s="293" t="s">
        <v>390</v>
      </c>
      <c r="H278" s="351">
        <v>153202</v>
      </c>
      <c r="I278" s="419">
        <f t="shared" si="12"/>
        <v>160877.42019999999</v>
      </c>
      <c r="J278" s="1047">
        <f>+ROUND(AVERAGE(I278:I280),0)</f>
        <v>160877</v>
      </c>
    </row>
    <row r="279" spans="1:10" ht="13.5" thickBot="1">
      <c r="A279" s="1042"/>
      <c r="B279" s="1045"/>
      <c r="C279" s="1042"/>
      <c r="D279" s="393">
        <v>2</v>
      </c>
      <c r="E279" s="295" t="s">
        <v>65</v>
      </c>
      <c r="F279" s="259">
        <v>44106</v>
      </c>
      <c r="G279" s="295" t="s">
        <v>391</v>
      </c>
      <c r="H279" s="351">
        <v>153202</v>
      </c>
      <c r="I279" s="419">
        <f t="shared" si="12"/>
        <v>160877.42019999999</v>
      </c>
      <c r="J279" s="1048"/>
    </row>
    <row r="280" spans="1:10" ht="13.5" thickBot="1">
      <c r="A280" s="1043"/>
      <c r="B280" s="1046"/>
      <c r="C280" s="1043"/>
      <c r="D280" s="394">
        <v>3</v>
      </c>
      <c r="E280" s="286" t="s">
        <v>65</v>
      </c>
      <c r="F280" s="259">
        <v>44106</v>
      </c>
      <c r="G280" s="286" t="s">
        <v>392</v>
      </c>
      <c r="H280" s="395">
        <v>153202</v>
      </c>
      <c r="I280" s="419">
        <f t="shared" si="12"/>
        <v>160877.42019999999</v>
      </c>
      <c r="J280" s="1049"/>
    </row>
    <row r="281" spans="1:10" ht="13.5" thickBot="1">
      <c r="A281" s="1041">
        <f t="shared" si="17"/>
        <v>22</v>
      </c>
      <c r="B281" s="1044" t="s">
        <v>70</v>
      </c>
      <c r="C281" s="1041" t="s">
        <v>68</v>
      </c>
      <c r="D281" s="393">
        <v>1</v>
      </c>
      <c r="E281" s="295" t="s">
        <v>65</v>
      </c>
      <c r="F281" s="259">
        <v>44106</v>
      </c>
      <c r="G281" s="293" t="s">
        <v>390</v>
      </c>
      <c r="H281" s="351">
        <v>102134</v>
      </c>
      <c r="I281" s="419">
        <f t="shared" si="12"/>
        <v>107250.9134</v>
      </c>
      <c r="J281" s="1047">
        <f>+ROUND(AVERAGE(I281:I283),0)</f>
        <v>107251</v>
      </c>
    </row>
    <row r="282" spans="1:10" ht="13.5" thickBot="1">
      <c r="A282" s="1042"/>
      <c r="B282" s="1045"/>
      <c r="C282" s="1042"/>
      <c r="D282" s="393">
        <v>2</v>
      </c>
      <c r="E282" s="295" t="s">
        <v>65</v>
      </c>
      <c r="F282" s="259">
        <v>44106</v>
      </c>
      <c r="G282" s="295" t="s">
        <v>391</v>
      </c>
      <c r="H282" s="351">
        <v>102134</v>
      </c>
      <c r="I282" s="419">
        <f t="shared" ref="I282:I286" si="18">H282+(H282*$K$2)</f>
        <v>107250.9134</v>
      </c>
      <c r="J282" s="1048"/>
    </row>
    <row r="283" spans="1:10" ht="13.5" thickBot="1">
      <c r="A283" s="1043"/>
      <c r="B283" s="1046"/>
      <c r="C283" s="1043"/>
      <c r="D283" s="394">
        <v>3</v>
      </c>
      <c r="E283" s="286" t="s">
        <v>65</v>
      </c>
      <c r="F283" s="259">
        <v>44106</v>
      </c>
      <c r="G283" s="286" t="s">
        <v>392</v>
      </c>
      <c r="H283" s="395">
        <v>102134</v>
      </c>
      <c r="I283" s="419">
        <f t="shared" si="18"/>
        <v>107250.9134</v>
      </c>
      <c r="J283" s="1049"/>
    </row>
    <row r="284" spans="1:10" ht="13.5" thickBot="1">
      <c r="A284" s="1041">
        <f t="shared" ref="A284" si="19">A281+1</f>
        <v>23</v>
      </c>
      <c r="B284" s="1044" t="s">
        <v>69</v>
      </c>
      <c r="C284" s="1041" t="s">
        <v>68</v>
      </c>
      <c r="D284" s="393">
        <v>1</v>
      </c>
      <c r="E284" s="295" t="s">
        <v>65</v>
      </c>
      <c r="F284" s="259">
        <v>44106</v>
      </c>
      <c r="G284" s="293" t="s">
        <v>390</v>
      </c>
      <c r="H284" s="351">
        <v>153201</v>
      </c>
      <c r="I284" s="419">
        <f t="shared" si="18"/>
        <v>160876.3701</v>
      </c>
      <c r="J284" s="1047">
        <f>+ROUND(AVERAGE(I284:I286),0)</f>
        <v>160877</v>
      </c>
    </row>
    <row r="285" spans="1:10" ht="13.5" thickBot="1">
      <c r="A285" s="1042"/>
      <c r="B285" s="1045"/>
      <c r="C285" s="1042"/>
      <c r="D285" s="393">
        <v>2</v>
      </c>
      <c r="E285" s="295" t="s">
        <v>65</v>
      </c>
      <c r="F285" s="259">
        <v>44106</v>
      </c>
      <c r="G285" s="295" t="s">
        <v>391</v>
      </c>
      <c r="H285" s="351">
        <v>153202</v>
      </c>
      <c r="I285" s="419">
        <f t="shared" si="18"/>
        <v>160877.42019999999</v>
      </c>
      <c r="J285" s="1048"/>
    </row>
    <row r="286" spans="1:10" ht="13.5" thickBot="1">
      <c r="A286" s="1043"/>
      <c r="B286" s="1046"/>
      <c r="C286" s="1043"/>
      <c r="D286" s="394">
        <v>3</v>
      </c>
      <c r="E286" s="286" t="s">
        <v>65</v>
      </c>
      <c r="F286" s="259">
        <v>44106</v>
      </c>
      <c r="G286" s="286" t="s">
        <v>392</v>
      </c>
      <c r="H286" s="395">
        <v>153202</v>
      </c>
      <c r="I286" s="419">
        <f t="shared" si="18"/>
        <v>160877.42019999999</v>
      </c>
      <c r="J286" s="1049"/>
    </row>
  </sheetData>
  <autoFilter ref="A2:J174" xr:uid="{00000000-0009-0000-0000-000001000000}"/>
  <mergeCells count="359">
    <mergeCell ref="A45:A46"/>
    <mergeCell ref="A84:A85"/>
    <mergeCell ref="B84:B85"/>
    <mergeCell ref="C84:C85"/>
    <mergeCell ref="J84:J85"/>
    <mergeCell ref="A162:A164"/>
    <mergeCell ref="B162:B164"/>
    <mergeCell ref="C162:C164"/>
    <mergeCell ref="J162:J164"/>
    <mergeCell ref="A125:A127"/>
    <mergeCell ref="B125:B127"/>
    <mergeCell ref="C125:C127"/>
    <mergeCell ref="J94:J95"/>
    <mergeCell ref="A73:A75"/>
    <mergeCell ref="A77:A78"/>
    <mergeCell ref="C77:C78"/>
    <mergeCell ref="B63:B64"/>
    <mergeCell ref="C63:C64"/>
    <mergeCell ref="A55:A56"/>
    <mergeCell ref="B55:B56"/>
    <mergeCell ref="C55:C56"/>
    <mergeCell ref="C61:C62"/>
    <mergeCell ref="A67:A68"/>
    <mergeCell ref="B67:B68"/>
    <mergeCell ref="C7:C10"/>
    <mergeCell ref="J7:J10"/>
    <mergeCell ref="A33:A34"/>
    <mergeCell ref="B33:B34"/>
    <mergeCell ref="C33:C34"/>
    <mergeCell ref="J33:J34"/>
    <mergeCell ref="J13:J14"/>
    <mergeCell ref="J51:J52"/>
    <mergeCell ref="J53:J54"/>
    <mergeCell ref="B47:B48"/>
    <mergeCell ref="C47:C48"/>
    <mergeCell ref="J15:J16"/>
    <mergeCell ref="C13:C14"/>
    <mergeCell ref="C41:C42"/>
    <mergeCell ref="A43:A44"/>
    <mergeCell ref="A39:A40"/>
    <mergeCell ref="B39:B40"/>
    <mergeCell ref="C39:C40"/>
    <mergeCell ref="B43:B44"/>
    <mergeCell ref="C43:C44"/>
    <mergeCell ref="A27:A28"/>
    <mergeCell ref="B27:B28"/>
    <mergeCell ref="C27:C28"/>
    <mergeCell ref="A21:A22"/>
    <mergeCell ref="A1:J1"/>
    <mergeCell ref="A17:A18"/>
    <mergeCell ref="B17:B18"/>
    <mergeCell ref="C17:C18"/>
    <mergeCell ref="A15:A16"/>
    <mergeCell ref="C37:C38"/>
    <mergeCell ref="A29:A32"/>
    <mergeCell ref="B29:B32"/>
    <mergeCell ref="C29:C32"/>
    <mergeCell ref="A35:A36"/>
    <mergeCell ref="B35:B36"/>
    <mergeCell ref="C35:C36"/>
    <mergeCell ref="B23:B24"/>
    <mergeCell ref="C23:C24"/>
    <mergeCell ref="A37:A38"/>
    <mergeCell ref="B37:B38"/>
    <mergeCell ref="J4:J6"/>
    <mergeCell ref="J17:J18"/>
    <mergeCell ref="J11:J12"/>
    <mergeCell ref="A4:A6"/>
    <mergeCell ref="B4:B6"/>
    <mergeCell ref="C4:C6"/>
    <mergeCell ref="A7:A10"/>
    <mergeCell ref="B7:B10"/>
    <mergeCell ref="A41:A42"/>
    <mergeCell ref="B41:B42"/>
    <mergeCell ref="A11:A12"/>
    <mergeCell ref="B11:B12"/>
    <mergeCell ref="C11:C12"/>
    <mergeCell ref="A13:A14"/>
    <mergeCell ref="B13:B14"/>
    <mergeCell ref="B15:B16"/>
    <mergeCell ref="C15:C16"/>
    <mergeCell ref="B21:B22"/>
    <mergeCell ref="C21:C22"/>
    <mergeCell ref="A23:A24"/>
    <mergeCell ref="A19:A20"/>
    <mergeCell ref="B19:B20"/>
    <mergeCell ref="C19:C20"/>
    <mergeCell ref="A25:A26"/>
    <mergeCell ref="B25:B26"/>
    <mergeCell ref="C25:C26"/>
    <mergeCell ref="J65:J66"/>
    <mergeCell ref="J67:J68"/>
    <mergeCell ref="J125:J127"/>
    <mergeCell ref="B73:B75"/>
    <mergeCell ref="C73:C75"/>
    <mergeCell ref="J73:J75"/>
    <mergeCell ref="B77:B78"/>
    <mergeCell ref="A61:A62"/>
    <mergeCell ref="B61:B62"/>
    <mergeCell ref="C67:C68"/>
    <mergeCell ref="A65:A66"/>
    <mergeCell ref="J61:J62"/>
    <mergeCell ref="B86:B87"/>
    <mergeCell ref="C86:C87"/>
    <mergeCell ref="J86:J87"/>
    <mergeCell ref="A97:A99"/>
    <mergeCell ref="B97:B99"/>
    <mergeCell ref="C97:C99"/>
    <mergeCell ref="J97:J99"/>
    <mergeCell ref="A100:A102"/>
    <mergeCell ref="B100:B102"/>
    <mergeCell ref="C100:C102"/>
    <mergeCell ref="J100:J102"/>
    <mergeCell ref="A94:A95"/>
    <mergeCell ref="B45:B46"/>
    <mergeCell ref="C45:C46"/>
    <mergeCell ref="A90:A91"/>
    <mergeCell ref="B90:B91"/>
    <mergeCell ref="C90:C91"/>
    <mergeCell ref="B94:B95"/>
    <mergeCell ref="C94:C95"/>
    <mergeCell ref="A63:A64"/>
    <mergeCell ref="A51:A52"/>
    <mergeCell ref="B51:B52"/>
    <mergeCell ref="C51:C52"/>
    <mergeCell ref="A47:A48"/>
    <mergeCell ref="A49:A50"/>
    <mergeCell ref="B49:B50"/>
    <mergeCell ref="C49:C50"/>
    <mergeCell ref="A57:A58"/>
    <mergeCell ref="B57:B58"/>
    <mergeCell ref="C57:C58"/>
    <mergeCell ref="C53:C54"/>
    <mergeCell ref="A53:A54"/>
    <mergeCell ref="B53:B54"/>
    <mergeCell ref="A59:A60"/>
    <mergeCell ref="B59:B60"/>
    <mergeCell ref="C59:C60"/>
    <mergeCell ref="J19:J20"/>
    <mergeCell ref="J21:J22"/>
    <mergeCell ref="J47:J48"/>
    <mergeCell ref="J49:J50"/>
    <mergeCell ref="J39:J40"/>
    <mergeCell ref="J41:J42"/>
    <mergeCell ref="J43:J44"/>
    <mergeCell ref="J45:J46"/>
    <mergeCell ref="J23:J24"/>
    <mergeCell ref="J25:J26"/>
    <mergeCell ref="J27:J28"/>
    <mergeCell ref="J29:J32"/>
    <mergeCell ref="J35:J36"/>
    <mergeCell ref="J37:J38"/>
    <mergeCell ref="A266:A268"/>
    <mergeCell ref="B266:B268"/>
    <mergeCell ref="C266:C268"/>
    <mergeCell ref="J266:J268"/>
    <mergeCell ref="A269:A271"/>
    <mergeCell ref="B269:B271"/>
    <mergeCell ref="C269:C271"/>
    <mergeCell ref="J269:J271"/>
    <mergeCell ref="A272:A274"/>
    <mergeCell ref="B272:B274"/>
    <mergeCell ref="C272:C274"/>
    <mergeCell ref="J272:J274"/>
    <mergeCell ref="J55:J56"/>
    <mergeCell ref="J57:J58"/>
    <mergeCell ref="J59:J60"/>
    <mergeCell ref="A71:A72"/>
    <mergeCell ref="B71:B72"/>
    <mergeCell ref="C71:C72"/>
    <mergeCell ref="J71:J72"/>
    <mergeCell ref="J92:J93"/>
    <mergeCell ref="A92:A93"/>
    <mergeCell ref="J90:J91"/>
    <mergeCell ref="A88:A89"/>
    <mergeCell ref="B88:B89"/>
    <mergeCell ref="C88:C89"/>
    <mergeCell ref="B92:B93"/>
    <mergeCell ref="C92:C93"/>
    <mergeCell ref="B65:B66"/>
    <mergeCell ref="C65:C66"/>
    <mergeCell ref="J77:J78"/>
    <mergeCell ref="A79:A80"/>
    <mergeCell ref="B79:B80"/>
    <mergeCell ref="C79:C80"/>
    <mergeCell ref="J79:J80"/>
    <mergeCell ref="J63:J64"/>
    <mergeCell ref="A86:A87"/>
    <mergeCell ref="J88:J89"/>
    <mergeCell ref="A103:A105"/>
    <mergeCell ref="B103:B105"/>
    <mergeCell ref="C103:C105"/>
    <mergeCell ref="J103:J105"/>
    <mergeCell ref="A106:A108"/>
    <mergeCell ref="B106:B108"/>
    <mergeCell ref="C106:C108"/>
    <mergeCell ref="J106:J108"/>
    <mergeCell ref="A109:A111"/>
    <mergeCell ref="B109:B111"/>
    <mergeCell ref="C109:C111"/>
    <mergeCell ref="J109:J111"/>
    <mergeCell ref="A112:A114"/>
    <mergeCell ref="B112:B114"/>
    <mergeCell ref="C112:C114"/>
    <mergeCell ref="J112:J114"/>
    <mergeCell ref="A115:A117"/>
    <mergeCell ref="B115:B117"/>
    <mergeCell ref="C115:C117"/>
    <mergeCell ref="J115:J117"/>
    <mergeCell ref="A118:A120"/>
    <mergeCell ref="B118:B120"/>
    <mergeCell ref="C118:C120"/>
    <mergeCell ref="J118:J120"/>
    <mergeCell ref="A121:A123"/>
    <mergeCell ref="B121:B123"/>
    <mergeCell ref="C121:C123"/>
    <mergeCell ref="J121:J123"/>
    <mergeCell ref="A128:A130"/>
    <mergeCell ref="B128:B130"/>
    <mergeCell ref="C128:C130"/>
    <mergeCell ref="J128:J130"/>
    <mergeCell ref="A131:A133"/>
    <mergeCell ref="B131:B133"/>
    <mergeCell ref="C131:C133"/>
    <mergeCell ref="J131:J133"/>
    <mergeCell ref="A134:A136"/>
    <mergeCell ref="B134:B136"/>
    <mergeCell ref="C134:C136"/>
    <mergeCell ref="J134:J136"/>
    <mergeCell ref="A137:A139"/>
    <mergeCell ref="B137:B139"/>
    <mergeCell ref="C137:C139"/>
    <mergeCell ref="J137:J139"/>
    <mergeCell ref="A140:A142"/>
    <mergeCell ref="B140:B142"/>
    <mergeCell ref="C140:C142"/>
    <mergeCell ref="J140:J142"/>
    <mergeCell ref="A143:A145"/>
    <mergeCell ref="B143:B145"/>
    <mergeCell ref="C143:C145"/>
    <mergeCell ref="J143:J145"/>
    <mergeCell ref="A146:A148"/>
    <mergeCell ref="B146:B148"/>
    <mergeCell ref="C146:C148"/>
    <mergeCell ref="J146:J148"/>
    <mergeCell ref="A149:A151"/>
    <mergeCell ref="B149:B151"/>
    <mergeCell ref="C149:C151"/>
    <mergeCell ref="J149:J151"/>
    <mergeCell ref="A152:A154"/>
    <mergeCell ref="B152:B154"/>
    <mergeCell ref="C152:C154"/>
    <mergeCell ref="J152:J154"/>
    <mergeCell ref="A155:A157"/>
    <mergeCell ref="B155:B157"/>
    <mergeCell ref="C155:C157"/>
    <mergeCell ref="J155:J157"/>
    <mergeCell ref="A158:A160"/>
    <mergeCell ref="B158:B160"/>
    <mergeCell ref="C158:C160"/>
    <mergeCell ref="J158:J160"/>
    <mergeCell ref="B166:B167"/>
    <mergeCell ref="C166:C167"/>
    <mergeCell ref="B168:B169"/>
    <mergeCell ref="C168:C169"/>
    <mergeCell ref="B170:B171"/>
    <mergeCell ref="C170:C171"/>
    <mergeCell ref="B172:B173"/>
    <mergeCell ref="C172:C173"/>
    <mergeCell ref="A179:J179"/>
    <mergeCell ref="A180:A183"/>
    <mergeCell ref="B180:B183"/>
    <mergeCell ref="C180:C183"/>
    <mergeCell ref="J180:J183"/>
    <mergeCell ref="A186:J186"/>
    <mergeCell ref="A188:A189"/>
    <mergeCell ref="B188:D188"/>
    <mergeCell ref="B189:D189"/>
    <mergeCell ref="A217:J217"/>
    <mergeCell ref="A218:A220"/>
    <mergeCell ref="B218:B220"/>
    <mergeCell ref="C218:C220"/>
    <mergeCell ref="J218:J220"/>
    <mergeCell ref="A227:A229"/>
    <mergeCell ref="B227:B229"/>
    <mergeCell ref="C227:C229"/>
    <mergeCell ref="J227:J229"/>
    <mergeCell ref="A230:A232"/>
    <mergeCell ref="B230:B232"/>
    <mergeCell ref="C230:C232"/>
    <mergeCell ref="J230:J232"/>
    <mergeCell ref="A221:A223"/>
    <mergeCell ref="B221:B223"/>
    <mergeCell ref="C221:C223"/>
    <mergeCell ref="J221:J223"/>
    <mergeCell ref="A224:A226"/>
    <mergeCell ref="B224:B226"/>
    <mergeCell ref="C224:C226"/>
    <mergeCell ref="J224:J226"/>
    <mergeCell ref="A233:A235"/>
    <mergeCell ref="B233:B235"/>
    <mergeCell ref="C233:C235"/>
    <mergeCell ref="J233:J235"/>
    <mergeCell ref="A236:A238"/>
    <mergeCell ref="B236:B238"/>
    <mergeCell ref="C236:C238"/>
    <mergeCell ref="J236:J238"/>
    <mergeCell ref="A239:A241"/>
    <mergeCell ref="B239:B241"/>
    <mergeCell ref="C239:C241"/>
    <mergeCell ref="J239:J241"/>
    <mergeCell ref="A242:A244"/>
    <mergeCell ref="B242:B244"/>
    <mergeCell ref="C242:C244"/>
    <mergeCell ref="J242:J244"/>
    <mergeCell ref="A245:A247"/>
    <mergeCell ref="B245:B247"/>
    <mergeCell ref="C245:C247"/>
    <mergeCell ref="J245:J247"/>
    <mergeCell ref="A248:A250"/>
    <mergeCell ref="B248:B250"/>
    <mergeCell ref="C248:C250"/>
    <mergeCell ref="J248:J250"/>
    <mergeCell ref="A251:A253"/>
    <mergeCell ref="B251:B253"/>
    <mergeCell ref="C251:C253"/>
    <mergeCell ref="J251:J253"/>
    <mergeCell ref="A254:A256"/>
    <mergeCell ref="B254:B256"/>
    <mergeCell ref="C254:C256"/>
    <mergeCell ref="J254:J256"/>
    <mergeCell ref="A257:A259"/>
    <mergeCell ref="B257:B259"/>
    <mergeCell ref="C257:C259"/>
    <mergeCell ref="J257:J259"/>
    <mergeCell ref="A260:A262"/>
    <mergeCell ref="B260:B262"/>
    <mergeCell ref="C260:C262"/>
    <mergeCell ref="J260:J262"/>
    <mergeCell ref="A284:A286"/>
    <mergeCell ref="B284:B286"/>
    <mergeCell ref="C284:C286"/>
    <mergeCell ref="J284:J286"/>
    <mergeCell ref="A275:A277"/>
    <mergeCell ref="B275:B277"/>
    <mergeCell ref="C275:C277"/>
    <mergeCell ref="J275:J277"/>
    <mergeCell ref="A278:A280"/>
    <mergeCell ref="B278:B280"/>
    <mergeCell ref="C278:C280"/>
    <mergeCell ref="J278:J280"/>
    <mergeCell ref="A281:A283"/>
    <mergeCell ref="B281:B283"/>
    <mergeCell ref="C281:C283"/>
    <mergeCell ref="J281:J283"/>
    <mergeCell ref="A263:A265"/>
    <mergeCell ref="B263:B265"/>
    <mergeCell ref="C263:C265"/>
    <mergeCell ref="J263:J265"/>
  </mergeCells>
  <phoneticPr fontId="78" type="noConversion"/>
  <hyperlinks>
    <hyperlink ref="G70" r:id="rId1" xr:uid="{00000000-0004-0000-0100-000000000000}"/>
    <hyperlink ref="G71" r:id="rId2" xr:uid="{00000000-0004-0000-0100-000001000000}"/>
    <hyperlink ref="G4" r:id="rId3" xr:uid="{B84CBE3F-D079-42E5-B0BC-62D7E68A20FE}"/>
    <hyperlink ref="G7" r:id="rId4" xr:uid="{DFC37E54-4C79-433A-B332-B9A5DFE2AFE7}"/>
    <hyperlink ref="G14" r:id="rId5" display="https://tienda.construdata.com/index.php?id_product=23&amp;rewrite=drones-edicion-193&amp;controller=product" xr:uid="{77B1712C-B9F7-404C-B664-59AF5463C333}"/>
    <hyperlink ref="G16" r:id="rId6" display="https://tienda.construdata.com/index.php?id_product=23&amp;rewrite=drones-edicion-193&amp;controller=product" xr:uid="{EE5A5C6D-3703-441E-BBBE-A15DDE62ED78}"/>
    <hyperlink ref="G18" r:id="rId7" display="https://tienda.construdata.com/index.php?id_product=23&amp;rewrite=drones-edicion-193&amp;controller=product" xr:uid="{7986E46D-F2E6-427F-8DD3-3FFDEE4A35B9}"/>
  </hyperlinks>
  <pageMargins left="0.70866141732283472" right="0.70866141732283472" top="0.74803149606299213" bottom="0.74803149606299213" header="0.31496062992125984" footer="0.31496062992125984"/>
  <pageSetup scale="35" fitToHeight="0" orientation="landscape" r:id="rId8"/>
  <rowBreaks count="4" manualBreakCount="4">
    <brk id="38" max="16383" man="1"/>
    <brk id="103" max="16383" man="1"/>
    <brk id="175" max="16383" man="1"/>
    <brk id="24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956128-E233-FC4E-A275-2C781A30F0B0}">
  <dimension ref="A1"/>
  <sheetViews>
    <sheetView topLeftCell="A231" workbookViewId="0">
      <selection activeCell="J236" sqref="J236"/>
    </sheetView>
  </sheetViews>
  <sheetFormatPr baseColWidth="10" defaultRowHeight="12.7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E6:W380"/>
  <sheetViews>
    <sheetView topLeftCell="V6" zoomScaleNormal="100" workbookViewId="0">
      <selection activeCell="AK68" sqref="AK68"/>
    </sheetView>
  </sheetViews>
  <sheetFormatPr baseColWidth="10" defaultRowHeight="12.75"/>
  <cols>
    <col min="5" max="5" width="14.28515625" customWidth="1"/>
    <col min="7" max="7" width="47.140625" customWidth="1"/>
    <col min="8" max="8" width="18.42578125" customWidth="1"/>
    <col min="12" max="12" width="56.42578125" customWidth="1"/>
    <col min="13" max="13" width="17.85546875" customWidth="1"/>
    <col min="15" max="15" width="19" customWidth="1"/>
    <col min="17" max="17" width="53.42578125" customWidth="1"/>
    <col min="18" max="18" width="17.85546875" customWidth="1"/>
    <col min="19" max="19" width="15.140625" customWidth="1"/>
    <col min="20" max="20" width="15.42578125" bestFit="1" customWidth="1"/>
    <col min="21" max="21" width="22.42578125" bestFit="1" customWidth="1"/>
    <col min="22" max="22" width="40.42578125" customWidth="1"/>
    <col min="23" max="23" width="17.42578125" customWidth="1"/>
  </cols>
  <sheetData>
    <row r="6" spans="5:23" ht="13.5" thickBot="1"/>
    <row r="7" spans="5:23" ht="31.5" customHeight="1" thickTop="1" thickBot="1">
      <c r="E7" s="1224" t="s">
        <v>393</v>
      </c>
      <c r="F7" s="1225"/>
      <c r="G7" s="1225"/>
      <c r="H7" s="1226"/>
      <c r="J7" s="1224" t="s">
        <v>393</v>
      </c>
      <c r="K7" s="1225"/>
      <c r="L7" s="1225"/>
      <c r="M7" s="1226"/>
      <c r="O7" s="1230" t="s">
        <v>393</v>
      </c>
      <c r="P7" s="1231"/>
      <c r="Q7" s="1231"/>
      <c r="R7" s="1232"/>
      <c r="T7" s="1217" t="s">
        <v>393</v>
      </c>
      <c r="U7" s="1218"/>
      <c r="V7" s="1218"/>
      <c r="W7" s="1219"/>
    </row>
    <row r="8" spans="5:23" ht="31.5" customHeight="1" thickTop="1" thickBot="1">
      <c r="E8" s="1227" t="s">
        <v>126</v>
      </c>
      <c r="F8" s="1227"/>
      <c r="G8" s="1227"/>
      <c r="H8" s="1227"/>
      <c r="J8" s="1227" t="s">
        <v>618</v>
      </c>
      <c r="K8" s="1227"/>
      <c r="L8" s="1227"/>
      <c r="M8" s="1227"/>
      <c r="O8" s="1233"/>
      <c r="P8" s="1234"/>
      <c r="Q8" s="1234"/>
      <c r="R8" s="1235"/>
      <c r="T8" s="1220"/>
      <c r="U8" s="1221"/>
      <c r="V8" s="1221"/>
      <c r="W8" s="1222"/>
    </row>
    <row r="9" spans="5:23" ht="20.25" customHeight="1" thickTop="1" thickBot="1">
      <c r="E9" s="1228"/>
      <c r="F9" s="1228"/>
      <c r="G9" s="1228"/>
      <c r="H9" s="1228"/>
      <c r="J9" s="704"/>
      <c r="K9" s="704"/>
      <c r="L9" s="705"/>
      <c r="M9" s="706"/>
      <c r="O9" s="1236" t="s">
        <v>158</v>
      </c>
      <c r="P9" s="1237"/>
      <c r="Q9" s="1237"/>
      <c r="R9" s="1238"/>
      <c r="T9" s="1223" t="s">
        <v>1631</v>
      </c>
      <c r="U9" s="1223"/>
      <c r="V9" s="1223"/>
      <c r="W9" s="1223"/>
    </row>
    <row r="10" spans="5:23" ht="18" customHeight="1" thickTop="1" thickBot="1">
      <c r="E10" s="1229"/>
      <c r="F10" s="1229"/>
      <c r="G10" s="1229"/>
      <c r="H10" s="1229"/>
      <c r="J10" s="704"/>
      <c r="K10" s="704"/>
      <c r="L10" s="705" t="s">
        <v>618</v>
      </c>
      <c r="M10" s="706"/>
      <c r="O10" s="714"/>
      <c r="P10" s="714"/>
      <c r="Q10" s="715"/>
      <c r="R10" s="716"/>
      <c r="T10" s="1223"/>
      <c r="U10" s="1223"/>
      <c r="V10" s="1223"/>
      <c r="W10" s="1223"/>
    </row>
    <row r="11" spans="5:23" ht="31.5" customHeight="1" thickTop="1" thickBot="1">
      <c r="E11" s="697"/>
      <c r="F11" s="698"/>
      <c r="G11" s="699"/>
      <c r="H11" s="700"/>
      <c r="J11" s="704"/>
      <c r="K11" s="704"/>
      <c r="L11" s="705"/>
      <c r="M11" s="707" t="s">
        <v>619</v>
      </c>
      <c r="O11" s="714"/>
      <c r="P11" s="714"/>
      <c r="Q11" s="715"/>
      <c r="R11" s="716"/>
      <c r="T11" s="1223"/>
      <c r="U11" s="1223"/>
      <c r="V11" s="1223"/>
      <c r="W11" s="1223"/>
    </row>
    <row r="12" spans="5:23" ht="31.5" customHeight="1" thickTop="1" thickBot="1">
      <c r="E12" s="701" t="s">
        <v>394</v>
      </c>
      <c r="F12" s="698" t="s">
        <v>124</v>
      </c>
      <c r="G12" s="702" t="s">
        <v>395</v>
      </c>
      <c r="H12" s="703">
        <v>1222.0638821488531</v>
      </c>
      <c r="J12" s="708" t="s">
        <v>620</v>
      </c>
      <c r="K12" s="708" t="s">
        <v>130</v>
      </c>
      <c r="L12" s="709" t="s">
        <v>621</v>
      </c>
      <c r="M12" s="710">
        <v>2545.0569487821735</v>
      </c>
      <c r="O12" s="717"/>
      <c r="P12" s="714"/>
      <c r="Q12" s="718" t="s">
        <v>1336</v>
      </c>
      <c r="R12" s="719" t="s">
        <v>619</v>
      </c>
      <c r="T12" s="721" t="s">
        <v>1632</v>
      </c>
      <c r="U12" s="722" t="s">
        <v>1633</v>
      </c>
      <c r="V12" s="723" t="s">
        <v>1634</v>
      </c>
      <c r="W12" s="724">
        <v>29260</v>
      </c>
    </row>
    <row r="13" spans="5:23" ht="31.5" customHeight="1" thickTop="1" thickBot="1">
      <c r="E13" s="701" t="s">
        <v>396</v>
      </c>
      <c r="F13" s="698" t="s">
        <v>124</v>
      </c>
      <c r="G13" s="702" t="s">
        <v>397</v>
      </c>
      <c r="H13" s="703">
        <v>1222.0638821488531</v>
      </c>
      <c r="J13" s="708" t="s">
        <v>622</v>
      </c>
      <c r="K13" s="708" t="s">
        <v>130</v>
      </c>
      <c r="L13" s="709" t="s">
        <v>623</v>
      </c>
      <c r="M13" s="710">
        <v>2412.8180442883818</v>
      </c>
      <c r="O13" s="717" t="s">
        <v>1337</v>
      </c>
      <c r="P13" s="714" t="s">
        <v>568</v>
      </c>
      <c r="Q13" s="718" t="s">
        <v>1338</v>
      </c>
      <c r="R13" s="720">
        <v>42381.966209471844</v>
      </c>
      <c r="T13" s="725"/>
      <c r="U13" s="726"/>
      <c r="V13" s="727"/>
      <c r="W13" s="728" t="s">
        <v>1635</v>
      </c>
    </row>
    <row r="14" spans="5:23" ht="31.5" customHeight="1" thickTop="1" thickBot="1">
      <c r="E14" s="701" t="s">
        <v>398</v>
      </c>
      <c r="F14" s="698" t="s">
        <v>124</v>
      </c>
      <c r="G14" s="702" t="s">
        <v>399</v>
      </c>
      <c r="H14" s="703">
        <v>1222.0638821488531</v>
      </c>
      <c r="J14" s="708" t="s">
        <v>624</v>
      </c>
      <c r="K14" s="708" t="s">
        <v>130</v>
      </c>
      <c r="L14" s="709" t="s">
        <v>625</v>
      </c>
      <c r="M14" s="710">
        <v>2328.271859448088</v>
      </c>
      <c r="O14" s="717" t="s">
        <v>1339</v>
      </c>
      <c r="P14" s="714" t="s">
        <v>132</v>
      </c>
      <c r="Q14" s="718" t="s">
        <v>1340</v>
      </c>
      <c r="R14" s="720">
        <v>1866.9289600477205</v>
      </c>
      <c r="T14" s="729" t="s">
        <v>1636</v>
      </c>
      <c r="U14" s="730" t="s">
        <v>1633</v>
      </c>
      <c r="V14" s="731" t="s">
        <v>1637</v>
      </c>
      <c r="W14" s="732">
        <v>58677.433987924393</v>
      </c>
    </row>
    <row r="15" spans="5:23" ht="31.5" customHeight="1" thickTop="1" thickBot="1">
      <c r="E15" s="701" t="s">
        <v>400</v>
      </c>
      <c r="F15" s="698" t="s">
        <v>401</v>
      </c>
      <c r="G15" s="702" t="s">
        <v>402</v>
      </c>
      <c r="H15" s="703">
        <v>1222.0638821488531</v>
      </c>
      <c r="J15" s="708" t="s">
        <v>626</v>
      </c>
      <c r="K15" s="708" t="s">
        <v>130</v>
      </c>
      <c r="L15" s="709" t="s">
        <v>627</v>
      </c>
      <c r="M15" s="710">
        <v>2863.7310301032812</v>
      </c>
      <c r="O15" s="717" t="s">
        <v>1341</v>
      </c>
      <c r="P15" s="714" t="s">
        <v>132</v>
      </c>
      <c r="Q15" s="718" t="s">
        <v>1342</v>
      </c>
      <c r="R15" s="720">
        <v>49858.954875623233</v>
      </c>
      <c r="T15" s="729" t="s">
        <v>1638</v>
      </c>
      <c r="U15" s="730" t="s">
        <v>1633</v>
      </c>
      <c r="V15" s="731" t="s">
        <v>91</v>
      </c>
      <c r="W15" s="732">
        <f>$D$6*1.85</f>
        <v>0</v>
      </c>
    </row>
    <row r="16" spans="5:23" ht="31.5" customHeight="1" thickTop="1" thickBot="1">
      <c r="E16" s="701" t="s">
        <v>403</v>
      </c>
      <c r="F16" s="698" t="s">
        <v>124</v>
      </c>
      <c r="G16" s="702" t="s">
        <v>404</v>
      </c>
      <c r="H16" s="703">
        <v>1222.0638821488531</v>
      </c>
      <c r="J16" s="708" t="s">
        <v>628</v>
      </c>
      <c r="K16" s="708" t="s">
        <v>130</v>
      </c>
      <c r="L16" s="709" t="s">
        <v>629</v>
      </c>
      <c r="M16" s="710">
        <v>3098.9428520307642</v>
      </c>
      <c r="O16" s="717" t="s">
        <v>1343</v>
      </c>
      <c r="P16" s="714" t="s">
        <v>132</v>
      </c>
      <c r="Q16" s="718" t="s">
        <v>1344</v>
      </c>
      <c r="R16" s="720">
        <v>35419.104227130512</v>
      </c>
      <c r="T16" s="729" t="s">
        <v>1639</v>
      </c>
      <c r="U16" s="730" t="s">
        <v>1633</v>
      </c>
      <c r="V16" s="731" t="s">
        <v>90</v>
      </c>
      <c r="W16" s="732">
        <v>69346.058349365194</v>
      </c>
    </row>
    <row r="17" spans="5:23" ht="31.5" customHeight="1" thickTop="1" thickBot="1">
      <c r="E17" s="701" t="s">
        <v>405</v>
      </c>
      <c r="F17" s="698" t="s">
        <v>124</v>
      </c>
      <c r="G17" s="702" t="s">
        <v>406</v>
      </c>
      <c r="H17" s="703">
        <v>1222.0638821488531</v>
      </c>
      <c r="J17" s="708" t="s">
        <v>630</v>
      </c>
      <c r="K17" s="708" t="s">
        <v>130</v>
      </c>
      <c r="L17" s="709" t="s">
        <v>631</v>
      </c>
      <c r="M17" s="710">
        <v>17796.903146478988</v>
      </c>
      <c r="O17" s="717" t="s">
        <v>1345</v>
      </c>
      <c r="P17" s="714" t="s">
        <v>132</v>
      </c>
      <c r="Q17" s="718" t="s">
        <v>1346</v>
      </c>
      <c r="R17" s="720">
        <v>15051.857161885844</v>
      </c>
      <c r="T17" s="729" t="s">
        <v>1640</v>
      </c>
      <c r="U17" s="730" t="s">
        <v>1633</v>
      </c>
      <c r="V17" s="731" t="s">
        <v>1641</v>
      </c>
      <c r="W17" s="732">
        <v>320058.73084322392</v>
      </c>
    </row>
    <row r="18" spans="5:23" ht="31.5" customHeight="1" thickTop="1" thickBot="1">
      <c r="E18" s="701" t="s">
        <v>407</v>
      </c>
      <c r="F18" s="698" t="s">
        <v>124</v>
      </c>
      <c r="G18" s="702" t="s">
        <v>408</v>
      </c>
      <c r="H18" s="703">
        <v>1222.0638821488531</v>
      </c>
      <c r="J18" s="708" t="s">
        <v>632</v>
      </c>
      <c r="K18" s="708" t="s">
        <v>130</v>
      </c>
      <c r="L18" s="709" t="s">
        <v>633</v>
      </c>
      <c r="M18" s="710">
        <v>11495.829668142107</v>
      </c>
      <c r="O18" s="717" t="s">
        <v>1347</v>
      </c>
      <c r="P18" s="714" t="s">
        <v>132</v>
      </c>
      <c r="Q18" s="718" t="s">
        <v>1348</v>
      </c>
      <c r="R18" s="720">
        <v>42589.059322589725</v>
      </c>
      <c r="T18" s="729" t="s">
        <v>1642</v>
      </c>
      <c r="U18" s="730" t="s">
        <v>1633</v>
      </c>
      <c r="V18" s="731" t="s">
        <v>1643</v>
      </c>
      <c r="W18" s="732">
        <v>80014.682710805981</v>
      </c>
    </row>
    <row r="19" spans="5:23" ht="31.5" customHeight="1" thickTop="1" thickBot="1">
      <c r="E19" s="701" t="s">
        <v>409</v>
      </c>
      <c r="F19" s="698" t="s">
        <v>124</v>
      </c>
      <c r="G19" s="702" t="s">
        <v>410</v>
      </c>
      <c r="H19" s="703">
        <v>1222.0638821488531</v>
      </c>
      <c r="J19" s="708" t="s">
        <v>634</v>
      </c>
      <c r="K19" s="708" t="s">
        <v>568</v>
      </c>
      <c r="L19" s="709" t="s">
        <v>635</v>
      </c>
      <c r="M19" s="710">
        <v>1117.9761830116388</v>
      </c>
      <c r="O19" s="717" t="s">
        <v>1349</v>
      </c>
      <c r="P19" s="714" t="s">
        <v>132</v>
      </c>
      <c r="Q19" s="718" t="s">
        <v>1350</v>
      </c>
      <c r="R19" s="720">
        <v>34747.339501991926</v>
      </c>
      <c r="T19" s="729" t="s">
        <v>1644</v>
      </c>
      <c r="U19" s="730" t="s">
        <v>1633</v>
      </c>
      <c r="V19" s="731" t="s">
        <v>1645</v>
      </c>
      <c r="W19" s="732">
        <v>586774.33987924387</v>
      </c>
    </row>
    <row r="20" spans="5:23" ht="31.5" customHeight="1" thickTop="1" thickBot="1">
      <c r="E20" s="701" t="s">
        <v>411</v>
      </c>
      <c r="F20" s="698" t="s">
        <v>124</v>
      </c>
      <c r="G20" s="702" t="s">
        <v>412</v>
      </c>
      <c r="H20" s="703">
        <v>1222.0638821488531</v>
      </c>
      <c r="J20" s="708" t="s">
        <v>636</v>
      </c>
      <c r="K20" s="708" t="s">
        <v>94</v>
      </c>
      <c r="L20" s="709" t="s">
        <v>637</v>
      </c>
      <c r="M20" s="710">
        <v>69208.049424530021</v>
      </c>
      <c r="O20" s="717" t="s">
        <v>1351</v>
      </c>
      <c r="P20" s="714" t="s">
        <v>132</v>
      </c>
      <c r="Q20" s="718" t="s">
        <v>1352</v>
      </c>
      <c r="R20" s="720">
        <v>210263.38928237231</v>
      </c>
      <c r="T20" s="729" t="s">
        <v>1646</v>
      </c>
      <c r="U20" s="730" t="s">
        <v>1633</v>
      </c>
      <c r="V20" s="731" t="s">
        <v>1647</v>
      </c>
      <c r="W20" s="732">
        <v>320058.73084322392</v>
      </c>
    </row>
    <row r="21" spans="5:23" ht="31.5" customHeight="1" thickTop="1" thickBot="1">
      <c r="E21" s="701" t="s">
        <v>413</v>
      </c>
      <c r="F21" s="698" t="s">
        <v>124</v>
      </c>
      <c r="G21" s="702" t="s">
        <v>414</v>
      </c>
      <c r="H21" s="703">
        <v>1222.0638821488531</v>
      </c>
      <c r="J21" s="708" t="s">
        <v>638</v>
      </c>
      <c r="K21" s="708" t="s">
        <v>568</v>
      </c>
      <c r="L21" s="709" t="s">
        <v>639</v>
      </c>
      <c r="M21" s="710">
        <v>1040.5684288036146</v>
      </c>
      <c r="O21" s="717" t="s">
        <v>1353</v>
      </c>
      <c r="P21" s="714" t="s">
        <v>132</v>
      </c>
      <c r="Q21" s="718" t="s">
        <v>1354</v>
      </c>
      <c r="R21" s="720">
        <v>182820.97600926468</v>
      </c>
      <c r="T21" s="729" t="s">
        <v>1648</v>
      </c>
      <c r="U21" s="730" t="s">
        <v>1633</v>
      </c>
      <c r="V21" s="731" t="s">
        <v>89</v>
      </c>
      <c r="W21" s="732">
        <v>213372.48722881597</v>
      </c>
    </row>
    <row r="22" spans="5:23" ht="31.5" customHeight="1" thickTop="1" thickBot="1">
      <c r="E22" s="701" t="s">
        <v>415</v>
      </c>
      <c r="F22" s="698" t="s">
        <v>124</v>
      </c>
      <c r="G22" s="702" t="s">
        <v>416</v>
      </c>
      <c r="H22" s="703">
        <v>1222.0638821488531</v>
      </c>
      <c r="J22" s="708" t="s">
        <v>640</v>
      </c>
      <c r="K22" s="708" t="s">
        <v>94</v>
      </c>
      <c r="L22" s="709" t="s">
        <v>641</v>
      </c>
      <c r="M22" s="710">
        <v>45930.256877212872</v>
      </c>
      <c r="O22" s="717" t="s">
        <v>1355</v>
      </c>
      <c r="P22" s="714" t="s">
        <v>132</v>
      </c>
      <c r="Q22" s="718" t="s">
        <v>1356</v>
      </c>
      <c r="R22" s="720">
        <v>143645.34695413528</v>
      </c>
      <c r="T22" s="729" t="s">
        <v>1649</v>
      </c>
      <c r="U22" s="730" t="s">
        <v>1633</v>
      </c>
      <c r="V22" s="731" t="s">
        <v>88</v>
      </c>
      <c r="W22" s="732">
        <v>320058.73084322392</v>
      </c>
    </row>
    <row r="23" spans="5:23" ht="31.5" customHeight="1" thickTop="1" thickBot="1">
      <c r="E23" s="701" t="s">
        <v>417</v>
      </c>
      <c r="F23" s="698" t="s">
        <v>124</v>
      </c>
      <c r="G23" s="702" t="s">
        <v>418</v>
      </c>
      <c r="H23" s="703">
        <v>1222.0638821488531</v>
      </c>
      <c r="J23" s="708" t="s">
        <v>642</v>
      </c>
      <c r="K23" s="708" t="s">
        <v>160</v>
      </c>
      <c r="L23" s="709" t="s">
        <v>643</v>
      </c>
      <c r="M23" s="710">
        <v>684507.59097595105</v>
      </c>
      <c r="O23" s="717" t="s">
        <v>1357</v>
      </c>
      <c r="P23" s="714" t="s">
        <v>132</v>
      </c>
      <c r="Q23" s="718" t="s">
        <v>1358</v>
      </c>
      <c r="R23" s="720">
        <v>40020.486531530689</v>
      </c>
      <c r="T23" s="729" t="s">
        <v>1650</v>
      </c>
      <c r="U23" s="730" t="s">
        <v>1633</v>
      </c>
      <c r="V23" s="731" t="s">
        <v>1651</v>
      </c>
      <c r="W23" s="732">
        <v>106686.24361440798</v>
      </c>
    </row>
    <row r="24" spans="5:23" ht="31.5" customHeight="1" thickTop="1" thickBot="1">
      <c r="E24" s="701" t="s">
        <v>419</v>
      </c>
      <c r="F24" s="698" t="s">
        <v>124</v>
      </c>
      <c r="G24" s="702" t="s">
        <v>420</v>
      </c>
      <c r="H24" s="703">
        <v>1222.0638821488531</v>
      </c>
      <c r="J24" s="708" t="s">
        <v>644</v>
      </c>
      <c r="K24" s="708" t="s">
        <v>165</v>
      </c>
      <c r="L24" s="709" t="s">
        <v>645</v>
      </c>
      <c r="M24" s="710">
        <v>50041.586096433828</v>
      </c>
      <c r="O24" s="717" t="s">
        <v>1359</v>
      </c>
      <c r="P24" s="714" t="s">
        <v>132</v>
      </c>
      <c r="Q24" s="718" t="s">
        <v>1360</v>
      </c>
      <c r="R24" s="720">
        <v>46264.189344935316</v>
      </c>
      <c r="T24" s="729" t="s">
        <v>1652</v>
      </c>
      <c r="U24" s="730" t="s">
        <v>1633</v>
      </c>
      <c r="V24" s="731" t="s">
        <v>1653</v>
      </c>
      <c r="W24" s="732">
        <v>96017.619252967183</v>
      </c>
    </row>
    <row r="25" spans="5:23" ht="31.5" customHeight="1" thickTop="1" thickBot="1">
      <c r="E25" s="701" t="s">
        <v>421</v>
      </c>
      <c r="F25" s="698" t="s">
        <v>124</v>
      </c>
      <c r="G25" s="702" t="s">
        <v>422</v>
      </c>
      <c r="H25" s="703">
        <v>1222.0638821488531</v>
      </c>
      <c r="J25" s="708" t="s">
        <v>646</v>
      </c>
      <c r="K25" s="708" t="s">
        <v>165</v>
      </c>
      <c r="L25" s="709" t="s">
        <v>647</v>
      </c>
      <c r="M25" s="710">
        <v>45029.514831029745</v>
      </c>
      <c r="O25" s="717" t="s">
        <v>1361</v>
      </c>
      <c r="P25" s="714" t="s">
        <v>132</v>
      </c>
      <c r="Q25" s="718" t="s">
        <v>1362</v>
      </c>
      <c r="R25" s="720">
        <v>235055.83495876763</v>
      </c>
      <c r="T25" s="729" t="s">
        <v>1654</v>
      </c>
      <c r="U25" s="730" t="s">
        <v>568</v>
      </c>
      <c r="V25" s="731" t="s">
        <v>1655</v>
      </c>
      <c r="W25" s="732">
        <v>2133724.8722881596</v>
      </c>
    </row>
    <row r="26" spans="5:23" ht="31.5" customHeight="1" thickTop="1" thickBot="1">
      <c r="E26" s="701" t="s">
        <v>423</v>
      </c>
      <c r="F26" s="698" t="s">
        <v>124</v>
      </c>
      <c r="G26" s="702" t="s">
        <v>424</v>
      </c>
      <c r="H26" s="703">
        <v>1222.0638821488531</v>
      </c>
      <c r="J26" s="708" t="s">
        <v>648</v>
      </c>
      <c r="K26" s="708" t="s">
        <v>165</v>
      </c>
      <c r="L26" s="709" t="s">
        <v>649</v>
      </c>
      <c r="M26" s="710">
        <v>48072.093559833651</v>
      </c>
      <c r="O26" s="717" t="s">
        <v>1363</v>
      </c>
      <c r="P26" s="714" t="s">
        <v>132</v>
      </c>
      <c r="Q26" s="718" t="s">
        <v>1364</v>
      </c>
      <c r="R26" s="720">
        <v>47663.355750975497</v>
      </c>
      <c r="T26" s="729" t="s">
        <v>1656</v>
      </c>
      <c r="U26" s="730" t="s">
        <v>1633</v>
      </c>
      <c r="V26" s="731" t="s">
        <v>1657</v>
      </c>
      <c r="W26" s="732">
        <v>485912.31941843667</v>
      </c>
    </row>
    <row r="27" spans="5:23" ht="31.5" customHeight="1" thickTop="1" thickBot="1">
      <c r="E27" s="701" t="s">
        <v>425</v>
      </c>
      <c r="F27" s="698" t="s">
        <v>124</v>
      </c>
      <c r="G27" s="702" t="s">
        <v>426</v>
      </c>
      <c r="H27" s="703">
        <v>1222.0638821488531</v>
      </c>
      <c r="J27" s="708" t="s">
        <v>650</v>
      </c>
      <c r="K27" s="708" t="s">
        <v>165</v>
      </c>
      <c r="L27" s="709" t="s">
        <v>651</v>
      </c>
      <c r="M27" s="710">
        <v>44619.791012188332</v>
      </c>
      <c r="O27" s="717" t="s">
        <v>1365</v>
      </c>
      <c r="P27" s="714" t="s">
        <v>132</v>
      </c>
      <c r="Q27" s="718" t="s">
        <v>1366</v>
      </c>
      <c r="R27" s="720">
        <v>156703.54653451318</v>
      </c>
      <c r="T27" s="729" t="s">
        <v>1658</v>
      </c>
      <c r="U27" s="730" t="s">
        <v>1633</v>
      </c>
      <c r="V27" s="731" t="s">
        <v>1659</v>
      </c>
      <c r="W27" s="732">
        <v>477235.31371453602</v>
      </c>
    </row>
    <row r="28" spans="5:23" ht="31.5" customHeight="1" thickTop="1" thickBot="1">
      <c r="E28" s="701" t="s">
        <v>427</v>
      </c>
      <c r="F28" s="698" t="s">
        <v>124</v>
      </c>
      <c r="G28" s="702" t="s">
        <v>428</v>
      </c>
      <c r="H28" s="703">
        <v>1222.0638821488531</v>
      </c>
      <c r="J28" s="708" t="s">
        <v>652</v>
      </c>
      <c r="K28" s="708" t="s">
        <v>165</v>
      </c>
      <c r="L28" s="709" t="s">
        <v>653</v>
      </c>
      <c r="M28" s="710">
        <v>48072.093559833651</v>
      </c>
      <c r="O28" s="717" t="s">
        <v>1367</v>
      </c>
      <c r="P28" s="714" t="s">
        <v>132</v>
      </c>
      <c r="Q28" s="718" t="s">
        <v>1368</v>
      </c>
      <c r="R28" s="720">
        <v>46092.126907668222</v>
      </c>
      <c r="T28" s="729" t="s">
        <v>1660</v>
      </c>
      <c r="U28" s="730" t="s">
        <v>1633</v>
      </c>
      <c r="V28" s="731" t="s">
        <v>1661</v>
      </c>
      <c r="W28" s="732">
        <v>544482.10791976599</v>
      </c>
    </row>
    <row r="29" spans="5:23" ht="31.5" customHeight="1" thickTop="1" thickBot="1">
      <c r="E29" s="701" t="s">
        <v>429</v>
      </c>
      <c r="F29" s="698" t="s">
        <v>124</v>
      </c>
      <c r="G29" s="702" t="s">
        <v>430</v>
      </c>
      <c r="H29" s="703">
        <v>1222.0638821488531</v>
      </c>
      <c r="J29" s="708" t="s">
        <v>654</v>
      </c>
      <c r="K29" s="708" t="s">
        <v>165</v>
      </c>
      <c r="L29" s="709" t="s">
        <v>655</v>
      </c>
      <c r="M29" s="710">
        <v>54897.572097517361</v>
      </c>
      <c r="O29" s="717" t="s">
        <v>1369</v>
      </c>
      <c r="P29" s="714" t="s">
        <v>168</v>
      </c>
      <c r="Q29" s="718" t="s">
        <v>1370</v>
      </c>
      <c r="R29" s="720">
        <v>23133.640143461074</v>
      </c>
      <c r="T29" s="729" t="s">
        <v>1662</v>
      </c>
      <c r="U29" s="730" t="s">
        <v>1633</v>
      </c>
      <c r="V29" s="731" t="s">
        <v>1663</v>
      </c>
      <c r="W29" s="732">
        <v>605221.14784707059</v>
      </c>
    </row>
    <row r="30" spans="5:23" ht="31.5" customHeight="1" thickTop="1" thickBot="1">
      <c r="E30" s="701" t="s">
        <v>431</v>
      </c>
      <c r="F30" s="698" t="s">
        <v>124</v>
      </c>
      <c r="G30" s="702" t="s">
        <v>432</v>
      </c>
      <c r="H30" s="703">
        <v>1222.0638821488531</v>
      </c>
      <c r="J30" s="708" t="s">
        <v>656</v>
      </c>
      <c r="K30" s="708" t="s">
        <v>165</v>
      </c>
      <c r="L30" s="709" t="s">
        <v>166</v>
      </c>
      <c r="M30" s="710">
        <v>24578.440198705401</v>
      </c>
      <c r="O30" s="717" t="s">
        <v>1371</v>
      </c>
      <c r="P30" s="714" t="s">
        <v>1372</v>
      </c>
      <c r="Q30" s="718" t="s">
        <v>1373</v>
      </c>
      <c r="R30" s="720">
        <v>23939.345688029131</v>
      </c>
      <c r="T30" s="729" t="s">
        <v>1664</v>
      </c>
      <c r="U30" s="730" t="s">
        <v>1633</v>
      </c>
      <c r="V30" s="731" t="s">
        <v>87</v>
      </c>
      <c r="W30" s="732">
        <v>468558.30801063532</v>
      </c>
    </row>
    <row r="31" spans="5:23" ht="31.5" customHeight="1" thickTop="1" thickBot="1">
      <c r="E31" s="701" t="s">
        <v>433</v>
      </c>
      <c r="F31" s="698" t="s">
        <v>124</v>
      </c>
      <c r="G31" s="702" t="s">
        <v>434</v>
      </c>
      <c r="H31" s="703">
        <v>1222.0638821488531</v>
      </c>
      <c r="J31" s="708" t="s">
        <v>657</v>
      </c>
      <c r="K31" s="708" t="s">
        <v>165</v>
      </c>
      <c r="L31" s="709" t="s">
        <v>658</v>
      </c>
      <c r="M31" s="710">
        <v>45752.493103958928</v>
      </c>
      <c r="O31" s="717" t="s">
        <v>1374</v>
      </c>
      <c r="P31" s="714" t="s">
        <v>132</v>
      </c>
      <c r="Q31" s="718" t="s">
        <v>1375</v>
      </c>
      <c r="R31" s="720">
        <v>105775.12573144544</v>
      </c>
      <c r="T31" s="729" t="s">
        <v>1665</v>
      </c>
      <c r="U31" s="730" t="s">
        <v>1633</v>
      </c>
      <c r="V31" s="731" t="s">
        <v>1666</v>
      </c>
      <c r="W31" s="732">
        <v>557497.61647561705</v>
      </c>
    </row>
    <row r="32" spans="5:23" ht="31.5" customHeight="1" thickTop="1" thickBot="1">
      <c r="E32" s="701" t="s">
        <v>435</v>
      </c>
      <c r="F32" s="698" t="s">
        <v>124</v>
      </c>
      <c r="G32" s="702" t="s">
        <v>434</v>
      </c>
      <c r="H32" s="703">
        <v>1222.0638821488531</v>
      </c>
      <c r="J32" s="708" t="s">
        <v>659</v>
      </c>
      <c r="K32" s="708" t="s">
        <v>165</v>
      </c>
      <c r="L32" s="709" t="s">
        <v>660</v>
      </c>
      <c r="M32" s="710">
        <v>49808.54212539969</v>
      </c>
      <c r="O32" s="717" t="s">
        <v>1376</v>
      </c>
      <c r="P32" s="714" t="s">
        <v>132</v>
      </c>
      <c r="Q32" s="718" t="s">
        <v>1377</v>
      </c>
      <c r="R32" s="720">
        <v>153339.44513353758</v>
      </c>
      <c r="T32" s="729" t="s">
        <v>1667</v>
      </c>
      <c r="U32" s="730" t="s">
        <v>1633</v>
      </c>
      <c r="V32" s="731" t="s">
        <v>1668</v>
      </c>
      <c r="W32" s="732">
        <v>577020.87930939358</v>
      </c>
    </row>
    <row r="33" spans="5:23" ht="31.5" customHeight="1" thickTop="1" thickBot="1">
      <c r="E33" s="701" t="s">
        <v>436</v>
      </c>
      <c r="F33" s="698" t="s">
        <v>124</v>
      </c>
      <c r="G33" s="702" t="s">
        <v>437</v>
      </c>
      <c r="H33" s="703">
        <v>1222.0638821488531</v>
      </c>
      <c r="J33" s="708" t="s">
        <v>661</v>
      </c>
      <c r="K33" s="708" t="s">
        <v>165</v>
      </c>
      <c r="L33" s="709" t="s">
        <v>662</v>
      </c>
      <c r="M33" s="710">
        <v>40506.293942074037</v>
      </c>
      <c r="O33" s="717" t="s">
        <v>1378</v>
      </c>
      <c r="P33" s="714" t="s">
        <v>132</v>
      </c>
      <c r="Q33" s="718" t="s">
        <v>1379</v>
      </c>
      <c r="R33" s="720">
        <v>63891.435472307327</v>
      </c>
      <c r="T33" s="729" t="s">
        <v>1669</v>
      </c>
      <c r="U33" s="730" t="s">
        <v>1633</v>
      </c>
      <c r="V33" s="731" t="s">
        <v>86</v>
      </c>
      <c r="W33" s="732">
        <v>145339.84554033595</v>
      </c>
    </row>
    <row r="34" spans="5:23" ht="31.5" customHeight="1" thickTop="1" thickBot="1">
      <c r="E34" s="701" t="s">
        <v>438</v>
      </c>
      <c r="F34" s="698" t="s">
        <v>124</v>
      </c>
      <c r="G34" s="702" t="s">
        <v>439</v>
      </c>
      <c r="H34" s="703">
        <v>1222.0638821488531</v>
      </c>
      <c r="J34" s="708" t="s">
        <v>663</v>
      </c>
      <c r="K34" s="708" t="s">
        <v>165</v>
      </c>
      <c r="L34" s="709" t="s">
        <v>664</v>
      </c>
      <c r="M34" s="710">
        <v>40959.374778782279</v>
      </c>
      <c r="O34" s="717" t="s">
        <v>1380</v>
      </c>
      <c r="P34" s="714" t="s">
        <v>132</v>
      </c>
      <c r="Q34" s="718" t="s">
        <v>1381</v>
      </c>
      <c r="R34" s="720">
        <v>63891.435472307327</v>
      </c>
      <c r="T34" s="729" t="s">
        <v>1670</v>
      </c>
      <c r="U34" s="730" t="s">
        <v>1633</v>
      </c>
      <c r="V34" s="731" t="s">
        <v>1671</v>
      </c>
      <c r="W34" s="732">
        <v>162693.85694813728</v>
      </c>
    </row>
    <row r="35" spans="5:23" ht="31.5" customHeight="1" thickTop="1" thickBot="1">
      <c r="E35" s="701" t="s">
        <v>440</v>
      </c>
      <c r="F35" s="698" t="s">
        <v>124</v>
      </c>
      <c r="G35" s="702" t="s">
        <v>441</v>
      </c>
      <c r="H35" s="703">
        <v>1222.0638821488531</v>
      </c>
      <c r="J35" s="708" t="s">
        <v>665</v>
      </c>
      <c r="K35" s="708" t="s">
        <v>165</v>
      </c>
      <c r="L35" s="709" t="s">
        <v>666</v>
      </c>
      <c r="M35" s="710">
        <v>41888.298886578836</v>
      </c>
      <c r="O35" s="717" t="s">
        <v>1382</v>
      </c>
      <c r="P35" s="714" t="s">
        <v>132</v>
      </c>
      <c r="Q35" s="718" t="s">
        <v>1383</v>
      </c>
      <c r="R35" s="720">
        <v>686.18912107714232</v>
      </c>
      <c r="T35" s="729" t="s">
        <v>1672</v>
      </c>
      <c r="U35" s="730" t="s">
        <v>1633</v>
      </c>
      <c r="V35" s="731" t="s">
        <v>85</v>
      </c>
      <c r="W35" s="732">
        <f>$D$43+$D$64</f>
        <v>0</v>
      </c>
    </row>
    <row r="36" spans="5:23" ht="31.5" customHeight="1" thickTop="1" thickBot="1">
      <c r="E36" s="701" t="s">
        <v>442</v>
      </c>
      <c r="F36" s="698" t="s">
        <v>124</v>
      </c>
      <c r="G36" s="702" t="s">
        <v>443</v>
      </c>
      <c r="H36" s="703">
        <v>1222.0638821488531</v>
      </c>
      <c r="J36" s="708" t="s">
        <v>667</v>
      </c>
      <c r="K36" s="708" t="s">
        <v>165</v>
      </c>
      <c r="L36" s="709" t="s">
        <v>668</v>
      </c>
      <c r="M36" s="710">
        <v>52097.690128342365</v>
      </c>
      <c r="O36" s="717" t="s">
        <v>1384</v>
      </c>
      <c r="P36" s="714" t="s">
        <v>132</v>
      </c>
      <c r="Q36" s="718" t="s">
        <v>1385</v>
      </c>
      <c r="R36" s="720">
        <v>92716.926151067499</v>
      </c>
      <c r="T36" s="729" t="s">
        <v>1673</v>
      </c>
      <c r="U36" s="730" t="s">
        <v>1633</v>
      </c>
      <c r="V36" s="731" t="s">
        <v>84</v>
      </c>
      <c r="W36" s="732">
        <v>160029.36542161196</v>
      </c>
    </row>
    <row r="37" spans="5:23" ht="31.5" customHeight="1" thickTop="1" thickBot="1">
      <c r="E37" s="701" t="s">
        <v>444</v>
      </c>
      <c r="F37" s="698" t="s">
        <v>124</v>
      </c>
      <c r="G37" s="702" t="s">
        <v>445</v>
      </c>
      <c r="H37" s="703">
        <v>1222.0638821488531</v>
      </c>
      <c r="J37" s="708" t="s">
        <v>669</v>
      </c>
      <c r="K37" s="708" t="s">
        <v>160</v>
      </c>
      <c r="L37" s="709" t="s">
        <v>172</v>
      </c>
      <c r="M37" s="710">
        <v>40.105241526805976</v>
      </c>
      <c r="O37" s="717" t="s">
        <v>1386</v>
      </c>
      <c r="P37" s="714" t="s">
        <v>132</v>
      </c>
      <c r="Q37" s="718" t="s">
        <v>136</v>
      </c>
      <c r="R37" s="720">
        <v>6082.464656963657</v>
      </c>
      <c r="T37" s="729" t="s">
        <v>1674</v>
      </c>
      <c r="U37" s="730" t="s">
        <v>1633</v>
      </c>
      <c r="V37" s="731" t="s">
        <v>83</v>
      </c>
      <c r="W37" s="732">
        <f>$D$64*10</f>
        <v>0</v>
      </c>
    </row>
    <row r="38" spans="5:23" ht="31.5" customHeight="1" thickTop="1" thickBot="1">
      <c r="E38" s="701" t="s">
        <v>446</v>
      </c>
      <c r="F38" s="698" t="s">
        <v>124</v>
      </c>
      <c r="G38" s="702" t="s">
        <v>447</v>
      </c>
      <c r="H38" s="703">
        <v>1222.0638821488531</v>
      </c>
      <c r="J38" s="708" t="s">
        <v>670</v>
      </c>
      <c r="K38" s="708" t="s">
        <v>168</v>
      </c>
      <c r="L38" s="709" t="s">
        <v>181</v>
      </c>
      <c r="M38" s="710">
        <v>505.44889657660622</v>
      </c>
      <c r="O38" s="717" t="s">
        <v>1387</v>
      </c>
      <c r="P38" s="714" t="s">
        <v>132</v>
      </c>
      <c r="Q38" s="718" t="s">
        <v>1388</v>
      </c>
      <c r="R38" s="720">
        <v>23047.093767829723</v>
      </c>
      <c r="T38" s="729" t="s">
        <v>1675</v>
      </c>
      <c r="U38" s="730" t="s">
        <v>1633</v>
      </c>
      <c r="V38" s="731" t="s">
        <v>81</v>
      </c>
      <c r="W38" s="732">
        <f>$D$64*2</f>
        <v>0</v>
      </c>
    </row>
    <row r="39" spans="5:23" ht="31.5" customHeight="1" thickTop="1" thickBot="1">
      <c r="E39" s="701" t="s">
        <v>448</v>
      </c>
      <c r="F39" s="698" t="s">
        <v>124</v>
      </c>
      <c r="G39" s="702" t="s">
        <v>447</v>
      </c>
      <c r="H39" s="703">
        <v>1222.0638821488531</v>
      </c>
      <c r="J39" s="708" t="s">
        <v>671</v>
      </c>
      <c r="K39" s="708" t="s">
        <v>130</v>
      </c>
      <c r="L39" s="709" t="s">
        <v>672</v>
      </c>
      <c r="M39" s="710">
        <v>6355.054893828742</v>
      </c>
      <c r="O39" s="717" t="s">
        <v>1389</v>
      </c>
      <c r="P39" s="714" t="s">
        <v>132</v>
      </c>
      <c r="Q39" s="718" t="s">
        <v>1390</v>
      </c>
      <c r="R39" s="720">
        <v>6900.2750310091906</v>
      </c>
      <c r="T39" s="729" t="s">
        <v>1676</v>
      </c>
      <c r="U39" s="730" t="s">
        <v>1633</v>
      </c>
      <c r="V39" s="731" t="s">
        <v>80</v>
      </c>
      <c r="W39" s="732">
        <f>$D$64*3</f>
        <v>0</v>
      </c>
    </row>
    <row r="40" spans="5:23" ht="31.5" customHeight="1" thickTop="1" thickBot="1">
      <c r="E40" s="701" t="s">
        <v>449</v>
      </c>
      <c r="F40" s="698" t="s">
        <v>124</v>
      </c>
      <c r="G40" s="702" t="s">
        <v>450</v>
      </c>
      <c r="H40" s="703">
        <v>1222.0638821488531</v>
      </c>
      <c r="J40" s="708" t="s">
        <v>673</v>
      </c>
      <c r="K40" s="708" t="s">
        <v>130</v>
      </c>
      <c r="L40" s="709" t="s">
        <v>674</v>
      </c>
      <c r="M40" s="710">
        <v>4002.9366745539046</v>
      </c>
      <c r="O40" s="717" t="s">
        <v>1391</v>
      </c>
      <c r="P40" s="714" t="s">
        <v>132</v>
      </c>
      <c r="Q40" s="718" t="s">
        <v>1392</v>
      </c>
      <c r="R40" s="720">
        <v>3748.2975477086998</v>
      </c>
      <c r="T40" s="729" t="s">
        <v>1677</v>
      </c>
      <c r="U40" s="730" t="s">
        <v>1633</v>
      </c>
      <c r="V40" s="731" t="s">
        <v>79</v>
      </c>
      <c r="W40" s="732">
        <f>$D$64*4</f>
        <v>0</v>
      </c>
    </row>
    <row r="41" spans="5:23" ht="31.5" customHeight="1" thickTop="1" thickBot="1">
      <c r="E41" s="701" t="s">
        <v>451</v>
      </c>
      <c r="F41" s="698" t="s">
        <v>124</v>
      </c>
      <c r="G41" s="702" t="s">
        <v>452</v>
      </c>
      <c r="H41" s="703">
        <v>1222.0638821488531</v>
      </c>
      <c r="J41" s="708" t="s">
        <v>675</v>
      </c>
      <c r="K41" s="708" t="s">
        <v>130</v>
      </c>
      <c r="L41" s="709" t="s">
        <v>233</v>
      </c>
      <c r="M41" s="710">
        <v>4638.9250500923836</v>
      </c>
      <c r="O41" s="717" t="s">
        <v>1393</v>
      </c>
      <c r="P41" s="714" t="s">
        <v>132</v>
      </c>
      <c r="Q41" s="718" t="s">
        <v>1394</v>
      </c>
      <c r="R41" s="720">
        <v>89448.009661230244</v>
      </c>
      <c r="T41" s="729" t="s">
        <v>1678</v>
      </c>
      <c r="U41" s="730" t="s">
        <v>1633</v>
      </c>
      <c r="V41" s="731" t="s">
        <v>78</v>
      </c>
      <c r="W41" s="732">
        <f>$D$64*5</f>
        <v>0</v>
      </c>
    </row>
    <row r="42" spans="5:23" ht="31.5" customHeight="1" thickTop="1" thickBot="1">
      <c r="E42" s="701" t="s">
        <v>453</v>
      </c>
      <c r="F42" s="698" t="s">
        <v>124</v>
      </c>
      <c r="G42" s="702" t="s">
        <v>454</v>
      </c>
      <c r="H42" s="703">
        <v>1222.0638821488531</v>
      </c>
      <c r="J42" s="708" t="s">
        <v>676</v>
      </c>
      <c r="K42" s="708" t="s">
        <v>130</v>
      </c>
      <c r="L42" s="709" t="s">
        <v>677</v>
      </c>
      <c r="M42" s="710">
        <v>4303.1840232816139</v>
      </c>
      <c r="O42" s="717" t="s">
        <v>1395</v>
      </c>
      <c r="P42" s="714" t="s">
        <v>132</v>
      </c>
      <c r="Q42" s="718" t="s">
        <v>1396</v>
      </c>
      <c r="R42" s="720">
        <v>66598.466362320425</v>
      </c>
      <c r="T42" s="729" t="s">
        <v>1679</v>
      </c>
      <c r="U42" s="730" t="s">
        <v>1633</v>
      </c>
      <c r="V42" s="731" t="s">
        <v>77</v>
      </c>
      <c r="W42" s="732">
        <f>$D$64*6</f>
        <v>0</v>
      </c>
    </row>
    <row r="43" spans="5:23" ht="31.5" customHeight="1" thickTop="1" thickBot="1">
      <c r="E43" s="701" t="s">
        <v>455</v>
      </c>
      <c r="F43" s="698" t="s">
        <v>124</v>
      </c>
      <c r="G43" s="702" t="s">
        <v>456</v>
      </c>
      <c r="H43" s="703">
        <v>1222.0638821488531</v>
      </c>
      <c r="J43" s="708" t="s">
        <v>678</v>
      </c>
      <c r="K43" s="708" t="s">
        <v>130</v>
      </c>
      <c r="L43" s="709" t="s">
        <v>679</v>
      </c>
      <c r="M43" s="710">
        <v>4736.0345908272184</v>
      </c>
      <c r="O43" s="717" t="s">
        <v>1397</v>
      </c>
      <c r="P43" s="714" t="s">
        <v>132</v>
      </c>
      <c r="Q43" s="718" t="s">
        <v>1398</v>
      </c>
      <c r="R43" s="720">
        <v>95485.37985727514</v>
      </c>
      <c r="T43" s="729" t="s">
        <v>1680</v>
      </c>
      <c r="U43" s="730" t="s">
        <v>1633</v>
      </c>
      <c r="V43" s="731" t="s">
        <v>76</v>
      </c>
      <c r="W43" s="732">
        <f>$D$64*7</f>
        <v>0</v>
      </c>
    </row>
    <row r="44" spans="5:23" ht="31.5" customHeight="1" thickTop="1" thickBot="1">
      <c r="E44" s="701" t="s">
        <v>457</v>
      </c>
      <c r="F44" s="698" t="s">
        <v>124</v>
      </c>
      <c r="G44" s="702" t="s">
        <v>458</v>
      </c>
      <c r="H44" s="703">
        <v>1222.0638821488531</v>
      </c>
      <c r="J44" s="708" t="s">
        <v>680</v>
      </c>
      <c r="K44" s="708" t="s">
        <v>130</v>
      </c>
      <c r="L44" s="709" t="s">
        <v>681</v>
      </c>
      <c r="M44" s="710">
        <v>3867.8004280513501</v>
      </c>
      <c r="O44" s="717" t="s">
        <v>1399</v>
      </c>
      <c r="P44" s="714" t="s">
        <v>132</v>
      </c>
      <c r="Q44" s="718" t="s">
        <v>1400</v>
      </c>
      <c r="R44" s="720">
        <v>75848.625414918904</v>
      </c>
      <c r="T44" s="729" t="s">
        <v>1681</v>
      </c>
      <c r="U44" s="730" t="s">
        <v>1633</v>
      </c>
      <c r="V44" s="731" t="s">
        <v>75</v>
      </c>
      <c r="W44" s="732">
        <f>$D$64*8</f>
        <v>0</v>
      </c>
    </row>
    <row r="45" spans="5:23" ht="31.5" customHeight="1" thickTop="1" thickBot="1">
      <c r="E45" s="701" t="s">
        <v>459</v>
      </c>
      <c r="F45" s="698" t="s">
        <v>401</v>
      </c>
      <c r="G45" s="702" t="s">
        <v>460</v>
      </c>
      <c r="H45" s="703">
        <v>1222.0638821488531</v>
      </c>
      <c r="J45" s="708" t="s">
        <v>682</v>
      </c>
      <c r="K45" s="708" t="s">
        <v>568</v>
      </c>
      <c r="L45" s="709" t="s">
        <v>683</v>
      </c>
      <c r="M45" s="710">
        <v>380111.90222395718</v>
      </c>
      <c r="O45" s="717" t="s">
        <v>1401</v>
      </c>
      <c r="P45" s="714" t="s">
        <v>132</v>
      </c>
      <c r="Q45" s="718" t="s">
        <v>1402</v>
      </c>
      <c r="R45" s="720">
        <v>5302.9891442015078</v>
      </c>
      <c r="T45" s="729" t="s">
        <v>1682</v>
      </c>
      <c r="U45" s="730" t="s">
        <v>1633</v>
      </c>
      <c r="V45" s="731" t="s">
        <v>74</v>
      </c>
      <c r="W45" s="732">
        <f>$D$64*9</f>
        <v>0</v>
      </c>
    </row>
    <row r="46" spans="5:23" ht="31.5" customHeight="1" thickTop="1" thickBot="1">
      <c r="E46" s="701" t="s">
        <v>461</v>
      </c>
      <c r="F46" s="698" t="s">
        <v>124</v>
      </c>
      <c r="G46" s="702" t="s">
        <v>462</v>
      </c>
      <c r="H46" s="703">
        <v>1222.0638821488531</v>
      </c>
      <c r="J46" s="708" t="s">
        <v>684</v>
      </c>
      <c r="K46" s="708" t="s">
        <v>568</v>
      </c>
      <c r="L46" s="709" t="s">
        <v>685</v>
      </c>
      <c r="M46" s="710">
        <v>53215.666311354005</v>
      </c>
      <c r="O46" s="717" t="s">
        <v>1403</v>
      </c>
      <c r="P46" s="714" t="s">
        <v>132</v>
      </c>
      <c r="Q46" s="718" t="s">
        <v>1404</v>
      </c>
      <c r="R46" s="720">
        <v>51113.148377845857</v>
      </c>
      <c r="T46" s="729" t="s">
        <v>1683</v>
      </c>
      <c r="U46" s="730" t="s">
        <v>1633</v>
      </c>
      <c r="V46" s="731" t="s">
        <v>1684</v>
      </c>
      <c r="W46" s="732">
        <v>58677.433987924393</v>
      </c>
    </row>
    <row r="47" spans="5:23" ht="31.5" customHeight="1" thickTop="1" thickBot="1">
      <c r="E47" s="701" t="s">
        <v>463</v>
      </c>
      <c r="F47" s="698" t="s">
        <v>124</v>
      </c>
      <c r="G47" s="702" t="s">
        <v>464</v>
      </c>
      <c r="H47" s="703">
        <v>1222.0638821488531</v>
      </c>
      <c r="J47" s="708" t="s">
        <v>686</v>
      </c>
      <c r="K47" s="708" t="s">
        <v>568</v>
      </c>
      <c r="L47" s="709" t="s">
        <v>687</v>
      </c>
      <c r="M47" s="710">
        <v>716.47472024915544</v>
      </c>
      <c r="O47" s="717" t="s">
        <v>1405</v>
      </c>
      <c r="P47" s="714" t="s">
        <v>132</v>
      </c>
      <c r="Q47" s="718" t="s">
        <v>1406</v>
      </c>
      <c r="R47" s="720">
        <v>93164.082425162822</v>
      </c>
      <c r="T47" s="729" t="s">
        <v>1685</v>
      </c>
      <c r="U47" s="730" t="s">
        <v>1633</v>
      </c>
      <c r="V47" s="731" t="s">
        <v>1686</v>
      </c>
      <c r="W47" s="732">
        <v>117354.86797584879</v>
      </c>
    </row>
    <row r="48" spans="5:23" ht="31.5" customHeight="1" thickTop="1" thickBot="1">
      <c r="E48" s="701" t="s">
        <v>465</v>
      </c>
      <c r="F48" s="698" t="s">
        <v>124</v>
      </c>
      <c r="G48" s="702" t="s">
        <v>464</v>
      </c>
      <c r="H48" s="703">
        <v>1222.0638821488531</v>
      </c>
      <c r="J48" s="708" t="s">
        <v>688</v>
      </c>
      <c r="K48" s="708" t="s">
        <v>568</v>
      </c>
      <c r="L48" s="709" t="s">
        <v>689</v>
      </c>
      <c r="M48" s="710">
        <v>11098.312648458552</v>
      </c>
      <c r="O48" s="717" t="s">
        <v>1407</v>
      </c>
      <c r="P48" s="714" t="s">
        <v>132</v>
      </c>
      <c r="Q48" s="718" t="s">
        <v>1408</v>
      </c>
      <c r="R48" s="720">
        <v>51532.184804496021</v>
      </c>
      <c r="T48" s="729" t="s">
        <v>1687</v>
      </c>
      <c r="U48" s="730" t="s">
        <v>1633</v>
      </c>
      <c r="V48" s="731" t="s">
        <v>1688</v>
      </c>
      <c r="W48" s="732">
        <v>117354.86797584879</v>
      </c>
    </row>
    <row r="49" spans="5:23" ht="31.5" customHeight="1" thickTop="1" thickBot="1">
      <c r="E49" s="701" t="s">
        <v>466</v>
      </c>
      <c r="F49" s="698" t="s">
        <v>124</v>
      </c>
      <c r="G49" s="702" t="s">
        <v>467</v>
      </c>
      <c r="H49" s="703">
        <v>1222.0638821488531</v>
      </c>
      <c r="J49" s="708" t="s">
        <v>690</v>
      </c>
      <c r="K49" s="708" t="s">
        <v>130</v>
      </c>
      <c r="L49" s="709" t="s">
        <v>691</v>
      </c>
      <c r="M49" s="710">
        <v>7287.5011304808195</v>
      </c>
      <c r="O49" s="717" t="s">
        <v>1409</v>
      </c>
      <c r="P49" s="714" t="s">
        <v>132</v>
      </c>
      <c r="Q49" s="718" t="s">
        <v>1410</v>
      </c>
      <c r="R49" s="720">
        <v>5494.66345061843</v>
      </c>
      <c r="T49" s="729" t="s">
        <v>1689</v>
      </c>
      <c r="U49" s="730" t="s">
        <v>1633</v>
      </c>
      <c r="V49" s="731" t="s">
        <v>73</v>
      </c>
      <c r="W49" s="732">
        <v>106686.24361440798</v>
      </c>
    </row>
    <row r="50" spans="5:23" ht="31.5" customHeight="1" thickTop="1" thickBot="1">
      <c r="E50" s="701" t="s">
        <v>468</v>
      </c>
      <c r="F50" s="698" t="s">
        <v>124</v>
      </c>
      <c r="G50" s="702" t="s">
        <v>467</v>
      </c>
      <c r="H50" s="703">
        <v>1222.0638821488531</v>
      </c>
      <c r="J50" s="708" t="s">
        <v>692</v>
      </c>
      <c r="K50" s="708" t="s">
        <v>168</v>
      </c>
      <c r="L50" s="709" t="s">
        <v>693</v>
      </c>
      <c r="M50" s="710">
        <v>10847.337823076636</v>
      </c>
      <c r="O50" s="717" t="s">
        <v>1411</v>
      </c>
      <c r="P50" s="714" t="s">
        <v>132</v>
      </c>
      <c r="Q50" s="718" t="s">
        <v>1412</v>
      </c>
      <c r="R50" s="720">
        <v>21061.678698286702</v>
      </c>
      <c r="T50" s="729" t="s">
        <v>1690</v>
      </c>
      <c r="U50" s="730" t="s">
        <v>1633</v>
      </c>
      <c r="V50" s="731" t="s">
        <v>1691</v>
      </c>
      <c r="W50" s="732">
        <v>266715.60903601995</v>
      </c>
    </row>
    <row r="51" spans="5:23" ht="31.5" customHeight="1" thickTop="1" thickBot="1">
      <c r="E51" s="701" t="s">
        <v>469</v>
      </c>
      <c r="F51" s="698" t="s">
        <v>124</v>
      </c>
      <c r="G51" s="702" t="s">
        <v>470</v>
      </c>
      <c r="H51" s="703">
        <v>1222.0638821488531</v>
      </c>
      <c r="J51" s="708" t="s">
        <v>694</v>
      </c>
      <c r="K51" s="708" t="s">
        <v>130</v>
      </c>
      <c r="L51" s="709" t="s">
        <v>695</v>
      </c>
      <c r="M51" s="710">
        <v>6250.2854174514978</v>
      </c>
      <c r="O51" s="717" t="s">
        <v>1413</v>
      </c>
      <c r="P51" s="714" t="s">
        <v>132</v>
      </c>
      <c r="Q51" s="718" t="s">
        <v>1414</v>
      </c>
      <c r="R51" s="720">
        <v>2048.2642232753137</v>
      </c>
      <c r="T51" s="729" t="s">
        <v>1692</v>
      </c>
      <c r="U51" s="730" t="s">
        <v>1633</v>
      </c>
      <c r="V51" s="731" t="s">
        <v>1693</v>
      </c>
      <c r="W51" s="732">
        <f>W49*2</f>
        <v>213372.48722881597</v>
      </c>
    </row>
    <row r="52" spans="5:23" ht="31.5" customHeight="1" thickTop="1" thickBot="1">
      <c r="E52" s="701" t="s">
        <v>471</v>
      </c>
      <c r="F52" s="698" t="s">
        <v>124</v>
      </c>
      <c r="G52" s="702" t="s">
        <v>472</v>
      </c>
      <c r="H52" s="703">
        <v>1222.0638821488531</v>
      </c>
      <c r="J52" s="708" t="s">
        <v>696</v>
      </c>
      <c r="K52" s="708" t="s">
        <v>568</v>
      </c>
      <c r="L52" s="709" t="s">
        <v>697</v>
      </c>
      <c r="M52" s="710">
        <v>851.79137753267719</v>
      </c>
      <c r="O52" s="717" t="s">
        <v>1415</v>
      </c>
      <c r="P52" s="714" t="s">
        <v>132</v>
      </c>
      <c r="Q52" s="718" t="s">
        <v>1416</v>
      </c>
      <c r="R52" s="720">
        <v>2172.3088060584491</v>
      </c>
      <c r="T52" s="729" t="s">
        <v>1694</v>
      </c>
      <c r="U52" s="730" t="s">
        <v>1633</v>
      </c>
      <c r="V52" s="731" t="s">
        <v>1695</v>
      </c>
      <c r="W52" s="732">
        <f>W49*3</f>
        <v>320058.73084322398</v>
      </c>
    </row>
    <row r="53" spans="5:23" ht="31.5" customHeight="1" thickTop="1" thickBot="1">
      <c r="E53" s="701" t="s">
        <v>473</v>
      </c>
      <c r="F53" s="698" t="s">
        <v>124</v>
      </c>
      <c r="G53" s="702" t="s">
        <v>474</v>
      </c>
      <c r="H53" s="703">
        <v>1222.0638821488531</v>
      </c>
      <c r="J53" s="708" t="s">
        <v>698</v>
      </c>
      <c r="K53" s="708" t="s">
        <v>568</v>
      </c>
      <c r="L53" s="709" t="s">
        <v>699</v>
      </c>
      <c r="M53" s="710">
        <v>12776.870662990159</v>
      </c>
      <c r="O53" s="717" t="s">
        <v>1417</v>
      </c>
      <c r="P53" s="714" t="s">
        <v>132</v>
      </c>
      <c r="Q53" s="718" t="s">
        <v>1418</v>
      </c>
      <c r="R53" s="720">
        <v>4351.0160034666242</v>
      </c>
      <c r="T53" s="729" t="s">
        <v>1696</v>
      </c>
      <c r="U53" s="730" t="s">
        <v>1633</v>
      </c>
      <c r="V53" s="731" t="s">
        <v>1697</v>
      </c>
      <c r="W53" s="732">
        <f>W49+(3*W14)</f>
        <v>282718.54557818116</v>
      </c>
    </row>
    <row r="54" spans="5:23" ht="31.5" customHeight="1" thickTop="1" thickBot="1">
      <c r="E54" s="701" t="s">
        <v>475</v>
      </c>
      <c r="F54" s="698" t="s">
        <v>401</v>
      </c>
      <c r="G54" s="702" t="s">
        <v>476</v>
      </c>
      <c r="H54" s="703">
        <v>1222.0638821488531</v>
      </c>
      <c r="J54" s="708" t="s">
        <v>700</v>
      </c>
      <c r="K54" s="708" t="s">
        <v>165</v>
      </c>
      <c r="L54" s="709" t="s">
        <v>701</v>
      </c>
      <c r="M54" s="710">
        <v>44337.970396054014</v>
      </c>
      <c r="O54" s="717" t="s">
        <v>1419</v>
      </c>
      <c r="P54" s="714" t="s">
        <v>132</v>
      </c>
      <c r="Q54" s="718" t="s">
        <v>1420</v>
      </c>
      <c r="R54" s="720">
        <v>3194.5717736153661</v>
      </c>
      <c r="T54" s="729" t="s">
        <v>1698</v>
      </c>
      <c r="U54" s="730" t="s">
        <v>1633</v>
      </c>
      <c r="V54" s="731" t="s">
        <v>1699</v>
      </c>
      <c r="W54" s="732">
        <v>117354.86797584879</v>
      </c>
    </row>
    <row r="55" spans="5:23" ht="31.5" customHeight="1" thickTop="1" thickBot="1">
      <c r="E55" s="701" t="s">
        <v>477</v>
      </c>
      <c r="F55" s="698" t="s">
        <v>124</v>
      </c>
      <c r="G55" s="702" t="s">
        <v>478</v>
      </c>
      <c r="H55" s="703">
        <v>1222.0638821488531</v>
      </c>
      <c r="J55" s="708" t="s">
        <v>702</v>
      </c>
      <c r="K55" s="708" t="s">
        <v>165</v>
      </c>
      <c r="L55" s="709" t="s">
        <v>703</v>
      </c>
      <c r="M55" s="710">
        <v>29141.912503836716</v>
      </c>
      <c r="O55" s="717" t="s">
        <v>1421</v>
      </c>
      <c r="P55" s="714" t="s">
        <v>132</v>
      </c>
      <c r="Q55" s="718" t="s">
        <v>1422</v>
      </c>
      <c r="R55" s="720">
        <v>73313.022671719416</v>
      </c>
      <c r="T55" s="729" t="s">
        <v>1700</v>
      </c>
      <c r="U55" s="730" t="s">
        <v>1633</v>
      </c>
      <c r="V55" s="731" t="s">
        <v>1701</v>
      </c>
      <c r="W55" s="732">
        <v>128023.49233728957</v>
      </c>
    </row>
    <row r="56" spans="5:23" ht="31.5" customHeight="1" thickTop="1" thickBot="1">
      <c r="E56" s="701" t="s">
        <v>479</v>
      </c>
      <c r="F56" s="698" t="s">
        <v>124</v>
      </c>
      <c r="G56" s="702" t="s">
        <v>480</v>
      </c>
      <c r="H56" s="703">
        <v>1222.0638821488531</v>
      </c>
      <c r="J56" s="708" t="s">
        <v>704</v>
      </c>
      <c r="K56" s="708" t="s">
        <v>165</v>
      </c>
      <c r="L56" s="709" t="s">
        <v>173</v>
      </c>
      <c r="M56" s="710">
        <v>58283.825007673433</v>
      </c>
      <c r="O56" s="717" t="s">
        <v>1423</v>
      </c>
      <c r="P56" s="714" t="s">
        <v>132</v>
      </c>
      <c r="Q56" s="718" t="s">
        <v>1424</v>
      </c>
      <c r="R56" s="720">
        <v>42720.939514027974</v>
      </c>
      <c r="T56" s="729" t="s">
        <v>1702</v>
      </c>
      <c r="U56" s="730" t="s">
        <v>1633</v>
      </c>
      <c r="V56" s="731" t="s">
        <v>1703</v>
      </c>
      <c r="W56" s="732">
        <v>133357.80451800997</v>
      </c>
    </row>
    <row r="57" spans="5:23" ht="31.5" customHeight="1" thickTop="1" thickBot="1">
      <c r="E57" s="701" t="s">
        <v>481</v>
      </c>
      <c r="F57" s="698" t="s">
        <v>482</v>
      </c>
      <c r="G57" s="702" t="s">
        <v>483</v>
      </c>
      <c r="H57" s="703">
        <v>1222.0638821488531</v>
      </c>
      <c r="J57" s="708" t="s">
        <v>705</v>
      </c>
      <c r="K57" s="708" t="s">
        <v>165</v>
      </c>
      <c r="L57" s="709" t="s">
        <v>706</v>
      </c>
      <c r="M57" s="710">
        <v>54258.400922683555</v>
      </c>
      <c r="O57" s="717" t="s">
        <v>1425</v>
      </c>
      <c r="P57" s="714" t="s">
        <v>132</v>
      </c>
      <c r="Q57" s="718" t="s">
        <v>1426</v>
      </c>
      <c r="R57" s="720">
        <v>1766.9885024734219</v>
      </c>
      <c r="T57" s="729" t="s">
        <v>1704</v>
      </c>
      <c r="U57" s="730" t="s">
        <v>1633</v>
      </c>
      <c r="V57" s="731" t="s">
        <v>1705</v>
      </c>
      <c r="W57" s="732">
        <f>$D$6*1.85</f>
        <v>0</v>
      </c>
    </row>
    <row r="58" spans="5:23" ht="31.5" customHeight="1" thickTop="1" thickBot="1">
      <c r="E58" s="701" t="s">
        <v>484</v>
      </c>
      <c r="F58" s="698" t="s">
        <v>482</v>
      </c>
      <c r="G58" s="702" t="s">
        <v>483</v>
      </c>
      <c r="H58" s="703">
        <v>1222.0638821488531</v>
      </c>
      <c r="J58" s="708" t="s">
        <v>707</v>
      </c>
      <c r="K58" s="708" t="s">
        <v>165</v>
      </c>
      <c r="L58" s="709" t="s">
        <v>708</v>
      </c>
      <c r="M58" s="710">
        <v>55387.734324062338</v>
      </c>
      <c r="O58" s="717" t="s">
        <v>1427</v>
      </c>
      <c r="P58" s="714" t="s">
        <v>568</v>
      </c>
      <c r="Q58" s="718" t="s">
        <v>1428</v>
      </c>
      <c r="R58" s="720">
        <v>116452.26966796559</v>
      </c>
      <c r="T58" s="729" t="s">
        <v>1706</v>
      </c>
      <c r="U58" s="730" t="s">
        <v>1633</v>
      </c>
      <c r="V58" s="731" t="s">
        <v>1707</v>
      </c>
      <c r="W58" s="732">
        <f>W57*2</f>
        <v>0</v>
      </c>
    </row>
    <row r="59" spans="5:23" ht="31.5" customHeight="1" thickTop="1" thickBot="1">
      <c r="E59" s="701" t="s">
        <v>485</v>
      </c>
      <c r="F59" s="698" t="s">
        <v>124</v>
      </c>
      <c r="G59" s="702" t="s">
        <v>486</v>
      </c>
      <c r="H59" s="703">
        <v>1222.0638821488531</v>
      </c>
      <c r="J59" s="708" t="s">
        <v>709</v>
      </c>
      <c r="K59" s="708" t="s">
        <v>168</v>
      </c>
      <c r="L59" s="709" t="s">
        <v>710</v>
      </c>
      <c r="M59" s="710">
        <v>3183.489036871058</v>
      </c>
      <c r="O59" s="717" t="s">
        <v>1429</v>
      </c>
      <c r="P59" s="714" t="s">
        <v>132</v>
      </c>
      <c r="Q59" s="718" t="s">
        <v>1430</v>
      </c>
      <c r="R59" s="720">
        <v>9294.4625544097598</v>
      </c>
      <c r="T59" s="729" t="s">
        <v>1708</v>
      </c>
      <c r="U59" s="730" t="s">
        <v>1633</v>
      </c>
      <c r="V59" s="731" t="s">
        <v>1709</v>
      </c>
      <c r="W59" s="732">
        <v>106686.24361440798</v>
      </c>
    </row>
    <row r="60" spans="5:23" ht="31.5" customHeight="1" thickTop="1" thickBot="1">
      <c r="E60" s="701" t="s">
        <v>487</v>
      </c>
      <c r="F60" s="698" t="s">
        <v>124</v>
      </c>
      <c r="G60" s="702" t="s">
        <v>488</v>
      </c>
      <c r="H60" s="703">
        <v>1222.0638821488531</v>
      </c>
      <c r="J60" s="708" t="s">
        <v>711</v>
      </c>
      <c r="K60" s="708" t="s">
        <v>130</v>
      </c>
      <c r="L60" s="709" t="s">
        <v>712</v>
      </c>
      <c r="M60" s="710">
        <v>2074.6333049272066</v>
      </c>
      <c r="O60" s="717" t="s">
        <v>1431</v>
      </c>
      <c r="P60" s="714" t="s">
        <v>132</v>
      </c>
      <c r="Q60" s="718" t="s">
        <v>1432</v>
      </c>
      <c r="R60" s="720">
        <v>8360.9980743858996</v>
      </c>
      <c r="T60" s="729" t="s">
        <v>1710</v>
      </c>
      <c r="U60" s="730" t="s">
        <v>1633</v>
      </c>
      <c r="V60" s="731" t="s">
        <v>1711</v>
      </c>
      <c r="W60" s="732">
        <v>213372.48722881597</v>
      </c>
    </row>
    <row r="61" spans="5:23" ht="31.5" customHeight="1" thickTop="1" thickBot="1">
      <c r="E61" s="701" t="s">
        <v>489</v>
      </c>
      <c r="F61" s="698" t="s">
        <v>124</v>
      </c>
      <c r="G61" s="702" t="s">
        <v>490</v>
      </c>
      <c r="H61" s="703">
        <v>1222.0638821488531</v>
      </c>
      <c r="J61" s="708" t="s">
        <v>713</v>
      </c>
      <c r="K61" s="708" t="s">
        <v>160</v>
      </c>
      <c r="L61" s="709" t="s">
        <v>714</v>
      </c>
      <c r="M61" s="710">
        <v>2207.9561348676702</v>
      </c>
      <c r="O61" s="717" t="s">
        <v>1433</v>
      </c>
      <c r="P61" s="714" t="s">
        <v>132</v>
      </c>
      <c r="Q61" s="718" t="s">
        <v>1434</v>
      </c>
      <c r="R61" s="720">
        <v>92287.28521489758</v>
      </c>
      <c r="T61" s="729" t="s">
        <v>1712</v>
      </c>
      <c r="U61" s="730" t="s">
        <v>1633</v>
      </c>
      <c r="V61" s="731" t="s">
        <v>1713</v>
      </c>
      <c r="W61" s="733">
        <v>800146.82710805978</v>
      </c>
    </row>
    <row r="62" spans="5:23" ht="31.5" customHeight="1" thickTop="1" thickBot="1">
      <c r="E62" s="701" t="s">
        <v>491</v>
      </c>
      <c r="F62" s="698" t="s">
        <v>124</v>
      </c>
      <c r="G62" s="702" t="s">
        <v>492</v>
      </c>
      <c r="H62" s="703">
        <v>1222.0638821488531</v>
      </c>
      <c r="J62" s="708" t="s">
        <v>715</v>
      </c>
      <c r="K62" s="708" t="s">
        <v>127</v>
      </c>
      <c r="L62" s="709" t="s">
        <v>716</v>
      </c>
      <c r="M62" s="710">
        <v>5696.0282222531196</v>
      </c>
      <c r="O62" s="717" t="s">
        <v>1435</v>
      </c>
      <c r="P62" s="714" t="s">
        <v>132</v>
      </c>
      <c r="Q62" s="718" t="s">
        <v>1436</v>
      </c>
      <c r="R62" s="720">
        <v>9433.5549438172893</v>
      </c>
      <c r="T62" s="729" t="s">
        <v>1714</v>
      </c>
      <c r="U62" s="730" t="s">
        <v>1633</v>
      </c>
      <c r="V62" s="731" t="s">
        <v>72</v>
      </c>
      <c r="W62" s="732">
        <v>80014.682710805981</v>
      </c>
    </row>
    <row r="63" spans="5:23" ht="31.5" customHeight="1" thickTop="1" thickBot="1">
      <c r="E63" s="701" t="s">
        <v>493</v>
      </c>
      <c r="F63" s="698" t="s">
        <v>124</v>
      </c>
      <c r="G63" s="702" t="s">
        <v>494</v>
      </c>
      <c r="H63" s="703">
        <v>1222.0638821488531</v>
      </c>
      <c r="J63" s="708" t="s">
        <v>717</v>
      </c>
      <c r="K63" s="708" t="s">
        <v>130</v>
      </c>
      <c r="L63" s="709" t="s">
        <v>718</v>
      </c>
      <c r="M63" s="710">
        <v>3205.167545804467</v>
      </c>
      <c r="O63" s="717" t="s">
        <v>1437</v>
      </c>
      <c r="P63" s="714" t="s">
        <v>132</v>
      </c>
      <c r="Q63" s="718" t="s">
        <v>1438</v>
      </c>
      <c r="R63" s="720">
        <v>58721.715865871847</v>
      </c>
      <c r="T63" s="729" t="s">
        <v>1715</v>
      </c>
      <c r="U63" s="730" t="s">
        <v>1633</v>
      </c>
      <c r="V63" s="731" t="s">
        <v>71</v>
      </c>
      <c r="W63" s="732">
        <v>160029.36542161196</v>
      </c>
    </row>
    <row r="64" spans="5:23" ht="31.5" customHeight="1" thickTop="1" thickBot="1">
      <c r="E64" s="701" t="s">
        <v>495</v>
      </c>
      <c r="F64" s="698" t="s">
        <v>124</v>
      </c>
      <c r="G64" s="702" t="s">
        <v>496</v>
      </c>
      <c r="H64" s="703">
        <v>1222.0638821488531</v>
      </c>
      <c r="J64" s="708" t="s">
        <v>719</v>
      </c>
      <c r="K64" s="708" t="s">
        <v>130</v>
      </c>
      <c r="L64" s="709" t="s">
        <v>720</v>
      </c>
      <c r="M64" s="710">
        <v>2478.9374965352777</v>
      </c>
      <c r="O64" s="717" t="s">
        <v>1439</v>
      </c>
      <c r="P64" s="714" t="s">
        <v>132</v>
      </c>
      <c r="Q64" s="718" t="s">
        <v>1440</v>
      </c>
      <c r="R64" s="720">
        <v>25502.332019371508</v>
      </c>
      <c r="T64" s="729" t="s">
        <v>1716</v>
      </c>
      <c r="U64" s="730" t="s">
        <v>1633</v>
      </c>
      <c r="V64" s="731" t="s">
        <v>70</v>
      </c>
      <c r="W64" s="732">
        <v>106686.24361440798</v>
      </c>
    </row>
    <row r="65" spans="5:23" ht="31.5" customHeight="1" thickTop="1" thickBot="1">
      <c r="E65" s="701" t="s">
        <v>497</v>
      </c>
      <c r="F65" s="698" t="s">
        <v>124</v>
      </c>
      <c r="G65" s="702" t="s">
        <v>498</v>
      </c>
      <c r="H65" s="703">
        <v>1222.0638821488531</v>
      </c>
      <c r="J65" s="708" t="s">
        <v>721</v>
      </c>
      <c r="K65" s="708" t="s">
        <v>165</v>
      </c>
      <c r="L65" s="709" t="s">
        <v>722</v>
      </c>
      <c r="M65" s="710">
        <v>22402.571131784487</v>
      </c>
      <c r="O65" s="717" t="s">
        <v>1441</v>
      </c>
      <c r="P65" s="714" t="s">
        <v>132</v>
      </c>
      <c r="Q65" s="718" t="s">
        <v>1442</v>
      </c>
      <c r="R65" s="720">
        <v>8806.093720489991</v>
      </c>
      <c r="T65" s="729" t="s">
        <v>1717</v>
      </c>
      <c r="U65" s="730" t="s">
        <v>1633</v>
      </c>
      <c r="V65" s="731" t="s">
        <v>1718</v>
      </c>
      <c r="W65" s="732">
        <v>213372.48722881597</v>
      </c>
    </row>
    <row r="66" spans="5:23" ht="31.5" customHeight="1" thickTop="1" thickBot="1">
      <c r="E66" s="701" t="s">
        <v>499</v>
      </c>
      <c r="F66" s="698" t="s">
        <v>124</v>
      </c>
      <c r="G66" s="702" t="s">
        <v>500</v>
      </c>
      <c r="H66" s="703">
        <v>1222.0638821488531</v>
      </c>
      <c r="J66" s="708" t="s">
        <v>723</v>
      </c>
      <c r="K66" s="708" t="s">
        <v>130</v>
      </c>
      <c r="L66" s="709" t="s">
        <v>724</v>
      </c>
      <c r="M66" s="710">
        <v>1192.5079285457482</v>
      </c>
      <c r="O66" s="717" t="s">
        <v>1443</v>
      </c>
      <c r="P66" s="714" t="s">
        <v>132</v>
      </c>
      <c r="Q66" s="718" t="s">
        <v>1444</v>
      </c>
      <c r="R66" s="720">
        <v>13229.231703649408</v>
      </c>
      <c r="S66" s="233"/>
      <c r="T66" s="729" t="s">
        <v>1719</v>
      </c>
      <c r="U66" s="730" t="s">
        <v>1633</v>
      </c>
      <c r="V66" s="731" t="s">
        <v>1720</v>
      </c>
      <c r="W66" s="732">
        <v>133357.80451800997</v>
      </c>
    </row>
    <row r="67" spans="5:23" ht="31.5" customHeight="1" thickTop="1" thickBot="1">
      <c r="E67" s="701" t="s">
        <v>501</v>
      </c>
      <c r="F67" s="698" t="s">
        <v>124</v>
      </c>
      <c r="G67" s="702" t="s">
        <v>502</v>
      </c>
      <c r="H67" s="703">
        <v>1222.0638821488531</v>
      </c>
      <c r="J67" s="708" t="s">
        <v>725</v>
      </c>
      <c r="K67" s="708" t="s">
        <v>94</v>
      </c>
      <c r="L67" s="709" t="s">
        <v>726</v>
      </c>
      <c r="M67" s="710">
        <v>70436.727300984669</v>
      </c>
      <c r="O67" s="717" t="s">
        <v>1445</v>
      </c>
      <c r="P67" s="714" t="s">
        <v>132</v>
      </c>
      <c r="Q67" s="718" t="s">
        <v>1446</v>
      </c>
      <c r="R67" s="720">
        <v>14660.33784355354</v>
      </c>
      <c r="S67" s="232"/>
      <c r="T67" s="729" t="s">
        <v>1721</v>
      </c>
      <c r="U67" s="730" t="s">
        <v>1633</v>
      </c>
      <c r="V67" s="731" t="s">
        <v>1722</v>
      </c>
      <c r="W67" s="732">
        <v>160029.36542161196</v>
      </c>
    </row>
    <row r="68" spans="5:23" ht="31.5" customHeight="1" thickTop="1" thickBot="1">
      <c r="E68" s="701" t="s">
        <v>503</v>
      </c>
      <c r="F68" s="698" t="s">
        <v>124</v>
      </c>
      <c r="G68" s="702" t="s">
        <v>504</v>
      </c>
      <c r="H68" s="703">
        <v>1222.0638821488531</v>
      </c>
      <c r="J68" s="708" t="s">
        <v>727</v>
      </c>
      <c r="K68" s="708" t="s">
        <v>94</v>
      </c>
      <c r="L68" s="709" t="s">
        <v>728</v>
      </c>
      <c r="M68" s="710">
        <v>5517.9577806177786</v>
      </c>
      <c r="O68" s="717" t="s">
        <v>1447</v>
      </c>
      <c r="P68" s="714" t="s">
        <v>132</v>
      </c>
      <c r="Q68" s="718" t="s">
        <v>1448</v>
      </c>
      <c r="R68" s="720">
        <v>16932.180203876509</v>
      </c>
      <c r="T68" s="729" t="s">
        <v>1723</v>
      </c>
      <c r="U68" s="730" t="s">
        <v>1633</v>
      </c>
      <c r="V68" s="731" t="s">
        <v>1722</v>
      </c>
      <c r="W68" s="732">
        <v>160029.36542161196</v>
      </c>
    </row>
    <row r="69" spans="5:23" ht="31.5" customHeight="1" thickTop="1" thickBot="1">
      <c r="E69" s="701" t="s">
        <v>505</v>
      </c>
      <c r="F69" s="698" t="s">
        <v>124</v>
      </c>
      <c r="G69" s="702" t="s">
        <v>506</v>
      </c>
      <c r="H69" s="703">
        <v>1222.0638821488531</v>
      </c>
      <c r="J69" s="708" t="s">
        <v>729</v>
      </c>
      <c r="K69" s="708" t="s">
        <v>165</v>
      </c>
      <c r="L69" s="709" t="s">
        <v>730</v>
      </c>
      <c r="M69" s="710">
        <v>20933.667483811954</v>
      </c>
      <c r="O69" s="717" t="s">
        <v>1449</v>
      </c>
      <c r="P69" s="714" t="s">
        <v>132</v>
      </c>
      <c r="Q69" s="718" t="s">
        <v>1450</v>
      </c>
      <c r="R69" s="720">
        <v>30165.533163508368</v>
      </c>
      <c r="T69" s="729" t="s">
        <v>1724</v>
      </c>
      <c r="U69" s="730" t="s">
        <v>1633</v>
      </c>
      <c r="V69" s="731" t="s">
        <v>69</v>
      </c>
      <c r="W69" s="732">
        <v>160029.36542161196</v>
      </c>
    </row>
    <row r="70" spans="5:23" ht="31.5" customHeight="1" thickTop="1" thickBot="1">
      <c r="E70" s="701" t="s">
        <v>507</v>
      </c>
      <c r="F70" s="698" t="s">
        <v>124</v>
      </c>
      <c r="G70" s="702" t="s">
        <v>508</v>
      </c>
      <c r="H70" s="703">
        <v>1222.0638821488531</v>
      </c>
      <c r="J70" s="708" t="s">
        <v>731</v>
      </c>
      <c r="K70" s="708" t="s">
        <v>568</v>
      </c>
      <c r="L70" s="709" t="s">
        <v>732</v>
      </c>
      <c r="M70" s="710">
        <v>32719.373533193655</v>
      </c>
      <c r="O70" s="717" t="s">
        <v>1451</v>
      </c>
      <c r="P70" s="714" t="s">
        <v>132</v>
      </c>
      <c r="Q70" s="718" t="s">
        <v>1452</v>
      </c>
      <c r="R70" s="720">
        <v>10265.018338275628</v>
      </c>
      <c r="T70" s="729" t="s">
        <v>1725</v>
      </c>
      <c r="U70" s="730" t="s">
        <v>1633</v>
      </c>
      <c r="V70" s="731" t="s">
        <v>1726</v>
      </c>
      <c r="W70" s="732">
        <f>$D$6*1.85</f>
        <v>0</v>
      </c>
    </row>
    <row r="71" spans="5:23" ht="31.5" customHeight="1" thickTop="1" thickBot="1">
      <c r="E71" s="701" t="s">
        <v>509</v>
      </c>
      <c r="F71" s="698" t="s">
        <v>124</v>
      </c>
      <c r="G71" s="702" t="s">
        <v>510</v>
      </c>
      <c r="H71" s="703">
        <v>1222.0638821488531</v>
      </c>
      <c r="J71" s="708" t="s">
        <v>733</v>
      </c>
      <c r="K71" s="708" t="s">
        <v>568</v>
      </c>
      <c r="L71" s="709" t="s">
        <v>734</v>
      </c>
      <c r="M71" s="710">
        <v>120521.67041528532</v>
      </c>
      <c r="O71" s="717" t="s">
        <v>1453</v>
      </c>
      <c r="P71" s="714" t="s">
        <v>132</v>
      </c>
      <c r="Q71" s="718" t="s">
        <v>1454</v>
      </c>
      <c r="R71" s="720">
        <v>4626.1098402948483</v>
      </c>
      <c r="T71" s="729" t="s">
        <v>1727</v>
      </c>
      <c r="U71" s="730" t="s">
        <v>568</v>
      </c>
      <c r="V71" s="731" t="s">
        <v>1728</v>
      </c>
      <c r="W71" s="732">
        <v>533431.21807203989</v>
      </c>
    </row>
    <row r="72" spans="5:23" ht="31.5" customHeight="1" thickTop="1" thickBot="1">
      <c r="E72" s="701" t="s">
        <v>511</v>
      </c>
      <c r="F72" s="698" t="s">
        <v>124</v>
      </c>
      <c r="G72" s="702" t="s">
        <v>512</v>
      </c>
      <c r="H72" s="703">
        <v>1222.0638821488531</v>
      </c>
      <c r="J72" s="708" t="s">
        <v>735</v>
      </c>
      <c r="K72" s="708" t="s">
        <v>568</v>
      </c>
      <c r="L72" s="709" t="s">
        <v>736</v>
      </c>
      <c r="M72" s="710">
        <v>751529.95311992394</v>
      </c>
      <c r="O72" s="717" t="s">
        <v>1455</v>
      </c>
      <c r="P72" s="714" t="s">
        <v>132</v>
      </c>
      <c r="Q72" s="718" t="s">
        <v>1456</v>
      </c>
      <c r="R72" s="720">
        <v>83052.580872233273</v>
      </c>
      <c r="T72" s="729" t="s">
        <v>1729</v>
      </c>
      <c r="U72" s="730" t="s">
        <v>568</v>
      </c>
      <c r="V72" s="731" t="s">
        <v>1730</v>
      </c>
      <c r="W72" s="732">
        <v>266715.60903601995</v>
      </c>
    </row>
    <row r="73" spans="5:23" ht="31.5" customHeight="1" thickTop="1" thickBot="1">
      <c r="E73" s="701" t="s">
        <v>513</v>
      </c>
      <c r="F73" s="698" t="s">
        <v>124</v>
      </c>
      <c r="G73" s="702" t="s">
        <v>514</v>
      </c>
      <c r="H73" s="703">
        <v>1222.0638821488531</v>
      </c>
      <c r="J73" s="708" t="s">
        <v>737</v>
      </c>
      <c r="K73" s="708" t="s">
        <v>168</v>
      </c>
      <c r="L73" s="709" t="s">
        <v>738</v>
      </c>
      <c r="M73" s="710">
        <v>11418.070655226331</v>
      </c>
      <c r="O73" s="717" t="s">
        <v>1457</v>
      </c>
      <c r="P73" s="714" t="s">
        <v>132</v>
      </c>
      <c r="Q73" s="718" t="s">
        <v>1458</v>
      </c>
      <c r="R73" s="720">
        <v>42153.236502446132</v>
      </c>
      <c r="T73" s="729" t="s">
        <v>1731</v>
      </c>
      <c r="U73" s="730" t="s">
        <v>1633</v>
      </c>
      <c r="V73" s="731" t="s">
        <v>1732</v>
      </c>
      <c r="W73" s="732">
        <f>$D$6*1.85</f>
        <v>0</v>
      </c>
    </row>
    <row r="74" spans="5:23" ht="31.5" customHeight="1" thickTop="1" thickBot="1">
      <c r="E74" s="701" t="s">
        <v>515</v>
      </c>
      <c r="F74" s="698" t="s">
        <v>124</v>
      </c>
      <c r="G74" s="702" t="s">
        <v>516</v>
      </c>
      <c r="H74" s="703">
        <v>1222.0638821488531</v>
      </c>
      <c r="J74" s="708" t="s">
        <v>739</v>
      </c>
      <c r="K74" s="708" t="s">
        <v>130</v>
      </c>
      <c r="L74" s="709" t="s">
        <v>740</v>
      </c>
      <c r="M74" s="710">
        <v>974.23638805299947</v>
      </c>
      <c r="O74" s="717" t="s">
        <v>1459</v>
      </c>
      <c r="P74" s="714" t="s">
        <v>132</v>
      </c>
      <c r="Q74" s="718" t="s">
        <v>1460</v>
      </c>
      <c r="R74" s="720">
        <v>78193.620068930264</v>
      </c>
    </row>
    <row r="75" spans="5:23" ht="31.5" customHeight="1" thickTop="1" thickBot="1">
      <c r="E75" s="701" t="s">
        <v>517</v>
      </c>
      <c r="F75" s="698" t="s">
        <v>124</v>
      </c>
      <c r="G75" s="702" t="s">
        <v>518</v>
      </c>
      <c r="H75" s="703">
        <v>1222.0638821488531</v>
      </c>
      <c r="J75" s="708" t="s">
        <v>741</v>
      </c>
      <c r="K75" s="708" t="s">
        <v>130</v>
      </c>
      <c r="L75" s="709" t="s">
        <v>742</v>
      </c>
      <c r="M75" s="710">
        <v>6533.9025925293636</v>
      </c>
      <c r="O75" s="717" t="s">
        <v>1461</v>
      </c>
      <c r="P75" s="714" t="s">
        <v>132</v>
      </c>
      <c r="Q75" s="718" t="s">
        <v>1462</v>
      </c>
      <c r="R75" s="720">
        <v>8482.5751258680375</v>
      </c>
    </row>
    <row r="76" spans="5:23" ht="31.5" customHeight="1" thickTop="1" thickBot="1">
      <c r="E76" s="701" t="s">
        <v>519</v>
      </c>
      <c r="F76" s="698" t="s">
        <v>124</v>
      </c>
      <c r="G76" s="702" t="s">
        <v>520</v>
      </c>
      <c r="H76" s="703">
        <v>1222.0638821488531</v>
      </c>
      <c r="J76" s="708" t="s">
        <v>743</v>
      </c>
      <c r="K76" s="708" t="s">
        <v>168</v>
      </c>
      <c r="L76" s="709" t="s">
        <v>744</v>
      </c>
      <c r="M76" s="710">
        <v>32411.538706339255</v>
      </c>
      <c r="O76" s="717" t="s">
        <v>1463</v>
      </c>
      <c r="P76" s="714" t="s">
        <v>94</v>
      </c>
      <c r="Q76" s="718" t="s">
        <v>1464</v>
      </c>
      <c r="R76" s="720">
        <v>932.43416602824891</v>
      </c>
    </row>
    <row r="77" spans="5:23" ht="31.5" customHeight="1" thickTop="1" thickBot="1">
      <c r="E77" s="701" t="s">
        <v>521</v>
      </c>
      <c r="F77" s="698" t="s">
        <v>124</v>
      </c>
      <c r="G77" s="702" t="s">
        <v>522</v>
      </c>
      <c r="H77" s="703">
        <v>1222.0638821488531</v>
      </c>
      <c r="J77" s="708" t="s">
        <v>745</v>
      </c>
      <c r="K77" s="708" t="s">
        <v>568</v>
      </c>
      <c r="L77" s="709" t="s">
        <v>746</v>
      </c>
      <c r="M77" s="710">
        <v>15204.476088958289</v>
      </c>
      <c r="O77" s="717" t="s">
        <v>1465</v>
      </c>
      <c r="P77" s="714" t="s">
        <v>132</v>
      </c>
      <c r="Q77" s="718" t="s">
        <v>1466</v>
      </c>
      <c r="R77" s="720">
        <v>3906.9506713581432</v>
      </c>
    </row>
    <row r="78" spans="5:23" ht="31.5" customHeight="1" thickTop="1" thickBot="1">
      <c r="E78" s="701" t="s">
        <v>523</v>
      </c>
      <c r="F78" s="698" t="s">
        <v>124</v>
      </c>
      <c r="G78" s="702" t="s">
        <v>524</v>
      </c>
      <c r="H78" s="703">
        <v>1222.0638821488531</v>
      </c>
      <c r="J78" s="708" t="s">
        <v>747</v>
      </c>
      <c r="K78" s="708" t="s">
        <v>568</v>
      </c>
      <c r="L78" s="709" t="s">
        <v>748</v>
      </c>
      <c r="M78" s="710">
        <v>13020435.475188337</v>
      </c>
      <c r="O78" s="717" t="s">
        <v>1467</v>
      </c>
      <c r="P78" s="714" t="s">
        <v>132</v>
      </c>
      <c r="Q78" s="718" t="s">
        <v>1468</v>
      </c>
      <c r="R78" s="720">
        <v>9171.8551889320133</v>
      </c>
    </row>
    <row r="79" spans="5:23" ht="31.5" customHeight="1" thickTop="1" thickBot="1">
      <c r="E79" s="701" t="s">
        <v>525</v>
      </c>
      <c r="F79" s="698" t="s">
        <v>124</v>
      </c>
      <c r="G79" s="702" t="s">
        <v>526</v>
      </c>
      <c r="H79" s="703">
        <v>1222.0638821488531</v>
      </c>
      <c r="J79" s="708" t="s">
        <v>749</v>
      </c>
      <c r="K79" s="708" t="s">
        <v>130</v>
      </c>
      <c r="L79" s="709" t="s">
        <v>750</v>
      </c>
      <c r="M79" s="710">
        <v>1748.5147502302032</v>
      </c>
      <c r="O79" s="717" t="s">
        <v>1469</v>
      </c>
      <c r="P79" s="714" t="s">
        <v>132</v>
      </c>
      <c r="Q79" s="718" t="s">
        <v>1470</v>
      </c>
      <c r="R79" s="720">
        <v>4272.7121398001646</v>
      </c>
    </row>
    <row r="80" spans="5:23" ht="31.5" customHeight="1" thickTop="1" thickBot="1">
      <c r="E80" s="701" t="s">
        <v>527</v>
      </c>
      <c r="F80" s="698" t="s">
        <v>124</v>
      </c>
      <c r="G80" s="702" t="s">
        <v>528</v>
      </c>
      <c r="H80" s="703">
        <v>1222.0638821488531</v>
      </c>
      <c r="J80" s="708" t="s">
        <v>751</v>
      </c>
      <c r="K80" s="708" t="s">
        <v>130</v>
      </c>
      <c r="L80" s="709" t="s">
        <v>752</v>
      </c>
      <c r="M80" s="710">
        <v>1655.1541570657496</v>
      </c>
      <c r="O80" s="717" t="s">
        <v>1471</v>
      </c>
      <c r="P80" s="714" t="s">
        <v>132</v>
      </c>
      <c r="Q80" s="718" t="s">
        <v>1472</v>
      </c>
      <c r="R80" s="720">
        <v>14722.156683290221</v>
      </c>
    </row>
    <row r="81" spans="5:18" ht="31.5" customHeight="1" thickTop="1" thickBot="1">
      <c r="E81" s="701" t="s">
        <v>529</v>
      </c>
      <c r="F81" s="698" t="s">
        <v>124</v>
      </c>
      <c r="G81" s="702" t="s">
        <v>530</v>
      </c>
      <c r="H81" s="703">
        <v>1222.0638821488531</v>
      </c>
      <c r="J81" s="708" t="s">
        <v>753</v>
      </c>
      <c r="K81" s="708" t="s">
        <v>130</v>
      </c>
      <c r="L81" s="709" t="s">
        <v>754</v>
      </c>
      <c r="M81" s="710">
        <v>1609.1403860814189</v>
      </c>
      <c r="O81" s="717" t="s">
        <v>1473</v>
      </c>
      <c r="P81" s="714" t="s">
        <v>132</v>
      </c>
      <c r="Q81" s="718" t="s">
        <v>1474</v>
      </c>
      <c r="R81" s="720">
        <v>250160.23813442964</v>
      </c>
    </row>
    <row r="82" spans="5:18" ht="31.5" customHeight="1" thickTop="1" thickBot="1">
      <c r="E82" s="701" t="s">
        <v>531</v>
      </c>
      <c r="F82" s="698" t="s">
        <v>124</v>
      </c>
      <c r="G82" s="702" t="s">
        <v>532</v>
      </c>
      <c r="H82" s="703">
        <v>1222.0638821488531</v>
      </c>
      <c r="J82" s="708" t="s">
        <v>755</v>
      </c>
      <c r="K82" s="708" t="s">
        <v>130</v>
      </c>
      <c r="L82" s="709" t="s">
        <v>756</v>
      </c>
      <c r="M82" s="710">
        <v>2320.684381321395</v>
      </c>
      <c r="O82" s="717" t="s">
        <v>1475</v>
      </c>
      <c r="P82" s="714" t="s">
        <v>132</v>
      </c>
      <c r="Q82" s="718" t="s">
        <v>1476</v>
      </c>
      <c r="R82" s="720">
        <v>424405.91075822129</v>
      </c>
    </row>
    <row r="83" spans="5:18" ht="31.5" customHeight="1" thickTop="1" thickBot="1">
      <c r="E83" s="701" t="s">
        <v>533</v>
      </c>
      <c r="F83" s="698" t="s">
        <v>124</v>
      </c>
      <c r="G83" s="702" t="s">
        <v>534</v>
      </c>
      <c r="H83" s="703">
        <v>1222.0638821488531</v>
      </c>
      <c r="J83" s="708" t="s">
        <v>757</v>
      </c>
      <c r="K83" s="708" t="s">
        <v>130</v>
      </c>
      <c r="L83" s="709" t="s">
        <v>758</v>
      </c>
      <c r="M83" s="710">
        <v>1116.4432100705449</v>
      </c>
      <c r="O83" s="717" t="s">
        <v>1477</v>
      </c>
      <c r="P83" s="714" t="s">
        <v>132</v>
      </c>
      <c r="Q83" s="718" t="s">
        <v>1478</v>
      </c>
      <c r="R83" s="720">
        <v>93361.902712320196</v>
      </c>
    </row>
    <row r="84" spans="5:18" ht="31.5" customHeight="1" thickTop="1" thickBot="1">
      <c r="E84" s="701" t="s">
        <v>535</v>
      </c>
      <c r="F84" s="698" t="s">
        <v>124</v>
      </c>
      <c r="G84" s="702" t="s">
        <v>536</v>
      </c>
      <c r="H84" s="703">
        <v>1222.0638821488531</v>
      </c>
      <c r="J84" s="708" t="s">
        <v>759</v>
      </c>
      <c r="K84" s="708" t="s">
        <v>130</v>
      </c>
      <c r="L84" s="709" t="s">
        <v>760</v>
      </c>
      <c r="M84" s="710">
        <v>2262.1524072011907</v>
      </c>
      <c r="O84" s="717" t="s">
        <v>1479</v>
      </c>
      <c r="P84" s="714" t="s">
        <v>132</v>
      </c>
      <c r="Q84" s="718" t="s">
        <v>1480</v>
      </c>
      <c r="R84" s="720">
        <v>174071.5495585333</v>
      </c>
    </row>
    <row r="85" spans="5:18" ht="31.5" customHeight="1" thickTop="1" thickBot="1">
      <c r="E85" s="701" t="s">
        <v>537</v>
      </c>
      <c r="F85" s="698" t="s">
        <v>124</v>
      </c>
      <c r="G85" s="702" t="s">
        <v>538</v>
      </c>
      <c r="H85" s="703">
        <v>1222.0638821488531</v>
      </c>
      <c r="J85" s="708" t="s">
        <v>761</v>
      </c>
      <c r="K85" s="708" t="s">
        <v>130</v>
      </c>
      <c r="L85" s="709" t="s">
        <v>762</v>
      </c>
      <c r="M85" s="710">
        <v>2262.1524072011907</v>
      </c>
      <c r="O85" s="717" t="s">
        <v>1481</v>
      </c>
      <c r="P85" s="714" t="s">
        <v>132</v>
      </c>
      <c r="Q85" s="718" t="s">
        <v>1482</v>
      </c>
      <c r="R85" s="720">
        <v>88927.431275209048</v>
      </c>
    </row>
    <row r="86" spans="5:18" ht="31.5" customHeight="1" thickTop="1" thickBot="1">
      <c r="E86" s="701" t="s">
        <v>539</v>
      </c>
      <c r="F86" s="698" t="s">
        <v>124</v>
      </c>
      <c r="G86" s="702" t="s">
        <v>540</v>
      </c>
      <c r="H86" s="703">
        <v>1222.0638821488531</v>
      </c>
      <c r="J86" s="708" t="s">
        <v>763</v>
      </c>
      <c r="K86" s="708" t="s">
        <v>130</v>
      </c>
      <c r="L86" s="709" t="s">
        <v>764</v>
      </c>
      <c r="M86" s="710">
        <v>2262.1524072011907</v>
      </c>
      <c r="O86" s="717" t="s">
        <v>1483</v>
      </c>
      <c r="P86" s="714" t="s">
        <v>132</v>
      </c>
      <c r="Q86" s="718" t="s">
        <v>1484</v>
      </c>
      <c r="R86" s="720">
        <v>138095.04545977706</v>
      </c>
    </row>
    <row r="87" spans="5:18" ht="31.5" customHeight="1" thickTop="1" thickBot="1">
      <c r="E87" s="701" t="s">
        <v>541</v>
      </c>
      <c r="F87" s="698" t="s">
        <v>124</v>
      </c>
      <c r="G87" s="702" t="s">
        <v>542</v>
      </c>
      <c r="H87" s="703">
        <v>1222.0638821488531</v>
      </c>
      <c r="J87" s="708" t="s">
        <v>765</v>
      </c>
      <c r="K87" s="708" t="s">
        <v>130</v>
      </c>
      <c r="L87" s="709" t="s">
        <v>766</v>
      </c>
      <c r="M87" s="710">
        <v>1892.533829886574</v>
      </c>
      <c r="O87" s="717" t="s">
        <v>1485</v>
      </c>
      <c r="P87" s="714" t="s">
        <v>132</v>
      </c>
      <c r="Q87" s="718" t="s">
        <v>1486</v>
      </c>
      <c r="R87" s="720">
        <v>220464.52815292004</v>
      </c>
    </row>
    <row r="88" spans="5:18" ht="31.5" customHeight="1" thickTop="1" thickBot="1">
      <c r="E88" s="701" t="s">
        <v>543</v>
      </c>
      <c r="F88" s="698" t="s">
        <v>124</v>
      </c>
      <c r="G88" s="702" t="s">
        <v>544</v>
      </c>
      <c r="H88" s="703">
        <v>1222.0638821488531</v>
      </c>
      <c r="J88" s="708" t="s">
        <v>767</v>
      </c>
      <c r="K88" s="708" t="s">
        <v>130</v>
      </c>
      <c r="L88" s="709" t="s">
        <v>768</v>
      </c>
      <c r="M88" s="710">
        <v>2280.6714133437431</v>
      </c>
      <c r="O88" s="717" t="s">
        <v>1487</v>
      </c>
      <c r="P88" s="714" t="s">
        <v>132</v>
      </c>
      <c r="Q88" s="718" t="s">
        <v>1488</v>
      </c>
      <c r="R88" s="720">
        <v>131613.34011338622</v>
      </c>
    </row>
    <row r="89" spans="5:18" ht="31.5" customHeight="1" thickTop="1" thickBot="1">
      <c r="E89" s="701" t="s">
        <v>545</v>
      </c>
      <c r="F89" s="698" t="s">
        <v>124</v>
      </c>
      <c r="G89" s="702" t="s">
        <v>546</v>
      </c>
      <c r="H89" s="703">
        <v>1222.0638821488531</v>
      </c>
      <c r="J89" s="708" t="s">
        <v>769</v>
      </c>
      <c r="K89" s="708" t="s">
        <v>130</v>
      </c>
      <c r="L89" s="709" t="s">
        <v>770</v>
      </c>
      <c r="M89" s="710">
        <v>2356.6937937885345</v>
      </c>
      <c r="O89" s="717" t="s">
        <v>1489</v>
      </c>
      <c r="P89" s="714" t="s">
        <v>132</v>
      </c>
      <c r="Q89" s="718" t="s">
        <v>1490</v>
      </c>
      <c r="R89" s="720">
        <v>118017.31662729921</v>
      </c>
    </row>
    <row r="90" spans="5:18" ht="31.5" customHeight="1" thickTop="1" thickBot="1">
      <c r="E90" s="701" t="s">
        <v>547</v>
      </c>
      <c r="F90" s="698" t="s">
        <v>124</v>
      </c>
      <c r="G90" s="702" t="s">
        <v>548</v>
      </c>
      <c r="H90" s="703">
        <v>1222.0638821488531</v>
      </c>
      <c r="J90" s="708" t="s">
        <v>771</v>
      </c>
      <c r="K90" s="708" t="s">
        <v>130</v>
      </c>
      <c r="L90" s="709" t="s">
        <v>772</v>
      </c>
      <c r="M90" s="710">
        <v>2039.9476906337527</v>
      </c>
      <c r="O90" s="717" t="s">
        <v>1491</v>
      </c>
      <c r="P90" s="714" t="s">
        <v>132</v>
      </c>
      <c r="Q90" s="718" t="s">
        <v>1492</v>
      </c>
      <c r="R90" s="720">
        <v>124181.68526304176</v>
      </c>
    </row>
    <row r="91" spans="5:18" ht="31.5" customHeight="1" thickTop="1" thickBot="1">
      <c r="E91" s="701" t="s">
        <v>549</v>
      </c>
      <c r="F91" s="698" t="s">
        <v>124</v>
      </c>
      <c r="G91" s="702" t="s">
        <v>550</v>
      </c>
      <c r="H91" s="703">
        <v>1222.0638821488531</v>
      </c>
      <c r="J91" s="708" t="s">
        <v>773</v>
      </c>
      <c r="K91" s="708" t="s">
        <v>130</v>
      </c>
      <c r="L91" s="709" t="s">
        <v>774</v>
      </c>
      <c r="M91" s="710">
        <v>2432.716174233326</v>
      </c>
      <c r="O91" s="717" t="s">
        <v>1493</v>
      </c>
      <c r="P91" s="714" t="s">
        <v>132</v>
      </c>
      <c r="Q91" s="718" t="s">
        <v>1494</v>
      </c>
      <c r="R91" s="720">
        <v>324506.6657437472</v>
      </c>
    </row>
    <row r="92" spans="5:18" ht="31.5" customHeight="1" thickTop="1" thickBot="1">
      <c r="E92" s="701" t="s">
        <v>551</v>
      </c>
      <c r="F92" s="698" t="s">
        <v>482</v>
      </c>
      <c r="G92" s="702" t="s">
        <v>552</v>
      </c>
      <c r="H92" s="703">
        <v>1222.0638821488531</v>
      </c>
      <c r="J92" s="708" t="s">
        <v>775</v>
      </c>
      <c r="K92" s="708" t="s">
        <v>130</v>
      </c>
      <c r="L92" s="709" t="s">
        <v>776</v>
      </c>
      <c r="M92" s="710">
        <v>2502.7838563620271</v>
      </c>
      <c r="O92" s="717" t="s">
        <v>1495</v>
      </c>
      <c r="P92" s="714" t="s">
        <v>132</v>
      </c>
      <c r="Q92" s="718" t="s">
        <v>1496</v>
      </c>
      <c r="R92" s="720">
        <v>10222.629675569173</v>
      </c>
    </row>
    <row r="93" spans="5:18" ht="31.5" customHeight="1" thickTop="1" thickBot="1">
      <c r="E93" s="701" t="s">
        <v>553</v>
      </c>
      <c r="F93" s="698" t="s">
        <v>124</v>
      </c>
      <c r="G93" s="702" t="s">
        <v>554</v>
      </c>
      <c r="H93" s="703">
        <v>1222.0638821488531</v>
      </c>
      <c r="J93" s="708" t="s">
        <v>777</v>
      </c>
      <c r="K93" s="708" t="s">
        <v>130</v>
      </c>
      <c r="L93" s="709" t="s">
        <v>778</v>
      </c>
      <c r="M93" s="710">
        <v>428.02516721017031</v>
      </c>
      <c r="O93" s="717" t="s">
        <v>1497</v>
      </c>
      <c r="P93" s="714" t="s">
        <v>132</v>
      </c>
      <c r="Q93" s="718" t="s">
        <v>1498</v>
      </c>
      <c r="R93" s="720">
        <v>1110624.9109412362</v>
      </c>
    </row>
    <row r="94" spans="5:18" ht="31.5" customHeight="1" thickTop="1" thickBot="1">
      <c r="E94" s="701" t="s">
        <v>555</v>
      </c>
      <c r="F94" s="698" t="s">
        <v>124</v>
      </c>
      <c r="G94" s="702" t="s">
        <v>554</v>
      </c>
      <c r="H94" s="703">
        <v>1222.0638821488531</v>
      </c>
      <c r="J94" s="708" t="s">
        <v>779</v>
      </c>
      <c r="K94" s="708" t="s">
        <v>130</v>
      </c>
      <c r="L94" s="709" t="s">
        <v>780</v>
      </c>
      <c r="M94" s="710">
        <v>527.87169252850038</v>
      </c>
      <c r="O94" s="717" t="s">
        <v>1499</v>
      </c>
      <c r="P94" s="714" t="s">
        <v>132</v>
      </c>
      <c r="Q94" s="718" t="s">
        <v>1500</v>
      </c>
      <c r="R94" s="720">
        <v>15844.168624510952</v>
      </c>
    </row>
    <row r="95" spans="5:18" ht="31.5" customHeight="1" thickTop="1" thickBot="1">
      <c r="E95" s="701" t="s">
        <v>556</v>
      </c>
      <c r="F95" s="698" t="s">
        <v>124</v>
      </c>
      <c r="G95" s="702" t="s">
        <v>557</v>
      </c>
      <c r="H95" s="703">
        <v>1222.0638821488531</v>
      </c>
      <c r="J95" s="708" t="s">
        <v>781</v>
      </c>
      <c r="K95" s="708" t="s">
        <v>130</v>
      </c>
      <c r="L95" s="709" t="s">
        <v>782</v>
      </c>
      <c r="M95" s="710">
        <v>459.58438938826311</v>
      </c>
      <c r="O95" s="717" t="s">
        <v>1501</v>
      </c>
      <c r="P95" s="714" t="s">
        <v>132</v>
      </c>
      <c r="Q95" s="718" t="s">
        <v>1502</v>
      </c>
      <c r="R95" s="720">
        <v>24848.082632158323</v>
      </c>
    </row>
    <row r="96" spans="5:18" ht="31.5" customHeight="1" thickTop="1" thickBot="1">
      <c r="E96" s="701" t="s">
        <v>558</v>
      </c>
      <c r="F96" s="698" t="s">
        <v>124</v>
      </c>
      <c r="G96" s="702" t="s">
        <v>559</v>
      </c>
      <c r="H96" s="703">
        <v>1222.0638821488531</v>
      </c>
      <c r="J96" s="708" t="s">
        <v>783</v>
      </c>
      <c r="K96" s="708" t="s">
        <v>94</v>
      </c>
      <c r="L96" s="709" t="s">
        <v>784</v>
      </c>
      <c r="M96" s="710">
        <v>13148.015668112339</v>
      </c>
      <c r="O96" s="717" t="s">
        <v>1503</v>
      </c>
      <c r="P96" s="714" t="s">
        <v>132</v>
      </c>
      <c r="Q96" s="718" t="s">
        <v>146</v>
      </c>
      <c r="R96" s="720">
        <v>3577.9203864492101</v>
      </c>
    </row>
    <row r="97" spans="5:18" ht="31.5" customHeight="1" thickTop="1" thickBot="1">
      <c r="E97" s="701" t="s">
        <v>560</v>
      </c>
      <c r="F97" s="698" t="s">
        <v>124</v>
      </c>
      <c r="G97" s="702" t="s">
        <v>561</v>
      </c>
      <c r="H97" s="703">
        <v>1222.0638821488531</v>
      </c>
      <c r="J97" s="708" t="s">
        <v>785</v>
      </c>
      <c r="K97" s="708" t="s">
        <v>130</v>
      </c>
      <c r="L97" s="709" t="s">
        <v>786</v>
      </c>
      <c r="M97" s="710">
        <v>52658.18212469625</v>
      </c>
      <c r="O97" s="717" t="s">
        <v>1504</v>
      </c>
      <c r="P97" s="714" t="s">
        <v>132</v>
      </c>
      <c r="Q97" s="718" t="s">
        <v>1505</v>
      </c>
      <c r="R97" s="720">
        <v>72423.861693506842</v>
      </c>
    </row>
    <row r="98" spans="5:18" ht="31.5" customHeight="1" thickTop="1" thickBot="1">
      <c r="E98" s="701" t="s">
        <v>562</v>
      </c>
      <c r="F98" s="698" t="s">
        <v>124</v>
      </c>
      <c r="G98" s="702" t="s">
        <v>563</v>
      </c>
      <c r="H98" s="703">
        <v>1222.0638821488531</v>
      </c>
      <c r="J98" s="708" t="s">
        <v>787</v>
      </c>
      <c r="K98" s="708" t="s">
        <v>168</v>
      </c>
      <c r="L98" s="709" t="s">
        <v>788</v>
      </c>
      <c r="M98" s="710">
        <v>33858.068413390771</v>
      </c>
      <c r="O98" s="717" t="s">
        <v>1506</v>
      </c>
      <c r="P98" s="714" t="s">
        <v>132</v>
      </c>
      <c r="Q98" s="718" t="s">
        <v>1507</v>
      </c>
      <c r="R98" s="720">
        <v>3450.1375155045953</v>
      </c>
    </row>
    <row r="99" spans="5:18" ht="31.5" customHeight="1" thickTop="1" thickBot="1">
      <c r="E99" s="701" t="s">
        <v>564</v>
      </c>
      <c r="F99" s="698" t="s">
        <v>565</v>
      </c>
      <c r="G99" s="702" t="s">
        <v>566</v>
      </c>
      <c r="H99" s="703">
        <v>38.703406991453306</v>
      </c>
      <c r="J99" s="708" t="s">
        <v>789</v>
      </c>
      <c r="K99" s="708" t="s">
        <v>168</v>
      </c>
      <c r="L99" s="709" t="s">
        <v>790</v>
      </c>
      <c r="M99" s="710">
        <v>975.30112727491542</v>
      </c>
      <c r="O99" s="717" t="s">
        <v>1508</v>
      </c>
      <c r="P99" s="714" t="s">
        <v>132</v>
      </c>
      <c r="Q99" s="718" t="s">
        <v>1509</v>
      </c>
      <c r="R99" s="720">
        <v>5750.2291925076588</v>
      </c>
    </row>
    <row r="100" spans="5:18" ht="31.5" customHeight="1" thickTop="1" thickBot="1">
      <c r="E100" s="701" t="s">
        <v>567</v>
      </c>
      <c r="F100" s="698" t="s">
        <v>568</v>
      </c>
      <c r="G100" s="702" t="s">
        <v>569</v>
      </c>
      <c r="H100" s="703">
        <v>236325.71972068242</v>
      </c>
      <c r="J100" s="708" t="s">
        <v>791</v>
      </c>
      <c r="K100" s="708" t="s">
        <v>168</v>
      </c>
      <c r="L100" s="709" t="s">
        <v>792</v>
      </c>
      <c r="M100" s="710">
        <v>975.30112727491542</v>
      </c>
      <c r="O100" s="717" t="s">
        <v>1510</v>
      </c>
      <c r="P100" s="714" t="s">
        <v>132</v>
      </c>
      <c r="Q100" s="718" t="s">
        <v>1511</v>
      </c>
      <c r="R100" s="720">
        <v>7666.9722566768787</v>
      </c>
    </row>
    <row r="101" spans="5:18" ht="31.5" customHeight="1" thickTop="1" thickBot="1">
      <c r="E101" s="701" t="s">
        <v>570</v>
      </c>
      <c r="F101" s="698" t="s">
        <v>401</v>
      </c>
      <c r="G101" s="702" t="s">
        <v>571</v>
      </c>
      <c r="H101" s="703">
        <v>0.44242951286743809</v>
      </c>
      <c r="J101" s="708" t="s">
        <v>793</v>
      </c>
      <c r="K101" s="708" t="s">
        <v>130</v>
      </c>
      <c r="L101" s="709" t="s">
        <v>794</v>
      </c>
      <c r="M101" s="710">
        <v>53686.827373586493</v>
      </c>
      <c r="O101" s="717" t="s">
        <v>1512</v>
      </c>
      <c r="P101" s="714" t="s">
        <v>132</v>
      </c>
      <c r="Q101" s="718" t="s">
        <v>1513</v>
      </c>
      <c r="R101" s="720">
        <v>54003.908079967587</v>
      </c>
    </row>
    <row r="102" spans="5:18" ht="31.5" customHeight="1" thickTop="1" thickBot="1">
      <c r="E102" s="701" t="s">
        <v>572</v>
      </c>
      <c r="F102" s="698" t="s">
        <v>124</v>
      </c>
      <c r="G102" s="702" t="s">
        <v>573</v>
      </c>
      <c r="H102" s="703">
        <v>860.44885840092718</v>
      </c>
      <c r="J102" s="708" t="s">
        <v>795</v>
      </c>
      <c r="K102" s="708" t="s">
        <v>130</v>
      </c>
      <c r="L102" s="709" t="s">
        <v>796</v>
      </c>
      <c r="M102" s="710">
        <v>39863.526152198479</v>
      </c>
      <c r="O102" s="717" t="s">
        <v>1514</v>
      </c>
      <c r="P102" s="714" t="s">
        <v>132</v>
      </c>
      <c r="Q102" s="718" t="s">
        <v>1515</v>
      </c>
      <c r="R102" s="720">
        <v>143116.81545796839</v>
      </c>
    </row>
    <row r="103" spans="5:18" ht="31.5" customHeight="1" thickTop="1" thickBot="1">
      <c r="E103" s="701" t="s">
        <v>574</v>
      </c>
      <c r="F103" s="698" t="s">
        <v>124</v>
      </c>
      <c r="G103" s="702" t="s">
        <v>575</v>
      </c>
      <c r="H103" s="703">
        <v>1063.4577954201729</v>
      </c>
      <c r="J103" s="708" t="s">
        <v>797</v>
      </c>
      <c r="K103" s="708" t="s">
        <v>130</v>
      </c>
      <c r="L103" s="709" t="s">
        <v>798</v>
      </c>
      <c r="M103" s="710">
        <v>42661.137730054856</v>
      </c>
      <c r="O103" s="717" t="s">
        <v>1516</v>
      </c>
      <c r="P103" s="714" t="s">
        <v>132</v>
      </c>
      <c r="Q103" s="718" t="s">
        <v>1517</v>
      </c>
      <c r="R103" s="720">
        <v>122671.55610683006</v>
      </c>
    </row>
    <row r="104" spans="5:18" ht="31.5" customHeight="1" thickTop="1" thickBot="1">
      <c r="E104" s="701" t="s">
        <v>576</v>
      </c>
      <c r="F104" s="698" t="s">
        <v>568</v>
      </c>
      <c r="G104" s="702" t="s">
        <v>577</v>
      </c>
      <c r="H104" s="703">
        <v>16901.107764139357</v>
      </c>
      <c r="J104" s="708" t="s">
        <v>799</v>
      </c>
      <c r="K104" s="708" t="s">
        <v>160</v>
      </c>
      <c r="L104" s="709" t="s">
        <v>800</v>
      </c>
      <c r="M104" s="710">
        <v>1057531.8620440068</v>
      </c>
      <c r="O104" s="717" t="s">
        <v>1518</v>
      </c>
      <c r="P104" s="714" t="s">
        <v>132</v>
      </c>
      <c r="Q104" s="718" t="s">
        <v>1519</v>
      </c>
      <c r="R104" s="720">
        <v>4344.6176121168983</v>
      </c>
    </row>
    <row r="105" spans="5:18" ht="31.5" customHeight="1" thickTop="1" thickBot="1">
      <c r="E105" s="701" t="s">
        <v>578</v>
      </c>
      <c r="F105" s="698" t="s">
        <v>124</v>
      </c>
      <c r="G105" s="702" t="s">
        <v>579</v>
      </c>
      <c r="H105" s="703">
        <v>1564.4524698198679</v>
      </c>
      <c r="J105" s="708" t="s">
        <v>801</v>
      </c>
      <c r="K105" s="708" t="s">
        <v>165</v>
      </c>
      <c r="L105" s="709" t="s">
        <v>802</v>
      </c>
      <c r="M105" s="710">
        <v>275414.61674449005</v>
      </c>
      <c r="O105" s="717" t="s">
        <v>1520</v>
      </c>
      <c r="P105" s="714" t="s">
        <v>132</v>
      </c>
      <c r="Q105" s="718" t="s">
        <v>1521</v>
      </c>
      <c r="R105" s="720">
        <v>19167.430641692197</v>
      </c>
    </row>
    <row r="106" spans="5:18" ht="31.5" customHeight="1" thickTop="1" thickBot="1">
      <c r="E106" s="701" t="s">
        <v>580</v>
      </c>
      <c r="F106" s="698" t="s">
        <v>482</v>
      </c>
      <c r="G106" s="702" t="s">
        <v>581</v>
      </c>
      <c r="H106" s="703">
        <v>910.93542474429807</v>
      </c>
      <c r="J106" s="708" t="s">
        <v>803</v>
      </c>
      <c r="K106" s="708" t="s">
        <v>165</v>
      </c>
      <c r="L106" s="709" t="s">
        <v>804</v>
      </c>
      <c r="M106" s="710">
        <v>420004.85170309228</v>
      </c>
      <c r="O106" s="717" t="s">
        <v>1522</v>
      </c>
      <c r="P106" s="714" t="s">
        <v>132</v>
      </c>
      <c r="Q106" s="718" t="s">
        <v>1523</v>
      </c>
      <c r="R106" s="720">
        <v>395729.18131837127</v>
      </c>
    </row>
    <row r="107" spans="5:18" ht="31.5" customHeight="1" thickTop="1" thickBot="1">
      <c r="E107" s="701" t="s">
        <v>582</v>
      </c>
      <c r="F107" s="698" t="s">
        <v>124</v>
      </c>
      <c r="G107" s="702" t="s">
        <v>583</v>
      </c>
      <c r="H107" s="703">
        <v>3787.3228892182146</v>
      </c>
      <c r="J107" s="708" t="s">
        <v>805</v>
      </c>
      <c r="K107" s="708" t="s">
        <v>165</v>
      </c>
      <c r="L107" s="709" t="s">
        <v>806</v>
      </c>
      <c r="M107" s="710">
        <v>623689.6180887199</v>
      </c>
      <c r="O107" s="717" t="s">
        <v>1524</v>
      </c>
      <c r="P107" s="714" t="s">
        <v>132</v>
      </c>
      <c r="Q107" s="718" t="s">
        <v>1525</v>
      </c>
      <c r="R107" s="720">
        <v>418399.18016380729</v>
      </c>
    </row>
    <row r="108" spans="5:18" ht="31.5" customHeight="1" thickTop="1" thickBot="1">
      <c r="E108" s="701" t="s">
        <v>584</v>
      </c>
      <c r="F108" s="698" t="s">
        <v>585</v>
      </c>
      <c r="G108" s="702" t="s">
        <v>586</v>
      </c>
      <c r="H108" s="703">
        <v>101436.98347151716</v>
      </c>
      <c r="J108" s="708" t="s">
        <v>807</v>
      </c>
      <c r="K108" s="708" t="s">
        <v>165</v>
      </c>
      <c r="L108" s="709" t="s">
        <v>808</v>
      </c>
      <c r="M108" s="710">
        <v>519705.39821328525</v>
      </c>
      <c r="O108" s="717" t="s">
        <v>1526</v>
      </c>
      <c r="P108" s="714" t="s">
        <v>132</v>
      </c>
      <c r="Q108" s="718" t="s">
        <v>1527</v>
      </c>
      <c r="R108" s="720">
        <v>352961.8776745408</v>
      </c>
    </row>
    <row r="109" spans="5:18" ht="31.5" customHeight="1" thickTop="1" thickBot="1">
      <c r="E109" s="701" t="s">
        <v>587</v>
      </c>
      <c r="F109" s="698" t="s">
        <v>588</v>
      </c>
      <c r="G109" s="702" t="s">
        <v>589</v>
      </c>
      <c r="H109" s="703">
        <v>0.44242951286743809</v>
      </c>
      <c r="J109" s="708" t="s">
        <v>809</v>
      </c>
      <c r="K109" s="708" t="s">
        <v>165</v>
      </c>
      <c r="L109" s="709" t="s">
        <v>810</v>
      </c>
      <c r="M109" s="710">
        <v>482415.11107148242</v>
      </c>
      <c r="O109" s="717" t="s">
        <v>1528</v>
      </c>
      <c r="P109" s="714" t="s">
        <v>132</v>
      </c>
      <c r="Q109" s="718" t="s">
        <v>1529</v>
      </c>
      <c r="R109" s="720">
        <v>542716.86687426968</v>
      </c>
    </row>
    <row r="110" spans="5:18" ht="31.5" customHeight="1" thickTop="1" thickBot="1">
      <c r="E110" s="701" t="s">
        <v>590</v>
      </c>
      <c r="F110" s="698" t="s">
        <v>588</v>
      </c>
      <c r="G110" s="702" t="s">
        <v>591</v>
      </c>
      <c r="H110" s="703">
        <v>0.44242951286743809</v>
      </c>
      <c r="J110" s="708" t="s">
        <v>811</v>
      </c>
      <c r="K110" s="708" t="s">
        <v>165</v>
      </c>
      <c r="L110" s="709" t="s">
        <v>812</v>
      </c>
      <c r="M110" s="710">
        <v>367258.87161721574</v>
      </c>
      <c r="O110" s="717" t="s">
        <v>1530</v>
      </c>
      <c r="P110" s="714" t="s">
        <v>132</v>
      </c>
      <c r="Q110" s="718" t="s">
        <v>1531</v>
      </c>
      <c r="R110" s="720">
        <v>630889.07799069572</v>
      </c>
    </row>
    <row r="111" spans="5:18" ht="31.5" customHeight="1" thickTop="1" thickBot="1">
      <c r="E111" s="701" t="s">
        <v>592</v>
      </c>
      <c r="F111" s="698" t="s">
        <v>124</v>
      </c>
      <c r="G111" s="702" t="s">
        <v>593</v>
      </c>
      <c r="H111" s="703">
        <v>2255.9110863020342</v>
      </c>
      <c r="J111" s="708" t="s">
        <v>813</v>
      </c>
      <c r="K111" s="708" t="s">
        <v>165</v>
      </c>
      <c r="L111" s="709" t="s">
        <v>814</v>
      </c>
      <c r="M111" s="710">
        <v>380111.90222395718</v>
      </c>
      <c r="O111" s="717" t="s">
        <v>1532</v>
      </c>
      <c r="P111" s="714" t="s">
        <v>132</v>
      </c>
      <c r="Q111" s="718" t="s">
        <v>1533</v>
      </c>
      <c r="R111" s="720">
        <v>261173.26443351913</v>
      </c>
    </row>
    <row r="112" spans="5:18" ht="31.5" customHeight="1" thickTop="1" thickBot="1">
      <c r="E112" s="701" t="s">
        <v>594</v>
      </c>
      <c r="F112" s="698" t="s">
        <v>568</v>
      </c>
      <c r="G112" s="702" t="s">
        <v>595</v>
      </c>
      <c r="H112" s="703">
        <v>105553.68790314563</v>
      </c>
      <c r="J112" s="708" t="s">
        <v>815</v>
      </c>
      <c r="K112" s="708" t="s">
        <v>165</v>
      </c>
      <c r="L112" s="709" t="s">
        <v>816</v>
      </c>
      <c r="M112" s="710">
        <v>430793.48918715148</v>
      </c>
      <c r="O112" s="717" t="s">
        <v>1534</v>
      </c>
      <c r="P112" s="714" t="s">
        <v>132</v>
      </c>
      <c r="Q112" s="718" t="s">
        <v>1535</v>
      </c>
      <c r="R112" s="720">
        <v>7347.5150793153416</v>
      </c>
    </row>
    <row r="113" spans="5:18" ht="31.5" customHeight="1" thickTop="1" thickBot="1">
      <c r="E113" s="701" t="s">
        <v>596</v>
      </c>
      <c r="F113" s="698" t="s">
        <v>124</v>
      </c>
      <c r="G113" s="702" t="s">
        <v>597</v>
      </c>
      <c r="H113" s="703">
        <v>867.75093945883918</v>
      </c>
      <c r="J113" s="708" t="s">
        <v>817</v>
      </c>
      <c r="K113" s="708" t="s">
        <v>165</v>
      </c>
      <c r="L113" s="709" t="s">
        <v>816</v>
      </c>
      <c r="M113" s="710">
        <v>430019.23890488042</v>
      </c>
      <c r="O113" s="717" t="s">
        <v>1536</v>
      </c>
      <c r="P113" s="714" t="s">
        <v>132</v>
      </c>
      <c r="Q113" s="718" t="s">
        <v>1537</v>
      </c>
      <c r="R113" s="720">
        <v>391759.38149328087</v>
      </c>
    </row>
    <row r="114" spans="5:18" ht="31.5" customHeight="1" thickTop="1" thickBot="1">
      <c r="E114" s="701" t="s">
        <v>598</v>
      </c>
      <c r="F114" s="698" t="s">
        <v>124</v>
      </c>
      <c r="G114" s="702" t="s">
        <v>599</v>
      </c>
      <c r="H114" s="703">
        <v>820.77068509784272</v>
      </c>
      <c r="J114" s="708" t="s">
        <v>818</v>
      </c>
      <c r="K114" s="708" t="s">
        <v>165</v>
      </c>
      <c r="L114" s="709" t="s">
        <v>819</v>
      </c>
      <c r="M114" s="710">
        <v>456635.02824787283</v>
      </c>
      <c r="O114" s="717" t="s">
        <v>1538</v>
      </c>
      <c r="P114" s="714" t="s">
        <v>132</v>
      </c>
      <c r="Q114" s="718" t="s">
        <v>1539</v>
      </c>
      <c r="R114" s="720">
        <v>2896.4117414112616</v>
      </c>
    </row>
    <row r="115" spans="5:18" ht="31.5" customHeight="1" thickTop="1" thickBot="1">
      <c r="E115" s="701" t="s">
        <v>600</v>
      </c>
      <c r="F115" s="698" t="s">
        <v>124</v>
      </c>
      <c r="G115" s="702" t="s">
        <v>601</v>
      </c>
      <c r="H115" s="703">
        <v>779.07466592381218</v>
      </c>
      <c r="J115" s="708" t="s">
        <v>820</v>
      </c>
      <c r="K115" s="708" t="s">
        <v>165</v>
      </c>
      <c r="L115" s="709" t="s">
        <v>821</v>
      </c>
      <c r="M115" s="710">
        <v>478323.29251030151</v>
      </c>
      <c r="O115" s="717" t="s">
        <v>1540</v>
      </c>
      <c r="P115" s="714" t="s">
        <v>132</v>
      </c>
      <c r="Q115" s="718" t="s">
        <v>1541</v>
      </c>
      <c r="R115" s="720">
        <v>507936.55732441816</v>
      </c>
    </row>
    <row r="116" spans="5:18" ht="31.5" customHeight="1" thickTop="1" thickBot="1">
      <c r="E116" s="701" t="s">
        <v>602</v>
      </c>
      <c r="F116" s="698" t="s">
        <v>124</v>
      </c>
      <c r="G116" s="702" t="s">
        <v>603</v>
      </c>
      <c r="H116" s="703">
        <v>821.17370906639496</v>
      </c>
      <c r="J116" s="708" t="s">
        <v>822</v>
      </c>
      <c r="K116" s="708" t="s">
        <v>165</v>
      </c>
      <c r="L116" s="709" t="s">
        <v>823</v>
      </c>
      <c r="M116" s="710">
        <v>265320.01905964833</v>
      </c>
      <c r="O116" s="717" t="s">
        <v>1542</v>
      </c>
      <c r="P116" s="714" t="s">
        <v>132</v>
      </c>
      <c r="Q116" s="718" t="s">
        <v>1543</v>
      </c>
      <c r="R116" s="720">
        <v>1916.7430641692197</v>
      </c>
    </row>
    <row r="117" spans="5:18" ht="31.5" customHeight="1" thickTop="1" thickBot="1">
      <c r="E117" s="701" t="s">
        <v>604</v>
      </c>
      <c r="F117" s="698" t="s">
        <v>482</v>
      </c>
      <c r="G117" s="702" t="s">
        <v>605</v>
      </c>
      <c r="H117" s="703">
        <v>724.96160827065148</v>
      </c>
      <c r="J117" s="708" t="s">
        <v>824</v>
      </c>
      <c r="K117" s="708" t="s">
        <v>168</v>
      </c>
      <c r="L117" s="709" t="s">
        <v>825</v>
      </c>
      <c r="M117" s="710">
        <v>1856.6496656079764</v>
      </c>
      <c r="O117" s="717" t="s">
        <v>1544</v>
      </c>
      <c r="P117" s="714" t="s">
        <v>132</v>
      </c>
      <c r="Q117" s="718" t="s">
        <v>1545</v>
      </c>
      <c r="R117" s="720">
        <v>91643.338967640506</v>
      </c>
    </row>
    <row r="118" spans="5:18" ht="31.5" customHeight="1" thickTop="1" thickBot="1">
      <c r="E118" s="701" t="s">
        <v>606</v>
      </c>
      <c r="F118" s="698" t="s">
        <v>588</v>
      </c>
      <c r="G118" s="702" t="s">
        <v>607</v>
      </c>
      <c r="H118" s="703">
        <v>2.9894896720714246</v>
      </c>
      <c r="J118" s="708" t="s">
        <v>826</v>
      </c>
      <c r="K118" s="708" t="s">
        <v>94</v>
      </c>
      <c r="L118" s="709" t="s">
        <v>827</v>
      </c>
      <c r="M118" s="710">
        <v>5931.2400441806039</v>
      </c>
      <c r="O118" s="717" t="s">
        <v>1546</v>
      </c>
      <c r="P118" s="714" t="s">
        <v>132</v>
      </c>
      <c r="Q118" s="718" t="s">
        <v>1547</v>
      </c>
      <c r="R118" s="720">
        <v>319786.79732985172</v>
      </c>
    </row>
    <row r="119" spans="5:18" ht="31.5" customHeight="1" thickTop="1" thickBot="1">
      <c r="E119" s="701" t="s">
        <v>608</v>
      </c>
      <c r="F119" s="698" t="s">
        <v>482</v>
      </c>
      <c r="G119" s="702" t="s">
        <v>609</v>
      </c>
      <c r="H119" s="703">
        <v>533.11613898103576</v>
      </c>
      <c r="J119" s="708" t="s">
        <v>828</v>
      </c>
      <c r="K119" s="708" t="s">
        <v>568</v>
      </c>
      <c r="L119" s="709" t="s">
        <v>827</v>
      </c>
      <c r="M119" s="710">
        <v>5259.2062672449356</v>
      </c>
      <c r="O119" s="717" t="s">
        <v>1548</v>
      </c>
      <c r="P119" s="714" t="s">
        <v>132</v>
      </c>
      <c r="Q119" s="718" t="s">
        <v>1549</v>
      </c>
      <c r="R119" s="720">
        <v>3258.4632090876735</v>
      </c>
    </row>
    <row r="120" spans="5:18" ht="31.5" customHeight="1" thickTop="1" thickBot="1">
      <c r="E120" s="701" t="s">
        <v>610</v>
      </c>
      <c r="F120" s="698" t="s">
        <v>568</v>
      </c>
      <c r="G120" s="702" t="s">
        <v>611</v>
      </c>
      <c r="H120" s="703">
        <v>806255.63856335951</v>
      </c>
      <c r="J120" s="708" t="s">
        <v>829</v>
      </c>
      <c r="K120" s="708" t="s">
        <v>168</v>
      </c>
      <c r="L120" s="709" t="s">
        <v>830</v>
      </c>
      <c r="M120" s="710">
        <v>33785.956172717364</v>
      </c>
      <c r="O120" s="717" t="s">
        <v>1550</v>
      </c>
      <c r="P120" s="714" t="s">
        <v>132</v>
      </c>
      <c r="Q120" s="718" t="s">
        <v>1551</v>
      </c>
      <c r="R120" s="720">
        <v>99455.17968236556</v>
      </c>
    </row>
    <row r="121" spans="5:18" ht="31.5" customHeight="1" thickTop="1" thickBot="1">
      <c r="E121" s="701" t="s">
        <v>612</v>
      </c>
      <c r="F121" s="698" t="s">
        <v>568</v>
      </c>
      <c r="G121" s="702" t="s">
        <v>613</v>
      </c>
      <c r="H121" s="703">
        <v>760.27498143239484</v>
      </c>
      <c r="J121" s="708" t="s">
        <v>831</v>
      </c>
      <c r="K121" s="708" t="s">
        <v>568</v>
      </c>
      <c r="L121" s="709" t="s">
        <v>832</v>
      </c>
      <c r="M121" s="710">
        <v>30876.700273853919</v>
      </c>
      <c r="O121" s="717" t="s">
        <v>1552</v>
      </c>
      <c r="P121" s="714" t="s">
        <v>132</v>
      </c>
      <c r="Q121" s="718" t="s">
        <v>1553</v>
      </c>
      <c r="R121" s="720">
        <v>90757.268931414772</v>
      </c>
    </row>
    <row r="122" spans="5:18" ht="31.5" customHeight="1" thickTop="1" thickBot="1">
      <c r="E122" s="701" t="s">
        <v>614</v>
      </c>
      <c r="F122" s="698" t="s">
        <v>124</v>
      </c>
      <c r="G122" s="702" t="s">
        <v>615</v>
      </c>
      <c r="H122" s="703">
        <v>14.528365165264461</v>
      </c>
      <c r="J122" s="708" t="s">
        <v>833</v>
      </c>
      <c r="K122" s="708" t="s">
        <v>568</v>
      </c>
      <c r="L122" s="709" t="s">
        <v>834</v>
      </c>
      <c r="M122" s="710">
        <v>280063.68123663473</v>
      </c>
      <c r="O122" s="717" t="s">
        <v>1554</v>
      </c>
      <c r="P122" s="714" t="s">
        <v>132</v>
      </c>
      <c r="Q122" s="718" t="s">
        <v>1555</v>
      </c>
      <c r="R122" s="720">
        <v>83574.950068008227</v>
      </c>
    </row>
    <row r="123" spans="5:18" ht="31.5" customHeight="1" thickTop="1" thickBot="1">
      <c r="E123" s="701" t="s">
        <v>616</v>
      </c>
      <c r="F123" s="698" t="s">
        <v>568</v>
      </c>
      <c r="G123" s="702" t="s">
        <v>617</v>
      </c>
      <c r="H123" s="703">
        <v>383114.92453125224</v>
      </c>
      <c r="J123" s="708" t="s">
        <v>835</v>
      </c>
      <c r="K123" s="708" t="s">
        <v>568</v>
      </c>
      <c r="L123" s="709" t="s">
        <v>836</v>
      </c>
      <c r="M123" s="710">
        <v>37861.515852198187</v>
      </c>
      <c r="O123" s="717" t="s">
        <v>1556</v>
      </c>
      <c r="P123" s="714" t="s">
        <v>132</v>
      </c>
      <c r="Q123" s="718" t="s">
        <v>1557</v>
      </c>
      <c r="R123" s="720">
        <v>117827.7388521067</v>
      </c>
    </row>
    <row r="124" spans="5:18" ht="31.5" thickTop="1" thickBot="1">
      <c r="J124" s="708" t="s">
        <v>837</v>
      </c>
      <c r="K124" s="708" t="s">
        <v>568</v>
      </c>
      <c r="L124" s="709" t="s">
        <v>838</v>
      </c>
      <c r="M124" s="710">
        <v>24919.446018953229</v>
      </c>
      <c r="O124" s="717" t="s">
        <v>1558</v>
      </c>
      <c r="P124" s="714" t="s">
        <v>132</v>
      </c>
      <c r="Q124" s="718" t="s">
        <v>1559</v>
      </c>
      <c r="R124" s="720">
        <v>220163.67646620155</v>
      </c>
    </row>
    <row r="125" spans="5:18" ht="31.5" thickTop="1" thickBot="1">
      <c r="J125" s="708" t="s">
        <v>839</v>
      </c>
      <c r="K125" s="708" t="s">
        <v>165</v>
      </c>
      <c r="L125" s="709" t="s">
        <v>840</v>
      </c>
      <c r="M125" s="710">
        <v>3311.3922395781692</v>
      </c>
      <c r="O125" s="717" t="s">
        <v>1560</v>
      </c>
      <c r="P125" s="714" t="s">
        <v>132</v>
      </c>
      <c r="Q125" s="718" t="s">
        <v>1561</v>
      </c>
      <c r="R125" s="720">
        <v>160150.97716382871</v>
      </c>
    </row>
    <row r="126" spans="5:18" ht="31.5" thickTop="1" thickBot="1">
      <c r="J126" s="708" t="s">
        <v>841</v>
      </c>
      <c r="K126" s="708" t="s">
        <v>165</v>
      </c>
      <c r="L126" s="709" t="s">
        <v>266</v>
      </c>
      <c r="M126" s="710">
        <v>3152.0551989176156</v>
      </c>
      <c r="O126" s="717" t="s">
        <v>1562</v>
      </c>
      <c r="P126" s="714" t="s">
        <v>132</v>
      </c>
      <c r="Q126" s="718" t="s">
        <v>1563</v>
      </c>
      <c r="R126" s="720">
        <v>140145.3703110436</v>
      </c>
    </row>
    <row r="127" spans="5:18" ht="31.5" thickTop="1" thickBot="1">
      <c r="J127" s="708" t="s">
        <v>842</v>
      </c>
      <c r="K127" s="708" t="s">
        <v>127</v>
      </c>
      <c r="L127" s="709" t="s">
        <v>843</v>
      </c>
      <c r="M127" s="710">
        <v>27204.08711994988</v>
      </c>
      <c r="O127" s="717" t="s">
        <v>1564</v>
      </c>
      <c r="P127" s="714" t="s">
        <v>132</v>
      </c>
      <c r="Q127" s="718" t="s">
        <v>1565</v>
      </c>
      <c r="R127" s="720">
        <v>79225.379985661086</v>
      </c>
    </row>
    <row r="128" spans="5:18" ht="31.5" thickTop="1" thickBot="1">
      <c r="J128" s="708" t="s">
        <v>844</v>
      </c>
      <c r="K128" s="708" t="s">
        <v>127</v>
      </c>
      <c r="L128" s="709" t="s">
        <v>129</v>
      </c>
      <c r="M128" s="710">
        <v>28432.448391612099</v>
      </c>
      <c r="O128" s="717" t="s">
        <v>1566</v>
      </c>
      <c r="P128" s="714" t="s">
        <v>132</v>
      </c>
      <c r="Q128" s="718" t="s">
        <v>1567</v>
      </c>
      <c r="R128" s="720">
        <v>103947.34870323093</v>
      </c>
    </row>
    <row r="129" spans="5:18" ht="31.5" thickTop="1" thickBot="1">
      <c r="J129" s="708" t="s">
        <v>845</v>
      </c>
      <c r="K129" s="708" t="s">
        <v>165</v>
      </c>
      <c r="L129" s="709" t="s">
        <v>846</v>
      </c>
      <c r="M129" s="710">
        <v>2232.8864201410897</v>
      </c>
      <c r="O129" s="717" t="s">
        <v>1568</v>
      </c>
      <c r="P129" s="714" t="s">
        <v>132</v>
      </c>
      <c r="Q129" s="718" t="s">
        <v>1569</v>
      </c>
      <c r="R129" s="720">
        <v>117527.91747938382</v>
      </c>
    </row>
    <row r="130" spans="5:18" ht="31.5" thickTop="1" thickBot="1">
      <c r="J130" s="708" t="s">
        <v>847</v>
      </c>
      <c r="K130" s="708" t="s">
        <v>168</v>
      </c>
      <c r="L130" s="709" t="s">
        <v>848</v>
      </c>
      <c r="M130" s="710">
        <v>11182.858833298846</v>
      </c>
      <c r="O130" s="717" t="s">
        <v>1570</v>
      </c>
      <c r="P130" s="714" t="s">
        <v>132</v>
      </c>
      <c r="Q130" s="718" t="s">
        <v>1571</v>
      </c>
      <c r="R130" s="720">
        <v>160974.19804632216</v>
      </c>
    </row>
    <row r="131" spans="5:18" ht="16.5" thickTop="1" thickBot="1">
      <c r="J131" s="708" t="s">
        <v>849</v>
      </c>
      <c r="K131" s="708" t="s">
        <v>160</v>
      </c>
      <c r="L131" s="709" t="s">
        <v>850</v>
      </c>
      <c r="M131" s="710">
        <v>1825.3304521930072</v>
      </c>
      <c r="O131" s="717" t="s">
        <v>1572</v>
      </c>
      <c r="P131" s="714" t="s">
        <v>132</v>
      </c>
      <c r="Q131" s="718" t="s">
        <v>1573</v>
      </c>
      <c r="R131" s="720">
        <v>168854.03948475755</v>
      </c>
    </row>
    <row r="132" spans="5:18" ht="31.5" thickTop="1" thickBot="1">
      <c r="J132" s="708" t="s">
        <v>851</v>
      </c>
      <c r="K132" s="708" t="s">
        <v>160</v>
      </c>
      <c r="L132" s="709" t="s">
        <v>852</v>
      </c>
      <c r="M132" s="710">
        <v>1713.6861311859527</v>
      </c>
      <c r="O132" s="717" t="s">
        <v>1574</v>
      </c>
      <c r="P132" s="714" t="s">
        <v>132</v>
      </c>
      <c r="Q132" s="718" t="s">
        <v>1575</v>
      </c>
      <c r="R132" s="720">
        <v>146257.19293301</v>
      </c>
    </row>
    <row r="133" spans="5:18" ht="31.5" thickTop="1" thickBot="1">
      <c r="J133" s="708" t="s">
        <v>853</v>
      </c>
      <c r="K133" s="708" t="s">
        <v>160</v>
      </c>
      <c r="L133" s="709" t="s">
        <v>854</v>
      </c>
      <c r="M133" s="710">
        <v>1667.0773369791241</v>
      </c>
      <c r="O133" s="717" t="s">
        <v>1576</v>
      </c>
      <c r="P133" s="714" t="s">
        <v>132</v>
      </c>
      <c r="Q133" s="718" t="s">
        <v>1577</v>
      </c>
      <c r="R133" s="720">
        <v>1533.3944513353756</v>
      </c>
    </row>
    <row r="134" spans="5:18" ht="16.5" thickTop="1" thickBot="1">
      <c r="J134" s="708" t="s">
        <v>855</v>
      </c>
      <c r="K134" s="708" t="s">
        <v>160</v>
      </c>
      <c r="L134" s="709" t="s">
        <v>856</v>
      </c>
      <c r="M134" s="710">
        <v>1191.0172936350657</v>
      </c>
      <c r="O134" s="717" t="s">
        <v>1578</v>
      </c>
      <c r="P134" s="714" t="s">
        <v>132</v>
      </c>
      <c r="Q134" s="718" t="s">
        <v>1579</v>
      </c>
      <c r="R134" s="720">
        <v>73786.967109700636</v>
      </c>
    </row>
    <row r="135" spans="5:18" ht="31.5" thickTop="1" thickBot="1">
      <c r="J135" s="708" t="s">
        <v>857</v>
      </c>
      <c r="K135" s="708" t="s">
        <v>160</v>
      </c>
      <c r="L135" s="709" t="s">
        <v>858</v>
      </c>
      <c r="M135" s="710">
        <v>1216.358087116663</v>
      </c>
      <c r="O135" s="717" t="s">
        <v>1580</v>
      </c>
      <c r="P135" s="714" t="s">
        <v>132</v>
      </c>
      <c r="Q135" s="718" t="s">
        <v>1581</v>
      </c>
      <c r="R135" s="720">
        <v>62.849153732290809</v>
      </c>
    </row>
    <row r="136" spans="5:18" ht="31.5" thickTop="1" thickBot="1">
      <c r="J136" s="708" t="s">
        <v>859</v>
      </c>
      <c r="K136" s="708" t="s">
        <v>160</v>
      </c>
      <c r="L136" s="709" t="s">
        <v>860</v>
      </c>
      <c r="M136" s="710">
        <v>1349.397252895048</v>
      </c>
      <c r="O136" s="717" t="s">
        <v>1582</v>
      </c>
      <c r="P136" s="714" t="s">
        <v>132</v>
      </c>
      <c r="Q136" s="718" t="s">
        <v>1583</v>
      </c>
      <c r="R136" s="720">
        <v>2427.8745479476784</v>
      </c>
    </row>
    <row r="137" spans="5:18" ht="31.5" thickTop="1" thickBot="1">
      <c r="E137" s="233"/>
      <c r="J137" s="708" t="s">
        <v>861</v>
      </c>
      <c r="K137" s="708" t="s">
        <v>160</v>
      </c>
      <c r="L137" s="709" t="s">
        <v>862</v>
      </c>
      <c r="M137" s="710">
        <v>1710.5035600078072</v>
      </c>
      <c r="O137" s="717" t="s">
        <v>1584</v>
      </c>
      <c r="P137" s="714" t="s">
        <v>132</v>
      </c>
      <c r="Q137" s="718" t="s">
        <v>1585</v>
      </c>
      <c r="R137" s="720">
        <v>2427.8745479476784</v>
      </c>
    </row>
    <row r="138" spans="5:18" ht="16.5" thickTop="1" thickBot="1">
      <c r="J138" s="708" t="s">
        <v>863</v>
      </c>
      <c r="K138" s="708" t="s">
        <v>160</v>
      </c>
      <c r="L138" s="709" t="s">
        <v>864</v>
      </c>
      <c r="M138" s="710">
        <v>1918.5480406066642</v>
      </c>
      <c r="O138" s="717" t="s">
        <v>1586</v>
      </c>
      <c r="P138" s="714" t="s">
        <v>132</v>
      </c>
      <c r="Q138" s="718" t="s">
        <v>1587</v>
      </c>
      <c r="R138" s="720">
        <v>7763.4159569313324</v>
      </c>
    </row>
    <row r="139" spans="5:18" ht="16.5" thickTop="1" thickBot="1">
      <c r="J139" s="708" t="s">
        <v>865</v>
      </c>
      <c r="K139" s="708" t="s">
        <v>160</v>
      </c>
      <c r="L139" s="709" t="s">
        <v>866</v>
      </c>
      <c r="M139" s="710">
        <v>1216.358087116663</v>
      </c>
      <c r="O139" s="717" t="s">
        <v>1588</v>
      </c>
      <c r="P139" s="714" t="s">
        <v>568</v>
      </c>
      <c r="Q139" s="718" t="s">
        <v>1589</v>
      </c>
      <c r="R139" s="720">
        <v>198644.53835386343</v>
      </c>
    </row>
    <row r="140" spans="5:18" ht="16.5" thickTop="1" thickBot="1">
      <c r="J140" s="708" t="s">
        <v>867</v>
      </c>
      <c r="K140" s="708" t="s">
        <v>160</v>
      </c>
      <c r="L140" s="709" t="s">
        <v>868</v>
      </c>
      <c r="M140" s="710">
        <v>1716.8387583782066</v>
      </c>
      <c r="O140" s="717" t="s">
        <v>1590</v>
      </c>
      <c r="P140" s="714" t="s">
        <v>132</v>
      </c>
      <c r="Q140" s="718" t="s">
        <v>1591</v>
      </c>
      <c r="R140" s="720">
        <v>37254.093453314286</v>
      </c>
    </row>
    <row r="141" spans="5:18" ht="16.5" thickTop="1" thickBot="1">
      <c r="J141" s="708" t="s">
        <v>869</v>
      </c>
      <c r="K141" s="708" t="s">
        <v>160</v>
      </c>
      <c r="L141" s="709" t="s">
        <v>870</v>
      </c>
      <c r="M141" s="710">
        <v>1292.3804675614542</v>
      </c>
      <c r="O141" s="717" t="s">
        <v>1592</v>
      </c>
      <c r="P141" s="714" t="s">
        <v>124</v>
      </c>
      <c r="Q141" s="718" t="s">
        <v>1593</v>
      </c>
      <c r="R141" s="720">
        <v>1567.1075873248251</v>
      </c>
    </row>
    <row r="142" spans="5:18" ht="16.5" thickTop="1" thickBot="1">
      <c r="J142" s="708" t="s">
        <v>871</v>
      </c>
      <c r="K142" s="708" t="s">
        <v>160</v>
      </c>
      <c r="L142" s="709" t="s">
        <v>872</v>
      </c>
      <c r="M142" s="710">
        <v>1773.8555437118002</v>
      </c>
      <c r="O142" s="717" t="s">
        <v>1594</v>
      </c>
      <c r="P142" s="714" t="s">
        <v>124</v>
      </c>
      <c r="Q142" s="718" t="s">
        <v>1595</v>
      </c>
      <c r="R142" s="720">
        <v>995.28331976053971</v>
      </c>
    </row>
    <row r="143" spans="5:18" ht="31.5" thickTop="1" thickBot="1">
      <c r="J143" s="708" t="s">
        <v>873</v>
      </c>
      <c r="K143" s="708" t="s">
        <v>130</v>
      </c>
      <c r="L143" s="709" t="s">
        <v>874</v>
      </c>
      <c r="M143" s="710">
        <v>5383.8576936120353</v>
      </c>
      <c r="O143" s="717" t="s">
        <v>1596</v>
      </c>
      <c r="P143" s="714" t="s">
        <v>588</v>
      </c>
      <c r="Q143" s="718" t="s">
        <v>1597</v>
      </c>
      <c r="R143" s="720">
        <v>0.26716394730266113</v>
      </c>
    </row>
    <row r="144" spans="5:18" ht="31.5" thickTop="1" thickBot="1">
      <c r="J144" s="708" t="s">
        <v>875</v>
      </c>
      <c r="K144" s="708" t="s">
        <v>195</v>
      </c>
      <c r="L144" s="709" t="s">
        <v>876</v>
      </c>
      <c r="M144" s="710">
        <v>2.2095578178690151E-2</v>
      </c>
      <c r="O144" s="717" t="s">
        <v>1598</v>
      </c>
      <c r="P144" s="714" t="s">
        <v>588</v>
      </c>
      <c r="Q144" s="718" t="s">
        <v>1599</v>
      </c>
      <c r="R144" s="720">
        <v>0.32370553699565319</v>
      </c>
    </row>
    <row r="145" spans="10:18" ht="31.5" thickTop="1" thickBot="1">
      <c r="J145" s="708" t="s">
        <v>877</v>
      </c>
      <c r="K145" s="708" t="s">
        <v>130</v>
      </c>
      <c r="L145" s="709" t="s">
        <v>878</v>
      </c>
      <c r="M145" s="710">
        <v>6842.0142400312288</v>
      </c>
      <c r="O145" s="717" t="s">
        <v>1600</v>
      </c>
      <c r="P145" s="714" t="s">
        <v>124</v>
      </c>
      <c r="Q145" s="718" t="s">
        <v>1601</v>
      </c>
      <c r="R145" s="720">
        <v>1005.5864597166529</v>
      </c>
    </row>
    <row r="146" spans="10:18" ht="31.5" thickTop="1" thickBot="1">
      <c r="J146" s="708" t="s">
        <v>879</v>
      </c>
      <c r="K146" s="708" t="s">
        <v>880</v>
      </c>
      <c r="L146" s="709" t="s">
        <v>881</v>
      </c>
      <c r="M146" s="710">
        <v>428.62670972494846</v>
      </c>
      <c r="O146" s="717" t="s">
        <v>1602</v>
      </c>
      <c r="P146" s="714" t="s">
        <v>124</v>
      </c>
      <c r="Q146" s="718" t="s">
        <v>1603</v>
      </c>
      <c r="R146" s="720">
        <v>1528.9859694872061</v>
      </c>
    </row>
    <row r="147" spans="10:18" ht="16.5" thickTop="1" thickBot="1">
      <c r="J147" s="708" t="s">
        <v>882</v>
      </c>
      <c r="K147" s="708" t="s">
        <v>168</v>
      </c>
      <c r="L147" s="709" t="s">
        <v>883</v>
      </c>
      <c r="M147" s="710">
        <v>12534.887380025342</v>
      </c>
      <c r="O147" s="717" t="s">
        <v>1604</v>
      </c>
      <c r="P147" s="714" t="s">
        <v>132</v>
      </c>
      <c r="Q147" s="718" t="s">
        <v>1605</v>
      </c>
      <c r="R147" s="720">
        <v>43330.88539942987</v>
      </c>
    </row>
    <row r="148" spans="10:18" ht="16.5" thickTop="1" thickBot="1">
      <c r="J148" s="708" t="s">
        <v>884</v>
      </c>
      <c r="K148" s="708" t="s">
        <v>568</v>
      </c>
      <c r="L148" s="709" t="s">
        <v>885</v>
      </c>
      <c r="M148" s="710">
        <v>10136.317392638859</v>
      </c>
      <c r="O148" s="717" t="s">
        <v>1606</v>
      </c>
      <c r="P148" s="714" t="s">
        <v>124</v>
      </c>
      <c r="Q148" s="718" t="s">
        <v>1607</v>
      </c>
      <c r="R148" s="720">
        <v>1409.4695459962923</v>
      </c>
    </row>
    <row r="149" spans="10:18" ht="16.5" thickTop="1" thickBot="1">
      <c r="J149" s="708" t="s">
        <v>886</v>
      </c>
      <c r="K149" s="708" t="s">
        <v>887</v>
      </c>
      <c r="L149" s="709" t="s">
        <v>888</v>
      </c>
      <c r="M149" s="710">
        <v>12762.198556512158</v>
      </c>
      <c r="O149" s="717" t="s">
        <v>1608</v>
      </c>
      <c r="P149" s="714" t="s">
        <v>132</v>
      </c>
      <c r="Q149" s="718" t="s">
        <v>1609</v>
      </c>
      <c r="R149" s="720">
        <v>39172.53811314256</v>
      </c>
    </row>
    <row r="150" spans="10:18" ht="31.5" thickTop="1" thickBot="1">
      <c r="J150" s="708" t="s">
        <v>889</v>
      </c>
      <c r="K150" s="708" t="s">
        <v>160</v>
      </c>
      <c r="L150" s="709" t="s">
        <v>890</v>
      </c>
      <c r="M150" s="710">
        <v>10956.318414944726</v>
      </c>
      <c r="O150" s="717" t="s">
        <v>1610</v>
      </c>
      <c r="P150" s="714" t="s">
        <v>132</v>
      </c>
      <c r="Q150" s="718" t="s">
        <v>1611</v>
      </c>
      <c r="R150" s="720">
        <v>194383.15966801497</v>
      </c>
    </row>
    <row r="151" spans="10:18" ht="61.5" thickTop="1" thickBot="1">
      <c r="J151" s="708" t="s">
        <v>891</v>
      </c>
      <c r="K151" s="708" t="s">
        <v>94</v>
      </c>
      <c r="L151" s="709" t="s">
        <v>892</v>
      </c>
      <c r="M151" s="710">
        <v>11100.480499351894</v>
      </c>
      <c r="O151" s="717" t="s">
        <v>1612</v>
      </c>
      <c r="P151" s="714" t="s">
        <v>132</v>
      </c>
      <c r="Q151" s="718" t="s">
        <v>1613</v>
      </c>
      <c r="R151" s="720">
        <v>229833.17331501385</v>
      </c>
    </row>
    <row r="152" spans="10:18" ht="31.5" thickTop="1" thickBot="1">
      <c r="J152" s="708" t="s">
        <v>893</v>
      </c>
      <c r="K152" s="708" t="s">
        <v>94</v>
      </c>
      <c r="L152" s="709" t="s">
        <v>894</v>
      </c>
      <c r="M152" s="710">
        <v>4829.9717903634446</v>
      </c>
      <c r="O152" s="717" t="s">
        <v>1614</v>
      </c>
      <c r="P152" s="714" t="s">
        <v>132</v>
      </c>
      <c r="Q152" s="718" t="s">
        <v>1615</v>
      </c>
      <c r="R152" s="720">
        <v>81032.135126839465</v>
      </c>
    </row>
    <row r="153" spans="10:18" ht="16.5" thickTop="1" thickBot="1">
      <c r="J153" s="708" t="s">
        <v>895</v>
      </c>
      <c r="K153" s="708" t="s">
        <v>94</v>
      </c>
      <c r="L153" s="709" t="s">
        <v>896</v>
      </c>
      <c r="M153" s="710">
        <v>15953.214724095415</v>
      </c>
      <c r="O153" s="717" t="s">
        <v>1616</v>
      </c>
      <c r="P153" s="714" t="s">
        <v>132</v>
      </c>
      <c r="Q153" s="718" t="s">
        <v>1617</v>
      </c>
      <c r="R153" s="720">
        <v>89349.860013409692</v>
      </c>
    </row>
    <row r="154" spans="10:18" ht="31.5" thickTop="1" thickBot="1">
      <c r="J154" s="708" t="s">
        <v>897</v>
      </c>
      <c r="K154" s="708" t="s">
        <v>94</v>
      </c>
      <c r="L154" s="709" t="s">
        <v>898</v>
      </c>
      <c r="M154" s="710">
        <v>9272.9821962655442</v>
      </c>
      <c r="O154" s="717" t="s">
        <v>1618</v>
      </c>
      <c r="P154" s="714" t="s">
        <v>132</v>
      </c>
      <c r="Q154" s="718" t="s">
        <v>1619</v>
      </c>
      <c r="R154" s="720">
        <v>4600.183354006128</v>
      </c>
    </row>
    <row r="155" spans="10:18" ht="31.5" thickTop="1" thickBot="1">
      <c r="J155" s="708" t="s">
        <v>899</v>
      </c>
      <c r="K155" s="708" t="s">
        <v>168</v>
      </c>
      <c r="L155" s="709" t="s">
        <v>900</v>
      </c>
      <c r="M155" s="710">
        <v>19190.900033299993</v>
      </c>
      <c r="O155" s="717" t="s">
        <v>1620</v>
      </c>
      <c r="P155" s="714" t="s">
        <v>132</v>
      </c>
      <c r="Q155" s="718" t="s">
        <v>1621</v>
      </c>
      <c r="R155" s="720">
        <v>7357.4722426604703</v>
      </c>
    </row>
    <row r="156" spans="10:18" ht="31.5" thickTop="1" thickBot="1">
      <c r="J156" s="708" t="s">
        <v>901</v>
      </c>
      <c r="K156" s="708" t="s">
        <v>94</v>
      </c>
      <c r="L156" s="709" t="s">
        <v>902</v>
      </c>
      <c r="M156" s="710">
        <v>5885.7151754204451</v>
      </c>
      <c r="O156" s="717" t="s">
        <v>1622</v>
      </c>
      <c r="P156" s="714" t="s">
        <v>132</v>
      </c>
      <c r="Q156" s="718" t="s">
        <v>1623</v>
      </c>
      <c r="R156" s="720">
        <v>10542.08685293071</v>
      </c>
    </row>
    <row r="157" spans="10:18" ht="31.5" thickTop="1" thickBot="1">
      <c r="J157" s="708" t="s">
        <v>903</v>
      </c>
      <c r="K157" s="708" t="s">
        <v>880</v>
      </c>
      <c r="L157" s="709" t="s">
        <v>904</v>
      </c>
      <c r="M157" s="710">
        <v>124295.89882059177</v>
      </c>
      <c r="O157" s="717" t="s">
        <v>1624</v>
      </c>
      <c r="P157" s="714" t="s">
        <v>132</v>
      </c>
      <c r="Q157" s="718" t="s">
        <v>1625</v>
      </c>
      <c r="R157" s="720">
        <v>102226.29675569171</v>
      </c>
    </row>
    <row r="158" spans="10:18" ht="31.5" thickTop="1" thickBot="1">
      <c r="J158" s="708" t="s">
        <v>905</v>
      </c>
      <c r="K158" s="708" t="s">
        <v>568</v>
      </c>
      <c r="L158" s="709" t="s">
        <v>906</v>
      </c>
      <c r="M158" s="710">
        <v>1143.5413462373056</v>
      </c>
      <c r="O158" s="717" t="s">
        <v>1626</v>
      </c>
      <c r="P158" s="714" t="s">
        <v>132</v>
      </c>
      <c r="Q158" s="718" t="s">
        <v>1627</v>
      </c>
      <c r="R158" s="720">
        <v>109171.04066098038</v>
      </c>
    </row>
    <row r="159" spans="10:18" ht="16.5" thickTop="1" thickBot="1">
      <c r="J159" s="708" t="s">
        <v>907</v>
      </c>
      <c r="K159" s="708" t="s">
        <v>130</v>
      </c>
      <c r="L159" s="709" t="s">
        <v>908</v>
      </c>
      <c r="M159" s="710">
        <v>32454.895724206068</v>
      </c>
      <c r="O159" s="717" t="s">
        <v>1628</v>
      </c>
      <c r="P159" s="714" t="s">
        <v>132</v>
      </c>
      <c r="Q159" s="718" t="s">
        <v>1629</v>
      </c>
      <c r="R159" s="720">
        <v>102226.29675569171</v>
      </c>
    </row>
    <row r="160" spans="10:18" ht="16.5" thickTop="1" thickBot="1">
      <c r="J160" s="708" t="s">
        <v>909</v>
      </c>
      <c r="K160" s="708" t="s">
        <v>130</v>
      </c>
      <c r="L160" s="709" t="s">
        <v>910</v>
      </c>
      <c r="M160" s="710">
        <v>3764.4730762864101</v>
      </c>
      <c r="O160" s="717" t="s">
        <v>1630</v>
      </c>
      <c r="P160" s="714" t="s">
        <v>132</v>
      </c>
      <c r="Q160" s="718" t="s">
        <v>265</v>
      </c>
      <c r="R160" s="720">
        <v>80790.011337870805</v>
      </c>
    </row>
    <row r="161" spans="10:13" ht="16.5" thickTop="1" thickBot="1">
      <c r="J161" s="708" t="s">
        <v>911</v>
      </c>
      <c r="K161" s="708" t="s">
        <v>168</v>
      </c>
      <c r="L161" s="709" t="s">
        <v>912</v>
      </c>
      <c r="M161" s="710">
        <v>80419.00811384854</v>
      </c>
    </row>
    <row r="162" spans="10:13" ht="16.5" thickTop="1" thickBot="1">
      <c r="J162" s="708" t="s">
        <v>913</v>
      </c>
      <c r="K162" s="708" t="s">
        <v>168</v>
      </c>
      <c r="L162" s="709" t="s">
        <v>914</v>
      </c>
      <c r="M162" s="710">
        <v>17059.422171811198</v>
      </c>
    </row>
    <row r="163" spans="10:13" ht="16.5" thickTop="1" thickBot="1">
      <c r="J163" s="708" t="s">
        <v>915</v>
      </c>
      <c r="K163" s="708" t="s">
        <v>168</v>
      </c>
      <c r="L163" s="709" t="s">
        <v>916</v>
      </c>
      <c r="M163" s="710">
        <v>32140.995412383741</v>
      </c>
    </row>
    <row r="164" spans="10:13" ht="16.5" thickTop="1" thickBot="1">
      <c r="J164" s="708" t="s">
        <v>917</v>
      </c>
      <c r="K164" s="708" t="s">
        <v>168</v>
      </c>
      <c r="L164" s="709" t="s">
        <v>918</v>
      </c>
      <c r="M164" s="710">
        <v>63440.676481178452</v>
      </c>
    </row>
    <row r="165" spans="10:13" ht="16.5" thickTop="1" thickBot="1">
      <c r="J165" s="708" t="s">
        <v>919</v>
      </c>
      <c r="K165" s="708" t="s">
        <v>94</v>
      </c>
      <c r="L165" s="709" t="s">
        <v>920</v>
      </c>
      <c r="M165" s="710">
        <v>6344.1943520852528</v>
      </c>
    </row>
    <row r="166" spans="10:13" ht="16.5" thickTop="1" thickBot="1">
      <c r="J166" s="708" t="s">
        <v>921</v>
      </c>
      <c r="K166" s="708" t="s">
        <v>94</v>
      </c>
      <c r="L166" s="709" t="s">
        <v>920</v>
      </c>
      <c r="M166" s="710">
        <v>6344.1943520852528</v>
      </c>
    </row>
    <row r="167" spans="10:13" ht="16.5" thickTop="1" thickBot="1">
      <c r="J167" s="708" t="s">
        <v>922</v>
      </c>
      <c r="K167" s="708" t="s">
        <v>94</v>
      </c>
      <c r="L167" s="709" t="s">
        <v>923</v>
      </c>
      <c r="M167" s="710">
        <v>10048.258135290307</v>
      </c>
    </row>
    <row r="168" spans="10:13" ht="16.5" thickTop="1" thickBot="1">
      <c r="J168" s="708" t="s">
        <v>924</v>
      </c>
      <c r="K168" s="708" t="s">
        <v>94</v>
      </c>
      <c r="L168" s="709" t="s">
        <v>923</v>
      </c>
      <c r="M168" s="710">
        <v>10048.258135290307</v>
      </c>
    </row>
    <row r="169" spans="10:13" ht="16.5" thickTop="1" thickBot="1">
      <c r="J169" s="708" t="s">
        <v>925</v>
      </c>
      <c r="K169" s="708" t="s">
        <v>94</v>
      </c>
      <c r="L169" s="709" t="s">
        <v>926</v>
      </c>
      <c r="M169" s="710">
        <v>7802.1769050489447</v>
      </c>
    </row>
    <row r="170" spans="10:13" ht="16.5" thickTop="1" thickBot="1">
      <c r="J170" s="708" t="s">
        <v>927</v>
      </c>
      <c r="K170" s="708" t="s">
        <v>94</v>
      </c>
      <c r="L170" s="709" t="s">
        <v>926</v>
      </c>
      <c r="M170" s="710">
        <v>7802.1769050489447</v>
      </c>
    </row>
    <row r="171" spans="10:13" ht="16.5" thickTop="1" thickBot="1">
      <c r="J171" s="708" t="s">
        <v>928</v>
      </c>
      <c r="K171" s="708" t="s">
        <v>52</v>
      </c>
      <c r="L171" s="709" t="s">
        <v>929</v>
      </c>
      <c r="M171" s="710">
        <v>9136.4075899850723</v>
      </c>
    </row>
    <row r="172" spans="10:13" ht="16.5" thickTop="1" thickBot="1">
      <c r="J172" s="708" t="s">
        <v>930</v>
      </c>
      <c r="K172" s="708" t="s">
        <v>94</v>
      </c>
      <c r="L172" s="709" t="s">
        <v>931</v>
      </c>
      <c r="M172" s="710">
        <v>9108.7482169600935</v>
      </c>
    </row>
    <row r="173" spans="10:13" ht="16.5" thickTop="1" thickBot="1">
      <c r="J173" s="708" t="s">
        <v>932</v>
      </c>
      <c r="K173" s="708" t="s">
        <v>94</v>
      </c>
      <c r="L173" s="709" t="s">
        <v>933</v>
      </c>
      <c r="M173" s="710">
        <v>10064.096131216307</v>
      </c>
    </row>
    <row r="174" spans="10:13" ht="16.5" thickTop="1" thickBot="1">
      <c r="J174" s="708" t="s">
        <v>934</v>
      </c>
      <c r="K174" s="708" t="s">
        <v>94</v>
      </c>
      <c r="L174" s="709" t="s">
        <v>933</v>
      </c>
      <c r="M174" s="710">
        <v>10064.096131216307</v>
      </c>
    </row>
    <row r="175" spans="10:13" ht="16.5" thickTop="1" thickBot="1">
      <c r="J175" s="708" t="s">
        <v>935</v>
      </c>
      <c r="K175" s="708" t="s">
        <v>94</v>
      </c>
      <c r="L175" s="709" t="s">
        <v>936</v>
      </c>
      <c r="M175" s="710">
        <v>14264.586058725848</v>
      </c>
    </row>
    <row r="176" spans="10:13" ht="16.5" thickTop="1" thickBot="1">
      <c r="J176" s="708" t="s">
        <v>937</v>
      </c>
      <c r="K176" s="708" t="s">
        <v>94</v>
      </c>
      <c r="L176" s="709" t="s">
        <v>936</v>
      </c>
      <c r="M176" s="710">
        <v>14264.586058725848</v>
      </c>
    </row>
    <row r="177" spans="10:13" ht="16.5" thickTop="1" thickBot="1">
      <c r="J177" s="708" t="s">
        <v>938</v>
      </c>
      <c r="K177" s="708" t="s">
        <v>94</v>
      </c>
      <c r="L177" s="709" t="s">
        <v>939</v>
      </c>
      <c r="M177" s="710">
        <v>9919.0017624811226</v>
      </c>
    </row>
    <row r="178" spans="10:13" ht="16.5" thickTop="1" thickBot="1">
      <c r="J178" s="708" t="s">
        <v>940</v>
      </c>
      <c r="K178" s="708" t="s">
        <v>52</v>
      </c>
      <c r="L178" s="709" t="s">
        <v>941</v>
      </c>
      <c r="M178" s="710">
        <v>12678.675949704042</v>
      </c>
    </row>
    <row r="179" spans="10:13" ht="16.5" thickTop="1" thickBot="1">
      <c r="J179" s="708" t="s">
        <v>942</v>
      </c>
      <c r="K179" s="708" t="s">
        <v>52</v>
      </c>
      <c r="L179" s="709" t="s">
        <v>943</v>
      </c>
      <c r="M179" s="710">
        <v>7560.4257352345076</v>
      </c>
    </row>
    <row r="180" spans="10:13" ht="16.5" thickTop="1" thickBot="1">
      <c r="J180" s="708" t="s">
        <v>944</v>
      </c>
      <c r="K180" s="708" t="s">
        <v>94</v>
      </c>
      <c r="L180" s="709" t="s">
        <v>945</v>
      </c>
      <c r="M180" s="710">
        <v>2263.2363326478617</v>
      </c>
    </row>
    <row r="181" spans="10:13" ht="16.5" thickTop="1" thickBot="1">
      <c r="J181" s="708" t="s">
        <v>946</v>
      </c>
      <c r="K181" s="708" t="s">
        <v>94</v>
      </c>
      <c r="L181" s="709" t="s">
        <v>947</v>
      </c>
      <c r="M181" s="710">
        <v>4993.6445328106802</v>
      </c>
    </row>
    <row r="182" spans="10:13" ht="31.5" thickTop="1" thickBot="1">
      <c r="J182" s="708" t="s">
        <v>948</v>
      </c>
      <c r="K182" s="708" t="s">
        <v>94</v>
      </c>
      <c r="L182" s="709" t="s">
        <v>949</v>
      </c>
      <c r="M182" s="710">
        <v>5206.2660207941335</v>
      </c>
    </row>
    <row r="183" spans="10:13" ht="31.5" thickTop="1" thickBot="1">
      <c r="J183" s="708" t="s">
        <v>950</v>
      </c>
      <c r="K183" s="708" t="s">
        <v>94</v>
      </c>
      <c r="L183" s="709" t="s">
        <v>951</v>
      </c>
      <c r="M183" s="710">
        <v>6349.1358068141653</v>
      </c>
    </row>
    <row r="184" spans="10:13" ht="31.5" thickTop="1" thickBot="1">
      <c r="J184" s="708" t="s">
        <v>952</v>
      </c>
      <c r="K184" s="708" t="s">
        <v>94</v>
      </c>
      <c r="L184" s="709" t="s">
        <v>953</v>
      </c>
      <c r="M184" s="710">
        <v>7976.0147483327028</v>
      </c>
    </row>
    <row r="185" spans="10:13" ht="31.5" thickTop="1" thickBot="1">
      <c r="J185" s="708" t="s">
        <v>954</v>
      </c>
      <c r="K185" s="708" t="s">
        <v>94</v>
      </c>
      <c r="L185" s="709" t="s">
        <v>955</v>
      </c>
      <c r="M185" s="710">
        <v>5894.6771747806379</v>
      </c>
    </row>
    <row r="186" spans="10:13" ht="31.5" thickTop="1" thickBot="1">
      <c r="J186" s="708" t="s">
        <v>956</v>
      </c>
      <c r="K186" s="708" t="s">
        <v>94</v>
      </c>
      <c r="L186" s="709" t="s">
        <v>957</v>
      </c>
      <c r="M186" s="710">
        <v>6291.2605927676332</v>
      </c>
    </row>
    <row r="187" spans="10:13" ht="16.5" thickTop="1" thickBot="1">
      <c r="J187" s="708" t="s">
        <v>958</v>
      </c>
      <c r="K187" s="708" t="s">
        <v>94</v>
      </c>
      <c r="L187" s="709" t="s">
        <v>959</v>
      </c>
      <c r="M187" s="710">
        <v>3390.5187971851105</v>
      </c>
    </row>
    <row r="188" spans="10:13" ht="16.5" thickTop="1" thickBot="1">
      <c r="J188" s="708" t="s">
        <v>960</v>
      </c>
      <c r="K188" s="708" t="s">
        <v>94</v>
      </c>
      <c r="L188" s="709" t="s">
        <v>959</v>
      </c>
      <c r="M188" s="710">
        <v>3390.5187971851105</v>
      </c>
    </row>
    <row r="189" spans="10:13" ht="16.5" thickTop="1" thickBot="1">
      <c r="J189" s="708" t="s">
        <v>961</v>
      </c>
      <c r="K189" s="708" t="s">
        <v>130</v>
      </c>
      <c r="L189" s="709" t="s">
        <v>962</v>
      </c>
      <c r="M189" s="710">
        <v>7506.4115145067171</v>
      </c>
    </row>
    <row r="190" spans="10:13" ht="16.5" thickTop="1" thickBot="1">
      <c r="J190" s="708" t="s">
        <v>963</v>
      </c>
      <c r="K190" s="708" t="s">
        <v>568</v>
      </c>
      <c r="L190" s="709" t="s">
        <v>964</v>
      </c>
      <c r="M190" s="710">
        <v>6477.5384693025007</v>
      </c>
    </row>
    <row r="191" spans="10:13" ht="16.5" thickTop="1" thickBot="1">
      <c r="J191" s="708" t="s">
        <v>965</v>
      </c>
      <c r="K191" s="708" t="s">
        <v>165</v>
      </c>
      <c r="L191" s="709" t="s">
        <v>966</v>
      </c>
      <c r="M191" s="710">
        <v>36427.922999406852</v>
      </c>
    </row>
    <row r="192" spans="10:13" ht="16.5" thickTop="1" thickBot="1">
      <c r="J192" s="708" t="s">
        <v>967</v>
      </c>
      <c r="K192" s="708" t="s">
        <v>168</v>
      </c>
      <c r="L192" s="709" t="s">
        <v>968</v>
      </c>
      <c r="M192" s="710">
        <v>1384.1609884906004</v>
      </c>
    </row>
    <row r="193" spans="10:13" ht="16.5" thickTop="1" thickBot="1">
      <c r="J193" s="708" t="s">
        <v>969</v>
      </c>
      <c r="K193" s="708" t="s">
        <v>130</v>
      </c>
      <c r="L193" s="709" t="s">
        <v>970</v>
      </c>
      <c r="M193" s="710">
        <v>11733.492960207424</v>
      </c>
    </row>
    <row r="194" spans="10:13" ht="16.5" thickTop="1" thickBot="1">
      <c r="J194" s="708" t="s">
        <v>971</v>
      </c>
      <c r="K194" s="708" t="s">
        <v>130</v>
      </c>
      <c r="L194" s="709" t="s">
        <v>972</v>
      </c>
      <c r="M194" s="710">
        <v>11733.492960207424</v>
      </c>
    </row>
    <row r="195" spans="10:13" ht="16.5" thickTop="1" thickBot="1">
      <c r="J195" s="708" t="s">
        <v>973</v>
      </c>
      <c r="K195" s="708" t="s">
        <v>130</v>
      </c>
      <c r="L195" s="709" t="s">
        <v>128</v>
      </c>
      <c r="M195" s="710">
        <v>47002.259143969932</v>
      </c>
    </row>
    <row r="196" spans="10:13" ht="16.5" thickTop="1" thickBot="1">
      <c r="J196" s="708" t="s">
        <v>974</v>
      </c>
      <c r="K196" s="708" t="s">
        <v>168</v>
      </c>
      <c r="L196" s="709" t="s">
        <v>975</v>
      </c>
      <c r="M196" s="710">
        <v>542708.46404252527</v>
      </c>
    </row>
    <row r="197" spans="10:13" ht="16.5" thickTop="1" thickBot="1">
      <c r="J197" s="708" t="s">
        <v>976</v>
      </c>
      <c r="K197" s="708" t="s">
        <v>568</v>
      </c>
      <c r="L197" s="709" t="s">
        <v>977</v>
      </c>
      <c r="M197" s="710">
        <v>888588.86086861882</v>
      </c>
    </row>
    <row r="198" spans="10:13" ht="16.5" thickTop="1" thickBot="1">
      <c r="J198" s="708" t="s">
        <v>978</v>
      </c>
      <c r="K198" s="708" t="s">
        <v>568</v>
      </c>
      <c r="L198" s="709" t="s">
        <v>979</v>
      </c>
      <c r="M198" s="710">
        <v>445440.46781951463</v>
      </c>
    </row>
    <row r="199" spans="10:13" ht="16.5" thickTop="1" thickBot="1">
      <c r="J199" s="708" t="s">
        <v>980</v>
      </c>
      <c r="K199" s="708" t="s">
        <v>94</v>
      </c>
      <c r="L199" s="709" t="s">
        <v>981</v>
      </c>
      <c r="M199" s="710">
        <v>1719.1057584193049</v>
      </c>
    </row>
    <row r="200" spans="10:13" ht="16.5" thickTop="1" thickBot="1">
      <c r="J200" s="708" t="s">
        <v>982</v>
      </c>
      <c r="K200" s="708" t="s">
        <v>568</v>
      </c>
      <c r="L200" s="709" t="s">
        <v>983</v>
      </c>
      <c r="M200" s="710">
        <v>1113.1914337305334</v>
      </c>
    </row>
    <row r="201" spans="10:13" ht="16.5" thickTop="1" thickBot="1">
      <c r="J201" s="708" t="s">
        <v>984</v>
      </c>
      <c r="K201" s="708" t="s">
        <v>160</v>
      </c>
      <c r="L201" s="709" t="s">
        <v>985</v>
      </c>
      <c r="M201" s="710">
        <v>796.68520330276749</v>
      </c>
    </row>
    <row r="202" spans="10:13" ht="16.5" thickTop="1" thickBot="1">
      <c r="J202" s="708" t="s">
        <v>986</v>
      </c>
      <c r="K202" s="708" t="s">
        <v>568</v>
      </c>
      <c r="L202" s="709" t="s">
        <v>987</v>
      </c>
      <c r="M202" s="710">
        <v>25525.360343641998</v>
      </c>
    </row>
    <row r="203" spans="10:13" ht="16.5" thickTop="1" thickBot="1">
      <c r="J203" s="708" t="s">
        <v>988</v>
      </c>
      <c r="K203" s="708" t="s">
        <v>168</v>
      </c>
      <c r="L203" s="709" t="s">
        <v>989</v>
      </c>
      <c r="M203" s="710">
        <v>1744.0360436927249</v>
      </c>
    </row>
    <row r="204" spans="10:13" ht="16.5" thickTop="1" thickBot="1">
      <c r="J204" s="708" t="s">
        <v>990</v>
      </c>
      <c r="K204" s="708" t="s">
        <v>568</v>
      </c>
      <c r="L204" s="709" t="s">
        <v>991</v>
      </c>
      <c r="M204" s="710">
        <v>19943.204470016954</v>
      </c>
    </row>
    <row r="205" spans="10:13" ht="31.5" thickTop="1" thickBot="1">
      <c r="J205" s="708" t="s">
        <v>992</v>
      </c>
      <c r="K205" s="708" t="s">
        <v>568</v>
      </c>
      <c r="L205" s="709" t="s">
        <v>993</v>
      </c>
      <c r="M205" s="710">
        <v>122233.18869557793</v>
      </c>
    </row>
    <row r="206" spans="10:13" ht="31.5" thickTop="1" thickBot="1">
      <c r="J206" s="708" t="s">
        <v>994</v>
      </c>
      <c r="K206" s="708" t="s">
        <v>568</v>
      </c>
      <c r="L206" s="709" t="s">
        <v>995</v>
      </c>
      <c r="M206" s="710">
        <v>323221.82085777161</v>
      </c>
    </row>
    <row r="207" spans="10:13" ht="31.5" thickTop="1" thickBot="1">
      <c r="J207" s="708" t="s">
        <v>996</v>
      </c>
      <c r="K207" s="708" t="s">
        <v>568</v>
      </c>
      <c r="L207" s="709" t="s">
        <v>997</v>
      </c>
      <c r="M207" s="710">
        <v>146680.04321978285</v>
      </c>
    </row>
    <row r="208" spans="10:13" ht="16.5" thickTop="1" thickBot="1">
      <c r="J208" s="708" t="s">
        <v>998</v>
      </c>
      <c r="K208" s="708" t="s">
        <v>94</v>
      </c>
      <c r="L208" s="709" t="s">
        <v>999</v>
      </c>
      <c r="M208" s="710">
        <v>17509.548145838729</v>
      </c>
    </row>
    <row r="209" spans="10:13" ht="16.5" thickTop="1" thickBot="1">
      <c r="J209" s="708" t="s">
        <v>1000</v>
      </c>
      <c r="K209" s="708" t="s">
        <v>94</v>
      </c>
      <c r="L209" s="709" t="s">
        <v>1001</v>
      </c>
      <c r="M209" s="710">
        <v>14452.339288939054</v>
      </c>
    </row>
    <row r="210" spans="10:13" ht="16.5" thickTop="1" thickBot="1">
      <c r="J210" s="708" t="s">
        <v>1002</v>
      </c>
      <c r="K210" s="708" t="s">
        <v>568</v>
      </c>
      <c r="L210" s="709" t="s">
        <v>1003</v>
      </c>
      <c r="M210" s="710">
        <v>108126.98293260894</v>
      </c>
    </row>
    <row r="211" spans="10:13" ht="16.5" thickTop="1" thickBot="1">
      <c r="J211" s="708" t="s">
        <v>1004</v>
      </c>
      <c r="K211" s="708" t="s">
        <v>568</v>
      </c>
      <c r="L211" s="709" t="s">
        <v>1005</v>
      </c>
      <c r="M211" s="710">
        <v>78042.632160271096</v>
      </c>
    </row>
    <row r="212" spans="10:13" ht="16.5" thickTop="1" thickBot="1">
      <c r="J212" s="708" t="s">
        <v>1006</v>
      </c>
      <c r="K212" s="708" t="s">
        <v>168</v>
      </c>
      <c r="L212" s="709" t="s">
        <v>1007</v>
      </c>
      <c r="M212" s="710">
        <v>11516.929250389774</v>
      </c>
    </row>
    <row r="213" spans="10:13" ht="16.5" thickTop="1" thickBot="1">
      <c r="J213" s="708" t="s">
        <v>1008</v>
      </c>
      <c r="K213" s="708" t="s">
        <v>168</v>
      </c>
      <c r="L213" s="709" t="s">
        <v>1009</v>
      </c>
      <c r="M213" s="710">
        <v>11516.929250389774</v>
      </c>
    </row>
    <row r="214" spans="10:13" ht="16.5" thickTop="1" thickBot="1">
      <c r="J214" s="708" t="s">
        <v>1010</v>
      </c>
      <c r="K214" s="708" t="s">
        <v>168</v>
      </c>
      <c r="L214" s="709" t="s">
        <v>1011</v>
      </c>
      <c r="M214" s="710">
        <v>7370.6930373589366</v>
      </c>
    </row>
    <row r="215" spans="10:13" ht="16.5" thickTop="1" thickBot="1">
      <c r="J215" s="708" t="s">
        <v>1012</v>
      </c>
      <c r="K215" s="708" t="s">
        <v>94</v>
      </c>
      <c r="L215" s="709" t="s">
        <v>1013</v>
      </c>
      <c r="M215" s="710">
        <v>11696.043231431162</v>
      </c>
    </row>
    <row r="216" spans="10:13" ht="16.5" thickTop="1" thickBot="1">
      <c r="J216" s="708" t="s">
        <v>1014</v>
      </c>
      <c r="K216" s="708" t="s">
        <v>94</v>
      </c>
      <c r="L216" s="709" t="s">
        <v>1015</v>
      </c>
      <c r="M216" s="710">
        <v>15255.157675921482</v>
      </c>
    </row>
    <row r="217" spans="10:13" ht="16.5" thickTop="1" thickBot="1">
      <c r="J217" s="708" t="s">
        <v>1016</v>
      </c>
      <c r="K217" s="708" t="s">
        <v>94</v>
      </c>
      <c r="L217" s="709" t="s">
        <v>1017</v>
      </c>
      <c r="M217" s="710">
        <v>4558.8087473393261</v>
      </c>
    </row>
    <row r="218" spans="10:13" ht="16.5" thickTop="1" thickBot="1">
      <c r="J218" s="708" t="s">
        <v>1018</v>
      </c>
      <c r="K218" s="708" t="s">
        <v>165</v>
      </c>
      <c r="L218" s="709" t="s">
        <v>1019</v>
      </c>
      <c r="M218" s="710">
        <v>18100.566772569389</v>
      </c>
    </row>
    <row r="219" spans="10:13" ht="16.5" thickTop="1" thickBot="1">
      <c r="J219" s="708" t="s">
        <v>1020</v>
      </c>
      <c r="K219" s="708" t="s">
        <v>165</v>
      </c>
      <c r="L219" s="709" t="s">
        <v>1021</v>
      </c>
      <c r="M219" s="710">
        <v>45261.354497494656</v>
      </c>
    </row>
    <row r="220" spans="10:13" ht="16.5" thickTop="1" thickBot="1">
      <c r="J220" s="708" t="s">
        <v>1022</v>
      </c>
      <c r="K220" s="708" t="s">
        <v>165</v>
      </c>
      <c r="L220" s="709" t="s">
        <v>1023</v>
      </c>
      <c r="M220" s="710">
        <v>18100.566772569389</v>
      </c>
    </row>
    <row r="221" spans="10:13" ht="16.5" thickTop="1" thickBot="1">
      <c r="J221" s="708" t="s">
        <v>1024</v>
      </c>
      <c r="K221" s="708" t="s">
        <v>165</v>
      </c>
      <c r="L221" s="709" t="s">
        <v>1025</v>
      </c>
      <c r="M221" s="710">
        <v>60041.177093445542</v>
      </c>
    </row>
    <row r="222" spans="10:13" ht="16.5" thickTop="1" thickBot="1">
      <c r="J222" s="708" t="s">
        <v>1026</v>
      </c>
      <c r="K222" s="708" t="s">
        <v>165</v>
      </c>
      <c r="L222" s="709" t="s">
        <v>1027</v>
      </c>
      <c r="M222" s="710">
        <v>46507.80921328417</v>
      </c>
    </row>
    <row r="223" spans="10:13" ht="16.5" thickTop="1" thickBot="1">
      <c r="J223" s="708" t="s">
        <v>1028</v>
      </c>
      <c r="K223" s="708" t="s">
        <v>165</v>
      </c>
      <c r="L223" s="709" t="s">
        <v>1029</v>
      </c>
      <c r="M223" s="710">
        <v>44034.471270986294</v>
      </c>
    </row>
    <row r="224" spans="10:13" ht="16.5" thickTop="1" thickBot="1">
      <c r="J224" s="708" t="s">
        <v>1030</v>
      </c>
      <c r="K224" s="708" t="s">
        <v>165</v>
      </c>
      <c r="L224" s="709" t="s">
        <v>1031</v>
      </c>
      <c r="M224" s="710">
        <v>44629.546341208363</v>
      </c>
    </row>
    <row r="225" spans="10:13" ht="16.5" thickTop="1" thickBot="1">
      <c r="J225" s="708" t="s">
        <v>1032</v>
      </c>
      <c r="K225" s="708" t="s">
        <v>165</v>
      </c>
      <c r="L225" s="709" t="s">
        <v>1033</v>
      </c>
      <c r="M225" s="710">
        <v>48995.598040396857</v>
      </c>
    </row>
    <row r="226" spans="10:13" ht="16.5" thickTop="1" thickBot="1">
      <c r="J226" s="708" t="s">
        <v>1034</v>
      </c>
      <c r="K226" s="708" t="s">
        <v>165</v>
      </c>
      <c r="L226" s="709" t="s">
        <v>1035</v>
      </c>
      <c r="M226" s="710">
        <v>6789.708997943585</v>
      </c>
    </row>
    <row r="227" spans="10:13" ht="16.5" thickTop="1" thickBot="1">
      <c r="J227" s="708" t="s">
        <v>1036</v>
      </c>
      <c r="K227" s="708" t="s">
        <v>165</v>
      </c>
      <c r="L227" s="709" t="s">
        <v>1037</v>
      </c>
      <c r="M227" s="710">
        <v>20658.535088091761</v>
      </c>
    </row>
    <row r="228" spans="10:13" ht="16.5" thickTop="1" thickBot="1">
      <c r="J228" s="708" t="s">
        <v>1038</v>
      </c>
      <c r="K228" s="708" t="s">
        <v>165</v>
      </c>
      <c r="L228" s="709" t="s">
        <v>1039</v>
      </c>
      <c r="M228" s="710">
        <v>7668.7725351933059</v>
      </c>
    </row>
    <row r="229" spans="10:13" ht="16.5" thickTop="1" thickBot="1">
      <c r="J229" s="708" t="s">
        <v>1040</v>
      </c>
      <c r="K229" s="708" t="s">
        <v>165</v>
      </c>
      <c r="L229" s="709" t="s">
        <v>1041</v>
      </c>
      <c r="M229" s="710">
        <v>5896.5544298871491</v>
      </c>
    </row>
    <row r="230" spans="10:13" ht="16.5" thickTop="1" thickBot="1">
      <c r="J230" s="708" t="s">
        <v>1042</v>
      </c>
      <c r="K230" s="708" t="s">
        <v>165</v>
      </c>
      <c r="L230" s="709" t="s">
        <v>1043</v>
      </c>
      <c r="M230" s="710">
        <v>42078.494050114256</v>
      </c>
    </row>
    <row r="231" spans="10:13" ht="16.5" thickTop="1" thickBot="1">
      <c r="J231" s="708" t="s">
        <v>1044</v>
      </c>
      <c r="K231" s="708" t="s">
        <v>165</v>
      </c>
      <c r="L231" s="709" t="s">
        <v>1045</v>
      </c>
      <c r="M231" s="710">
        <v>41555.533774451011</v>
      </c>
    </row>
    <row r="232" spans="10:13" ht="16.5" thickTop="1" thickBot="1">
      <c r="J232" s="708" t="s">
        <v>1046</v>
      </c>
      <c r="K232" s="708" t="s">
        <v>165</v>
      </c>
      <c r="L232" s="709" t="s">
        <v>1047</v>
      </c>
      <c r="M232" s="710">
        <v>41555.533774451011</v>
      </c>
    </row>
    <row r="233" spans="10:13" ht="16.5" thickTop="1" thickBot="1">
      <c r="J233" s="708" t="s">
        <v>1048</v>
      </c>
      <c r="K233" s="708" t="s">
        <v>165</v>
      </c>
      <c r="L233" s="709" t="s">
        <v>1049</v>
      </c>
      <c r="M233" s="710">
        <v>45261.354497494656</v>
      </c>
    </row>
    <row r="234" spans="10:13" ht="16.5" thickTop="1" thickBot="1">
      <c r="J234" s="708" t="s">
        <v>1050</v>
      </c>
      <c r="K234" s="708" t="s">
        <v>165</v>
      </c>
      <c r="L234" s="709" t="s">
        <v>1051</v>
      </c>
      <c r="M234" s="710">
        <v>43131.561373909819</v>
      </c>
    </row>
    <row r="235" spans="10:13" ht="16.5" thickTop="1" thickBot="1">
      <c r="J235" s="708" t="s">
        <v>1052</v>
      </c>
      <c r="K235" s="708" t="s">
        <v>165</v>
      </c>
      <c r="L235" s="709" t="s">
        <v>1053</v>
      </c>
      <c r="M235" s="710">
        <v>42044.384150899379</v>
      </c>
    </row>
    <row r="236" spans="10:13" ht="16.5" thickTop="1" thickBot="1">
      <c r="J236" s="708" t="s">
        <v>1054</v>
      </c>
      <c r="K236" s="708" t="s">
        <v>165</v>
      </c>
      <c r="L236" s="709" t="s">
        <v>1055</v>
      </c>
      <c r="M236" s="710">
        <v>54478.979398157157</v>
      </c>
    </row>
    <row r="237" spans="10:13" ht="16.5" thickTop="1" thickBot="1">
      <c r="J237" s="708" t="s">
        <v>1056</v>
      </c>
      <c r="K237" s="708" t="s">
        <v>165</v>
      </c>
      <c r="L237" s="709" t="s">
        <v>1057</v>
      </c>
      <c r="M237" s="710">
        <v>60041.177093445542</v>
      </c>
    </row>
    <row r="238" spans="10:13" ht="16.5" thickTop="1" thickBot="1">
      <c r="J238" s="708" t="s">
        <v>1058</v>
      </c>
      <c r="K238" s="708" t="s">
        <v>165</v>
      </c>
      <c r="L238" s="709" t="s">
        <v>1059</v>
      </c>
      <c r="M238" s="710">
        <v>35658.979344563864</v>
      </c>
    </row>
    <row r="239" spans="10:13" ht="16.5" thickTop="1" thickBot="1">
      <c r="J239" s="708" t="s">
        <v>1060</v>
      </c>
      <c r="K239" s="708" t="s">
        <v>165</v>
      </c>
      <c r="L239" s="709" t="s">
        <v>1061</v>
      </c>
      <c r="M239" s="710">
        <v>24334.126277751198</v>
      </c>
    </row>
    <row r="240" spans="10:13" ht="16.5" thickTop="1" thickBot="1">
      <c r="J240" s="708" t="s">
        <v>1062</v>
      </c>
      <c r="K240" s="708" t="s">
        <v>165</v>
      </c>
      <c r="L240" s="709" t="s">
        <v>1063</v>
      </c>
      <c r="M240" s="710">
        <v>15634.540642774309</v>
      </c>
    </row>
    <row r="241" spans="10:13" ht="16.5" thickTop="1" thickBot="1">
      <c r="J241" s="708" t="s">
        <v>1064</v>
      </c>
      <c r="K241" s="708" t="s">
        <v>168</v>
      </c>
      <c r="L241" s="709" t="s">
        <v>1065</v>
      </c>
      <c r="M241" s="710">
        <v>1106.7325368282075</v>
      </c>
    </row>
    <row r="242" spans="10:13" ht="16.5" thickTop="1" thickBot="1">
      <c r="J242" s="708" t="s">
        <v>1066</v>
      </c>
      <c r="K242" s="708" t="s">
        <v>165</v>
      </c>
      <c r="L242" s="709" t="s">
        <v>1067</v>
      </c>
      <c r="M242" s="710">
        <v>358824.8477166731</v>
      </c>
    </row>
    <row r="243" spans="10:13" ht="16.5" thickTop="1" thickBot="1">
      <c r="J243" s="708" t="s">
        <v>1068</v>
      </c>
      <c r="K243" s="708" t="s">
        <v>165</v>
      </c>
      <c r="L243" s="709" t="s">
        <v>1069</v>
      </c>
      <c r="M243" s="710">
        <v>358824.8477166731</v>
      </c>
    </row>
    <row r="244" spans="10:13" ht="16.5" thickTop="1" thickBot="1">
      <c r="J244" s="708" t="s">
        <v>1070</v>
      </c>
      <c r="K244" s="708" t="s">
        <v>165</v>
      </c>
      <c r="L244" s="709" t="s">
        <v>1071</v>
      </c>
      <c r="M244" s="710">
        <v>358824.8477166731</v>
      </c>
    </row>
    <row r="245" spans="10:13" ht="16.5" thickTop="1" thickBot="1">
      <c r="J245" s="708" t="s">
        <v>1072</v>
      </c>
      <c r="K245" s="708" t="s">
        <v>335</v>
      </c>
      <c r="L245" s="709" t="s">
        <v>1073</v>
      </c>
      <c r="M245" s="710">
        <v>232369.76940631383</v>
      </c>
    </row>
    <row r="246" spans="10:13" ht="16.5" thickTop="1" thickBot="1">
      <c r="J246" s="708" t="s">
        <v>1074</v>
      </c>
      <c r="K246" s="708" t="s">
        <v>165</v>
      </c>
      <c r="L246" s="709" t="s">
        <v>1075</v>
      </c>
      <c r="M246" s="710">
        <v>236450.74871302801</v>
      </c>
    </row>
    <row r="247" spans="10:13" ht="16.5" thickTop="1" thickBot="1">
      <c r="J247" s="708" t="s">
        <v>1076</v>
      </c>
      <c r="K247" s="708" t="s">
        <v>165</v>
      </c>
      <c r="L247" s="709" t="s">
        <v>1077</v>
      </c>
      <c r="M247" s="710">
        <v>227036.85620869533</v>
      </c>
    </row>
    <row r="248" spans="10:13" ht="16.5" thickTop="1" thickBot="1">
      <c r="J248" s="711" t="s">
        <v>1078</v>
      </c>
      <c r="K248" s="708" t="s">
        <v>165</v>
      </c>
      <c r="L248" s="709" t="s">
        <v>1079</v>
      </c>
      <c r="M248" s="710">
        <v>328287.41610762704</v>
      </c>
    </row>
    <row r="249" spans="10:13" ht="16.5" thickTop="1" thickBot="1">
      <c r="J249" s="708" t="s">
        <v>1080</v>
      </c>
      <c r="K249" s="708" t="s">
        <v>165</v>
      </c>
      <c r="L249" s="709" t="s">
        <v>1081</v>
      </c>
      <c r="M249" s="710">
        <v>383970.83415398042</v>
      </c>
    </row>
    <row r="250" spans="10:13" ht="16.5" thickTop="1" thickBot="1">
      <c r="J250" s="708" t="s">
        <v>1082</v>
      </c>
      <c r="K250" s="708" t="s">
        <v>165</v>
      </c>
      <c r="L250" s="709" t="s">
        <v>1083</v>
      </c>
      <c r="M250" s="710">
        <v>445928.75722668524</v>
      </c>
    </row>
    <row r="251" spans="10:13" ht="16.5" thickTop="1" thickBot="1">
      <c r="J251" s="708" t="s">
        <v>1084</v>
      </c>
      <c r="K251" s="708" t="s">
        <v>165</v>
      </c>
      <c r="L251" s="709" t="s">
        <v>1085</v>
      </c>
      <c r="M251" s="710">
        <v>358824.8477166731</v>
      </c>
    </row>
    <row r="252" spans="10:13" ht="16.5" thickTop="1" thickBot="1">
      <c r="J252" s="708" t="s">
        <v>1086</v>
      </c>
      <c r="K252" s="708" t="s">
        <v>165</v>
      </c>
      <c r="L252" s="709" t="s">
        <v>1087</v>
      </c>
      <c r="M252" s="710">
        <v>241642.7516025794</v>
      </c>
    </row>
    <row r="253" spans="10:13" ht="16.5" thickTop="1" thickBot="1">
      <c r="J253" s="708" t="s">
        <v>1088</v>
      </c>
      <c r="K253" s="708" t="s">
        <v>165</v>
      </c>
      <c r="L253" s="709" t="s">
        <v>185</v>
      </c>
      <c r="M253" s="710">
        <v>242587.93459207602</v>
      </c>
    </row>
    <row r="254" spans="10:13" ht="16.5" thickTop="1" thickBot="1">
      <c r="J254" s="708" t="s">
        <v>1089</v>
      </c>
      <c r="K254" s="708" t="s">
        <v>165</v>
      </c>
      <c r="L254" s="709" t="s">
        <v>1090</v>
      </c>
      <c r="M254" s="710">
        <v>243012.83336717082</v>
      </c>
    </row>
    <row r="255" spans="10:13" ht="16.5" thickTop="1" thickBot="1">
      <c r="J255" s="708" t="s">
        <v>1091</v>
      </c>
      <c r="K255" s="708" t="s">
        <v>165</v>
      </c>
      <c r="L255" s="709" t="s">
        <v>1092</v>
      </c>
      <c r="M255" s="710">
        <v>230194.33103484628</v>
      </c>
    </row>
    <row r="256" spans="10:13" ht="16.5" thickTop="1" thickBot="1">
      <c r="J256" s="708" t="s">
        <v>1093</v>
      </c>
      <c r="K256" s="708" t="s">
        <v>165</v>
      </c>
      <c r="L256" s="709" t="s">
        <v>1094</v>
      </c>
      <c r="M256" s="710">
        <v>175173.1914364085</v>
      </c>
    </row>
    <row r="257" spans="10:13" ht="16.5" thickTop="1" thickBot="1">
      <c r="J257" s="708" t="s">
        <v>1095</v>
      </c>
      <c r="K257" s="708" t="s">
        <v>165</v>
      </c>
      <c r="L257" s="709" t="s">
        <v>1096</v>
      </c>
      <c r="M257" s="710">
        <v>180043.26846829875</v>
      </c>
    </row>
    <row r="258" spans="10:13" ht="16.5" thickTop="1" thickBot="1">
      <c r="J258" s="708" t="s">
        <v>1097</v>
      </c>
      <c r="K258" s="708" t="s">
        <v>165</v>
      </c>
      <c r="L258" s="709" t="s">
        <v>1098</v>
      </c>
      <c r="M258" s="710">
        <v>192162.63888752085</v>
      </c>
    </row>
    <row r="259" spans="10:13" ht="16.5" thickTop="1" thickBot="1">
      <c r="J259" s="708" t="s">
        <v>1099</v>
      </c>
      <c r="K259" s="708" t="s">
        <v>165</v>
      </c>
      <c r="L259" s="709" t="s">
        <v>1100</v>
      </c>
      <c r="M259" s="710">
        <v>154023.63812097503</v>
      </c>
    </row>
    <row r="260" spans="10:13" ht="16.5" thickTop="1" thickBot="1">
      <c r="J260" s="708" t="s">
        <v>1101</v>
      </c>
      <c r="K260" s="708" t="s">
        <v>94</v>
      </c>
      <c r="L260" s="709" t="s">
        <v>1102</v>
      </c>
      <c r="M260" s="710">
        <v>13195.708387765837</v>
      </c>
    </row>
    <row r="261" spans="10:13" ht="16.5" thickTop="1" thickBot="1">
      <c r="J261" s="708" t="s">
        <v>1103</v>
      </c>
      <c r="K261" s="708" t="s">
        <v>165</v>
      </c>
      <c r="L261" s="709" t="s">
        <v>1104</v>
      </c>
      <c r="M261" s="710">
        <v>248461.72658758308</v>
      </c>
    </row>
    <row r="262" spans="10:13" ht="16.5" thickTop="1" thickBot="1">
      <c r="J262" s="708" t="s">
        <v>1105</v>
      </c>
      <c r="K262" s="708" t="s">
        <v>165</v>
      </c>
      <c r="L262" s="709" t="s">
        <v>1106</v>
      </c>
      <c r="M262" s="710">
        <v>246934.47563322444</v>
      </c>
    </row>
    <row r="263" spans="10:13" ht="16.5" thickTop="1" thickBot="1">
      <c r="J263" s="708" t="s">
        <v>1107</v>
      </c>
      <c r="K263" s="708" t="s">
        <v>165</v>
      </c>
      <c r="L263" s="709" t="s">
        <v>1108</v>
      </c>
      <c r="M263" s="710">
        <v>429998.64432139369</v>
      </c>
    </row>
    <row r="264" spans="10:13" ht="16.5" thickTop="1" thickBot="1">
      <c r="J264" s="708" t="s">
        <v>1109</v>
      </c>
      <c r="K264" s="708" t="s">
        <v>165</v>
      </c>
      <c r="L264" s="709" t="s">
        <v>1110</v>
      </c>
      <c r="M264" s="710">
        <v>446701.93545458501</v>
      </c>
    </row>
    <row r="265" spans="10:13" ht="16.5" thickTop="1" thickBot="1">
      <c r="J265" s="708" t="s">
        <v>1111</v>
      </c>
      <c r="K265" s="708" t="s">
        <v>165</v>
      </c>
      <c r="L265" s="709" t="s">
        <v>1112</v>
      </c>
      <c r="M265" s="710">
        <v>429998.64432139369</v>
      </c>
    </row>
    <row r="266" spans="10:13" ht="16.5" thickTop="1" thickBot="1">
      <c r="J266" s="708" t="s">
        <v>1113</v>
      </c>
      <c r="K266" s="708" t="s">
        <v>165</v>
      </c>
      <c r="L266" s="709" t="s">
        <v>1114</v>
      </c>
      <c r="M266" s="710">
        <v>468928.91066400893</v>
      </c>
    </row>
    <row r="267" spans="10:13" ht="16.5" thickTop="1" thickBot="1">
      <c r="J267" s="708" t="s">
        <v>1115</v>
      </c>
      <c r="K267" s="708" t="s">
        <v>130</v>
      </c>
      <c r="L267" s="709" t="s">
        <v>1116</v>
      </c>
      <c r="M267" s="710">
        <v>14384.774602763302</v>
      </c>
    </row>
    <row r="268" spans="10:13" ht="31.5" thickTop="1" thickBot="1">
      <c r="J268" s="708" t="s">
        <v>1117</v>
      </c>
      <c r="K268" s="708" t="s">
        <v>130</v>
      </c>
      <c r="L268" s="709" t="s">
        <v>1118</v>
      </c>
      <c r="M268" s="710">
        <v>1677.9296592842927</v>
      </c>
    </row>
    <row r="269" spans="10:13" ht="16.5" thickTop="1" thickBot="1">
      <c r="J269" s="708" t="s">
        <v>1119</v>
      </c>
      <c r="K269" s="708" t="s">
        <v>94</v>
      </c>
      <c r="L269" s="709" t="s">
        <v>1120</v>
      </c>
      <c r="M269" s="710">
        <v>35218.905613215669</v>
      </c>
    </row>
    <row r="270" spans="10:13" ht="16.5" thickTop="1" thickBot="1">
      <c r="J270" s="708" t="s">
        <v>1121</v>
      </c>
      <c r="K270" s="708" t="s">
        <v>130</v>
      </c>
      <c r="L270" s="709" t="s">
        <v>1122</v>
      </c>
      <c r="M270" s="710">
        <v>16867.592365155509</v>
      </c>
    </row>
    <row r="271" spans="10:13" ht="16.5" thickTop="1" thickBot="1">
      <c r="J271" s="708" t="s">
        <v>1123</v>
      </c>
      <c r="K271" s="708" t="s">
        <v>168</v>
      </c>
      <c r="L271" s="709" t="s">
        <v>1124</v>
      </c>
      <c r="M271" s="710">
        <v>7319.7485413654276</v>
      </c>
    </row>
    <row r="272" spans="10:13" ht="31.5" thickTop="1" thickBot="1">
      <c r="J272" s="708" t="s">
        <v>1125</v>
      </c>
      <c r="K272" s="708" t="s">
        <v>568</v>
      </c>
      <c r="L272" s="709" t="s">
        <v>1126</v>
      </c>
      <c r="M272" s="710">
        <v>34748.481969360706</v>
      </c>
    </row>
    <row r="273" spans="10:13" ht="31.5" thickTop="1" thickBot="1">
      <c r="J273" s="708" t="s">
        <v>1127</v>
      </c>
      <c r="K273" s="708" t="s">
        <v>568</v>
      </c>
      <c r="L273" s="709" t="s">
        <v>1128</v>
      </c>
      <c r="M273" s="710">
        <v>45584.484659725014</v>
      </c>
    </row>
    <row r="274" spans="10:13" ht="31.5" thickTop="1" thickBot="1">
      <c r="J274" s="708" t="s">
        <v>1129</v>
      </c>
      <c r="K274" s="708" t="s">
        <v>568</v>
      </c>
      <c r="L274" s="709" t="s">
        <v>1130</v>
      </c>
      <c r="M274" s="710">
        <v>42396.659921067272</v>
      </c>
    </row>
    <row r="275" spans="10:13" ht="16.5" thickTop="1" thickBot="1">
      <c r="J275" s="708" t="s">
        <v>1131</v>
      </c>
      <c r="K275" s="708" t="s">
        <v>130</v>
      </c>
      <c r="L275" s="709" t="s">
        <v>1132</v>
      </c>
      <c r="M275" s="710">
        <v>40545.269570555436</v>
      </c>
    </row>
    <row r="276" spans="10:13" ht="16.5" thickTop="1" thickBot="1">
      <c r="J276" s="708" t="s">
        <v>1133</v>
      </c>
      <c r="K276" s="708" t="s">
        <v>168</v>
      </c>
      <c r="L276" s="709" t="s">
        <v>1134</v>
      </c>
      <c r="M276" s="710">
        <v>127587.78040212987</v>
      </c>
    </row>
    <row r="277" spans="10:13" ht="16.5" thickTop="1" thickBot="1">
      <c r="J277" s="708" t="s">
        <v>1135</v>
      </c>
      <c r="K277" s="708" t="s">
        <v>165</v>
      </c>
      <c r="L277" s="709" t="s">
        <v>1136</v>
      </c>
      <c r="M277" s="710">
        <v>50998.879251325219</v>
      </c>
    </row>
    <row r="278" spans="10:13" ht="16.5" thickTop="1" thickBot="1">
      <c r="J278" s="708" t="s">
        <v>1137</v>
      </c>
      <c r="K278" s="708" t="s">
        <v>165</v>
      </c>
      <c r="L278" s="709" t="s">
        <v>1138</v>
      </c>
      <c r="M278" s="710">
        <v>50998.879251325219</v>
      </c>
    </row>
    <row r="279" spans="10:13" ht="16.5" thickTop="1" thickBot="1">
      <c r="J279" s="708" t="s">
        <v>1139</v>
      </c>
      <c r="K279" s="708" t="s">
        <v>165</v>
      </c>
      <c r="L279" s="709" t="s">
        <v>1140</v>
      </c>
      <c r="M279" s="710">
        <v>53588.325039024552</v>
      </c>
    </row>
    <row r="280" spans="10:13" ht="16.5" thickTop="1" thickBot="1">
      <c r="J280" s="708" t="s">
        <v>1141</v>
      </c>
      <c r="K280" s="708" t="s">
        <v>168</v>
      </c>
      <c r="L280" s="709" t="s">
        <v>1142</v>
      </c>
      <c r="M280" s="710">
        <v>40274.333896486562</v>
      </c>
    </row>
    <row r="281" spans="10:13" ht="16.5" thickTop="1" thickBot="1">
      <c r="J281" s="708" t="s">
        <v>1143</v>
      </c>
      <c r="K281" s="708" t="s">
        <v>168</v>
      </c>
      <c r="L281" s="709" t="s">
        <v>1144</v>
      </c>
      <c r="M281" s="710">
        <v>69110.002554260063</v>
      </c>
    </row>
    <row r="282" spans="10:13" ht="16.5" thickTop="1" thickBot="1">
      <c r="J282" s="708" t="s">
        <v>1145</v>
      </c>
      <c r="K282" s="708" t="s">
        <v>127</v>
      </c>
      <c r="L282" s="709" t="s">
        <v>184</v>
      </c>
      <c r="M282" s="710">
        <v>89058.337651781083</v>
      </c>
    </row>
    <row r="283" spans="10:13" ht="16.5" thickTop="1" thickBot="1">
      <c r="J283" s="708" t="s">
        <v>1146</v>
      </c>
      <c r="K283" s="708" t="s">
        <v>127</v>
      </c>
      <c r="L283" s="709" t="s">
        <v>1147</v>
      </c>
      <c r="M283" s="710">
        <v>53183.724134696531</v>
      </c>
    </row>
    <row r="284" spans="10:13" ht="16.5" thickTop="1" thickBot="1">
      <c r="J284" s="708" t="s">
        <v>1148</v>
      </c>
      <c r="K284" s="708" t="s">
        <v>127</v>
      </c>
      <c r="L284" s="709" t="s">
        <v>1149</v>
      </c>
      <c r="M284" s="710">
        <v>48761.86214608002</v>
      </c>
    </row>
    <row r="285" spans="10:13" ht="16.5" thickTop="1" thickBot="1">
      <c r="J285" s="708" t="s">
        <v>1150</v>
      </c>
      <c r="K285" s="708" t="s">
        <v>585</v>
      </c>
      <c r="L285" s="709" t="s">
        <v>1151</v>
      </c>
      <c r="M285" s="710">
        <v>69154.812463434224</v>
      </c>
    </row>
    <row r="286" spans="10:13" ht="16.5" thickTop="1" thickBot="1">
      <c r="J286" s="708" t="s">
        <v>1152</v>
      </c>
      <c r="K286" s="708" t="s">
        <v>585</v>
      </c>
      <c r="L286" s="709" t="s">
        <v>1153</v>
      </c>
      <c r="M286" s="710">
        <v>44612.573398273969</v>
      </c>
    </row>
    <row r="287" spans="10:13" ht="16.5" thickTop="1" thickBot="1">
      <c r="J287" s="708" t="s">
        <v>1154</v>
      </c>
      <c r="K287" s="708" t="s">
        <v>568</v>
      </c>
      <c r="L287" s="709" t="s">
        <v>1155</v>
      </c>
      <c r="M287" s="710">
        <v>52312.409907208385</v>
      </c>
    </row>
    <row r="288" spans="10:13" ht="16.5" thickTop="1" thickBot="1">
      <c r="J288" s="708" t="s">
        <v>1156</v>
      </c>
      <c r="K288" s="708" t="s">
        <v>130</v>
      </c>
      <c r="L288" s="709" t="s">
        <v>1157</v>
      </c>
      <c r="M288" s="710">
        <v>13397.659922376779</v>
      </c>
    </row>
    <row r="289" spans="10:13" ht="16.5" thickTop="1" thickBot="1">
      <c r="J289" s="708" t="s">
        <v>1158</v>
      </c>
      <c r="K289" s="708" t="s">
        <v>168</v>
      </c>
      <c r="L289" s="709" t="s">
        <v>1159</v>
      </c>
      <c r="M289" s="710">
        <v>7281.2919262516771</v>
      </c>
    </row>
    <row r="290" spans="10:13" ht="16.5" thickTop="1" thickBot="1">
      <c r="J290" s="708" t="s">
        <v>1160</v>
      </c>
      <c r="K290" s="708" t="s">
        <v>568</v>
      </c>
      <c r="L290" s="709" t="s">
        <v>221</v>
      </c>
      <c r="M290" s="710">
        <v>21730.537354848821</v>
      </c>
    </row>
    <row r="291" spans="10:13" ht="16.5" thickTop="1" thickBot="1">
      <c r="J291" s="708" t="s">
        <v>1161</v>
      </c>
      <c r="K291" s="708" t="s">
        <v>568</v>
      </c>
      <c r="L291" s="709" t="s">
        <v>1162</v>
      </c>
      <c r="M291" s="710">
        <v>127768.70662990159</v>
      </c>
    </row>
    <row r="292" spans="10:13" ht="16.5" thickTop="1" thickBot="1">
      <c r="J292" s="708" t="s">
        <v>1163</v>
      </c>
      <c r="K292" s="708" t="s">
        <v>568</v>
      </c>
      <c r="L292" s="709" t="s">
        <v>1164</v>
      </c>
      <c r="M292" s="710">
        <v>247072.73644557217</v>
      </c>
    </row>
    <row r="293" spans="10:13" ht="16.5" thickTop="1" thickBot="1">
      <c r="J293" s="708" t="s">
        <v>1165</v>
      </c>
      <c r="K293" s="708" t="s">
        <v>568</v>
      </c>
      <c r="L293" s="709" t="s">
        <v>1166</v>
      </c>
      <c r="M293" s="710">
        <v>31225.724267681802</v>
      </c>
    </row>
    <row r="294" spans="10:13" ht="16.5" thickTop="1" thickBot="1">
      <c r="J294" s="708" t="s">
        <v>1167</v>
      </c>
      <c r="K294" s="708" t="s">
        <v>568</v>
      </c>
      <c r="L294" s="709" t="s">
        <v>1168</v>
      </c>
      <c r="M294" s="710">
        <v>32715.037831406971</v>
      </c>
    </row>
    <row r="295" spans="10:13" ht="16.5" thickTop="1" thickBot="1">
      <c r="J295" s="708" t="s">
        <v>1169</v>
      </c>
      <c r="K295" s="708" t="s">
        <v>568</v>
      </c>
      <c r="L295" s="709" t="s">
        <v>1170</v>
      </c>
      <c r="M295" s="710">
        <v>161547.55844518181</v>
      </c>
    </row>
    <row r="296" spans="10:13" ht="16.5" thickTop="1" thickBot="1">
      <c r="J296" s="708" t="s">
        <v>1171</v>
      </c>
      <c r="K296" s="708" t="s">
        <v>887</v>
      </c>
      <c r="L296" s="709" t="s">
        <v>1172</v>
      </c>
      <c r="M296" s="710">
        <v>2450.2772731334544</v>
      </c>
    </row>
    <row r="297" spans="10:13" ht="16.5" thickTop="1" thickBot="1">
      <c r="J297" s="708" t="s">
        <v>1173</v>
      </c>
      <c r="K297" s="708" t="s">
        <v>160</v>
      </c>
      <c r="L297" s="709" t="s">
        <v>1174</v>
      </c>
      <c r="M297" s="710">
        <v>47599.502065085348</v>
      </c>
    </row>
    <row r="298" spans="10:13" ht="16.5" thickTop="1" thickBot="1">
      <c r="J298" s="708" t="s">
        <v>1175</v>
      </c>
      <c r="K298" s="708" t="s">
        <v>130</v>
      </c>
      <c r="L298" s="709" t="s">
        <v>1176</v>
      </c>
      <c r="M298" s="710">
        <v>2693.5367221085457</v>
      </c>
    </row>
    <row r="299" spans="10:13" ht="16.5" thickTop="1" thickBot="1">
      <c r="J299" s="708" t="s">
        <v>1177</v>
      </c>
      <c r="K299" s="708" t="s">
        <v>130</v>
      </c>
      <c r="L299" s="709" t="s">
        <v>1178</v>
      </c>
      <c r="M299" s="710">
        <v>11085.305543098504</v>
      </c>
    </row>
    <row r="300" spans="10:13" ht="16.5" thickTop="1" thickBot="1">
      <c r="J300" s="708" t="s">
        <v>1179</v>
      </c>
      <c r="K300" s="708" t="s">
        <v>568</v>
      </c>
      <c r="L300" s="709" t="s">
        <v>1180</v>
      </c>
      <c r="M300" s="710">
        <v>1518.5795507852749</v>
      </c>
    </row>
    <row r="301" spans="10:13" ht="16.5" thickTop="1" thickBot="1">
      <c r="J301" s="708" t="s">
        <v>1181</v>
      </c>
      <c r="K301" s="708" t="s">
        <v>568</v>
      </c>
      <c r="L301" s="709" t="s">
        <v>1182</v>
      </c>
      <c r="M301" s="710">
        <v>54482.705985433866</v>
      </c>
    </row>
    <row r="302" spans="10:13" ht="16.5" thickTop="1" thickBot="1">
      <c r="J302" s="708" t="s">
        <v>1183</v>
      </c>
      <c r="K302" s="708" t="s">
        <v>568</v>
      </c>
      <c r="L302" s="709" t="s">
        <v>1184</v>
      </c>
      <c r="M302" s="710">
        <v>86158.6978374303</v>
      </c>
    </row>
    <row r="303" spans="10:13" ht="16.5" thickTop="1" thickBot="1">
      <c r="J303" s="708" t="s">
        <v>1185</v>
      </c>
      <c r="K303" s="708" t="s">
        <v>568</v>
      </c>
      <c r="L303" s="709" t="s">
        <v>1186</v>
      </c>
      <c r="M303" s="710">
        <v>57084.933648898295</v>
      </c>
    </row>
    <row r="304" spans="10:13" ht="16.5" thickTop="1" thickBot="1">
      <c r="J304" s="708" t="s">
        <v>1187</v>
      </c>
      <c r="K304" s="708" t="s">
        <v>168</v>
      </c>
      <c r="L304" s="709" t="s">
        <v>1188</v>
      </c>
      <c r="M304" s="710">
        <v>3865.2781428267604</v>
      </c>
    </row>
    <row r="305" spans="10:13" ht="16.5" thickTop="1" thickBot="1">
      <c r="J305" s="708" t="s">
        <v>1189</v>
      </c>
      <c r="K305" s="708" t="s">
        <v>130</v>
      </c>
      <c r="L305" s="709" t="s">
        <v>1190</v>
      </c>
      <c r="M305" s="710">
        <v>23763.981492802548</v>
      </c>
    </row>
    <row r="306" spans="10:13" ht="16.5" thickTop="1" thickBot="1">
      <c r="J306" s="708" t="s">
        <v>1191</v>
      </c>
      <c r="K306" s="708" t="s">
        <v>130</v>
      </c>
      <c r="L306" s="709" t="s">
        <v>1192</v>
      </c>
      <c r="M306" s="710">
        <v>67491.701862381116</v>
      </c>
    </row>
    <row r="307" spans="10:13" ht="31.5" thickTop="1" thickBot="1">
      <c r="J307" s="708" t="s">
        <v>1193</v>
      </c>
      <c r="K307" s="708" t="s">
        <v>568</v>
      </c>
      <c r="L307" s="709" t="s">
        <v>1194</v>
      </c>
      <c r="M307" s="710">
        <v>424458.29081675224</v>
      </c>
    </row>
    <row r="308" spans="10:13" ht="31.5" thickTop="1" thickBot="1">
      <c r="J308" s="708" t="s">
        <v>1195</v>
      </c>
      <c r="K308" s="708" t="s">
        <v>568</v>
      </c>
      <c r="L308" s="709" t="s">
        <v>1196</v>
      </c>
      <c r="M308" s="710">
        <v>373776.70385355793</v>
      </c>
    </row>
    <row r="309" spans="10:13" ht="31.5" thickTop="1" thickBot="1">
      <c r="J309" s="708" t="s">
        <v>1197</v>
      </c>
      <c r="K309" s="708" t="s">
        <v>568</v>
      </c>
      <c r="L309" s="709" t="s">
        <v>1198</v>
      </c>
      <c r="M309" s="710">
        <v>304089.52177916572</v>
      </c>
    </row>
    <row r="310" spans="10:13" ht="31.5" thickTop="1" thickBot="1">
      <c r="J310" s="708" t="s">
        <v>1199</v>
      </c>
      <c r="K310" s="708" t="s">
        <v>568</v>
      </c>
      <c r="L310" s="709" t="s">
        <v>1200</v>
      </c>
      <c r="M310" s="710">
        <v>373776.70385355793</v>
      </c>
    </row>
    <row r="311" spans="10:13" ht="46.5" thickTop="1" thickBot="1">
      <c r="J311" s="708" t="s">
        <v>1201</v>
      </c>
      <c r="K311" s="708" t="s">
        <v>568</v>
      </c>
      <c r="L311" s="709" t="s">
        <v>1202</v>
      </c>
      <c r="M311" s="710">
        <v>342100.71200156148</v>
      </c>
    </row>
    <row r="312" spans="10:13" ht="31.5" thickTop="1" thickBot="1">
      <c r="J312" s="708" t="s">
        <v>1203</v>
      </c>
      <c r="K312" s="708" t="s">
        <v>94</v>
      </c>
      <c r="L312" s="709" t="s">
        <v>1204</v>
      </c>
      <c r="M312" s="710">
        <v>388956.8912086644</v>
      </c>
    </row>
    <row r="313" spans="10:13" ht="16.5" thickTop="1" thickBot="1">
      <c r="J313" s="708" t="s">
        <v>1205</v>
      </c>
      <c r="K313" s="708" t="s">
        <v>568</v>
      </c>
      <c r="L313" s="709" t="s">
        <v>1206</v>
      </c>
      <c r="M313" s="710">
        <v>158869.86879303853</v>
      </c>
    </row>
    <row r="314" spans="10:13" ht="16.5" thickTop="1" thickBot="1">
      <c r="J314" s="708" t="s">
        <v>1207</v>
      </c>
      <c r="K314" s="708" t="s">
        <v>130</v>
      </c>
      <c r="L314" s="709" t="s">
        <v>1208</v>
      </c>
      <c r="M314" s="710">
        <v>24895.993239298852</v>
      </c>
    </row>
    <row r="315" spans="10:13" ht="16.5" thickTop="1" thickBot="1">
      <c r="J315" s="708" t="s">
        <v>1209</v>
      </c>
      <c r="K315" s="708" t="s">
        <v>130</v>
      </c>
      <c r="L315" s="709" t="s">
        <v>1210</v>
      </c>
      <c r="M315" s="710">
        <v>6138.3793534888446</v>
      </c>
    </row>
    <row r="316" spans="10:13" ht="16.5" thickTop="1" thickBot="1">
      <c r="J316" s="708" t="s">
        <v>1211</v>
      </c>
      <c r="K316" s="708" t="s">
        <v>130</v>
      </c>
      <c r="L316" s="709" t="s">
        <v>1212</v>
      </c>
      <c r="M316" s="710">
        <v>18447.770834089151</v>
      </c>
    </row>
    <row r="317" spans="10:13" ht="16.5" thickTop="1" thickBot="1">
      <c r="J317" s="708" t="s">
        <v>1213</v>
      </c>
      <c r="K317" s="708" t="s">
        <v>130</v>
      </c>
      <c r="L317" s="709" t="s">
        <v>1214</v>
      </c>
      <c r="M317" s="710">
        <v>97460.904678067003</v>
      </c>
    </row>
    <row r="318" spans="10:13" ht="16.5" thickTop="1" thickBot="1">
      <c r="J318" s="708" t="s">
        <v>1215</v>
      </c>
      <c r="K318" s="708" t="s">
        <v>130</v>
      </c>
      <c r="L318" s="709" t="s">
        <v>1216</v>
      </c>
      <c r="M318" s="710">
        <v>16128.030890048092</v>
      </c>
    </row>
    <row r="319" spans="10:13" ht="16.5" thickTop="1" thickBot="1">
      <c r="J319" s="708" t="s">
        <v>1217</v>
      </c>
      <c r="K319" s="708" t="s">
        <v>130</v>
      </c>
      <c r="L319" s="709" t="s">
        <v>1218</v>
      </c>
      <c r="M319" s="710">
        <v>9050.2833862846946</v>
      </c>
    </row>
    <row r="320" spans="10:13" ht="16.5" thickTop="1" thickBot="1">
      <c r="J320" s="708" t="s">
        <v>1219</v>
      </c>
      <c r="K320" s="708" t="s">
        <v>130</v>
      </c>
      <c r="L320" s="709" t="s">
        <v>1220</v>
      </c>
      <c r="M320" s="710">
        <v>10540.91829696688</v>
      </c>
    </row>
    <row r="321" spans="10:13" ht="16.5" thickTop="1" thickBot="1">
      <c r="J321" s="708" t="s">
        <v>1221</v>
      </c>
      <c r="K321" s="708" t="s">
        <v>130</v>
      </c>
      <c r="L321" s="709" t="s">
        <v>1222</v>
      </c>
      <c r="M321" s="710">
        <v>7790.1721852203937</v>
      </c>
    </row>
    <row r="322" spans="10:13" ht="16.5" thickTop="1" thickBot="1">
      <c r="J322" s="708" t="s">
        <v>1223</v>
      </c>
      <c r="K322" s="708" t="s">
        <v>568</v>
      </c>
      <c r="L322" s="709" t="s">
        <v>1224</v>
      </c>
      <c r="M322" s="710">
        <v>41938.842853767768</v>
      </c>
    </row>
    <row r="323" spans="10:13" ht="16.5" thickTop="1" thickBot="1">
      <c r="J323" s="708" t="s">
        <v>1225</v>
      </c>
      <c r="K323" s="708" t="s">
        <v>130</v>
      </c>
      <c r="L323" s="709" t="s">
        <v>1226</v>
      </c>
      <c r="M323" s="710">
        <v>13584.837623120522</v>
      </c>
    </row>
    <row r="324" spans="10:13" ht="16.5" thickTop="1" thickBot="1">
      <c r="J324" s="708" t="s">
        <v>1227</v>
      </c>
      <c r="K324" s="708" t="s">
        <v>127</v>
      </c>
      <c r="L324" s="709" t="s">
        <v>1228</v>
      </c>
      <c r="M324" s="710">
        <v>43517.027473346352</v>
      </c>
    </row>
    <row r="325" spans="10:13" ht="16.5" thickTop="1" thickBot="1">
      <c r="J325" s="708" t="s">
        <v>1229</v>
      </c>
      <c r="K325" s="708" t="s">
        <v>568</v>
      </c>
      <c r="L325" s="709" t="s">
        <v>1230</v>
      </c>
      <c r="M325" s="710">
        <v>11082.053766758496</v>
      </c>
    </row>
    <row r="326" spans="10:13" ht="31.5" thickTop="1" thickBot="1">
      <c r="J326" s="708" t="s">
        <v>1231</v>
      </c>
      <c r="K326" s="708" t="s">
        <v>568</v>
      </c>
      <c r="L326" s="709" t="s">
        <v>1232</v>
      </c>
      <c r="M326" s="710">
        <v>291419.12503836717</v>
      </c>
    </row>
    <row r="327" spans="10:13" ht="31.5" thickTop="1" thickBot="1">
      <c r="J327" s="708" t="s">
        <v>1233</v>
      </c>
      <c r="K327" s="708" t="s">
        <v>568</v>
      </c>
      <c r="L327" s="709" t="s">
        <v>1234</v>
      </c>
      <c r="M327" s="710">
        <v>361106.30711275939</v>
      </c>
    </row>
    <row r="328" spans="10:13" ht="31.5" thickTop="1" thickBot="1">
      <c r="J328" s="708" t="s">
        <v>1235</v>
      </c>
      <c r="K328" s="708" t="s">
        <v>568</v>
      </c>
      <c r="L328" s="709" t="s">
        <v>1236</v>
      </c>
      <c r="M328" s="710">
        <v>304089.52177916572</v>
      </c>
    </row>
    <row r="329" spans="10:13" ht="31.5" thickTop="1" thickBot="1">
      <c r="J329" s="708" t="s">
        <v>1237</v>
      </c>
      <c r="K329" s="708" t="s">
        <v>568</v>
      </c>
      <c r="L329" s="709" t="s">
        <v>1238</v>
      </c>
      <c r="M329" s="710">
        <v>430793.48918715148</v>
      </c>
    </row>
    <row r="330" spans="10:13" ht="31.5" thickTop="1" thickBot="1">
      <c r="J330" s="708" t="s">
        <v>1239</v>
      </c>
      <c r="K330" s="708" t="s">
        <v>568</v>
      </c>
      <c r="L330" s="709" t="s">
        <v>1240</v>
      </c>
      <c r="M330" s="710">
        <v>392782.29896475578</v>
      </c>
    </row>
    <row r="331" spans="10:13" ht="16.5" thickTop="1" thickBot="1">
      <c r="J331" s="708" t="s">
        <v>1241</v>
      </c>
      <c r="K331" s="708" t="s">
        <v>568</v>
      </c>
      <c r="L331" s="709" t="s">
        <v>222</v>
      </c>
      <c r="M331" s="710">
        <v>16141.81775181607</v>
      </c>
    </row>
    <row r="332" spans="10:13" ht="16.5" thickTop="1" thickBot="1">
      <c r="J332" s="708" t="s">
        <v>1242</v>
      </c>
      <c r="K332" s="708" t="s">
        <v>568</v>
      </c>
      <c r="L332" s="709" t="s">
        <v>1243</v>
      </c>
      <c r="M332" s="710">
        <v>3834.9282303199884</v>
      </c>
    </row>
    <row r="333" spans="10:13" ht="16.5" thickTop="1" thickBot="1">
      <c r="J333" s="708" t="s">
        <v>1244</v>
      </c>
      <c r="K333" s="708" t="s">
        <v>568</v>
      </c>
      <c r="L333" s="709" t="s">
        <v>1245</v>
      </c>
      <c r="M333" s="710">
        <v>20693.220702385213</v>
      </c>
    </row>
    <row r="334" spans="10:13" ht="16.5" thickTop="1" thickBot="1">
      <c r="J334" s="708" t="s">
        <v>1246</v>
      </c>
      <c r="K334" s="708" t="s">
        <v>568</v>
      </c>
      <c r="L334" s="709" t="s">
        <v>1247</v>
      </c>
      <c r="M334" s="710">
        <v>66703.688062651709</v>
      </c>
    </row>
    <row r="335" spans="10:13" ht="16.5" thickTop="1" thickBot="1">
      <c r="J335" s="708" t="s">
        <v>1248</v>
      </c>
      <c r="K335" s="708" t="s">
        <v>568</v>
      </c>
      <c r="L335" s="709" t="s">
        <v>1249</v>
      </c>
      <c r="M335" s="710">
        <v>11403.357066718716</v>
      </c>
    </row>
    <row r="336" spans="10:13" ht="16.5" thickTop="1" thickBot="1">
      <c r="J336" s="708" t="s">
        <v>1250</v>
      </c>
      <c r="K336" s="708" t="s">
        <v>568</v>
      </c>
      <c r="L336" s="709" t="s">
        <v>1251</v>
      </c>
      <c r="M336" s="710">
        <v>95027.975555989295</v>
      </c>
    </row>
    <row r="337" spans="10:13" ht="16.5" thickTop="1" thickBot="1">
      <c r="J337" s="708" t="s">
        <v>1252</v>
      </c>
      <c r="K337" s="708" t="s">
        <v>568</v>
      </c>
      <c r="L337" s="709" t="s">
        <v>1253</v>
      </c>
      <c r="M337" s="710">
        <v>1247.5283278382494</v>
      </c>
    </row>
    <row r="338" spans="10:13" ht="16.5" thickTop="1" thickBot="1">
      <c r="J338" s="708" t="s">
        <v>1254</v>
      </c>
      <c r="K338" s="708" t="s">
        <v>165</v>
      </c>
      <c r="L338" s="709" t="s">
        <v>1255</v>
      </c>
      <c r="M338" s="710">
        <v>283930.45917755942</v>
      </c>
    </row>
    <row r="339" spans="10:13" ht="16.5" thickTop="1" thickBot="1">
      <c r="J339" s="708" t="s">
        <v>1256</v>
      </c>
      <c r="K339" s="708" t="s">
        <v>165</v>
      </c>
      <c r="L339" s="709" t="s">
        <v>1257</v>
      </c>
      <c r="M339" s="710">
        <v>16063.775119655802</v>
      </c>
    </row>
    <row r="340" spans="10:13" ht="16.5" thickTop="1" thickBot="1">
      <c r="J340" s="708" t="s">
        <v>1258</v>
      </c>
      <c r="K340" s="708" t="s">
        <v>568</v>
      </c>
      <c r="L340" s="709" t="s">
        <v>1259</v>
      </c>
      <c r="M340" s="710">
        <v>932.17588413657143</v>
      </c>
    </row>
    <row r="341" spans="10:13" ht="16.5" thickTop="1" thickBot="1">
      <c r="J341" s="708" t="s">
        <v>1260</v>
      </c>
      <c r="K341" s="708" t="s">
        <v>568</v>
      </c>
      <c r="L341" s="709" t="s">
        <v>1261</v>
      </c>
      <c r="M341" s="710">
        <v>7602.2380444791443</v>
      </c>
    </row>
    <row r="342" spans="10:13" ht="16.5" thickTop="1" thickBot="1">
      <c r="J342" s="708" t="s">
        <v>1262</v>
      </c>
      <c r="K342" s="708" t="s">
        <v>130</v>
      </c>
      <c r="L342" s="709" t="s">
        <v>1263</v>
      </c>
      <c r="M342" s="710">
        <v>4333.5339357883859</v>
      </c>
    </row>
    <row r="343" spans="10:13" ht="16.5" thickTop="1" thickBot="1">
      <c r="J343" s="708" t="s">
        <v>1264</v>
      </c>
      <c r="K343" s="708" t="s">
        <v>568</v>
      </c>
      <c r="L343" s="709" t="s">
        <v>1265</v>
      </c>
      <c r="M343" s="710">
        <v>384673.24505064468</v>
      </c>
    </row>
    <row r="344" spans="10:13" ht="16.5" thickTop="1" thickBot="1">
      <c r="J344" s="708" t="s">
        <v>1266</v>
      </c>
      <c r="K344" s="708" t="s">
        <v>568</v>
      </c>
      <c r="L344" s="709" t="s">
        <v>1267</v>
      </c>
      <c r="M344" s="710">
        <v>76022.38044479143</v>
      </c>
    </row>
    <row r="345" spans="10:13" ht="16.5" thickTop="1" thickBot="1">
      <c r="J345" s="708" t="s">
        <v>1268</v>
      </c>
      <c r="K345" s="708" t="s">
        <v>168</v>
      </c>
      <c r="L345" s="709" t="s">
        <v>1269</v>
      </c>
      <c r="M345" s="710">
        <v>320561.03754220385</v>
      </c>
    </row>
    <row r="346" spans="10:13" ht="31.5" thickTop="1" thickBot="1">
      <c r="J346" s="708" t="s">
        <v>1270</v>
      </c>
      <c r="K346" s="708" t="s">
        <v>568</v>
      </c>
      <c r="L346" s="709" t="s">
        <v>1271</v>
      </c>
      <c r="M346" s="710">
        <v>1263781.1960364566</v>
      </c>
    </row>
    <row r="347" spans="10:13" ht="31.5" thickTop="1" thickBot="1">
      <c r="J347" s="708" t="s">
        <v>1272</v>
      </c>
      <c r="K347" s="708" t="s">
        <v>568</v>
      </c>
      <c r="L347" s="709" t="s">
        <v>1273</v>
      </c>
      <c r="M347" s="710">
        <v>1287436.7849845921</v>
      </c>
    </row>
    <row r="348" spans="10:13" ht="31.5" thickTop="1" thickBot="1">
      <c r="J348" s="708" t="s">
        <v>1274</v>
      </c>
      <c r="K348" s="708" t="s">
        <v>568</v>
      </c>
      <c r="L348" s="709" t="s">
        <v>1275</v>
      </c>
      <c r="M348" s="710">
        <v>820350.54757992295</v>
      </c>
    </row>
    <row r="349" spans="10:13" ht="31.5" thickTop="1" thickBot="1">
      <c r="J349" s="708" t="s">
        <v>1276</v>
      </c>
      <c r="K349" s="708" t="s">
        <v>568</v>
      </c>
      <c r="L349" s="709" t="s">
        <v>1277</v>
      </c>
      <c r="M349" s="710">
        <v>789515.03647304256</v>
      </c>
    </row>
    <row r="350" spans="10:13" ht="16.5" thickTop="1" thickBot="1">
      <c r="J350" s="708" t="s">
        <v>1278</v>
      </c>
      <c r="K350" s="708" t="s">
        <v>165</v>
      </c>
      <c r="L350" s="709" t="s">
        <v>1279</v>
      </c>
      <c r="M350" s="710">
        <v>55675.213913979613</v>
      </c>
    </row>
    <row r="351" spans="10:13" ht="16.5" thickTop="1" thickBot="1">
      <c r="J351" s="708" t="s">
        <v>1280</v>
      </c>
      <c r="K351" s="708" t="s">
        <v>130</v>
      </c>
      <c r="L351" s="709" t="s">
        <v>1281</v>
      </c>
      <c r="M351" s="710">
        <v>49686.058549925925</v>
      </c>
    </row>
    <row r="352" spans="10:13" ht="16.5" thickTop="1" thickBot="1">
      <c r="J352" s="708" t="s">
        <v>1282</v>
      </c>
      <c r="K352" s="708" t="s">
        <v>168</v>
      </c>
      <c r="L352" s="709" t="s">
        <v>1283</v>
      </c>
      <c r="M352" s="710">
        <v>33546.408649003199</v>
      </c>
    </row>
    <row r="353" spans="10:13" ht="16.5" thickTop="1" thickBot="1">
      <c r="J353" s="708" t="s">
        <v>1284</v>
      </c>
      <c r="K353" s="708" t="s">
        <v>568</v>
      </c>
      <c r="L353" s="709" t="s">
        <v>1285</v>
      </c>
      <c r="M353" s="710">
        <v>57616.057117766803</v>
      </c>
    </row>
    <row r="354" spans="10:13" ht="16.5" thickTop="1" thickBot="1">
      <c r="J354" s="708" t="s">
        <v>1286</v>
      </c>
      <c r="K354" s="708" t="s">
        <v>168</v>
      </c>
      <c r="L354" s="709" t="s">
        <v>1287</v>
      </c>
      <c r="M354" s="710">
        <v>10906.457844397884</v>
      </c>
    </row>
    <row r="355" spans="10:13" ht="31.5" thickTop="1" thickBot="1">
      <c r="J355" s="708" t="s">
        <v>1288</v>
      </c>
      <c r="K355" s="708" t="s">
        <v>168</v>
      </c>
      <c r="L355" s="709" t="s">
        <v>1289</v>
      </c>
      <c r="M355" s="710">
        <v>40769.68782561495</v>
      </c>
    </row>
    <row r="356" spans="10:13" ht="16.5" thickTop="1" thickBot="1">
      <c r="J356" s="708" t="s">
        <v>1290</v>
      </c>
      <c r="K356" s="708" t="s">
        <v>168</v>
      </c>
      <c r="L356" s="709" t="s">
        <v>1291</v>
      </c>
      <c r="M356" s="710">
        <v>21660.082200815243</v>
      </c>
    </row>
    <row r="357" spans="10:13" ht="16.5" thickTop="1" thickBot="1">
      <c r="J357" s="708" t="s">
        <v>1292</v>
      </c>
      <c r="K357" s="708" t="s">
        <v>168</v>
      </c>
      <c r="L357" s="709" t="s">
        <v>1293</v>
      </c>
      <c r="M357" s="710">
        <v>112553.73445681097</v>
      </c>
    </row>
    <row r="358" spans="10:13" ht="16.5" thickTop="1" thickBot="1">
      <c r="J358" s="708" t="s">
        <v>1294</v>
      </c>
      <c r="K358" s="708" t="s">
        <v>168</v>
      </c>
      <c r="L358" s="709" t="s">
        <v>1295</v>
      </c>
      <c r="M358" s="710">
        <v>326424.40983089362</v>
      </c>
    </row>
    <row r="359" spans="10:13" ht="16.5" thickTop="1" thickBot="1">
      <c r="J359" s="708" t="s">
        <v>1296</v>
      </c>
      <c r="K359" s="708" t="s">
        <v>168</v>
      </c>
      <c r="L359" s="709" t="s">
        <v>1297</v>
      </c>
      <c r="M359" s="710">
        <v>905317.19582713407</v>
      </c>
    </row>
    <row r="360" spans="10:13" ht="16.5" thickTop="1" thickBot="1">
      <c r="J360" s="708" t="s">
        <v>1298</v>
      </c>
      <c r="K360" s="708" t="s">
        <v>168</v>
      </c>
      <c r="L360" s="709" t="s">
        <v>1299</v>
      </c>
      <c r="M360" s="710">
        <v>4350.8060251201614</v>
      </c>
    </row>
    <row r="361" spans="10:13" ht="16.5" thickTop="1" thickBot="1">
      <c r="J361" s="708" t="s">
        <v>1300</v>
      </c>
      <c r="K361" s="708" t="s">
        <v>168</v>
      </c>
      <c r="L361" s="709" t="s">
        <v>1301</v>
      </c>
      <c r="M361" s="710">
        <v>4592.4207900098363</v>
      </c>
    </row>
    <row r="362" spans="10:13" ht="16.5" thickTop="1" thickBot="1">
      <c r="J362" s="708" t="s">
        <v>1302</v>
      </c>
      <c r="K362" s="708" t="s">
        <v>168</v>
      </c>
      <c r="L362" s="709" t="s">
        <v>1303</v>
      </c>
      <c r="M362" s="710">
        <v>38316.764539799769</v>
      </c>
    </row>
    <row r="363" spans="10:13" ht="16.5" thickTop="1" thickBot="1">
      <c r="J363" s="708" t="s">
        <v>1304</v>
      </c>
      <c r="K363" s="708" t="s">
        <v>168</v>
      </c>
      <c r="L363" s="709" t="s">
        <v>1305</v>
      </c>
      <c r="M363" s="710">
        <v>386342.4630312954</v>
      </c>
    </row>
    <row r="364" spans="10:13" ht="16.5" thickTop="1" thickBot="1">
      <c r="J364" s="708" t="s">
        <v>1306</v>
      </c>
      <c r="K364" s="708" t="s">
        <v>168</v>
      </c>
      <c r="L364" s="709" t="s">
        <v>1307</v>
      </c>
      <c r="M364" s="710">
        <v>404007.19603568339</v>
      </c>
    </row>
    <row r="365" spans="10:13" ht="16.5" thickTop="1" thickBot="1">
      <c r="J365" s="708" t="s">
        <v>1308</v>
      </c>
      <c r="K365" s="708" t="s">
        <v>168</v>
      </c>
      <c r="L365" s="709" t="s">
        <v>1309</v>
      </c>
      <c r="M365" s="710">
        <v>137309.50773331695</v>
      </c>
    </row>
    <row r="366" spans="10:13" ht="16.5" thickTop="1" thickBot="1">
      <c r="J366" s="708" t="s">
        <v>1310</v>
      </c>
      <c r="K366" s="708" t="s">
        <v>168</v>
      </c>
      <c r="L366" s="709" t="s">
        <v>1311</v>
      </c>
      <c r="M366" s="710">
        <v>154043.14877901509</v>
      </c>
    </row>
    <row r="367" spans="10:13" ht="16.5" thickTop="1" thickBot="1">
      <c r="J367" s="708" t="s">
        <v>1312</v>
      </c>
      <c r="K367" s="708" t="s">
        <v>168</v>
      </c>
      <c r="L367" s="709" t="s">
        <v>1313</v>
      </c>
      <c r="M367" s="710">
        <v>235134.86322077012</v>
      </c>
    </row>
    <row r="368" spans="10:13" ht="16.5" thickTop="1" thickBot="1">
      <c r="J368" s="708" t="s">
        <v>1314</v>
      </c>
      <c r="K368" s="708" t="s">
        <v>168</v>
      </c>
      <c r="L368" s="709" t="s">
        <v>1315</v>
      </c>
      <c r="M368" s="710">
        <v>217854.9237499501</v>
      </c>
    </row>
    <row r="369" spans="10:13" ht="16.5" thickTop="1" thickBot="1">
      <c r="J369" s="708" t="s">
        <v>1316</v>
      </c>
      <c r="K369" s="708" t="s">
        <v>168</v>
      </c>
      <c r="L369" s="709" t="s">
        <v>1317</v>
      </c>
      <c r="M369" s="710">
        <v>125353.8100565421</v>
      </c>
    </row>
    <row r="370" spans="10:13" ht="31.5" thickTop="1" thickBot="1">
      <c r="J370" s="708" t="s">
        <v>1318</v>
      </c>
      <c r="K370" s="708" t="s">
        <v>168</v>
      </c>
      <c r="L370" s="709" t="s">
        <v>1319</v>
      </c>
      <c r="M370" s="710">
        <v>114993.65063726612</v>
      </c>
    </row>
    <row r="371" spans="10:13" ht="16.5" thickTop="1" thickBot="1">
      <c r="J371" s="708" t="s">
        <v>1320</v>
      </c>
      <c r="K371" s="708" t="s">
        <v>168</v>
      </c>
      <c r="L371" s="709" t="s">
        <v>1321</v>
      </c>
      <c r="M371" s="710">
        <v>52902.065350197096</v>
      </c>
    </row>
    <row r="372" spans="10:13" ht="16.5" thickTop="1" thickBot="1">
      <c r="J372" s="708" t="s">
        <v>1322</v>
      </c>
      <c r="K372" s="708" t="s">
        <v>168</v>
      </c>
      <c r="L372" s="709" t="s">
        <v>1323</v>
      </c>
      <c r="M372" s="710">
        <v>51159.113231951043</v>
      </c>
    </row>
    <row r="373" spans="10:13" ht="31.5" thickTop="1" thickBot="1">
      <c r="J373" s="708" t="s">
        <v>1324</v>
      </c>
      <c r="K373" s="708" t="s">
        <v>568</v>
      </c>
      <c r="L373" s="709" t="s">
        <v>1325</v>
      </c>
      <c r="M373" s="710">
        <v>25851.621903089803</v>
      </c>
    </row>
    <row r="374" spans="10:13" ht="16.5" thickTop="1" thickBot="1">
      <c r="J374" s="708" t="s">
        <v>1326</v>
      </c>
      <c r="K374" s="708" t="s">
        <v>568</v>
      </c>
      <c r="L374" s="709" t="s">
        <v>1327</v>
      </c>
      <c r="M374" s="710">
        <v>2565.0881034326403</v>
      </c>
    </row>
    <row r="375" spans="10:13" ht="16.5" thickTop="1" thickBot="1">
      <c r="J375" s="708" t="s">
        <v>1328</v>
      </c>
      <c r="K375" s="708" t="s">
        <v>568</v>
      </c>
      <c r="L375" s="709" t="s">
        <v>1329</v>
      </c>
      <c r="M375" s="710">
        <v>677.50776342801169</v>
      </c>
    </row>
    <row r="376" spans="10:13" ht="16.5" thickTop="1" thickBot="1">
      <c r="J376" s="708" t="s">
        <v>1330</v>
      </c>
      <c r="K376" s="708" t="s">
        <v>568</v>
      </c>
      <c r="L376" s="709" t="s">
        <v>1331</v>
      </c>
      <c r="M376" s="710">
        <v>32808.255419820634</v>
      </c>
    </row>
    <row r="377" spans="10:13" ht="16.5" thickTop="1" thickBot="1">
      <c r="J377" s="708" t="s">
        <v>1332</v>
      </c>
      <c r="K377" s="708" t="s">
        <v>568</v>
      </c>
      <c r="L377" s="709" t="s">
        <v>1333</v>
      </c>
      <c r="M377" s="710">
        <v>30355.332134005446</v>
      </c>
    </row>
    <row r="378" spans="10:13" ht="16.5" thickTop="1" thickBot="1">
      <c r="J378" s="708" t="s">
        <v>1334</v>
      </c>
      <c r="K378" s="708" t="s">
        <v>130</v>
      </c>
      <c r="L378" s="709" t="s">
        <v>1335</v>
      </c>
      <c r="M378" s="710">
        <v>3731.3209298295601</v>
      </c>
    </row>
    <row r="379" spans="10:13" ht="16.5" thickTop="1" thickBot="1">
      <c r="J379" s="704"/>
      <c r="K379" s="704"/>
      <c r="L379" s="705"/>
      <c r="M379" s="706"/>
    </row>
    <row r="380" spans="10:13" ht="13.5" thickTop="1">
      <c r="J380" s="131"/>
      <c r="K380" s="131"/>
      <c r="L380" s="712"/>
      <c r="M380" s="713"/>
    </row>
  </sheetData>
  <mergeCells count="8">
    <mergeCell ref="T7:W8"/>
    <mergeCell ref="T9:W11"/>
    <mergeCell ref="E7:H7"/>
    <mergeCell ref="E8:H10"/>
    <mergeCell ref="J7:M7"/>
    <mergeCell ref="J8:M8"/>
    <mergeCell ref="O7:R8"/>
    <mergeCell ref="O9:R9"/>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D8A7F-B8AC-4A81-9765-24709B19AADC}">
  <dimension ref="C3:I78"/>
  <sheetViews>
    <sheetView showGridLines="0" view="pageBreakPreview" zoomScale="70" zoomScaleNormal="100" zoomScaleSheetLayoutView="70" zoomScalePageLayoutView="55" workbookViewId="0">
      <selection activeCell="K11" sqref="K11"/>
    </sheetView>
  </sheetViews>
  <sheetFormatPr baseColWidth="10" defaultColWidth="11.42578125" defaultRowHeight="16.5"/>
  <cols>
    <col min="1" max="2" width="11.42578125" style="570"/>
    <col min="3" max="3" width="26.140625" style="570" customWidth="1"/>
    <col min="4" max="4" width="15.85546875" style="570" customWidth="1"/>
    <col min="5" max="5" width="11.42578125" style="570"/>
    <col min="6" max="6" width="17.140625" style="570" customWidth="1"/>
    <col min="7" max="7" width="11.42578125" style="570"/>
    <col min="8" max="8" width="12.85546875" style="570" bestFit="1" customWidth="1"/>
    <col min="9" max="16384" width="11.42578125" style="570"/>
  </cols>
  <sheetData>
    <row r="3" spans="3:9" ht="27" customHeight="1"/>
    <row r="8" spans="3:9" s="582" customFormat="1"/>
    <row r="9" spans="3:9" ht="43.5" customHeight="1">
      <c r="C9" s="665"/>
      <c r="D9" s="665"/>
      <c r="E9" s="666" t="s">
        <v>370</v>
      </c>
      <c r="F9" s="665"/>
      <c r="G9" s="665"/>
    </row>
    <row r="10" spans="3:9" ht="34.5" customHeight="1">
      <c r="C10" s="667" t="s">
        <v>371</v>
      </c>
      <c r="D10" s="668">
        <f>D11+D12+D13+D14</f>
        <v>275333.33333333326</v>
      </c>
      <c r="E10" s="668">
        <v>12</v>
      </c>
      <c r="F10" s="668">
        <f>E10*D10</f>
        <v>3303999.9999999991</v>
      </c>
      <c r="G10" s="665"/>
    </row>
    <row r="11" spans="3:9" ht="30" customHeight="1">
      <c r="C11" s="669" t="s">
        <v>372</v>
      </c>
      <c r="D11" s="685">
        <v>262863.83974588814</v>
      </c>
      <c r="E11" s="684"/>
      <c r="F11" s="668">
        <f>(E10*D10)/10000</f>
        <v>330.39999999999992</v>
      </c>
      <c r="G11" s="682"/>
      <c r="H11" s="683"/>
    </row>
    <row r="12" spans="3:9" ht="30" customHeight="1">
      <c r="C12" s="669" t="s">
        <v>382</v>
      </c>
      <c r="D12" s="685">
        <v>2401.0872220195433</v>
      </c>
      <c r="E12" s="671"/>
      <c r="F12" s="671"/>
      <c r="G12" s="682"/>
    </row>
    <row r="13" spans="3:9" ht="30" customHeight="1">
      <c r="C13" s="669" t="s">
        <v>373</v>
      </c>
      <c r="D13" s="685">
        <v>7813.3505383852962</v>
      </c>
      <c r="E13" s="671"/>
      <c r="F13" s="671"/>
      <c r="G13" s="682"/>
      <c r="H13" s="683"/>
    </row>
    <row r="14" spans="3:9" ht="30" customHeight="1">
      <c r="C14" s="669" t="s">
        <v>374</v>
      </c>
      <c r="D14" s="685">
        <v>2255.0558270402976</v>
      </c>
      <c r="E14" s="671"/>
      <c r="F14" s="671"/>
      <c r="G14" s="682"/>
    </row>
    <row r="15" spans="3:9" ht="30" customHeight="1">
      <c r="C15" s="673" t="s">
        <v>375</v>
      </c>
      <c r="D15" s="674">
        <f>D16+D17</f>
        <v>791.5</v>
      </c>
      <c r="E15" s="674">
        <v>6</v>
      </c>
      <c r="F15" s="674">
        <f>ROUND(D15*E15,0)</f>
        <v>4749</v>
      </c>
      <c r="G15" s="665"/>
      <c r="I15" s="683"/>
    </row>
    <row r="16" spans="3:9" ht="30" customHeight="1">
      <c r="C16" s="669" t="s">
        <v>376</v>
      </c>
      <c r="D16" s="675">
        <v>167.5</v>
      </c>
      <c r="E16" s="671"/>
      <c r="F16" s="671"/>
      <c r="G16" s="665"/>
    </row>
    <row r="17" spans="3:7" ht="30" customHeight="1">
      <c r="C17" s="669" t="s">
        <v>377</v>
      </c>
      <c r="D17" s="670">
        <v>624</v>
      </c>
      <c r="E17" s="671"/>
      <c r="F17" s="671"/>
      <c r="G17" s="665"/>
    </row>
    <row r="18" spans="3:7" ht="30" customHeight="1">
      <c r="C18" s="676" t="s">
        <v>378</v>
      </c>
      <c r="D18" s="677">
        <f>SUM(D19)</f>
        <v>4625</v>
      </c>
      <c r="E18" s="671"/>
      <c r="F18" s="671"/>
      <c r="G18" s="665"/>
    </row>
    <row r="19" spans="3:7" ht="53.25" customHeight="1">
      <c r="C19" s="669"/>
      <c r="D19" s="672">
        <v>4625</v>
      </c>
      <c r="E19" s="671"/>
      <c r="F19" s="671"/>
      <c r="G19" s="665"/>
    </row>
    <row r="20" spans="3:7" ht="44.25" customHeight="1">
      <c r="C20" s="678" t="s">
        <v>379</v>
      </c>
      <c r="D20" s="679">
        <f>D21*D22</f>
        <v>36000</v>
      </c>
      <c r="E20" s="679">
        <v>0.01</v>
      </c>
      <c r="F20" s="679">
        <f>D20*E20</f>
        <v>360</v>
      </c>
      <c r="G20" s="665"/>
    </row>
    <row r="21" spans="3:7" ht="30" customHeight="1">
      <c r="C21" s="669" t="s">
        <v>380</v>
      </c>
      <c r="D21" s="675">
        <v>1200</v>
      </c>
      <c r="E21" s="671"/>
      <c r="F21" s="671"/>
      <c r="G21" s="665"/>
    </row>
    <row r="22" spans="3:7" ht="30" customHeight="1">
      <c r="C22" s="669" t="s">
        <v>381</v>
      </c>
      <c r="D22" s="672">
        <v>30</v>
      </c>
      <c r="E22" s="671"/>
      <c r="F22" s="671"/>
      <c r="G22" s="665"/>
    </row>
    <row r="23" spans="3:7" ht="53.25" customHeight="1">
      <c r="C23" s="680" t="s">
        <v>383</v>
      </c>
      <c r="D23" s="681">
        <f>F20</f>
        <v>360</v>
      </c>
      <c r="E23" s="681">
        <v>0.2</v>
      </c>
      <c r="F23" s="681">
        <f>(D23*E23)+F24</f>
        <v>1072</v>
      </c>
      <c r="G23" s="665"/>
    </row>
    <row r="24" spans="3:7" ht="30" customHeight="1">
      <c r="C24" s="669"/>
      <c r="D24" s="670">
        <v>5000</v>
      </c>
      <c r="E24" s="670">
        <v>0.2</v>
      </c>
      <c r="F24" s="670">
        <f>D24*E24</f>
        <v>1000</v>
      </c>
      <c r="G24" s="665"/>
    </row>
    <row r="25" spans="3:7" ht="30" customHeight="1">
      <c r="C25" s="686"/>
      <c r="D25" s="687"/>
      <c r="E25" s="687"/>
      <c r="F25" s="687"/>
      <c r="G25" s="665"/>
    </row>
    <row r="26" spans="3:7" ht="30" customHeight="1">
      <c r="C26" s="688"/>
      <c r="D26" s="689"/>
      <c r="E26" s="689"/>
      <c r="F26" s="689"/>
      <c r="G26" s="665"/>
    </row>
    <row r="27" spans="3:7" ht="30" customHeight="1">
      <c r="C27" s="688"/>
      <c r="D27" s="689"/>
      <c r="E27" s="689"/>
      <c r="F27" s="689"/>
      <c r="G27" s="665"/>
    </row>
    <row r="28" spans="3:7" ht="30" customHeight="1">
      <c r="C28" s="688"/>
      <c r="D28" s="688"/>
      <c r="E28" s="688"/>
      <c r="F28" s="688"/>
      <c r="G28" s="665"/>
    </row>
    <row r="29" spans="3:7" ht="30" customHeight="1"/>
    <row r="30" spans="3:7" ht="30" customHeight="1"/>
    <row r="31" spans="3:7" ht="44.1" customHeight="1"/>
    <row r="32" spans="3:7" ht="30" customHeight="1"/>
    <row r="33" ht="30" customHeight="1"/>
    <row r="34" ht="30" customHeight="1"/>
    <row r="35" ht="30" customHeight="1"/>
    <row r="36" ht="30" customHeight="1"/>
    <row r="37" ht="30" customHeight="1"/>
    <row r="38" ht="30" customHeight="1"/>
    <row r="39" ht="30" customHeight="1"/>
    <row r="40" ht="30" customHeight="1"/>
    <row r="41" s="568" customFormat="1" ht="30" customHeight="1"/>
    <row r="42" ht="30" customHeight="1"/>
    <row r="43" ht="30" customHeight="1"/>
    <row r="44" ht="30" customHeight="1"/>
    <row r="45" ht="30" customHeight="1"/>
    <row r="46" ht="30" customHeight="1"/>
    <row r="47" ht="30" customHeight="1"/>
    <row r="48" ht="30" customHeight="1"/>
    <row r="49" spans="8:8" ht="30" customHeight="1"/>
    <row r="50" spans="8:8" s="547" customFormat="1" ht="30" customHeight="1"/>
    <row r="51" spans="8:8" s="547" customFormat="1" ht="26.25" customHeight="1"/>
    <row r="52" spans="8:8" s="547" customFormat="1" ht="26.25" customHeight="1"/>
    <row r="53" spans="8:8" s="547" customFormat="1" ht="30" customHeight="1"/>
    <row r="54" spans="8:8" s="547" customFormat="1" ht="30" customHeight="1"/>
    <row r="55" spans="8:8" s="547" customFormat="1" ht="30" customHeight="1"/>
    <row r="56" spans="8:8" s="547" customFormat="1" ht="30" customHeight="1"/>
    <row r="57" spans="8:8" s="547" customFormat="1" ht="30" customHeight="1"/>
    <row r="58" spans="8:8" s="547" customFormat="1" ht="30" customHeight="1"/>
    <row r="59" spans="8:8" s="547" customFormat="1" ht="30" customHeight="1"/>
    <row r="60" spans="8:8" s="547" customFormat="1" ht="30" customHeight="1"/>
    <row r="61" spans="8:8" s="547" customFormat="1" ht="30" customHeight="1">
      <c r="H61" s="543"/>
    </row>
    <row r="62" spans="8:8" s="547" customFormat="1" ht="30" customHeight="1">
      <c r="H62" s="618"/>
    </row>
    <row r="63" spans="8:8" s="547" customFormat="1" ht="28.5" customHeight="1"/>
    <row r="64" spans="8:8" s="547" customFormat="1" ht="46.5" customHeight="1"/>
    <row r="65" s="547" customFormat="1" ht="32.25" customHeight="1"/>
    <row r="66" s="547" customFormat="1" ht="30" customHeight="1"/>
    <row r="67" s="566" customFormat="1" ht="58.5" customHeight="1"/>
    <row r="68" ht="57" customHeight="1"/>
    <row r="69" ht="32.25" customHeight="1"/>
    <row r="70" ht="36.75" customHeight="1"/>
    <row r="73" ht="60" customHeight="1"/>
    <row r="74" ht="55.5" customHeight="1"/>
    <row r="75" ht="132.75" customHeight="1"/>
    <row r="76" ht="57.75" customHeight="1"/>
    <row r="77" ht="23.25" customHeight="1"/>
    <row r="78" ht="39.75" customHeight="1"/>
  </sheetData>
  <pageMargins left="0.11811023622047245" right="0.11811023622047245" top="0.15748031496062992" bottom="0.15748031496062992" header="0.31496062992125984" footer="0.31496062992125984"/>
  <pageSetup scale="40" orientation="portrait" horizontalDpi="1200" verticalDpi="1200"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B42D9B-0B66-6643-92D3-A937EE9FF076}">
  <dimension ref="A1:Y89"/>
  <sheetViews>
    <sheetView showGridLines="0" view="pageBreakPreview" topLeftCell="C67" zoomScale="80" zoomScaleNormal="100" zoomScaleSheetLayoutView="80" zoomScalePageLayoutView="55" workbookViewId="0">
      <selection activeCell="I74" sqref="I74"/>
    </sheetView>
  </sheetViews>
  <sheetFormatPr baseColWidth="10" defaultColWidth="11.42578125" defaultRowHeight="16.5"/>
  <cols>
    <col min="1" max="2" width="3.42578125" style="570" customWidth="1"/>
    <col min="3" max="3" width="5.140625" style="570" customWidth="1"/>
    <col min="4" max="4" width="15.28515625" style="570" customWidth="1"/>
    <col min="5" max="5" width="16.140625" style="603" customWidth="1"/>
    <col min="6" max="6" width="17.42578125" style="570" customWidth="1"/>
    <col min="7" max="7" width="73.28515625" style="570" customWidth="1"/>
    <col min="8" max="8" width="8.7109375" style="570" customWidth="1"/>
    <col min="9" max="9" width="18.85546875" style="570" customWidth="1"/>
    <col min="10" max="10" width="23.85546875" style="570" customWidth="1"/>
    <col min="11" max="11" width="30" style="570" customWidth="1"/>
    <col min="12" max="12" width="3.28515625" style="570" customWidth="1"/>
    <col min="13" max="13" width="2.7109375" style="570" customWidth="1"/>
    <col min="14" max="14" width="11.42578125" style="570"/>
    <col min="15" max="15" width="12.85546875" style="570" bestFit="1" customWidth="1"/>
    <col min="16" max="22" width="11.42578125" style="570"/>
    <col min="23" max="24" width="29" style="570" customWidth="1"/>
    <col min="25" max="25" width="23.85546875" style="570" customWidth="1"/>
    <col min="26" max="16384" width="11.42578125" style="570"/>
  </cols>
  <sheetData>
    <row r="1" spans="1:16" ht="17.25" thickBot="1">
      <c r="A1" s="568"/>
      <c r="B1" s="568"/>
      <c r="C1" s="568"/>
      <c r="D1" s="568"/>
      <c r="E1" s="569"/>
      <c r="F1" s="568"/>
      <c r="G1" s="568"/>
      <c r="H1" s="568"/>
      <c r="I1" s="568"/>
      <c r="J1" s="568"/>
      <c r="K1" s="568"/>
      <c r="L1" s="568"/>
      <c r="M1" s="568"/>
    </row>
    <row r="2" spans="1:16" ht="17.25" thickTop="1">
      <c r="A2" s="568"/>
      <c r="B2" s="571"/>
      <c r="C2" s="572"/>
      <c r="D2" s="572"/>
      <c r="E2" s="573"/>
      <c r="F2" s="572"/>
      <c r="G2" s="572"/>
      <c r="H2" s="572"/>
      <c r="I2" s="572"/>
      <c r="J2" s="572"/>
      <c r="K2" s="572"/>
      <c r="L2" s="574"/>
      <c r="M2" s="568"/>
    </row>
    <row r="3" spans="1:16" ht="27" customHeight="1">
      <c r="A3" s="568"/>
      <c r="B3" s="575"/>
      <c r="C3" s="1268" t="s">
        <v>301</v>
      </c>
      <c r="D3" s="1268"/>
      <c r="E3" s="1268"/>
      <c r="F3" s="1268"/>
      <c r="G3" s="568"/>
      <c r="H3" s="568"/>
      <c r="I3" s="568"/>
      <c r="J3" s="568"/>
      <c r="K3" s="568"/>
      <c r="L3" s="576"/>
      <c r="M3" s="568"/>
    </row>
    <row r="4" spans="1:16">
      <c r="A4" s="568"/>
      <c r="B4" s="575"/>
      <c r="C4" s="577" t="s">
        <v>9</v>
      </c>
      <c r="D4" s="578" t="s">
        <v>10</v>
      </c>
      <c r="E4" s="577" t="s">
        <v>11</v>
      </c>
      <c r="F4" s="578">
        <v>3</v>
      </c>
      <c r="G4" s="568"/>
      <c r="H4" s="568"/>
      <c r="I4" s="568"/>
      <c r="J4" s="568"/>
      <c r="K4" s="568"/>
      <c r="L4" s="576"/>
      <c r="M4" s="568"/>
    </row>
    <row r="5" spans="1:16">
      <c r="A5" s="568"/>
      <c r="B5" s="575"/>
      <c r="C5" s="1269" t="s">
        <v>320</v>
      </c>
      <c r="D5" s="1269"/>
      <c r="E5" s="1269"/>
      <c r="F5" s="1269"/>
      <c r="G5" s="1269"/>
      <c r="H5" s="1269"/>
      <c r="I5" s="1269"/>
      <c r="J5" s="1269"/>
      <c r="K5" s="1269"/>
      <c r="L5" s="576"/>
      <c r="M5" s="568"/>
    </row>
    <row r="6" spans="1:16">
      <c r="A6" s="568"/>
      <c r="B6" s="575"/>
      <c r="C6" s="1269" t="s">
        <v>0</v>
      </c>
      <c r="D6" s="1269"/>
      <c r="E6" s="1269"/>
      <c r="F6" s="1269"/>
      <c r="G6" s="1269"/>
      <c r="H6" s="1269"/>
      <c r="I6" s="1269"/>
      <c r="J6" s="1269"/>
      <c r="K6" s="1269"/>
      <c r="L6" s="576"/>
      <c r="M6" s="568"/>
    </row>
    <row r="7" spans="1:16" ht="17.25" thickBot="1">
      <c r="A7" s="568"/>
      <c r="B7" s="575"/>
      <c r="C7" s="1270" t="s">
        <v>302</v>
      </c>
      <c r="D7" s="1270"/>
      <c r="E7" s="1270"/>
      <c r="F7" s="1270"/>
      <c r="G7" s="1270"/>
      <c r="H7" s="1270"/>
      <c r="I7" s="1270"/>
      <c r="J7" s="1270"/>
      <c r="K7" s="1270"/>
      <c r="L7" s="576"/>
      <c r="M7" s="568"/>
    </row>
    <row r="8" spans="1:16" s="582" customFormat="1">
      <c r="A8" s="579"/>
      <c r="B8" s="580"/>
      <c r="C8" s="1271" t="s">
        <v>270</v>
      </c>
      <c r="D8" s="1272"/>
      <c r="E8" s="1272"/>
      <c r="F8" s="1272"/>
      <c r="G8" s="1272"/>
      <c r="H8" s="1272"/>
      <c r="I8" s="1272"/>
      <c r="J8" s="1272"/>
      <c r="K8" s="1273"/>
      <c r="L8" s="581"/>
      <c r="M8" s="579"/>
    </row>
    <row r="9" spans="1:16" ht="43.5" customHeight="1">
      <c r="A9" s="568"/>
      <c r="B9" s="583"/>
      <c r="C9" s="1274"/>
      <c r="D9" s="1275"/>
      <c r="E9" s="1275"/>
      <c r="F9" s="1275"/>
      <c r="G9" s="1275"/>
      <c r="H9" s="1275"/>
      <c r="I9" s="1275"/>
      <c r="J9" s="1275"/>
      <c r="K9" s="1276"/>
      <c r="L9" s="576"/>
      <c r="M9" s="568"/>
    </row>
    <row r="10" spans="1:16" ht="34.5" customHeight="1">
      <c r="A10" s="568"/>
      <c r="B10" s="583"/>
      <c r="C10" s="1277"/>
      <c r="D10" s="1278"/>
      <c r="E10" s="1278"/>
      <c r="F10" s="1278"/>
      <c r="G10" s="1278"/>
      <c r="H10" s="1278"/>
      <c r="I10" s="1278"/>
      <c r="J10" s="1278"/>
      <c r="K10" s="1279"/>
      <c r="L10" s="576"/>
      <c r="M10" s="568"/>
    </row>
    <row r="11" spans="1:16" ht="30" customHeight="1" thickBot="1">
      <c r="A11" s="568"/>
      <c r="B11" s="575"/>
      <c r="C11" s="1256"/>
      <c r="D11" s="1257"/>
      <c r="E11" s="1257"/>
      <c r="F11" s="1257"/>
      <c r="G11" s="1257"/>
      <c r="H11" s="1257"/>
      <c r="I11" s="1257"/>
      <c r="J11" s="1257"/>
      <c r="K11" s="1258"/>
      <c r="L11" s="576"/>
      <c r="M11" s="568"/>
      <c r="O11" s="683"/>
    </row>
    <row r="12" spans="1:16" ht="30" customHeight="1">
      <c r="A12" s="568"/>
      <c r="B12" s="575"/>
      <c r="C12" s="1259" t="s">
        <v>303</v>
      </c>
      <c r="D12" s="1261" t="s">
        <v>1</v>
      </c>
      <c r="E12" s="1263" t="s">
        <v>304</v>
      </c>
      <c r="F12" s="1263"/>
      <c r="G12" s="1259" t="s">
        <v>2</v>
      </c>
      <c r="H12" s="1261" t="s">
        <v>3</v>
      </c>
      <c r="I12" s="1261" t="s">
        <v>4</v>
      </c>
      <c r="J12" s="1264" t="s">
        <v>5</v>
      </c>
      <c r="K12" s="1266" t="s">
        <v>6</v>
      </c>
      <c r="L12" s="576"/>
      <c r="M12" s="568"/>
    </row>
    <row r="13" spans="1:16" ht="30" customHeight="1" thickBot="1">
      <c r="A13" s="568"/>
      <c r="B13" s="575"/>
      <c r="C13" s="1260"/>
      <c r="D13" s="1262"/>
      <c r="E13" s="523" t="s">
        <v>305</v>
      </c>
      <c r="F13" s="523" t="s">
        <v>306</v>
      </c>
      <c r="G13" s="1260"/>
      <c r="H13" s="1262"/>
      <c r="I13" s="1262"/>
      <c r="J13" s="1265"/>
      <c r="K13" s="1267"/>
      <c r="L13" s="576"/>
      <c r="M13" s="568"/>
      <c r="O13" s="683"/>
    </row>
    <row r="14" spans="1:16" ht="30" customHeight="1" thickBot="1">
      <c r="A14" s="568"/>
      <c r="B14" s="575"/>
      <c r="C14" s="524">
        <v>1</v>
      </c>
      <c r="D14" s="438" t="s">
        <v>201</v>
      </c>
      <c r="E14" s="525"/>
      <c r="F14" s="525"/>
      <c r="G14" s="525"/>
      <c r="H14" s="525"/>
      <c r="I14" s="525"/>
      <c r="J14" s="525"/>
      <c r="K14" s="526"/>
      <c r="L14" s="576"/>
      <c r="M14" s="568"/>
    </row>
    <row r="15" spans="1:16" ht="30" customHeight="1">
      <c r="A15" s="568"/>
      <c r="B15" s="575"/>
      <c r="C15" s="527"/>
      <c r="D15" s="1038">
        <v>1.1000000000000001</v>
      </c>
      <c r="E15" s="1038"/>
      <c r="F15" s="1039"/>
      <c r="G15" s="584" t="s">
        <v>300</v>
      </c>
      <c r="H15" s="442" t="s">
        <v>272</v>
      </c>
      <c r="I15" s="585">
        <f>(3304000/10000)</f>
        <v>330.4</v>
      </c>
      <c r="J15" s="586"/>
      <c r="K15" s="531">
        <f>+I15*J15</f>
        <v>0</v>
      </c>
      <c r="L15" s="576"/>
      <c r="M15" s="568"/>
      <c r="P15" s="683"/>
    </row>
    <row r="16" spans="1:16" ht="30" customHeight="1">
      <c r="A16" s="568"/>
      <c r="B16" s="575"/>
      <c r="C16" s="527"/>
      <c r="D16" s="528">
        <v>1.2</v>
      </c>
      <c r="E16" s="528"/>
      <c r="F16" s="528"/>
      <c r="G16" s="584" t="s">
        <v>328</v>
      </c>
      <c r="H16" s="442" t="s">
        <v>272</v>
      </c>
      <c r="I16" s="585">
        <f>(3304000/10000)</f>
        <v>330.4</v>
      </c>
      <c r="J16" s="530"/>
      <c r="K16" s="531">
        <f>+I16*J16</f>
        <v>0</v>
      </c>
      <c r="L16" s="576"/>
      <c r="M16" s="568"/>
    </row>
    <row r="17" spans="1:13" ht="30" customHeight="1" thickBot="1">
      <c r="A17" s="568"/>
      <c r="B17" s="575"/>
      <c r="C17" s="532" t="s">
        <v>7</v>
      </c>
      <c r="D17" s="533"/>
      <c r="E17" s="533"/>
      <c r="F17" s="533"/>
      <c r="G17" s="534"/>
      <c r="H17" s="533"/>
      <c r="I17" s="529"/>
      <c r="J17" s="535"/>
      <c r="K17" s="536">
        <f>+SUM(K15:K16)</f>
        <v>0</v>
      </c>
      <c r="L17" s="576"/>
      <c r="M17" s="568"/>
    </row>
    <row r="18" spans="1:13" ht="30" customHeight="1" thickBot="1">
      <c r="A18" s="568"/>
      <c r="B18" s="575"/>
      <c r="C18" s="524">
        <v>2</v>
      </c>
      <c r="D18" s="525" t="s">
        <v>200</v>
      </c>
      <c r="E18" s="525"/>
      <c r="F18" s="525"/>
      <c r="G18" s="525"/>
      <c r="H18" s="525"/>
      <c r="I18" s="525"/>
      <c r="J18" s="525"/>
      <c r="K18" s="526"/>
      <c r="L18" s="576"/>
      <c r="M18" s="568"/>
    </row>
    <row r="19" spans="1:13" ht="53.25" customHeight="1">
      <c r="A19" s="568"/>
      <c r="B19" s="575"/>
      <c r="C19" s="527"/>
      <c r="D19" s="528">
        <v>2.1</v>
      </c>
      <c r="E19" s="528"/>
      <c r="F19" s="528"/>
      <c r="G19" s="439" t="s">
        <v>53</v>
      </c>
      <c r="H19" s="1040" t="s">
        <v>55</v>
      </c>
      <c r="I19" s="485">
        <v>130</v>
      </c>
      <c r="J19" s="530"/>
      <c r="K19" s="537">
        <f>+I19*J19</f>
        <v>0</v>
      </c>
      <c r="L19" s="576"/>
      <c r="M19" s="568"/>
    </row>
    <row r="20" spans="1:13" ht="44.25" customHeight="1">
      <c r="A20" s="568"/>
      <c r="B20" s="575"/>
      <c r="C20" s="527"/>
      <c r="D20" s="528">
        <v>2.2000000000000002</v>
      </c>
      <c r="E20" s="528"/>
      <c r="F20" s="528"/>
      <c r="G20" s="439" t="s">
        <v>54</v>
      </c>
      <c r="H20" s="1040" t="s">
        <v>56</v>
      </c>
      <c r="I20" s="486">
        <v>4749</v>
      </c>
      <c r="J20" s="530"/>
      <c r="K20" s="537">
        <f>+I20*J20</f>
        <v>0</v>
      </c>
      <c r="L20" s="576"/>
      <c r="M20" s="568"/>
    </row>
    <row r="21" spans="1:13" ht="30" customHeight="1" thickBot="1">
      <c r="A21" s="568"/>
      <c r="B21" s="575"/>
      <c r="C21" s="532" t="s">
        <v>7</v>
      </c>
      <c r="D21" s="587"/>
      <c r="E21" s="588"/>
      <c r="F21" s="587"/>
      <c r="G21" s="587"/>
      <c r="H21" s="587"/>
      <c r="I21" s="529"/>
      <c r="J21" s="587"/>
      <c r="K21" s="536">
        <f>+SUM(K19:K20)</f>
        <v>0</v>
      </c>
      <c r="L21" s="576"/>
      <c r="M21" s="568"/>
    </row>
    <row r="22" spans="1:13" ht="30" customHeight="1" thickBot="1">
      <c r="A22" s="568"/>
      <c r="B22" s="575"/>
      <c r="C22" s="524">
        <v>3</v>
      </c>
      <c r="D22" s="525" t="s">
        <v>256</v>
      </c>
      <c r="E22" s="525"/>
      <c r="F22" s="525"/>
      <c r="G22" s="525"/>
      <c r="H22" s="525"/>
      <c r="I22" s="525"/>
      <c r="J22" s="525"/>
      <c r="K22" s="526"/>
      <c r="L22" s="576"/>
      <c r="M22" s="568"/>
    </row>
    <row r="23" spans="1:13" ht="53.25" customHeight="1">
      <c r="A23" s="568"/>
      <c r="B23" s="575"/>
      <c r="C23" s="527"/>
      <c r="D23" s="528">
        <v>3.1</v>
      </c>
      <c r="E23" s="528"/>
      <c r="F23" s="528"/>
      <c r="G23" s="589" t="s">
        <v>257</v>
      </c>
      <c r="H23" s="441" t="s">
        <v>56</v>
      </c>
      <c r="I23" s="486">
        <v>4625</v>
      </c>
      <c r="J23" s="530"/>
      <c r="K23" s="537">
        <f>+I23*J23</f>
        <v>0</v>
      </c>
      <c r="L23" s="576"/>
      <c r="M23" s="568"/>
    </row>
    <row r="24" spans="1:13" ht="30" customHeight="1" thickBot="1">
      <c r="A24" s="568"/>
      <c r="B24" s="575"/>
      <c r="C24" s="532" t="s">
        <v>7</v>
      </c>
      <c r="D24" s="587"/>
      <c r="E24" s="588"/>
      <c r="F24" s="587"/>
      <c r="G24" s="587"/>
      <c r="H24" s="587"/>
      <c r="I24" s="529"/>
      <c r="J24" s="587"/>
      <c r="K24" s="536">
        <f>+SUM(K23)</f>
        <v>0</v>
      </c>
      <c r="L24" s="576"/>
      <c r="M24" s="568"/>
    </row>
    <row r="25" spans="1:13" ht="30" customHeight="1" thickBot="1">
      <c r="A25" s="568"/>
      <c r="B25" s="575"/>
      <c r="C25" s="524">
        <v>4</v>
      </c>
      <c r="D25" s="525" t="s">
        <v>333</v>
      </c>
      <c r="E25" s="525"/>
      <c r="F25" s="525"/>
      <c r="G25" s="525"/>
      <c r="H25" s="525"/>
      <c r="I25" s="525"/>
      <c r="J25" s="525"/>
      <c r="K25" s="526"/>
      <c r="L25" s="576"/>
      <c r="M25" s="568"/>
    </row>
    <row r="26" spans="1:13" ht="40.5" customHeight="1">
      <c r="A26" s="568"/>
      <c r="B26" s="575"/>
      <c r="C26" s="527"/>
      <c r="D26" s="528">
        <v>4.0999999999999996</v>
      </c>
      <c r="E26" s="528"/>
      <c r="F26" s="528"/>
      <c r="G26" s="439" t="s">
        <v>331</v>
      </c>
      <c r="H26" s="1040" t="s">
        <v>56</v>
      </c>
      <c r="I26" s="633">
        <v>2500</v>
      </c>
      <c r="J26" s="609"/>
      <c r="K26" s="606">
        <f>+I26*J26</f>
        <v>0</v>
      </c>
      <c r="L26" s="576"/>
      <c r="M26" s="568"/>
    </row>
    <row r="27" spans="1:13" ht="42.75" customHeight="1">
      <c r="A27" s="568"/>
      <c r="B27" s="575"/>
      <c r="C27" s="527"/>
      <c r="D27" s="73">
        <v>4.2</v>
      </c>
      <c r="E27" s="73"/>
      <c r="F27" s="73"/>
      <c r="G27" s="439" t="s">
        <v>332</v>
      </c>
      <c r="H27" s="1040" t="s">
        <v>52</v>
      </c>
      <c r="I27" s="633">
        <v>1200</v>
      </c>
      <c r="J27" s="610"/>
      <c r="K27" s="537">
        <f t="shared" ref="K27" si="0">+I27*J27</f>
        <v>0</v>
      </c>
      <c r="L27" s="576"/>
      <c r="M27" s="568"/>
    </row>
    <row r="28" spans="1:13" ht="30" customHeight="1" thickBot="1">
      <c r="A28" s="568"/>
      <c r="B28" s="575"/>
      <c r="C28" s="538" t="s">
        <v>7</v>
      </c>
      <c r="D28" s="607"/>
      <c r="E28" s="607"/>
      <c r="F28" s="607"/>
      <c r="G28" s="608"/>
      <c r="H28" s="607"/>
      <c r="I28" s="529"/>
      <c r="J28" s="539"/>
      <c r="K28" s="540">
        <f>+SUM(K26:K27)</f>
        <v>0</v>
      </c>
      <c r="L28" s="576"/>
      <c r="M28" s="568"/>
    </row>
    <row r="29" spans="1:13" ht="30" customHeight="1" thickBot="1">
      <c r="A29" s="568"/>
      <c r="B29" s="575"/>
      <c r="C29" s="524">
        <v>5</v>
      </c>
      <c r="D29" s="525" t="s">
        <v>338</v>
      </c>
      <c r="E29" s="525"/>
      <c r="F29" s="525"/>
      <c r="G29" s="525"/>
      <c r="H29" s="525"/>
      <c r="I29" s="525"/>
      <c r="J29" s="525"/>
      <c r="K29" s="526"/>
      <c r="L29" s="576"/>
      <c r="M29" s="568"/>
    </row>
    <row r="30" spans="1:13" ht="30" customHeight="1">
      <c r="A30" s="568"/>
      <c r="B30" s="575"/>
      <c r="C30" s="527"/>
      <c r="D30" s="528">
        <v>5.0999999999999996</v>
      </c>
      <c r="E30" s="528"/>
      <c r="F30" s="528"/>
      <c r="G30" s="439" t="s">
        <v>334</v>
      </c>
      <c r="H30" s="1040" t="s">
        <v>335</v>
      </c>
      <c r="I30" s="633">
        <v>1</v>
      </c>
      <c r="J30" s="609"/>
      <c r="K30" s="606">
        <f>+I30*J30</f>
        <v>0</v>
      </c>
      <c r="L30" s="576"/>
      <c r="M30" s="568"/>
    </row>
    <row r="31" spans="1:13" ht="44.1" customHeight="1">
      <c r="A31" s="568"/>
      <c r="B31" s="575"/>
      <c r="C31" s="527"/>
      <c r="D31" s="73">
        <v>5.2</v>
      </c>
      <c r="E31" s="73"/>
      <c r="F31" s="73"/>
      <c r="G31" s="439" t="s">
        <v>336</v>
      </c>
      <c r="H31" s="1040" t="s">
        <v>335</v>
      </c>
      <c r="I31" s="633">
        <v>1</v>
      </c>
      <c r="J31" s="610"/>
      <c r="K31" s="537">
        <f t="shared" ref="K31:K32" si="1">+I31*J31</f>
        <v>0</v>
      </c>
      <c r="L31" s="576"/>
      <c r="M31" s="568"/>
    </row>
    <row r="32" spans="1:13" ht="30" customHeight="1">
      <c r="A32" s="568"/>
      <c r="B32" s="575"/>
      <c r="C32" s="527"/>
      <c r="D32" s="528">
        <v>5.3</v>
      </c>
      <c r="E32" s="528"/>
      <c r="F32" s="528"/>
      <c r="G32" s="439" t="s">
        <v>337</v>
      </c>
      <c r="H32" s="1040" t="s">
        <v>335</v>
      </c>
      <c r="I32" s="633">
        <v>1</v>
      </c>
      <c r="J32" s="610"/>
      <c r="K32" s="537">
        <f t="shared" si="1"/>
        <v>0</v>
      </c>
      <c r="L32" s="576"/>
      <c r="M32" s="568"/>
    </row>
    <row r="33" spans="1:25" ht="30" customHeight="1" thickBot="1">
      <c r="A33" s="568"/>
      <c r="B33" s="575"/>
      <c r="C33" s="538" t="s">
        <v>7</v>
      </c>
      <c r="D33" s="607"/>
      <c r="E33" s="607"/>
      <c r="F33" s="607"/>
      <c r="G33" s="608"/>
      <c r="H33" s="607"/>
      <c r="I33" s="529"/>
      <c r="J33" s="539"/>
      <c r="K33" s="540">
        <f>+SUM(K30:K32)</f>
        <v>0</v>
      </c>
      <c r="L33" s="576"/>
      <c r="M33" s="568"/>
    </row>
    <row r="34" spans="1:25" ht="30" customHeight="1" thickBot="1">
      <c r="A34" s="568"/>
      <c r="B34" s="575"/>
      <c r="C34" s="524">
        <v>6</v>
      </c>
      <c r="D34" s="525" t="s">
        <v>359</v>
      </c>
      <c r="E34" s="525"/>
      <c r="F34" s="525"/>
      <c r="G34" s="525"/>
      <c r="H34" s="525"/>
      <c r="I34" s="525"/>
      <c r="J34" s="525"/>
      <c r="K34" s="526"/>
      <c r="L34" s="576"/>
      <c r="M34" s="568"/>
    </row>
    <row r="35" spans="1:25" ht="30" customHeight="1">
      <c r="A35" s="568"/>
      <c r="B35" s="575"/>
      <c r="C35" s="527"/>
      <c r="D35" s="528">
        <v>6.1</v>
      </c>
      <c r="E35" s="528"/>
      <c r="F35" s="528"/>
      <c r="G35" s="647" t="s">
        <v>360</v>
      </c>
      <c r="H35" s="442" t="s">
        <v>52</v>
      </c>
      <c r="I35" s="648">
        <v>200</v>
      </c>
      <c r="J35" s="660"/>
      <c r="K35" s="661">
        <f>+I35*J35</f>
        <v>0</v>
      </c>
      <c r="L35" s="576"/>
      <c r="M35" s="568"/>
    </row>
    <row r="36" spans="1:25" ht="30" customHeight="1">
      <c r="A36" s="568"/>
      <c r="B36" s="575"/>
      <c r="C36" s="527"/>
      <c r="D36" s="528">
        <v>6.2</v>
      </c>
      <c r="E36" s="528"/>
      <c r="F36" s="528"/>
      <c r="G36" s="647" t="s">
        <v>1806</v>
      </c>
      <c r="H36" s="442" t="s">
        <v>52</v>
      </c>
      <c r="I36" s="648">
        <v>700</v>
      </c>
      <c r="J36" s="660"/>
      <c r="K36" s="661">
        <f>+I36*J36</f>
        <v>0</v>
      </c>
      <c r="L36" s="576"/>
      <c r="M36" s="568"/>
    </row>
    <row r="37" spans="1:25" ht="30" customHeight="1" thickBot="1">
      <c r="A37" s="568"/>
      <c r="B37" s="575"/>
      <c r="C37" s="538" t="s">
        <v>7</v>
      </c>
      <c r="D37" s="607"/>
      <c r="E37" s="607"/>
      <c r="F37" s="607"/>
      <c r="G37" s="608"/>
      <c r="H37" s="607"/>
      <c r="I37" s="529"/>
      <c r="J37" s="539"/>
      <c r="K37" s="735">
        <f>+SUM(K35:K36)</f>
        <v>0</v>
      </c>
      <c r="L37" s="576"/>
      <c r="M37" s="568"/>
    </row>
    <row r="38" spans="1:25" ht="30" customHeight="1" thickBot="1">
      <c r="A38" s="568"/>
      <c r="B38" s="575"/>
      <c r="C38" s="524">
        <v>7</v>
      </c>
      <c r="D38" s="525" t="s">
        <v>254</v>
      </c>
      <c r="E38" s="525"/>
      <c r="F38" s="525"/>
      <c r="G38" s="525"/>
      <c r="H38" s="525"/>
      <c r="I38" s="525"/>
      <c r="J38" s="525"/>
      <c r="K38" s="526"/>
      <c r="L38" s="576"/>
      <c r="M38" s="568"/>
    </row>
    <row r="39" spans="1:25" ht="30" customHeight="1">
      <c r="A39" s="568"/>
      <c r="B39" s="575"/>
      <c r="C39" s="527"/>
      <c r="D39" s="695">
        <v>7.1</v>
      </c>
      <c r="E39" s="695"/>
      <c r="F39" s="695"/>
      <c r="G39" s="696" t="s">
        <v>1811</v>
      </c>
      <c r="H39" s="736" t="s">
        <v>52</v>
      </c>
      <c r="I39" s="828">
        <v>200</v>
      </c>
      <c r="J39" s="829"/>
      <c r="K39" s="830">
        <f>+I39*J39</f>
        <v>0</v>
      </c>
      <c r="L39" s="576"/>
      <c r="M39" s="568"/>
    </row>
    <row r="40" spans="1:25" ht="30" customHeight="1">
      <c r="A40" s="568"/>
      <c r="B40" s="575"/>
      <c r="C40" s="527"/>
      <c r="D40" s="736">
        <v>7.2</v>
      </c>
      <c r="E40" s="736"/>
      <c r="F40" s="736"/>
      <c r="G40" s="696" t="s">
        <v>1811</v>
      </c>
      <c r="H40" s="736" t="s">
        <v>56</v>
      </c>
      <c r="I40" s="828">
        <v>200</v>
      </c>
      <c r="J40" s="831"/>
      <c r="K40" s="832">
        <f t="shared" ref="K40:K42" si="2">+I40*J40</f>
        <v>0</v>
      </c>
      <c r="L40" s="576"/>
      <c r="M40" s="568"/>
    </row>
    <row r="41" spans="1:25" ht="30" customHeight="1">
      <c r="A41" s="568"/>
      <c r="B41" s="575"/>
      <c r="C41" s="527"/>
      <c r="D41" s="695">
        <v>7.3</v>
      </c>
      <c r="E41" s="695"/>
      <c r="F41" s="695"/>
      <c r="G41" s="696" t="s">
        <v>1812</v>
      </c>
      <c r="H41" s="736" t="s">
        <v>52</v>
      </c>
      <c r="I41" s="828">
        <v>1200</v>
      </c>
      <c r="J41" s="831"/>
      <c r="K41" s="832">
        <f t="shared" si="2"/>
        <v>0</v>
      </c>
      <c r="L41" s="576"/>
      <c r="M41" s="568"/>
    </row>
    <row r="42" spans="1:25" s="568" customFormat="1" ht="30" customHeight="1">
      <c r="B42" s="575"/>
      <c r="C42" s="527"/>
      <c r="D42" s="73">
        <v>7.4</v>
      </c>
      <c r="E42" s="528"/>
      <c r="F42" s="528"/>
      <c r="G42" s="436" t="s">
        <v>281</v>
      </c>
      <c r="H42" s="73" t="s">
        <v>52</v>
      </c>
      <c r="I42" s="504">
        <v>1000</v>
      </c>
      <c r="J42" s="530"/>
      <c r="K42" s="694">
        <f t="shared" si="2"/>
        <v>0</v>
      </c>
      <c r="L42" s="576"/>
    </row>
    <row r="43" spans="1:25" ht="30" customHeight="1" thickBot="1">
      <c r="A43" s="568"/>
      <c r="B43" s="575"/>
      <c r="C43" s="538" t="s">
        <v>7</v>
      </c>
      <c r="D43" s="607"/>
      <c r="E43" s="607"/>
      <c r="F43" s="607"/>
      <c r="G43" s="608"/>
      <c r="H43" s="607"/>
      <c r="I43" s="529"/>
      <c r="J43" s="539"/>
      <c r="K43" s="540">
        <f>+SUM(K39:K42)</f>
        <v>0</v>
      </c>
      <c r="L43" s="576"/>
      <c r="M43" s="568"/>
    </row>
    <row r="44" spans="1:25" ht="30" customHeight="1" thickBot="1">
      <c r="A44" s="568"/>
      <c r="B44" s="575"/>
      <c r="C44" s="524">
        <v>8</v>
      </c>
      <c r="D44" s="525" t="s">
        <v>329</v>
      </c>
      <c r="E44" s="525"/>
      <c r="F44" s="525"/>
      <c r="G44" s="525"/>
      <c r="H44" s="525"/>
      <c r="I44" s="525"/>
      <c r="J44" s="525"/>
      <c r="K44" s="526"/>
      <c r="L44" s="576"/>
      <c r="M44" s="568"/>
    </row>
    <row r="45" spans="1:25" ht="30" customHeight="1">
      <c r="A45" s="568"/>
      <c r="B45" s="575"/>
      <c r="C45" s="527"/>
      <c r="D45" s="695">
        <v>8.1</v>
      </c>
      <c r="E45" s="695"/>
      <c r="F45" s="695"/>
      <c r="G45" s="696" t="s">
        <v>269</v>
      </c>
      <c r="H45" s="736" t="s">
        <v>52</v>
      </c>
      <c r="I45" s="437">
        <v>250</v>
      </c>
      <c r="J45" s="530"/>
      <c r="K45" s="537">
        <f>+I45*J45</f>
        <v>0</v>
      </c>
      <c r="L45" s="576"/>
      <c r="M45" s="568"/>
      <c r="Y45" s="808"/>
    </row>
    <row r="46" spans="1:25" ht="30" customHeight="1">
      <c r="A46" s="568"/>
      <c r="B46" s="575"/>
      <c r="C46" s="527"/>
      <c r="D46" s="695">
        <v>8.1999999999999993</v>
      </c>
      <c r="E46" s="695"/>
      <c r="F46" s="695"/>
      <c r="G46" s="696" t="s">
        <v>1768</v>
      </c>
      <c r="H46" s="736" t="s">
        <v>52</v>
      </c>
      <c r="I46" s="437">
        <v>130</v>
      </c>
      <c r="J46" s="530"/>
      <c r="K46" s="537">
        <f>+I46*J46</f>
        <v>0</v>
      </c>
      <c r="L46" s="576"/>
      <c r="M46" s="568"/>
    </row>
    <row r="47" spans="1:25" ht="30" customHeight="1" thickBot="1">
      <c r="A47" s="568"/>
      <c r="B47" s="575"/>
      <c r="C47" s="532" t="s">
        <v>7</v>
      </c>
      <c r="D47" s="541"/>
      <c r="E47" s="541"/>
      <c r="F47" s="541"/>
      <c r="G47" s="542"/>
      <c r="H47" s="533"/>
      <c r="I47" s="529"/>
      <c r="J47" s="535"/>
      <c r="K47" s="536">
        <f>+SUM(K45:K46)</f>
        <v>0</v>
      </c>
      <c r="L47" s="576"/>
      <c r="M47" s="568"/>
      <c r="W47" s="810"/>
    </row>
    <row r="48" spans="1:25" ht="30" customHeight="1" thickBot="1">
      <c r="A48" s="568"/>
      <c r="B48" s="575"/>
      <c r="C48" s="524">
        <v>9</v>
      </c>
      <c r="D48" s="525" t="s">
        <v>330</v>
      </c>
      <c r="E48" s="525"/>
      <c r="F48" s="525"/>
      <c r="G48" s="525"/>
      <c r="H48" s="525"/>
      <c r="I48" s="525"/>
      <c r="J48" s="525"/>
      <c r="K48" s="526"/>
      <c r="L48" s="576"/>
      <c r="M48" s="568"/>
    </row>
    <row r="49" spans="1:25" ht="30" customHeight="1">
      <c r="A49" s="568"/>
      <c r="B49" s="575"/>
      <c r="C49" s="527"/>
      <c r="D49" s="528">
        <v>9.1</v>
      </c>
      <c r="E49" s="528"/>
      <c r="F49" s="528"/>
      <c r="G49" s="590" t="s">
        <v>275</v>
      </c>
      <c r="H49" s="833" t="s">
        <v>52</v>
      </c>
      <c r="I49" s="518">
        <v>6</v>
      </c>
      <c r="J49" s="530"/>
      <c r="K49" s="537">
        <f>+I49*J49</f>
        <v>0</v>
      </c>
      <c r="L49" s="576"/>
      <c r="M49" s="568"/>
      <c r="W49" s="811"/>
    </row>
    <row r="50" spans="1:25" ht="30" customHeight="1" thickBot="1">
      <c r="A50" s="568"/>
      <c r="B50" s="575"/>
      <c r="C50" s="532" t="s">
        <v>7</v>
      </c>
      <c r="D50" s="541"/>
      <c r="E50" s="541"/>
      <c r="F50" s="541"/>
      <c r="G50" s="534"/>
      <c r="H50" s="533"/>
      <c r="I50" s="529"/>
      <c r="J50" s="535"/>
      <c r="K50" s="536">
        <f>+SUM(K49)</f>
        <v>0</v>
      </c>
      <c r="L50" s="576"/>
      <c r="M50" s="568"/>
    </row>
    <row r="51" spans="1:25" s="547" customFormat="1" ht="30" customHeight="1" thickBot="1">
      <c r="A51" s="543"/>
      <c r="B51" s="544"/>
      <c r="C51" s="524">
        <v>10</v>
      </c>
      <c r="D51" s="525" t="s">
        <v>276</v>
      </c>
      <c r="E51" s="525"/>
      <c r="F51" s="525"/>
      <c r="G51" s="525"/>
      <c r="H51" s="525"/>
      <c r="I51" s="525"/>
      <c r="J51" s="525"/>
      <c r="K51" s="526"/>
      <c r="L51" s="546"/>
      <c r="M51" s="543"/>
      <c r="W51" s="804"/>
      <c r="Y51" s="809"/>
    </row>
    <row r="52" spans="1:25" s="547" customFormat="1" ht="26.25" customHeight="1">
      <c r="A52" s="543"/>
      <c r="B52" s="544"/>
      <c r="C52" s="527"/>
      <c r="D52" s="695">
        <v>10.1</v>
      </c>
      <c r="E52" s="695"/>
      <c r="F52" s="695"/>
      <c r="G52" s="834" t="s">
        <v>277</v>
      </c>
      <c r="H52" s="835" t="s">
        <v>52</v>
      </c>
      <c r="I52" s="836">
        <v>15</v>
      </c>
      <c r="J52" s="837"/>
      <c r="K52" s="832">
        <f>+I52*J52</f>
        <v>0</v>
      </c>
      <c r="L52" s="546"/>
      <c r="M52" s="543"/>
      <c r="X52" s="812"/>
    </row>
    <row r="53" spans="1:25" s="547" customFormat="1" ht="26.25" customHeight="1">
      <c r="A53" s="543"/>
      <c r="B53" s="544"/>
      <c r="C53" s="527"/>
      <c r="D53" s="695">
        <v>10.199999999999999</v>
      </c>
      <c r="E53" s="695"/>
      <c r="F53" s="695"/>
      <c r="G53" s="737" t="s">
        <v>278</v>
      </c>
      <c r="H53" s="738" t="s">
        <v>52</v>
      </c>
      <c r="I53" s="838">
        <v>18</v>
      </c>
      <c r="J53" s="837"/>
      <c r="K53" s="832">
        <f>+I53*J53</f>
        <v>0</v>
      </c>
      <c r="L53" s="546"/>
      <c r="M53" s="543"/>
      <c r="W53" s="618"/>
    </row>
    <row r="54" spans="1:25" s="547" customFormat="1" ht="30" customHeight="1" thickBot="1">
      <c r="A54" s="543"/>
      <c r="B54" s="544"/>
      <c r="C54" s="532" t="s">
        <v>7</v>
      </c>
      <c r="D54" s="541"/>
      <c r="E54" s="541"/>
      <c r="F54" s="541"/>
      <c r="G54" s="534"/>
      <c r="H54" s="533"/>
      <c r="I54" s="529"/>
      <c r="J54" s="535"/>
      <c r="K54" s="536">
        <f>+SUM(K52:K53)</f>
        <v>0</v>
      </c>
      <c r="L54" s="546"/>
      <c r="M54" s="543"/>
      <c r="W54" s="803"/>
    </row>
    <row r="55" spans="1:25" s="547" customFormat="1" ht="30" customHeight="1" thickBot="1">
      <c r="A55" s="543"/>
      <c r="B55" s="544"/>
      <c r="C55" s="524">
        <v>11</v>
      </c>
      <c r="D55" s="525" t="s">
        <v>321</v>
      </c>
      <c r="E55" s="525"/>
      <c r="F55" s="525"/>
      <c r="G55" s="734"/>
      <c r="H55" s="525"/>
      <c r="I55" s="525"/>
      <c r="J55" s="525"/>
      <c r="K55" s="526"/>
      <c r="L55" s="546"/>
      <c r="M55" s="543"/>
      <c r="Y55" s="807"/>
    </row>
    <row r="56" spans="1:25" s="547" customFormat="1" ht="30" customHeight="1">
      <c r="A56" s="543"/>
      <c r="B56" s="544"/>
      <c r="C56" s="527"/>
      <c r="D56" s="528">
        <v>11.1</v>
      </c>
      <c r="E56" s="528"/>
      <c r="F56" s="528"/>
      <c r="G56" s="436" t="s">
        <v>252</v>
      </c>
      <c r="H56" s="73" t="s">
        <v>52</v>
      </c>
      <c r="I56" s="437">
        <v>360</v>
      </c>
      <c r="J56" s="530"/>
      <c r="K56" s="537">
        <f>+I56*J56</f>
        <v>0</v>
      </c>
      <c r="L56" s="546"/>
      <c r="M56" s="543"/>
      <c r="W56" s="543"/>
    </row>
    <row r="57" spans="1:25" s="547" customFormat="1" ht="30" customHeight="1">
      <c r="A57" s="543"/>
      <c r="B57" s="544"/>
      <c r="C57" s="527"/>
      <c r="D57" s="528">
        <v>11.2</v>
      </c>
      <c r="E57" s="528"/>
      <c r="F57" s="528"/>
      <c r="G57" s="436" t="s">
        <v>248</v>
      </c>
      <c r="H57" s="73" t="s">
        <v>52</v>
      </c>
      <c r="I57" s="437">
        <v>250</v>
      </c>
      <c r="J57" s="530"/>
      <c r="K57" s="537">
        <f t="shared" ref="K57:K60" si="3">+I57*J57</f>
        <v>0</v>
      </c>
      <c r="L57" s="546"/>
      <c r="M57" s="543"/>
    </row>
    <row r="58" spans="1:25" s="547" customFormat="1" ht="30" customHeight="1">
      <c r="A58" s="543"/>
      <c r="B58" s="544"/>
      <c r="C58" s="527"/>
      <c r="D58" s="528">
        <v>11.3</v>
      </c>
      <c r="E58" s="528"/>
      <c r="F58" s="528"/>
      <c r="G58" s="436" t="s">
        <v>249</v>
      </c>
      <c r="H58" s="73" t="s">
        <v>56</v>
      </c>
      <c r="I58" s="437">
        <v>620</v>
      </c>
      <c r="J58" s="530"/>
      <c r="K58" s="537">
        <f t="shared" si="3"/>
        <v>0</v>
      </c>
      <c r="L58" s="546"/>
      <c r="M58" s="543"/>
    </row>
    <row r="59" spans="1:25" s="547" customFormat="1" ht="30" customHeight="1">
      <c r="A59" s="543"/>
      <c r="B59" s="544"/>
      <c r="C59" s="527"/>
      <c r="D59" s="528">
        <v>11.4</v>
      </c>
      <c r="E59" s="528"/>
      <c r="F59" s="528"/>
      <c r="G59" s="436" t="s">
        <v>246</v>
      </c>
      <c r="H59" s="73" t="s">
        <v>250</v>
      </c>
      <c r="I59" s="437">
        <v>26</v>
      </c>
      <c r="J59" s="530"/>
      <c r="K59" s="537">
        <f t="shared" si="3"/>
        <v>0</v>
      </c>
      <c r="L59" s="546"/>
      <c r="M59" s="543"/>
    </row>
    <row r="60" spans="1:25" s="547" customFormat="1" ht="30" customHeight="1">
      <c r="A60" s="543"/>
      <c r="B60" s="544"/>
      <c r="C60" s="527"/>
      <c r="D60" s="695">
        <v>11.5</v>
      </c>
      <c r="E60" s="695"/>
      <c r="F60" s="695"/>
      <c r="G60" s="696" t="s">
        <v>251</v>
      </c>
      <c r="H60" s="73" t="s">
        <v>52</v>
      </c>
      <c r="I60" s="437">
        <v>280</v>
      </c>
      <c r="J60" s="530"/>
      <c r="K60" s="537">
        <f t="shared" si="3"/>
        <v>0</v>
      </c>
      <c r="L60" s="546"/>
      <c r="M60" s="543"/>
    </row>
    <row r="61" spans="1:25" s="547" customFormat="1" ht="30" customHeight="1" thickBot="1">
      <c r="A61" s="543"/>
      <c r="B61" s="544"/>
      <c r="C61" s="532" t="s">
        <v>7</v>
      </c>
      <c r="D61" s="541"/>
      <c r="E61" s="541"/>
      <c r="F61" s="541"/>
      <c r="G61" s="534"/>
      <c r="H61" s="533"/>
      <c r="I61" s="529"/>
      <c r="J61" s="535"/>
      <c r="K61" s="536">
        <f>+SUM(K56:K60)</f>
        <v>0</v>
      </c>
      <c r="L61" s="546"/>
      <c r="M61" s="543"/>
    </row>
    <row r="62" spans="1:25" s="547" customFormat="1" ht="30" customHeight="1" thickBot="1">
      <c r="A62" s="543"/>
      <c r="B62" s="544"/>
      <c r="C62" s="524">
        <v>12</v>
      </c>
      <c r="D62" s="525" t="s">
        <v>1805</v>
      </c>
      <c r="E62" s="525"/>
      <c r="F62" s="525"/>
      <c r="G62" s="525"/>
      <c r="H62" s="525"/>
      <c r="I62" s="525"/>
      <c r="J62" s="525"/>
      <c r="K62" s="526"/>
      <c r="L62" s="546"/>
      <c r="M62" s="543"/>
      <c r="W62" s="804"/>
      <c r="Y62" s="809"/>
    </row>
    <row r="63" spans="1:25" s="547" customFormat="1" ht="26.25" customHeight="1">
      <c r="A63" s="543"/>
      <c r="B63" s="544"/>
      <c r="C63" s="527"/>
      <c r="D63" s="695">
        <v>12.1</v>
      </c>
      <c r="E63" s="695"/>
      <c r="F63" s="695"/>
      <c r="G63" s="834" t="s">
        <v>1813</v>
      </c>
      <c r="H63" s="835" t="s">
        <v>1810</v>
      </c>
      <c r="I63" s="836">
        <v>144</v>
      </c>
      <c r="J63" s="837"/>
      <c r="K63" s="832">
        <f>+I63*J63</f>
        <v>0</v>
      </c>
      <c r="L63" s="546"/>
      <c r="M63" s="543"/>
      <c r="X63" s="812"/>
    </row>
    <row r="64" spans="1:25" s="547" customFormat="1" ht="26.25" customHeight="1">
      <c r="A64" s="543"/>
      <c r="B64" s="544"/>
      <c r="C64" s="527"/>
      <c r="D64" s="695">
        <v>12.2</v>
      </c>
      <c r="E64" s="695"/>
      <c r="F64" s="695"/>
      <c r="G64" s="737" t="s">
        <v>1814</v>
      </c>
      <c r="H64" s="738" t="s">
        <v>1810</v>
      </c>
      <c r="I64" s="838">
        <v>144</v>
      </c>
      <c r="J64" s="837"/>
      <c r="K64" s="832">
        <f>+I64*J64</f>
        <v>0</v>
      </c>
      <c r="L64" s="546"/>
      <c r="M64" s="543"/>
      <c r="W64" s="618"/>
    </row>
    <row r="65" spans="1:23" s="547" customFormat="1" ht="26.25" customHeight="1">
      <c r="A65" s="543"/>
      <c r="B65" s="544"/>
      <c r="C65" s="527"/>
      <c r="D65" s="695">
        <v>12.3</v>
      </c>
      <c r="E65" s="695"/>
      <c r="F65" s="695"/>
      <c r="G65" s="737" t="s">
        <v>1815</v>
      </c>
      <c r="H65" s="738" t="s">
        <v>1810</v>
      </c>
      <c r="I65" s="838">
        <v>144</v>
      </c>
      <c r="J65" s="837"/>
      <c r="K65" s="832">
        <f>+I65*J65</f>
        <v>0</v>
      </c>
      <c r="L65" s="546"/>
      <c r="M65" s="543"/>
      <c r="W65" s="618"/>
    </row>
    <row r="66" spans="1:23" s="547" customFormat="1" ht="30" customHeight="1" thickBot="1">
      <c r="A66" s="543"/>
      <c r="B66" s="544"/>
      <c r="C66" s="532" t="s">
        <v>7</v>
      </c>
      <c r="D66" s="541"/>
      <c r="E66" s="541"/>
      <c r="F66" s="541"/>
      <c r="G66" s="534"/>
      <c r="H66" s="533"/>
      <c r="I66" s="529"/>
      <c r="J66" s="535"/>
      <c r="K66" s="536">
        <f>+SUM(K63:K65)</f>
        <v>0</v>
      </c>
      <c r="L66" s="546"/>
      <c r="M66" s="543"/>
      <c r="W66" s="803"/>
    </row>
    <row r="67" spans="1:23" s="547" customFormat="1" ht="30" customHeight="1" thickBot="1">
      <c r="A67" s="543"/>
      <c r="B67" s="544"/>
      <c r="C67" s="1249" t="s">
        <v>307</v>
      </c>
      <c r="D67" s="1250"/>
      <c r="E67" s="1250"/>
      <c r="F67" s="1250"/>
      <c r="G67" s="1250"/>
      <c r="H67" s="1250"/>
      <c r="I67" s="1250"/>
      <c r="J67" s="1251"/>
      <c r="K67" s="545">
        <f>+ROUND(K17+K21+K24+K43+K47+K50+K54+K61+K33+K28+K37+K66,0)</f>
        <v>0</v>
      </c>
      <c r="L67" s="546"/>
      <c r="M67" s="543"/>
      <c r="O67" s="543"/>
      <c r="W67" s="804"/>
    </row>
    <row r="68" spans="1:23" s="547" customFormat="1" ht="30" customHeight="1">
      <c r="A68" s="543"/>
      <c r="B68" s="544"/>
      <c r="C68" s="548"/>
      <c r="D68" s="548"/>
      <c r="E68" s="548"/>
      <c r="F68" s="548"/>
      <c r="G68" s="548"/>
      <c r="H68" s="548"/>
      <c r="I68" s="548"/>
      <c r="J68" s="548"/>
      <c r="K68" s="549"/>
      <c r="L68" s="546"/>
      <c r="M68" s="543"/>
      <c r="O68" s="618"/>
      <c r="W68" s="804"/>
    </row>
    <row r="69" spans="1:23" s="547" customFormat="1" ht="28.5" customHeight="1">
      <c r="A69" s="543"/>
      <c r="B69" s="544"/>
      <c r="C69" s="550"/>
      <c r="D69" s="551"/>
      <c r="E69" s="551"/>
      <c r="F69" s="551"/>
      <c r="G69" s="1252" t="s">
        <v>308</v>
      </c>
      <c r="H69" s="1252"/>
      <c r="I69" s="1252"/>
      <c r="J69" s="1252"/>
      <c r="K69" s="552">
        <f>ROUND((K67/(1+29%))*5%*19%,0)</f>
        <v>0</v>
      </c>
      <c r="L69" s="546"/>
      <c r="M69" s="543"/>
      <c r="W69" s="803"/>
    </row>
    <row r="70" spans="1:23" s="547" customFormat="1" ht="46.5" customHeight="1">
      <c r="A70" s="543"/>
      <c r="B70" s="544"/>
      <c r="C70" s="550"/>
      <c r="D70" s="551"/>
      <c r="E70" s="551"/>
      <c r="F70" s="551"/>
      <c r="G70" s="1252" t="s">
        <v>309</v>
      </c>
      <c r="H70" s="1252"/>
      <c r="I70" s="1252"/>
      <c r="J70" s="1252"/>
      <c r="K70" s="553">
        <f>+K67+K69</f>
        <v>0</v>
      </c>
      <c r="L70" s="561"/>
      <c r="M70" s="543"/>
    </row>
    <row r="71" spans="1:23" s="547" customFormat="1" ht="32.25" customHeight="1" thickBot="1">
      <c r="A71" s="543"/>
      <c r="B71" s="544"/>
      <c r="C71" s="550"/>
      <c r="D71" s="551"/>
      <c r="E71" s="551"/>
      <c r="F71" s="551"/>
      <c r="G71" s="554"/>
      <c r="H71" s="554"/>
      <c r="I71" s="554"/>
      <c r="J71" s="554"/>
      <c r="K71" s="555"/>
      <c r="L71" s="561"/>
      <c r="M71" s="543"/>
    </row>
    <row r="72" spans="1:23" s="547" customFormat="1" ht="30" customHeight="1" thickBot="1">
      <c r="A72" s="543"/>
      <c r="B72" s="544"/>
      <c r="C72" s="524">
        <v>13</v>
      </c>
      <c r="D72" s="525" t="s">
        <v>322</v>
      </c>
      <c r="E72" s="525"/>
      <c r="F72" s="525"/>
      <c r="G72" s="525"/>
      <c r="H72" s="525"/>
      <c r="I72" s="525"/>
      <c r="J72" s="525"/>
      <c r="K72" s="526"/>
      <c r="L72" s="561"/>
      <c r="M72" s="543"/>
    </row>
    <row r="73" spans="1:23" s="566" customFormat="1" ht="58.5" customHeight="1">
      <c r="A73" s="543"/>
      <c r="B73" s="544"/>
      <c r="C73" s="527"/>
      <c r="D73" s="695">
        <v>13.1</v>
      </c>
      <c r="E73" s="695"/>
      <c r="F73" s="695"/>
      <c r="G73" s="839" t="s">
        <v>1816</v>
      </c>
      <c r="H73" s="442" t="s">
        <v>1769</v>
      </c>
      <c r="I73" s="443">
        <v>1</v>
      </c>
      <c r="J73" s="487"/>
      <c r="K73" s="537">
        <f>+I73*J73</f>
        <v>0</v>
      </c>
      <c r="L73" s="546"/>
      <c r="M73" s="543"/>
    </row>
    <row r="74" spans="1:23" ht="57" customHeight="1" thickBot="1">
      <c r="A74" s="568"/>
      <c r="B74" s="575"/>
      <c r="C74" s="532" t="s">
        <v>7</v>
      </c>
      <c r="D74" s="541"/>
      <c r="E74" s="541"/>
      <c r="F74" s="541"/>
      <c r="G74" s="534"/>
      <c r="H74" s="533"/>
      <c r="I74" s="591"/>
      <c r="J74" s="535"/>
      <c r="K74" s="536">
        <f>+SUM(K73)</f>
        <v>0</v>
      </c>
      <c r="L74" s="576"/>
      <c r="M74" s="568"/>
    </row>
    <row r="75" spans="1:23" ht="32.25" customHeight="1" thickBot="1">
      <c r="A75" s="568"/>
      <c r="B75" s="575"/>
      <c r="C75" s="550"/>
      <c r="D75" s="551"/>
      <c r="E75" s="551"/>
      <c r="F75" s="551"/>
      <c r="G75" s="592"/>
      <c r="H75" s="593"/>
      <c r="I75" s="593"/>
      <c r="J75" s="594"/>
      <c r="K75" s="595"/>
      <c r="L75" s="576"/>
      <c r="M75" s="568"/>
    </row>
    <row r="76" spans="1:23" ht="36.75" customHeight="1" thickBot="1">
      <c r="A76" s="568"/>
      <c r="B76" s="544"/>
      <c r="C76" s="550"/>
      <c r="D76" s="556"/>
      <c r="E76" s="550"/>
      <c r="F76" s="550"/>
      <c r="G76" s="557" t="s">
        <v>8</v>
      </c>
      <c r="H76" s="558"/>
      <c r="I76" s="559"/>
      <c r="J76" s="560"/>
      <c r="K76" s="545">
        <f>+K70+K74</f>
        <v>0</v>
      </c>
      <c r="L76" s="596"/>
      <c r="M76" s="568"/>
    </row>
    <row r="77" spans="1:23" ht="17.25" thickBot="1">
      <c r="A77" s="568"/>
      <c r="B77" s="575"/>
      <c r="C77" s="550"/>
      <c r="D77" s="556"/>
      <c r="E77" s="556"/>
      <c r="F77" s="556"/>
      <c r="G77" s="550"/>
      <c r="H77" s="550"/>
      <c r="I77" s="562"/>
      <c r="J77" s="563"/>
      <c r="K77" s="564"/>
      <c r="L77" s="576"/>
      <c r="M77" s="568"/>
    </row>
    <row r="78" spans="1:23">
      <c r="B78" s="583"/>
      <c r="C78" s="565"/>
      <c r="D78" s="1253"/>
      <c r="E78" s="1253"/>
      <c r="F78" s="1253"/>
      <c r="G78" s="1253"/>
      <c r="H78" s="1253"/>
      <c r="I78" s="1253"/>
      <c r="J78" s="1253"/>
      <c r="K78" s="1254"/>
      <c r="L78" s="576"/>
    </row>
    <row r="79" spans="1:23" ht="60" customHeight="1">
      <c r="B79" s="544"/>
      <c r="C79" s="1239" t="s">
        <v>323</v>
      </c>
      <c r="D79" s="1240"/>
      <c r="E79" s="1240"/>
      <c r="F79" s="1240"/>
      <c r="G79" s="1240"/>
      <c r="H79" s="1255" t="s">
        <v>310</v>
      </c>
      <c r="I79" s="1255"/>
      <c r="J79" s="1255"/>
      <c r="K79" s="597" t="s">
        <v>311</v>
      </c>
      <c r="L79" s="576"/>
    </row>
    <row r="80" spans="1:23" ht="55.5" customHeight="1">
      <c r="A80" s="543"/>
      <c r="B80" s="598"/>
      <c r="C80" s="1239" t="s">
        <v>324</v>
      </c>
      <c r="D80" s="1240"/>
      <c r="E80" s="1240"/>
      <c r="F80" s="1240"/>
      <c r="G80" s="1240"/>
      <c r="H80" s="1241" t="s">
        <v>312</v>
      </c>
      <c r="I80" s="1241"/>
      <c r="J80" s="599" t="s">
        <v>313</v>
      </c>
      <c r="K80" s="600">
        <v>0.22</v>
      </c>
      <c r="L80" s="601"/>
      <c r="M80" s="543"/>
    </row>
    <row r="81" spans="1:13" ht="132.75" customHeight="1">
      <c r="A81" s="543"/>
      <c r="B81" s="544"/>
      <c r="C81" s="1239" t="s">
        <v>325</v>
      </c>
      <c r="D81" s="1240"/>
      <c r="E81" s="1240"/>
      <c r="F81" s="1240"/>
      <c r="G81" s="1240"/>
      <c r="H81" s="1246" t="s">
        <v>314</v>
      </c>
      <c r="I81" s="1247"/>
      <c r="J81" s="599" t="s">
        <v>315</v>
      </c>
      <c r="K81" s="600">
        <v>0.02</v>
      </c>
      <c r="L81" s="561"/>
      <c r="M81" s="543"/>
    </row>
    <row r="82" spans="1:13" ht="57.75" customHeight="1">
      <c r="A82" s="543"/>
      <c r="B82" s="544"/>
      <c r="C82" s="1239" t="s">
        <v>326</v>
      </c>
      <c r="D82" s="1240"/>
      <c r="E82" s="1240"/>
      <c r="F82" s="1240"/>
      <c r="G82" s="1240"/>
      <c r="H82" s="1248" t="s">
        <v>316</v>
      </c>
      <c r="I82" s="1241"/>
      <c r="J82" s="599" t="s">
        <v>317</v>
      </c>
      <c r="K82" s="600">
        <v>0.05</v>
      </c>
      <c r="L82" s="546"/>
      <c r="M82" s="543"/>
    </row>
    <row r="83" spans="1:13" ht="23.25" customHeight="1">
      <c r="A83" s="543"/>
      <c r="B83" s="544"/>
      <c r="C83" s="1239" t="s">
        <v>327</v>
      </c>
      <c r="D83" s="1240"/>
      <c r="E83" s="1240"/>
      <c r="F83" s="1240"/>
      <c r="G83" s="1240"/>
      <c r="H83" s="1241" t="s">
        <v>318</v>
      </c>
      <c r="I83" s="1241"/>
      <c r="J83" s="599" t="s">
        <v>319</v>
      </c>
      <c r="K83" s="600">
        <f>+SUM(K80:K82)</f>
        <v>0.28999999999999998</v>
      </c>
      <c r="L83" s="576"/>
      <c r="M83" s="568"/>
    </row>
    <row r="84" spans="1:13" ht="39.75" customHeight="1" thickBot="1">
      <c r="A84" s="543"/>
      <c r="B84" s="544"/>
      <c r="C84" s="1242"/>
      <c r="D84" s="1243"/>
      <c r="E84" s="1243"/>
      <c r="F84" s="1243"/>
      <c r="G84" s="1243"/>
      <c r="H84" s="1244"/>
      <c r="I84" s="1244"/>
      <c r="J84" s="1244"/>
      <c r="K84" s="1245"/>
      <c r="L84" s="576"/>
      <c r="M84" s="568"/>
    </row>
    <row r="85" spans="1:13">
      <c r="A85" s="543"/>
      <c r="B85" s="544"/>
      <c r="C85" s="568"/>
      <c r="D85" s="568"/>
      <c r="E85" s="569"/>
      <c r="F85" s="568"/>
      <c r="G85" s="602"/>
      <c r="H85" s="568"/>
      <c r="I85" s="568"/>
      <c r="J85" s="568"/>
      <c r="K85" s="568"/>
      <c r="L85" s="576"/>
      <c r="M85" s="568"/>
    </row>
    <row r="86" spans="1:13">
      <c r="A86" s="543"/>
      <c r="B86" s="544"/>
      <c r="L86" s="576"/>
      <c r="M86" s="568"/>
    </row>
    <row r="87" spans="1:13" ht="17.25" thickBot="1">
      <c r="A87" s="543"/>
      <c r="B87" s="567"/>
      <c r="C87" s="604"/>
      <c r="D87" s="604"/>
      <c r="E87" s="604"/>
      <c r="F87" s="604"/>
      <c r="G87" s="604"/>
      <c r="H87" s="604"/>
      <c r="I87" s="604"/>
      <c r="J87" s="604"/>
      <c r="K87" s="604"/>
      <c r="L87" s="605"/>
    </row>
    <row r="88" spans="1:13" ht="17.25" thickTop="1">
      <c r="C88" s="568"/>
      <c r="D88" s="568"/>
      <c r="E88" s="568"/>
      <c r="F88" s="568"/>
      <c r="G88" s="568"/>
      <c r="H88" s="568"/>
      <c r="I88" s="568"/>
      <c r="J88" s="568"/>
      <c r="K88" s="568"/>
    </row>
    <row r="89" spans="1:13">
      <c r="B89" s="543"/>
    </row>
  </sheetData>
  <mergeCells count="31">
    <mergeCell ref="C10:K10"/>
    <mergeCell ref="C3:F3"/>
    <mergeCell ref="C5:K5"/>
    <mergeCell ref="C6:K6"/>
    <mergeCell ref="C7:K7"/>
    <mergeCell ref="C8:K9"/>
    <mergeCell ref="C11:K11"/>
    <mergeCell ref="C12:C13"/>
    <mergeCell ref="D12:D13"/>
    <mergeCell ref="E12:F12"/>
    <mergeCell ref="G12:G13"/>
    <mergeCell ref="H12:H13"/>
    <mergeCell ref="I12:I13"/>
    <mergeCell ref="J12:J13"/>
    <mergeCell ref="K12:K13"/>
    <mergeCell ref="C67:J67"/>
    <mergeCell ref="G69:J69"/>
    <mergeCell ref="G70:J70"/>
    <mergeCell ref="D78:K78"/>
    <mergeCell ref="C79:G79"/>
    <mergeCell ref="H79:J79"/>
    <mergeCell ref="C83:G83"/>
    <mergeCell ref="H83:I83"/>
    <mergeCell ref="C84:G84"/>
    <mergeCell ref="H84:K84"/>
    <mergeCell ref="C80:G80"/>
    <mergeCell ref="H80:I80"/>
    <mergeCell ref="C81:G81"/>
    <mergeCell ref="H81:I81"/>
    <mergeCell ref="C82:G82"/>
    <mergeCell ref="H82:I82"/>
  </mergeCells>
  <pageMargins left="0.11811023622047245" right="0.11811023622047245" top="0.15748031496062992" bottom="0.15748031496062992" header="0.31496062992125984" footer="0.31496062992125984"/>
  <pageSetup scale="40" orientation="portrait" horizontalDpi="1200" verticalDpi="120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065FE0-261F-49A8-ADDB-E46174E8DACE}">
  <dimension ref="A1:Y89"/>
  <sheetViews>
    <sheetView showGridLines="0" tabSelected="1" view="pageBreakPreview" topLeftCell="H24" zoomScaleNormal="100" zoomScaleSheetLayoutView="100" zoomScalePageLayoutView="55" workbookViewId="0">
      <selection activeCell="K33" sqref="K33"/>
    </sheetView>
  </sheetViews>
  <sheetFormatPr baseColWidth="10" defaultColWidth="11.42578125" defaultRowHeight="16.5"/>
  <cols>
    <col min="1" max="2" width="3.42578125" style="570" customWidth="1"/>
    <col min="3" max="3" width="5.140625" style="570" customWidth="1"/>
    <col min="4" max="4" width="15.28515625" style="570" customWidth="1"/>
    <col min="5" max="5" width="16.140625" style="603" customWidth="1"/>
    <col min="6" max="6" width="17.42578125" style="570" customWidth="1"/>
    <col min="7" max="7" width="73.28515625" style="570" customWidth="1"/>
    <col min="8" max="8" width="8.7109375" style="570" customWidth="1"/>
    <col min="9" max="9" width="18.85546875" style="570" customWidth="1"/>
    <col min="10" max="10" width="23.85546875" style="570" customWidth="1"/>
    <col min="11" max="11" width="30" style="570" customWidth="1"/>
    <col min="12" max="12" width="3.28515625" style="570" customWidth="1"/>
    <col min="13" max="13" width="2.7109375" style="570" customWidth="1"/>
    <col min="14" max="14" width="11.42578125" style="570"/>
    <col min="15" max="15" width="12.85546875" style="570" bestFit="1" customWidth="1"/>
    <col min="16" max="22" width="11.42578125" style="570"/>
    <col min="23" max="24" width="29" style="570" customWidth="1"/>
    <col min="25" max="25" width="23.85546875" style="570" customWidth="1"/>
    <col min="26" max="16384" width="11.42578125" style="570"/>
  </cols>
  <sheetData>
    <row r="1" spans="1:16" ht="17.25" thickBot="1">
      <c r="A1" s="568"/>
      <c r="B1" s="568"/>
      <c r="C1" s="568"/>
      <c r="D1" s="568"/>
      <c r="E1" s="569"/>
      <c r="F1" s="568"/>
      <c r="G1" s="568"/>
      <c r="H1" s="568"/>
      <c r="I1" s="568"/>
      <c r="J1" s="568"/>
      <c r="K1" s="568"/>
      <c r="L1" s="568"/>
      <c r="M1" s="568"/>
    </row>
    <row r="2" spans="1:16" ht="17.25" thickTop="1">
      <c r="A2" s="568"/>
      <c r="B2" s="571"/>
      <c r="C2" s="572"/>
      <c r="D2" s="572"/>
      <c r="E2" s="573"/>
      <c r="F2" s="572"/>
      <c r="G2" s="572"/>
      <c r="H2" s="572"/>
      <c r="I2" s="572"/>
      <c r="J2" s="572"/>
      <c r="K2" s="572"/>
      <c r="L2" s="574"/>
      <c r="M2" s="568"/>
    </row>
    <row r="3" spans="1:16" ht="27" customHeight="1">
      <c r="A3" s="568"/>
      <c r="B3" s="575"/>
      <c r="C3" s="1268" t="s">
        <v>301</v>
      </c>
      <c r="D3" s="1268"/>
      <c r="E3" s="1268"/>
      <c r="F3" s="1268"/>
      <c r="G3" s="568"/>
      <c r="H3" s="568"/>
      <c r="I3" s="568"/>
      <c r="J3" s="568"/>
      <c r="K3" s="568"/>
      <c r="L3" s="576"/>
      <c r="M3" s="568"/>
    </row>
    <row r="4" spans="1:16">
      <c r="A4" s="568"/>
      <c r="B4" s="575"/>
      <c r="C4" s="577" t="s">
        <v>9</v>
      </c>
      <c r="D4" s="578" t="s">
        <v>10</v>
      </c>
      <c r="E4" s="577" t="s">
        <v>11</v>
      </c>
      <c r="F4" s="578">
        <v>3</v>
      </c>
      <c r="G4" s="568"/>
      <c r="H4" s="568"/>
      <c r="I4" s="568"/>
      <c r="J4" s="568"/>
      <c r="K4" s="568"/>
      <c r="L4" s="576"/>
      <c r="M4" s="568"/>
    </row>
    <row r="5" spans="1:16">
      <c r="A5" s="568"/>
      <c r="B5" s="575"/>
      <c r="C5" s="1269" t="s">
        <v>320</v>
      </c>
      <c r="D5" s="1269"/>
      <c r="E5" s="1269"/>
      <c r="F5" s="1269"/>
      <c r="G5" s="1269"/>
      <c r="H5" s="1269"/>
      <c r="I5" s="1269"/>
      <c r="J5" s="1269"/>
      <c r="K5" s="1269"/>
      <c r="L5" s="576"/>
      <c r="M5" s="568"/>
    </row>
    <row r="6" spans="1:16">
      <c r="A6" s="568"/>
      <c r="B6" s="575"/>
      <c r="C6" s="1269" t="s">
        <v>0</v>
      </c>
      <c r="D6" s="1269"/>
      <c r="E6" s="1269"/>
      <c r="F6" s="1269"/>
      <c r="G6" s="1269"/>
      <c r="H6" s="1269"/>
      <c r="I6" s="1269"/>
      <c r="J6" s="1269"/>
      <c r="K6" s="1269"/>
      <c r="L6" s="576"/>
      <c r="M6" s="568"/>
    </row>
    <row r="7" spans="1:16" ht="17.25" thickBot="1">
      <c r="A7" s="568"/>
      <c r="B7" s="575"/>
      <c r="C7" s="1270" t="s">
        <v>302</v>
      </c>
      <c r="D7" s="1270"/>
      <c r="E7" s="1270"/>
      <c r="F7" s="1270"/>
      <c r="G7" s="1270"/>
      <c r="H7" s="1270"/>
      <c r="I7" s="1270"/>
      <c r="J7" s="1270"/>
      <c r="K7" s="1270"/>
      <c r="L7" s="576"/>
      <c r="M7" s="568"/>
    </row>
    <row r="8" spans="1:16" s="582" customFormat="1">
      <c r="A8" s="579"/>
      <c r="B8" s="580"/>
      <c r="C8" s="1271" t="s">
        <v>270</v>
      </c>
      <c r="D8" s="1272"/>
      <c r="E8" s="1272"/>
      <c r="F8" s="1272"/>
      <c r="G8" s="1272"/>
      <c r="H8" s="1272"/>
      <c r="I8" s="1272"/>
      <c r="J8" s="1272"/>
      <c r="K8" s="1273"/>
      <c r="L8" s="581"/>
      <c r="M8" s="579"/>
    </row>
    <row r="9" spans="1:16" ht="43.5" customHeight="1">
      <c r="A9" s="568"/>
      <c r="B9" s="583"/>
      <c r="C9" s="1274"/>
      <c r="D9" s="1275"/>
      <c r="E9" s="1275"/>
      <c r="F9" s="1275"/>
      <c r="G9" s="1275"/>
      <c r="H9" s="1275"/>
      <c r="I9" s="1275"/>
      <c r="J9" s="1275"/>
      <c r="K9" s="1276"/>
      <c r="L9" s="576"/>
      <c r="M9" s="568"/>
    </row>
    <row r="10" spans="1:16" ht="34.5" customHeight="1">
      <c r="A10" s="568"/>
      <c r="B10" s="583"/>
      <c r="C10" s="1277"/>
      <c r="D10" s="1278"/>
      <c r="E10" s="1278"/>
      <c r="F10" s="1278"/>
      <c r="G10" s="1278"/>
      <c r="H10" s="1278"/>
      <c r="I10" s="1278"/>
      <c r="J10" s="1278"/>
      <c r="K10" s="1279"/>
      <c r="L10" s="576"/>
      <c r="M10" s="568"/>
    </row>
    <row r="11" spans="1:16" ht="30" customHeight="1" thickBot="1">
      <c r="A11" s="568"/>
      <c r="B11" s="575"/>
      <c r="C11" s="1256"/>
      <c r="D11" s="1257"/>
      <c r="E11" s="1257"/>
      <c r="F11" s="1257"/>
      <c r="G11" s="1257"/>
      <c r="H11" s="1257"/>
      <c r="I11" s="1257"/>
      <c r="J11" s="1257"/>
      <c r="K11" s="1258"/>
      <c r="L11" s="576"/>
      <c r="M11" s="568"/>
      <c r="O11" s="683"/>
    </row>
    <row r="12" spans="1:16" ht="30" customHeight="1">
      <c r="A12" s="568"/>
      <c r="B12" s="575"/>
      <c r="C12" s="1259" t="s">
        <v>303</v>
      </c>
      <c r="D12" s="1261" t="s">
        <v>1</v>
      </c>
      <c r="E12" s="1263" t="s">
        <v>304</v>
      </c>
      <c r="F12" s="1263"/>
      <c r="G12" s="1259" t="s">
        <v>2</v>
      </c>
      <c r="H12" s="1261" t="s">
        <v>3</v>
      </c>
      <c r="I12" s="1261" t="s">
        <v>4</v>
      </c>
      <c r="J12" s="1264" t="s">
        <v>5</v>
      </c>
      <c r="K12" s="1266" t="s">
        <v>6</v>
      </c>
      <c r="L12" s="576"/>
      <c r="M12" s="568"/>
    </row>
    <row r="13" spans="1:16" ht="30" customHeight="1" thickBot="1">
      <c r="A13" s="568"/>
      <c r="B13" s="575"/>
      <c r="C13" s="1260"/>
      <c r="D13" s="1262"/>
      <c r="E13" s="523" t="s">
        <v>305</v>
      </c>
      <c r="F13" s="523" t="s">
        <v>306</v>
      </c>
      <c r="G13" s="1260"/>
      <c r="H13" s="1262"/>
      <c r="I13" s="1262"/>
      <c r="J13" s="1265"/>
      <c r="K13" s="1267"/>
      <c r="L13" s="576"/>
      <c r="M13" s="568"/>
      <c r="O13" s="683"/>
    </row>
    <row r="14" spans="1:16" ht="30" customHeight="1" thickBot="1">
      <c r="A14" s="568"/>
      <c r="B14" s="575"/>
      <c r="C14" s="524">
        <v>1</v>
      </c>
      <c r="D14" s="438" t="s">
        <v>201</v>
      </c>
      <c r="E14" s="525"/>
      <c r="F14" s="525"/>
      <c r="G14" s="525"/>
      <c r="H14" s="525"/>
      <c r="I14" s="525"/>
      <c r="J14" s="525"/>
      <c r="K14" s="526"/>
      <c r="L14" s="576"/>
      <c r="M14" s="568"/>
    </row>
    <row r="15" spans="1:16" ht="30" customHeight="1">
      <c r="A15" s="568"/>
      <c r="B15" s="575"/>
      <c r="C15" s="527"/>
      <c r="D15" s="662">
        <v>1.1000000000000001</v>
      </c>
      <c r="E15" s="662"/>
      <c r="F15" s="663"/>
      <c r="G15" s="584" t="s">
        <v>300</v>
      </c>
      <c r="H15" s="442" t="s">
        <v>272</v>
      </c>
      <c r="I15" s="585">
        <f>(3304000/10000)</f>
        <v>330.4</v>
      </c>
      <c r="J15" s="586">
        <f>+'1,1'!O62</f>
        <v>797119</v>
      </c>
      <c r="K15" s="531">
        <f>+I15*J15</f>
        <v>263368117.59999999</v>
      </c>
      <c r="L15" s="576"/>
      <c r="M15" s="568"/>
      <c r="P15" s="683"/>
    </row>
    <row r="16" spans="1:16" ht="30" customHeight="1">
      <c r="A16" s="568"/>
      <c r="B16" s="575"/>
      <c r="C16" s="527"/>
      <c r="D16" s="528">
        <v>1.2</v>
      </c>
      <c r="E16" s="528"/>
      <c r="F16" s="528"/>
      <c r="G16" s="584" t="s">
        <v>328</v>
      </c>
      <c r="H16" s="442" t="s">
        <v>272</v>
      </c>
      <c r="I16" s="585">
        <f>(3304000/10000)</f>
        <v>330.4</v>
      </c>
      <c r="J16" s="530">
        <f>+'1,2'!O61</f>
        <v>199234</v>
      </c>
      <c r="K16" s="531">
        <f>+I16*J16</f>
        <v>65826913.599999994</v>
      </c>
      <c r="L16" s="576"/>
      <c r="M16" s="568"/>
    </row>
    <row r="17" spans="1:13" ht="30" customHeight="1" thickBot="1">
      <c r="A17" s="568"/>
      <c r="B17" s="575"/>
      <c r="C17" s="532" t="s">
        <v>7</v>
      </c>
      <c r="D17" s="533"/>
      <c r="E17" s="533"/>
      <c r="F17" s="533"/>
      <c r="G17" s="534"/>
      <c r="H17" s="533"/>
      <c r="I17" s="529"/>
      <c r="J17" s="535"/>
      <c r="K17" s="536">
        <f>+SUM(K15:K16)</f>
        <v>329195031.19999999</v>
      </c>
      <c r="L17" s="576"/>
      <c r="M17" s="568"/>
    </row>
    <row r="18" spans="1:13" ht="30" customHeight="1" thickBot="1">
      <c r="A18" s="568"/>
      <c r="B18" s="575"/>
      <c r="C18" s="524">
        <v>2</v>
      </c>
      <c r="D18" s="525" t="s">
        <v>200</v>
      </c>
      <c r="E18" s="525"/>
      <c r="F18" s="525"/>
      <c r="G18" s="525"/>
      <c r="H18" s="525"/>
      <c r="I18" s="525"/>
      <c r="J18" s="525"/>
      <c r="K18" s="526"/>
      <c r="L18" s="576"/>
      <c r="M18" s="568"/>
    </row>
    <row r="19" spans="1:13" ht="53.25" customHeight="1">
      <c r="A19" s="568"/>
      <c r="B19" s="575"/>
      <c r="C19" s="527"/>
      <c r="D19" s="528">
        <v>2.1</v>
      </c>
      <c r="E19" s="528"/>
      <c r="F19" s="528"/>
      <c r="G19" s="439" t="s">
        <v>53</v>
      </c>
      <c r="H19" s="440" t="s">
        <v>55</v>
      </c>
      <c r="I19" s="485">
        <v>130</v>
      </c>
      <c r="J19" s="530">
        <f>+'2,1'!O63</f>
        <v>32391</v>
      </c>
      <c r="K19" s="537">
        <f>+I19*J19</f>
        <v>4210830</v>
      </c>
      <c r="L19" s="576"/>
      <c r="M19" s="568"/>
    </row>
    <row r="20" spans="1:13" ht="44.25" customHeight="1">
      <c r="A20" s="568"/>
      <c r="B20" s="575"/>
      <c r="C20" s="527"/>
      <c r="D20" s="528">
        <v>2.2000000000000002</v>
      </c>
      <c r="E20" s="528"/>
      <c r="F20" s="528"/>
      <c r="G20" s="439" t="s">
        <v>54</v>
      </c>
      <c r="H20" s="440" t="s">
        <v>56</v>
      </c>
      <c r="I20" s="486">
        <v>4749</v>
      </c>
      <c r="J20" s="530">
        <f>+'2,2'!O64</f>
        <v>22562</v>
      </c>
      <c r="K20" s="537">
        <f>+I20*J20</f>
        <v>107146938</v>
      </c>
      <c r="L20" s="576"/>
      <c r="M20" s="568"/>
    </row>
    <row r="21" spans="1:13" ht="30" customHeight="1" thickBot="1">
      <c r="A21" s="568"/>
      <c r="B21" s="575"/>
      <c r="C21" s="532" t="s">
        <v>7</v>
      </c>
      <c r="D21" s="587"/>
      <c r="E21" s="588"/>
      <c r="F21" s="587"/>
      <c r="G21" s="587"/>
      <c r="H21" s="587"/>
      <c r="I21" s="529"/>
      <c r="J21" s="587"/>
      <c r="K21" s="536">
        <f>+SUM(K19:K20)</f>
        <v>111357768</v>
      </c>
      <c r="L21" s="576"/>
      <c r="M21" s="568"/>
    </row>
    <row r="22" spans="1:13" ht="30" customHeight="1" thickBot="1">
      <c r="A22" s="568"/>
      <c r="B22" s="575"/>
      <c r="C22" s="524">
        <v>3</v>
      </c>
      <c r="D22" s="525" t="s">
        <v>256</v>
      </c>
      <c r="E22" s="525"/>
      <c r="F22" s="525"/>
      <c r="G22" s="525"/>
      <c r="H22" s="525"/>
      <c r="I22" s="525"/>
      <c r="J22" s="525"/>
      <c r="K22" s="526"/>
      <c r="L22" s="576"/>
      <c r="M22" s="568"/>
    </row>
    <row r="23" spans="1:13" ht="53.25" customHeight="1">
      <c r="A23" s="568"/>
      <c r="B23" s="575"/>
      <c r="C23" s="527"/>
      <c r="D23" s="528">
        <v>3.1</v>
      </c>
      <c r="E23" s="528"/>
      <c r="F23" s="528"/>
      <c r="G23" s="589" t="s">
        <v>257</v>
      </c>
      <c r="H23" s="441" t="s">
        <v>56</v>
      </c>
      <c r="I23" s="486">
        <v>4625</v>
      </c>
      <c r="J23" s="530">
        <f>+'3,1'!O74</f>
        <v>51908</v>
      </c>
      <c r="K23" s="537">
        <f>+I23*J23</f>
        <v>240074500</v>
      </c>
      <c r="L23" s="576"/>
      <c r="M23" s="568"/>
    </row>
    <row r="24" spans="1:13" ht="30" customHeight="1" thickBot="1">
      <c r="A24" s="568"/>
      <c r="B24" s="575"/>
      <c r="C24" s="532" t="s">
        <v>7</v>
      </c>
      <c r="D24" s="587"/>
      <c r="E24" s="588"/>
      <c r="F24" s="587"/>
      <c r="G24" s="587"/>
      <c r="H24" s="587"/>
      <c r="I24" s="529"/>
      <c r="J24" s="587"/>
      <c r="K24" s="536">
        <f>+SUM(K23)</f>
        <v>240074500</v>
      </c>
      <c r="L24" s="576"/>
      <c r="M24" s="568"/>
    </row>
    <row r="25" spans="1:13" ht="30" customHeight="1" thickBot="1">
      <c r="A25" s="568"/>
      <c r="B25" s="575"/>
      <c r="C25" s="524">
        <v>4</v>
      </c>
      <c r="D25" s="525" t="s">
        <v>333</v>
      </c>
      <c r="E25" s="525"/>
      <c r="F25" s="525"/>
      <c r="G25" s="525"/>
      <c r="H25" s="525"/>
      <c r="I25" s="525"/>
      <c r="J25" s="525"/>
      <c r="K25" s="526"/>
      <c r="L25" s="576"/>
      <c r="M25" s="568"/>
    </row>
    <row r="26" spans="1:13" ht="40.5" customHeight="1">
      <c r="A26" s="568"/>
      <c r="B26" s="575"/>
      <c r="C26" s="527"/>
      <c r="D26" s="528">
        <v>4.0999999999999996</v>
      </c>
      <c r="E26" s="528"/>
      <c r="F26" s="528"/>
      <c r="G26" s="439" t="s">
        <v>331</v>
      </c>
      <c r="H26" s="440" t="s">
        <v>56</v>
      </c>
      <c r="I26" s="633">
        <v>2500</v>
      </c>
      <c r="J26" s="609">
        <f>+'4,1'!O72</f>
        <v>6715</v>
      </c>
      <c r="K26" s="606">
        <f>+I26*J26</f>
        <v>16787500</v>
      </c>
      <c r="L26" s="576"/>
      <c r="M26" s="568"/>
    </row>
    <row r="27" spans="1:13" ht="42.75" customHeight="1">
      <c r="A27" s="568"/>
      <c r="B27" s="575"/>
      <c r="C27" s="527"/>
      <c r="D27" s="73">
        <v>4.2</v>
      </c>
      <c r="E27" s="73"/>
      <c r="F27" s="73"/>
      <c r="G27" s="439" t="s">
        <v>332</v>
      </c>
      <c r="H27" s="440" t="s">
        <v>52</v>
      </c>
      <c r="I27" s="633">
        <v>1200</v>
      </c>
      <c r="J27" s="610">
        <f>+'4,2'!O71</f>
        <v>44837</v>
      </c>
      <c r="K27" s="537">
        <f t="shared" ref="K27" si="0">+I27*J27</f>
        <v>53804400</v>
      </c>
      <c r="L27" s="576"/>
      <c r="M27" s="568"/>
    </row>
    <row r="28" spans="1:13" ht="30" customHeight="1" thickBot="1">
      <c r="A28" s="568"/>
      <c r="B28" s="575"/>
      <c r="C28" s="538" t="s">
        <v>7</v>
      </c>
      <c r="D28" s="607"/>
      <c r="E28" s="607"/>
      <c r="F28" s="607"/>
      <c r="G28" s="608"/>
      <c r="H28" s="607"/>
      <c r="I28" s="529"/>
      <c r="J28" s="539"/>
      <c r="K28" s="540">
        <f>+SUM(K26:K27)</f>
        <v>70591900</v>
      </c>
      <c r="L28" s="576"/>
      <c r="M28" s="568"/>
    </row>
    <row r="29" spans="1:13" ht="30" customHeight="1" thickBot="1">
      <c r="A29" s="568"/>
      <c r="B29" s="575"/>
      <c r="C29" s="524">
        <v>5</v>
      </c>
      <c r="D29" s="525" t="s">
        <v>338</v>
      </c>
      <c r="E29" s="525"/>
      <c r="F29" s="525"/>
      <c r="G29" s="525"/>
      <c r="H29" s="525"/>
      <c r="I29" s="525"/>
      <c r="J29" s="525"/>
      <c r="K29" s="526"/>
      <c r="L29" s="576"/>
      <c r="M29" s="568"/>
    </row>
    <row r="30" spans="1:13" ht="30" customHeight="1">
      <c r="A30" s="568"/>
      <c r="B30" s="575"/>
      <c r="C30" s="527"/>
      <c r="D30" s="528">
        <v>5.0999999999999996</v>
      </c>
      <c r="E30" s="528"/>
      <c r="F30" s="528"/>
      <c r="G30" s="439" t="s">
        <v>334</v>
      </c>
      <c r="H30" s="440" t="s">
        <v>335</v>
      </c>
      <c r="I30" s="633">
        <v>1</v>
      </c>
      <c r="J30" s="609">
        <f>+'5,1'!O72</f>
        <v>231273</v>
      </c>
      <c r="K30" s="606">
        <f>+I30*J30</f>
        <v>231273</v>
      </c>
      <c r="L30" s="576"/>
      <c r="M30" s="568"/>
    </row>
    <row r="31" spans="1:13" ht="44.1" customHeight="1">
      <c r="A31" s="568"/>
      <c r="B31" s="575"/>
      <c r="C31" s="527"/>
      <c r="D31" s="73">
        <v>5.2</v>
      </c>
      <c r="E31" s="73"/>
      <c r="F31" s="73"/>
      <c r="G31" s="439" t="s">
        <v>336</v>
      </c>
      <c r="H31" s="440" t="s">
        <v>335</v>
      </c>
      <c r="I31" s="633">
        <v>1</v>
      </c>
      <c r="J31" s="610">
        <f>+'5,2'!O72</f>
        <v>742388</v>
      </c>
      <c r="K31" s="537">
        <f t="shared" ref="K31:K32" si="1">+I31*J31</f>
        <v>742388</v>
      </c>
      <c r="L31" s="576"/>
      <c r="M31" s="568"/>
    </row>
    <row r="32" spans="1:13" ht="30" customHeight="1">
      <c r="A32" s="568"/>
      <c r="B32" s="575"/>
      <c r="C32" s="527"/>
      <c r="D32" s="528">
        <v>5.3</v>
      </c>
      <c r="E32" s="528"/>
      <c r="F32" s="528"/>
      <c r="G32" s="439" t="s">
        <v>337</v>
      </c>
      <c r="H32" s="440" t="s">
        <v>335</v>
      </c>
      <c r="I32" s="633">
        <v>1</v>
      </c>
      <c r="J32" s="610">
        <f>+'5,3'!O72</f>
        <v>5731069</v>
      </c>
      <c r="K32" s="537">
        <f t="shared" si="1"/>
        <v>5731069</v>
      </c>
      <c r="L32" s="576"/>
      <c r="M32" s="568"/>
    </row>
    <row r="33" spans="1:25" ht="30" customHeight="1" thickBot="1">
      <c r="A33" s="568"/>
      <c r="B33" s="575"/>
      <c r="C33" s="538" t="s">
        <v>7</v>
      </c>
      <c r="D33" s="607"/>
      <c r="E33" s="607"/>
      <c r="F33" s="607"/>
      <c r="G33" s="608"/>
      <c r="H33" s="607"/>
      <c r="I33" s="529"/>
      <c r="J33" s="539"/>
      <c r="K33" s="540">
        <f>+SUM(K30:K32)</f>
        <v>6704730</v>
      </c>
      <c r="L33" s="576"/>
      <c r="M33" s="568"/>
    </row>
    <row r="34" spans="1:25" ht="30" customHeight="1" thickBot="1">
      <c r="A34" s="568"/>
      <c r="B34" s="575"/>
      <c r="C34" s="524">
        <v>6</v>
      </c>
      <c r="D34" s="525" t="s">
        <v>359</v>
      </c>
      <c r="E34" s="525"/>
      <c r="F34" s="525"/>
      <c r="G34" s="525"/>
      <c r="H34" s="525"/>
      <c r="I34" s="525"/>
      <c r="J34" s="525"/>
      <c r="K34" s="526"/>
      <c r="L34" s="576"/>
      <c r="M34" s="568"/>
    </row>
    <row r="35" spans="1:25" ht="30" customHeight="1">
      <c r="A35" s="568"/>
      <c r="B35" s="575"/>
      <c r="C35" s="527"/>
      <c r="D35" s="528">
        <v>6.1</v>
      </c>
      <c r="E35" s="528"/>
      <c r="F35" s="528"/>
      <c r="G35" s="647" t="s">
        <v>360</v>
      </c>
      <c r="H35" s="442" t="s">
        <v>52</v>
      </c>
      <c r="I35" s="648">
        <v>200</v>
      </c>
      <c r="J35" s="660">
        <f>+'6,1'!O74</f>
        <v>10988</v>
      </c>
      <c r="K35" s="661">
        <f>+I35*J35</f>
        <v>2197600</v>
      </c>
      <c r="L35" s="576"/>
      <c r="M35" s="568"/>
    </row>
    <row r="36" spans="1:25" ht="30" customHeight="1">
      <c r="A36" s="568"/>
      <c r="B36" s="575"/>
      <c r="C36" s="527"/>
      <c r="D36" s="528">
        <v>6.2</v>
      </c>
      <c r="E36" s="528"/>
      <c r="F36" s="528"/>
      <c r="G36" s="647" t="s">
        <v>1806</v>
      </c>
      <c r="H36" s="442" t="s">
        <v>52</v>
      </c>
      <c r="I36" s="648">
        <v>700</v>
      </c>
      <c r="J36" s="660">
        <f>+'6,2'!N67</f>
        <v>477</v>
      </c>
      <c r="K36" s="661">
        <f>+I36*J36</f>
        <v>333900</v>
      </c>
      <c r="L36" s="576"/>
      <c r="M36" s="568"/>
    </row>
    <row r="37" spans="1:25" ht="30" customHeight="1" thickBot="1">
      <c r="A37" s="568"/>
      <c r="B37" s="575"/>
      <c r="C37" s="538" t="s">
        <v>7</v>
      </c>
      <c r="D37" s="607"/>
      <c r="E37" s="607"/>
      <c r="F37" s="607"/>
      <c r="G37" s="608"/>
      <c r="H37" s="607"/>
      <c r="I37" s="529"/>
      <c r="J37" s="539"/>
      <c r="K37" s="735">
        <f>+SUM(K35:K36)</f>
        <v>2531500</v>
      </c>
      <c r="L37" s="576"/>
      <c r="M37" s="568"/>
    </row>
    <row r="38" spans="1:25" ht="30" customHeight="1" thickBot="1">
      <c r="A38" s="568"/>
      <c r="B38" s="575"/>
      <c r="C38" s="524">
        <v>7</v>
      </c>
      <c r="D38" s="525" t="s">
        <v>254</v>
      </c>
      <c r="E38" s="525"/>
      <c r="F38" s="525"/>
      <c r="G38" s="525"/>
      <c r="H38" s="525"/>
      <c r="I38" s="525"/>
      <c r="J38" s="525"/>
      <c r="K38" s="526"/>
      <c r="L38" s="576"/>
      <c r="M38" s="568"/>
    </row>
    <row r="39" spans="1:25" ht="30" customHeight="1">
      <c r="A39" s="568"/>
      <c r="B39" s="575"/>
      <c r="C39" s="527"/>
      <c r="D39" s="695">
        <v>7.1</v>
      </c>
      <c r="E39" s="695"/>
      <c r="F39" s="695"/>
      <c r="G39" s="696" t="s">
        <v>1811</v>
      </c>
      <c r="H39" s="736" t="s">
        <v>52</v>
      </c>
      <c r="I39" s="828">
        <v>200</v>
      </c>
      <c r="J39" s="829">
        <f>+'7,1'!H43</f>
        <v>23999</v>
      </c>
      <c r="K39" s="830">
        <f>+I39*J39</f>
        <v>4799800</v>
      </c>
      <c r="L39" s="576"/>
      <c r="M39" s="568"/>
    </row>
    <row r="40" spans="1:25" ht="30" customHeight="1">
      <c r="A40" s="568"/>
      <c r="B40" s="575"/>
      <c r="C40" s="527"/>
      <c r="D40" s="736">
        <v>7.2</v>
      </c>
      <c r="E40" s="736"/>
      <c r="F40" s="736"/>
      <c r="G40" s="696" t="s">
        <v>1811</v>
      </c>
      <c r="H40" s="736" t="s">
        <v>56</v>
      </c>
      <c r="I40" s="828">
        <v>200</v>
      </c>
      <c r="J40" s="831">
        <f>+'7,2'!H43</f>
        <v>14085</v>
      </c>
      <c r="K40" s="832">
        <f t="shared" ref="K40:K42" si="2">+I40*J40</f>
        <v>2817000</v>
      </c>
      <c r="L40" s="576"/>
      <c r="M40" s="568"/>
    </row>
    <row r="41" spans="1:25" ht="30" customHeight="1">
      <c r="A41" s="568"/>
      <c r="B41" s="575"/>
      <c r="C41" s="527"/>
      <c r="D41" s="695">
        <v>7.3</v>
      </c>
      <c r="E41" s="695"/>
      <c r="F41" s="695"/>
      <c r="G41" s="696" t="s">
        <v>1812</v>
      </c>
      <c r="H41" s="736" t="s">
        <v>52</v>
      </c>
      <c r="I41" s="828">
        <v>1200</v>
      </c>
      <c r="J41" s="831">
        <f>+'7,3'!H43</f>
        <v>18507</v>
      </c>
      <c r="K41" s="832">
        <f t="shared" si="2"/>
        <v>22208400</v>
      </c>
      <c r="L41" s="576"/>
      <c r="M41" s="568"/>
    </row>
    <row r="42" spans="1:25" s="568" customFormat="1" ht="30" customHeight="1">
      <c r="B42" s="575"/>
      <c r="C42" s="527"/>
      <c r="D42" s="73">
        <v>7.4</v>
      </c>
      <c r="E42" s="528"/>
      <c r="F42" s="528"/>
      <c r="G42" s="436" t="s">
        <v>281</v>
      </c>
      <c r="H42" s="73" t="s">
        <v>52</v>
      </c>
      <c r="I42" s="504">
        <v>1000</v>
      </c>
      <c r="J42" s="530">
        <f>+'7,4'!O72</f>
        <v>27821</v>
      </c>
      <c r="K42" s="694">
        <f t="shared" si="2"/>
        <v>27821000</v>
      </c>
      <c r="L42" s="576"/>
    </row>
    <row r="43" spans="1:25" ht="30" customHeight="1" thickBot="1">
      <c r="A43" s="568"/>
      <c r="B43" s="575"/>
      <c r="C43" s="538" t="s">
        <v>7</v>
      </c>
      <c r="D43" s="607"/>
      <c r="E43" s="607"/>
      <c r="F43" s="607"/>
      <c r="G43" s="608"/>
      <c r="H43" s="607"/>
      <c r="I43" s="529"/>
      <c r="J43" s="539"/>
      <c r="K43" s="540">
        <f>+SUM(K39:K42)</f>
        <v>57646200</v>
      </c>
      <c r="L43" s="576"/>
      <c r="M43" s="568"/>
    </row>
    <row r="44" spans="1:25" ht="30" customHeight="1" thickBot="1">
      <c r="A44" s="568"/>
      <c r="B44" s="575"/>
      <c r="C44" s="524">
        <v>8</v>
      </c>
      <c r="D44" s="525" t="s">
        <v>329</v>
      </c>
      <c r="E44" s="525"/>
      <c r="F44" s="525"/>
      <c r="G44" s="525"/>
      <c r="H44" s="525"/>
      <c r="I44" s="525"/>
      <c r="J44" s="525"/>
      <c r="K44" s="526"/>
      <c r="L44" s="576"/>
      <c r="M44" s="568"/>
    </row>
    <row r="45" spans="1:25" ht="30" customHeight="1">
      <c r="A45" s="568"/>
      <c r="B45" s="575"/>
      <c r="C45" s="527"/>
      <c r="D45" s="695">
        <v>8.1</v>
      </c>
      <c r="E45" s="695"/>
      <c r="F45" s="695"/>
      <c r="G45" s="696" t="s">
        <v>269</v>
      </c>
      <c r="H45" s="736" t="s">
        <v>52</v>
      </c>
      <c r="I45" s="437">
        <v>250</v>
      </c>
      <c r="J45" s="530">
        <f>+'8,1'!H43</f>
        <v>70320</v>
      </c>
      <c r="K45" s="537">
        <f>+I45*J45</f>
        <v>17580000</v>
      </c>
      <c r="L45" s="576"/>
      <c r="M45" s="568"/>
      <c r="Y45" s="808"/>
    </row>
    <row r="46" spans="1:25" ht="30" customHeight="1">
      <c r="A46" s="568"/>
      <c r="B46" s="575"/>
      <c r="C46" s="527"/>
      <c r="D46" s="695">
        <v>8.1999999999999993</v>
      </c>
      <c r="E46" s="695"/>
      <c r="F46" s="695"/>
      <c r="G46" s="696" t="s">
        <v>1768</v>
      </c>
      <c r="H46" s="736" t="s">
        <v>52</v>
      </c>
      <c r="I46" s="437">
        <v>130</v>
      </c>
      <c r="J46" s="530">
        <f>+'8,2'!H43</f>
        <v>89912</v>
      </c>
      <c r="K46" s="537">
        <f>+I46*J46</f>
        <v>11688560</v>
      </c>
      <c r="L46" s="576"/>
      <c r="M46" s="568"/>
    </row>
    <row r="47" spans="1:25" ht="30" customHeight="1" thickBot="1">
      <c r="A47" s="568"/>
      <c r="B47" s="575"/>
      <c r="C47" s="532" t="s">
        <v>7</v>
      </c>
      <c r="D47" s="541"/>
      <c r="E47" s="541"/>
      <c r="F47" s="541"/>
      <c r="G47" s="542"/>
      <c r="H47" s="533"/>
      <c r="I47" s="529"/>
      <c r="J47" s="535"/>
      <c r="K47" s="536">
        <f>+SUM(K45:K46)</f>
        <v>29268560</v>
      </c>
      <c r="L47" s="576"/>
      <c r="M47" s="568"/>
      <c r="W47" s="810"/>
    </row>
    <row r="48" spans="1:25" ht="30" customHeight="1" thickBot="1">
      <c r="A48" s="568"/>
      <c r="B48" s="575"/>
      <c r="C48" s="524">
        <v>9</v>
      </c>
      <c r="D48" s="525" t="s">
        <v>330</v>
      </c>
      <c r="E48" s="525"/>
      <c r="F48" s="525"/>
      <c r="G48" s="525"/>
      <c r="H48" s="525"/>
      <c r="I48" s="525"/>
      <c r="J48" s="525"/>
      <c r="K48" s="526"/>
      <c r="L48" s="576"/>
      <c r="M48" s="568"/>
    </row>
    <row r="49" spans="1:25" ht="30" customHeight="1">
      <c r="A49" s="568"/>
      <c r="B49" s="575"/>
      <c r="C49" s="527"/>
      <c r="D49" s="528">
        <v>9.1</v>
      </c>
      <c r="E49" s="528"/>
      <c r="F49" s="528"/>
      <c r="G49" s="590" t="s">
        <v>275</v>
      </c>
      <c r="H49" s="833" t="s">
        <v>52</v>
      </c>
      <c r="I49" s="518">
        <v>6</v>
      </c>
      <c r="J49" s="530">
        <f>+'9,1'!H43</f>
        <v>252201</v>
      </c>
      <c r="K49" s="537">
        <f>+I49*J49</f>
        <v>1513206</v>
      </c>
      <c r="L49" s="576"/>
      <c r="M49" s="568"/>
      <c r="W49" s="811"/>
    </row>
    <row r="50" spans="1:25" ht="30" customHeight="1" thickBot="1">
      <c r="A50" s="568"/>
      <c r="B50" s="575"/>
      <c r="C50" s="532" t="s">
        <v>7</v>
      </c>
      <c r="D50" s="541"/>
      <c r="E50" s="541"/>
      <c r="F50" s="541"/>
      <c r="G50" s="534"/>
      <c r="H50" s="533"/>
      <c r="I50" s="529"/>
      <c r="J50" s="535"/>
      <c r="K50" s="536">
        <f>+SUM(K49)</f>
        <v>1513206</v>
      </c>
      <c r="L50" s="576"/>
      <c r="M50" s="568"/>
    </row>
    <row r="51" spans="1:25" s="547" customFormat="1" ht="30" customHeight="1" thickBot="1">
      <c r="A51" s="543"/>
      <c r="B51" s="544"/>
      <c r="C51" s="524">
        <v>10</v>
      </c>
      <c r="D51" s="525" t="s">
        <v>276</v>
      </c>
      <c r="E51" s="525"/>
      <c r="F51" s="525"/>
      <c r="G51" s="525"/>
      <c r="H51" s="525"/>
      <c r="I51" s="525"/>
      <c r="J51" s="525"/>
      <c r="K51" s="526"/>
      <c r="L51" s="546"/>
      <c r="M51" s="543"/>
      <c r="W51" s="804"/>
      <c r="Y51" s="809"/>
    </row>
    <row r="52" spans="1:25" s="547" customFormat="1" ht="26.25" customHeight="1">
      <c r="A52" s="543"/>
      <c r="B52" s="544"/>
      <c r="C52" s="527"/>
      <c r="D52" s="695">
        <v>10.1</v>
      </c>
      <c r="E52" s="695"/>
      <c r="F52" s="695"/>
      <c r="G52" s="834" t="s">
        <v>277</v>
      </c>
      <c r="H52" s="835" t="s">
        <v>52</v>
      </c>
      <c r="I52" s="836">
        <v>15</v>
      </c>
      <c r="J52" s="837">
        <f>+'10,1'!H43</f>
        <v>567008</v>
      </c>
      <c r="K52" s="832">
        <f>+I52*J52</f>
        <v>8505120</v>
      </c>
      <c r="L52" s="546"/>
      <c r="M52" s="543"/>
      <c r="X52" s="812"/>
    </row>
    <row r="53" spans="1:25" s="547" customFormat="1" ht="26.25" customHeight="1">
      <c r="A53" s="543"/>
      <c r="B53" s="544"/>
      <c r="C53" s="527"/>
      <c r="D53" s="695">
        <v>10.199999999999999</v>
      </c>
      <c r="E53" s="695"/>
      <c r="F53" s="695"/>
      <c r="G53" s="737" t="s">
        <v>278</v>
      </c>
      <c r="H53" s="738" t="s">
        <v>52</v>
      </c>
      <c r="I53" s="838">
        <v>18</v>
      </c>
      <c r="J53" s="837">
        <f>+'10,2'!H43</f>
        <v>41343</v>
      </c>
      <c r="K53" s="832">
        <f>+I53*J53</f>
        <v>744174</v>
      </c>
      <c r="L53" s="546"/>
      <c r="M53" s="543"/>
      <c r="W53" s="618"/>
    </row>
    <row r="54" spans="1:25" s="547" customFormat="1" ht="30" customHeight="1" thickBot="1">
      <c r="A54" s="543"/>
      <c r="B54" s="544"/>
      <c r="C54" s="532" t="s">
        <v>7</v>
      </c>
      <c r="D54" s="541"/>
      <c r="E54" s="541"/>
      <c r="F54" s="541"/>
      <c r="G54" s="534"/>
      <c r="H54" s="533"/>
      <c r="I54" s="529"/>
      <c r="J54" s="535"/>
      <c r="K54" s="536">
        <f>+SUM(K52:K53)</f>
        <v>9249294</v>
      </c>
      <c r="L54" s="546"/>
      <c r="M54" s="543"/>
      <c r="W54" s="803"/>
    </row>
    <row r="55" spans="1:25" s="547" customFormat="1" ht="30" customHeight="1" thickBot="1">
      <c r="A55" s="543"/>
      <c r="B55" s="544"/>
      <c r="C55" s="524">
        <v>11</v>
      </c>
      <c r="D55" s="525" t="s">
        <v>321</v>
      </c>
      <c r="E55" s="525"/>
      <c r="F55" s="525"/>
      <c r="G55" s="734"/>
      <c r="H55" s="525"/>
      <c r="I55" s="525"/>
      <c r="J55" s="525"/>
      <c r="K55" s="526"/>
      <c r="L55" s="546"/>
      <c r="M55" s="543"/>
      <c r="Y55" s="807"/>
    </row>
    <row r="56" spans="1:25" s="547" customFormat="1" ht="30" customHeight="1">
      <c r="A56" s="543"/>
      <c r="B56" s="544"/>
      <c r="C56" s="527"/>
      <c r="D56" s="528">
        <v>11.1</v>
      </c>
      <c r="E56" s="528"/>
      <c r="F56" s="528"/>
      <c r="G56" s="436" t="s">
        <v>252</v>
      </c>
      <c r="H56" s="73" t="s">
        <v>52</v>
      </c>
      <c r="I56" s="437">
        <v>360</v>
      </c>
      <c r="J56" s="530">
        <f>+'11,1'!O75</f>
        <v>6346</v>
      </c>
      <c r="K56" s="537">
        <f>+I56*J56</f>
        <v>2284560</v>
      </c>
      <c r="L56" s="546"/>
      <c r="M56" s="543"/>
      <c r="W56" s="543"/>
    </row>
    <row r="57" spans="1:25" s="547" customFormat="1" ht="30" customHeight="1">
      <c r="A57" s="543"/>
      <c r="B57" s="544"/>
      <c r="C57" s="527"/>
      <c r="D57" s="528">
        <v>11.2</v>
      </c>
      <c r="E57" s="528"/>
      <c r="F57" s="528"/>
      <c r="G57" s="436" t="s">
        <v>248</v>
      </c>
      <c r="H57" s="73" t="s">
        <v>52</v>
      </c>
      <c r="I57" s="437">
        <v>250</v>
      </c>
      <c r="J57" s="530">
        <f>+'11,2'!O74</f>
        <v>8632</v>
      </c>
      <c r="K57" s="537">
        <f t="shared" ref="K57:K60" si="3">+I57*J57</f>
        <v>2158000</v>
      </c>
      <c r="L57" s="546"/>
      <c r="M57" s="543"/>
    </row>
    <row r="58" spans="1:25" s="547" customFormat="1" ht="30" customHeight="1">
      <c r="A58" s="543"/>
      <c r="B58" s="544"/>
      <c r="C58" s="527"/>
      <c r="D58" s="528">
        <v>11.3</v>
      </c>
      <c r="E58" s="528"/>
      <c r="F58" s="528"/>
      <c r="G58" s="436" t="s">
        <v>249</v>
      </c>
      <c r="H58" s="73" t="s">
        <v>56</v>
      </c>
      <c r="I58" s="437">
        <v>620</v>
      </c>
      <c r="J58" s="530">
        <f>+'11,3'!O74</f>
        <v>4455</v>
      </c>
      <c r="K58" s="537">
        <f t="shared" si="3"/>
        <v>2762100</v>
      </c>
      <c r="L58" s="546"/>
      <c r="M58" s="543"/>
    </row>
    <row r="59" spans="1:25" s="547" customFormat="1" ht="30" customHeight="1">
      <c r="A59" s="543"/>
      <c r="B59" s="544"/>
      <c r="C59" s="527"/>
      <c r="D59" s="528">
        <v>11.4</v>
      </c>
      <c r="E59" s="528"/>
      <c r="F59" s="528"/>
      <c r="G59" s="436" t="s">
        <v>246</v>
      </c>
      <c r="H59" s="73" t="s">
        <v>250</v>
      </c>
      <c r="I59" s="437">
        <v>26</v>
      </c>
      <c r="J59" s="530">
        <f>+'11,4'!O74</f>
        <v>812777</v>
      </c>
      <c r="K59" s="537">
        <f t="shared" si="3"/>
        <v>21132202</v>
      </c>
      <c r="L59" s="546"/>
      <c r="M59" s="543"/>
    </row>
    <row r="60" spans="1:25" s="547" customFormat="1" ht="30" customHeight="1">
      <c r="A60" s="543"/>
      <c r="B60" s="544"/>
      <c r="C60" s="527"/>
      <c r="D60" s="695">
        <v>11.5</v>
      </c>
      <c r="E60" s="695"/>
      <c r="F60" s="695"/>
      <c r="G60" s="696" t="s">
        <v>251</v>
      </c>
      <c r="H60" s="73" t="s">
        <v>52</v>
      </c>
      <c r="I60" s="437">
        <v>280</v>
      </c>
      <c r="J60" s="530">
        <f>+'11,5'!O74</f>
        <v>33866</v>
      </c>
      <c r="K60" s="537">
        <f t="shared" si="3"/>
        <v>9482480</v>
      </c>
      <c r="L60" s="546"/>
      <c r="M60" s="543"/>
    </row>
    <row r="61" spans="1:25" s="547" customFormat="1" ht="30" customHeight="1" thickBot="1">
      <c r="A61" s="543"/>
      <c r="B61" s="544"/>
      <c r="C61" s="532" t="s">
        <v>7</v>
      </c>
      <c r="D61" s="541"/>
      <c r="E61" s="541"/>
      <c r="F61" s="541"/>
      <c r="G61" s="534"/>
      <c r="H61" s="533"/>
      <c r="I61" s="529"/>
      <c r="J61" s="535"/>
      <c r="K61" s="536">
        <f>+SUM(K56:K60)</f>
        <v>37819342</v>
      </c>
      <c r="L61" s="546"/>
      <c r="M61" s="543"/>
    </row>
    <row r="62" spans="1:25" s="547" customFormat="1" ht="30" customHeight="1" thickBot="1">
      <c r="A62" s="543"/>
      <c r="B62" s="544"/>
      <c r="C62" s="524">
        <v>12</v>
      </c>
      <c r="D62" s="525" t="s">
        <v>1805</v>
      </c>
      <c r="E62" s="525"/>
      <c r="F62" s="525"/>
      <c r="G62" s="525"/>
      <c r="H62" s="525"/>
      <c r="I62" s="525"/>
      <c r="J62" s="525"/>
      <c r="K62" s="526"/>
      <c r="L62" s="546"/>
      <c r="M62" s="543"/>
      <c r="W62" s="804"/>
      <c r="Y62" s="809"/>
    </row>
    <row r="63" spans="1:25" s="547" customFormat="1" ht="26.25" customHeight="1">
      <c r="A63" s="543"/>
      <c r="B63" s="544"/>
      <c r="C63" s="527"/>
      <c r="D63" s="695">
        <v>12.1</v>
      </c>
      <c r="E63" s="695"/>
      <c r="F63" s="695"/>
      <c r="G63" s="834" t="s">
        <v>1813</v>
      </c>
      <c r="H63" s="835" t="s">
        <v>1810</v>
      </c>
      <c r="I63" s="836">
        <v>144</v>
      </c>
      <c r="J63" s="837">
        <f>+'12,1'!J43</f>
        <v>14253</v>
      </c>
      <c r="K63" s="832">
        <f>+I63*J63</f>
        <v>2052432</v>
      </c>
      <c r="L63" s="546"/>
      <c r="M63" s="543"/>
      <c r="X63" s="812"/>
    </row>
    <row r="64" spans="1:25" s="547" customFormat="1" ht="26.25" customHeight="1">
      <c r="A64" s="543"/>
      <c r="B64" s="544"/>
      <c r="C64" s="527"/>
      <c r="D64" s="695">
        <v>12.2</v>
      </c>
      <c r="E64" s="695"/>
      <c r="F64" s="695"/>
      <c r="G64" s="737" t="s">
        <v>1814</v>
      </c>
      <c r="H64" s="738" t="s">
        <v>1810</v>
      </c>
      <c r="I64" s="838">
        <v>144</v>
      </c>
      <c r="J64" s="837">
        <f>+'12,2'!J43</f>
        <v>17294</v>
      </c>
      <c r="K64" s="832">
        <f>+I64*J64</f>
        <v>2490336</v>
      </c>
      <c r="L64" s="546"/>
      <c r="M64" s="543"/>
      <c r="W64" s="618"/>
    </row>
    <row r="65" spans="1:23" s="547" customFormat="1" ht="26.25" customHeight="1">
      <c r="A65" s="543"/>
      <c r="B65" s="544"/>
      <c r="C65" s="527"/>
      <c r="D65" s="695">
        <v>12.3</v>
      </c>
      <c r="E65" s="695"/>
      <c r="F65" s="695"/>
      <c r="G65" s="737" t="s">
        <v>1815</v>
      </c>
      <c r="H65" s="738" t="s">
        <v>1810</v>
      </c>
      <c r="I65" s="838">
        <v>144</v>
      </c>
      <c r="J65" s="837">
        <f>+'12,3'!J43</f>
        <v>34588</v>
      </c>
      <c r="K65" s="832">
        <f>+I65*J65</f>
        <v>4980672</v>
      </c>
      <c r="L65" s="546"/>
      <c r="M65" s="543"/>
      <c r="W65" s="618"/>
    </row>
    <row r="66" spans="1:23" s="547" customFormat="1" ht="30" customHeight="1" thickBot="1">
      <c r="A66" s="543"/>
      <c r="B66" s="544"/>
      <c r="C66" s="532" t="s">
        <v>7</v>
      </c>
      <c r="D66" s="541"/>
      <c r="E66" s="541"/>
      <c r="F66" s="541"/>
      <c r="G66" s="534"/>
      <c r="H66" s="533"/>
      <c r="I66" s="529"/>
      <c r="J66" s="535"/>
      <c r="K66" s="536">
        <f>+SUM(K63:K65)</f>
        <v>9523440</v>
      </c>
      <c r="L66" s="546"/>
      <c r="M66" s="543"/>
      <c r="W66" s="803"/>
    </row>
    <row r="67" spans="1:23" s="547" customFormat="1" ht="30" customHeight="1" thickBot="1">
      <c r="A67" s="543"/>
      <c r="B67" s="544"/>
      <c r="C67" s="1249" t="s">
        <v>307</v>
      </c>
      <c r="D67" s="1250"/>
      <c r="E67" s="1250"/>
      <c r="F67" s="1250"/>
      <c r="G67" s="1250"/>
      <c r="H67" s="1250"/>
      <c r="I67" s="1250"/>
      <c r="J67" s="1251"/>
      <c r="K67" s="545">
        <f>+ROUND(K17+K21+K24+K43+K47+K50+K54+K61+K33+K28+K37+K66,0)</f>
        <v>905475471</v>
      </c>
      <c r="L67" s="546"/>
      <c r="M67" s="543"/>
      <c r="O67" s="543"/>
      <c r="W67" s="804"/>
    </row>
    <row r="68" spans="1:23" s="547" customFormat="1" ht="30" customHeight="1">
      <c r="A68" s="543"/>
      <c r="B68" s="544"/>
      <c r="C68" s="548"/>
      <c r="D68" s="548"/>
      <c r="E68" s="548"/>
      <c r="F68" s="548"/>
      <c r="G68" s="548"/>
      <c r="H68" s="548"/>
      <c r="I68" s="548"/>
      <c r="J68" s="548"/>
      <c r="K68" s="549"/>
      <c r="L68" s="546"/>
      <c r="M68" s="543"/>
      <c r="O68" s="618"/>
      <c r="W68" s="804"/>
    </row>
    <row r="69" spans="1:23" s="547" customFormat="1" ht="28.5" customHeight="1">
      <c r="A69" s="543"/>
      <c r="B69" s="544"/>
      <c r="C69" s="550"/>
      <c r="D69" s="551"/>
      <c r="E69" s="551"/>
      <c r="F69" s="551"/>
      <c r="G69" s="1252" t="s">
        <v>308</v>
      </c>
      <c r="H69" s="1252"/>
      <c r="I69" s="1252"/>
      <c r="J69" s="1252"/>
      <c r="K69" s="552">
        <f>ROUND((K67/(1+29%))*5%*19%,0)</f>
        <v>6668230</v>
      </c>
      <c r="L69" s="546"/>
      <c r="M69" s="543"/>
      <c r="W69" s="803"/>
    </row>
    <row r="70" spans="1:23" s="547" customFormat="1" ht="46.5" customHeight="1">
      <c r="A70" s="543"/>
      <c r="B70" s="544"/>
      <c r="C70" s="550"/>
      <c r="D70" s="551"/>
      <c r="E70" s="551"/>
      <c r="F70" s="551"/>
      <c r="G70" s="1252" t="s">
        <v>309</v>
      </c>
      <c r="H70" s="1252"/>
      <c r="I70" s="1252"/>
      <c r="J70" s="1252"/>
      <c r="K70" s="553">
        <f>+K67+K69</f>
        <v>912143701</v>
      </c>
      <c r="L70" s="561"/>
      <c r="M70" s="543"/>
    </row>
    <row r="71" spans="1:23" s="547" customFormat="1" ht="32.25" customHeight="1" thickBot="1">
      <c r="A71" s="543"/>
      <c r="B71" s="544"/>
      <c r="C71" s="550"/>
      <c r="D71" s="551"/>
      <c r="E71" s="551"/>
      <c r="F71" s="551"/>
      <c r="G71" s="554"/>
      <c r="H71" s="554"/>
      <c r="I71" s="554"/>
      <c r="J71" s="554"/>
      <c r="K71" s="555"/>
      <c r="L71" s="561"/>
      <c r="M71" s="543"/>
    </row>
    <row r="72" spans="1:23" s="547" customFormat="1" ht="30" customHeight="1" thickBot="1">
      <c r="A72" s="543"/>
      <c r="B72" s="544"/>
      <c r="C72" s="524">
        <v>13</v>
      </c>
      <c r="D72" s="525" t="s">
        <v>322</v>
      </c>
      <c r="E72" s="525"/>
      <c r="F72" s="525"/>
      <c r="G72" s="525"/>
      <c r="H72" s="525"/>
      <c r="I72" s="525"/>
      <c r="J72" s="525"/>
      <c r="K72" s="526"/>
      <c r="L72" s="561"/>
      <c r="M72" s="543"/>
    </row>
    <row r="73" spans="1:23" s="566" customFormat="1" ht="58.5" customHeight="1">
      <c r="A73" s="543"/>
      <c r="B73" s="544"/>
      <c r="C73" s="527"/>
      <c r="D73" s="695">
        <v>13.1</v>
      </c>
      <c r="E73" s="695"/>
      <c r="F73" s="695"/>
      <c r="G73" s="839" t="s">
        <v>1816</v>
      </c>
      <c r="H73" s="442" t="s">
        <v>1769</v>
      </c>
      <c r="I73" s="443">
        <v>1</v>
      </c>
      <c r="J73" s="487">
        <f>+'13,1'!D13</f>
        <v>59226261.999999985</v>
      </c>
      <c r="K73" s="537">
        <f>+I73*J73</f>
        <v>59226261.999999985</v>
      </c>
      <c r="L73" s="546"/>
      <c r="M73" s="543"/>
    </row>
    <row r="74" spans="1:23" ht="57" customHeight="1" thickBot="1">
      <c r="A74" s="568"/>
      <c r="B74" s="575"/>
      <c r="C74" s="532" t="s">
        <v>7</v>
      </c>
      <c r="D74" s="541"/>
      <c r="E74" s="541"/>
      <c r="F74" s="541"/>
      <c r="G74" s="534"/>
      <c r="H74" s="533"/>
      <c r="I74" s="591"/>
      <c r="J74" s="535"/>
      <c r="K74" s="536">
        <f>+SUM(K73)</f>
        <v>59226261.999999985</v>
      </c>
      <c r="L74" s="576"/>
      <c r="M74" s="568"/>
    </row>
    <row r="75" spans="1:23" ht="32.25" customHeight="1" thickBot="1">
      <c r="A75" s="568"/>
      <c r="B75" s="575"/>
      <c r="C75" s="550"/>
      <c r="D75" s="551"/>
      <c r="E75" s="551"/>
      <c r="F75" s="551"/>
      <c r="G75" s="592"/>
      <c r="H75" s="593"/>
      <c r="I75" s="593"/>
      <c r="J75" s="594"/>
      <c r="K75" s="595"/>
      <c r="L75" s="576"/>
      <c r="M75" s="568"/>
    </row>
    <row r="76" spans="1:23" ht="36.75" customHeight="1" thickBot="1">
      <c r="A76" s="568"/>
      <c r="B76" s="544"/>
      <c r="C76" s="550"/>
      <c r="D76" s="556"/>
      <c r="E76" s="550"/>
      <c r="F76" s="550"/>
      <c r="G76" s="557" t="s">
        <v>8</v>
      </c>
      <c r="H76" s="558"/>
      <c r="I76" s="559"/>
      <c r="J76" s="560"/>
      <c r="K76" s="545">
        <f>+K70+K74</f>
        <v>971369963</v>
      </c>
      <c r="L76" s="596"/>
      <c r="M76" s="568"/>
    </row>
    <row r="77" spans="1:23" ht="17.25" thickBot="1">
      <c r="A77" s="568"/>
      <c r="B77" s="575"/>
      <c r="C77" s="550"/>
      <c r="D77" s="556"/>
      <c r="E77" s="556"/>
      <c r="F77" s="556"/>
      <c r="G77" s="550"/>
      <c r="H77" s="550"/>
      <c r="I77" s="562"/>
      <c r="J77" s="563"/>
      <c r="K77" s="564"/>
      <c r="L77" s="576"/>
      <c r="M77" s="568"/>
    </row>
    <row r="78" spans="1:23">
      <c r="B78" s="583"/>
      <c r="C78" s="565"/>
      <c r="D78" s="1253"/>
      <c r="E78" s="1253"/>
      <c r="F78" s="1253"/>
      <c r="G78" s="1253"/>
      <c r="H78" s="1253"/>
      <c r="I78" s="1253"/>
      <c r="J78" s="1253"/>
      <c r="K78" s="1254"/>
      <c r="L78" s="576"/>
    </row>
    <row r="79" spans="1:23" ht="60" customHeight="1">
      <c r="B79" s="544"/>
      <c r="C79" s="1239" t="s">
        <v>323</v>
      </c>
      <c r="D79" s="1240"/>
      <c r="E79" s="1240"/>
      <c r="F79" s="1240"/>
      <c r="G79" s="1240"/>
      <c r="H79" s="1255" t="s">
        <v>310</v>
      </c>
      <c r="I79" s="1255"/>
      <c r="J79" s="1255"/>
      <c r="K79" s="597" t="s">
        <v>311</v>
      </c>
      <c r="L79" s="576"/>
    </row>
    <row r="80" spans="1:23" ht="55.5" customHeight="1">
      <c r="A80" s="543"/>
      <c r="B80" s="598"/>
      <c r="C80" s="1239" t="s">
        <v>324</v>
      </c>
      <c r="D80" s="1240"/>
      <c r="E80" s="1240"/>
      <c r="F80" s="1240"/>
      <c r="G80" s="1240"/>
      <c r="H80" s="1241" t="s">
        <v>312</v>
      </c>
      <c r="I80" s="1241"/>
      <c r="J80" s="599" t="s">
        <v>313</v>
      </c>
      <c r="K80" s="600">
        <v>0.22</v>
      </c>
      <c r="L80" s="601"/>
      <c r="M80" s="543"/>
    </row>
    <row r="81" spans="1:13" ht="132.75" customHeight="1">
      <c r="A81" s="543"/>
      <c r="B81" s="544"/>
      <c r="C81" s="1239" t="s">
        <v>325</v>
      </c>
      <c r="D81" s="1240"/>
      <c r="E81" s="1240"/>
      <c r="F81" s="1240"/>
      <c r="G81" s="1240"/>
      <c r="H81" s="1246" t="s">
        <v>314</v>
      </c>
      <c r="I81" s="1247"/>
      <c r="J81" s="599" t="s">
        <v>315</v>
      </c>
      <c r="K81" s="600">
        <v>0.02</v>
      </c>
      <c r="L81" s="561"/>
      <c r="M81" s="543"/>
    </row>
    <row r="82" spans="1:13" ht="57.75" customHeight="1">
      <c r="A82" s="543"/>
      <c r="B82" s="544"/>
      <c r="C82" s="1239" t="s">
        <v>326</v>
      </c>
      <c r="D82" s="1240"/>
      <c r="E82" s="1240"/>
      <c r="F82" s="1240"/>
      <c r="G82" s="1240"/>
      <c r="H82" s="1248" t="s">
        <v>316</v>
      </c>
      <c r="I82" s="1241"/>
      <c r="J82" s="599" t="s">
        <v>317</v>
      </c>
      <c r="K82" s="600">
        <v>0.05</v>
      </c>
      <c r="L82" s="546"/>
      <c r="M82" s="543"/>
    </row>
    <row r="83" spans="1:13" ht="23.25" customHeight="1">
      <c r="A83" s="543"/>
      <c r="B83" s="544"/>
      <c r="C83" s="1239" t="s">
        <v>327</v>
      </c>
      <c r="D83" s="1240"/>
      <c r="E83" s="1240"/>
      <c r="F83" s="1240"/>
      <c r="G83" s="1240"/>
      <c r="H83" s="1241" t="s">
        <v>318</v>
      </c>
      <c r="I83" s="1241"/>
      <c r="J83" s="599" t="s">
        <v>319</v>
      </c>
      <c r="K83" s="600">
        <f>+SUM(K80:K82)</f>
        <v>0.28999999999999998</v>
      </c>
      <c r="L83" s="576"/>
      <c r="M83" s="568"/>
    </row>
    <row r="84" spans="1:13" ht="39.75" customHeight="1" thickBot="1">
      <c r="A84" s="543"/>
      <c r="B84" s="544"/>
      <c r="C84" s="1242"/>
      <c r="D84" s="1243"/>
      <c r="E84" s="1243"/>
      <c r="F84" s="1243"/>
      <c r="G84" s="1243"/>
      <c r="H84" s="1244"/>
      <c r="I84" s="1244"/>
      <c r="J84" s="1244"/>
      <c r="K84" s="1245"/>
      <c r="L84" s="576"/>
      <c r="M84" s="568"/>
    </row>
    <row r="85" spans="1:13">
      <c r="A85" s="543"/>
      <c r="B85" s="544"/>
      <c r="C85" s="568"/>
      <c r="D85" s="568"/>
      <c r="E85" s="569"/>
      <c r="F85" s="568"/>
      <c r="G85" s="602"/>
      <c r="H85" s="568"/>
      <c r="I85" s="568"/>
      <c r="J85" s="568"/>
      <c r="K85" s="568"/>
      <c r="L85" s="576"/>
      <c r="M85" s="568"/>
    </row>
    <row r="86" spans="1:13">
      <c r="A86" s="543"/>
      <c r="B86" s="544"/>
      <c r="L86" s="576"/>
      <c r="M86" s="568"/>
    </row>
    <row r="87" spans="1:13" ht="17.25" thickBot="1">
      <c r="A87" s="543"/>
      <c r="B87" s="567"/>
      <c r="C87" s="604"/>
      <c r="D87" s="604"/>
      <c r="E87" s="604"/>
      <c r="F87" s="604"/>
      <c r="G87" s="604"/>
      <c r="H87" s="604"/>
      <c r="I87" s="604"/>
      <c r="J87" s="604"/>
      <c r="K87" s="604"/>
      <c r="L87" s="605"/>
    </row>
    <row r="88" spans="1:13" ht="17.25" thickTop="1">
      <c r="C88" s="568"/>
      <c r="D88" s="568"/>
      <c r="E88" s="568"/>
      <c r="F88" s="568"/>
      <c r="G88" s="568"/>
      <c r="H88" s="568"/>
      <c r="I88" s="568"/>
      <c r="J88" s="568"/>
      <c r="K88" s="568"/>
    </row>
    <row r="89" spans="1:13">
      <c r="B89" s="543"/>
    </row>
  </sheetData>
  <mergeCells count="31">
    <mergeCell ref="C10:K10"/>
    <mergeCell ref="C3:F3"/>
    <mergeCell ref="C5:K5"/>
    <mergeCell ref="C6:K6"/>
    <mergeCell ref="C7:K7"/>
    <mergeCell ref="C8:K9"/>
    <mergeCell ref="C11:K11"/>
    <mergeCell ref="C12:C13"/>
    <mergeCell ref="D12:D13"/>
    <mergeCell ref="E12:F12"/>
    <mergeCell ref="G12:G13"/>
    <mergeCell ref="H12:H13"/>
    <mergeCell ref="I12:I13"/>
    <mergeCell ref="J12:J13"/>
    <mergeCell ref="K12:K13"/>
    <mergeCell ref="C67:J67"/>
    <mergeCell ref="G69:J69"/>
    <mergeCell ref="G70:J70"/>
    <mergeCell ref="D78:K78"/>
    <mergeCell ref="C79:G79"/>
    <mergeCell ref="H79:J79"/>
    <mergeCell ref="C83:G83"/>
    <mergeCell ref="H83:I83"/>
    <mergeCell ref="C84:G84"/>
    <mergeCell ref="H84:K84"/>
    <mergeCell ref="C80:G80"/>
    <mergeCell ref="H80:I80"/>
    <mergeCell ref="C81:G81"/>
    <mergeCell ref="H81:I81"/>
    <mergeCell ref="C82:G82"/>
    <mergeCell ref="H82:I82"/>
  </mergeCells>
  <pageMargins left="0.11811023622047245" right="0.11811023622047245" top="0.15748031496062992" bottom="0.15748031496062992" header="0.31496062992125984" footer="0.31496062992125984"/>
  <pageSetup scale="40" orientation="portrait" horizontalDpi="1200" verticalDpi="1200"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P66"/>
  <sheetViews>
    <sheetView showGridLines="0" view="pageBreakPreview" topLeftCell="A34" zoomScale="70" zoomScaleNormal="80" zoomScaleSheetLayoutView="70" zoomScalePageLayoutView="85" workbookViewId="0">
      <selection activeCell="L58" sqref="L58"/>
    </sheetView>
  </sheetViews>
  <sheetFormatPr baseColWidth="10" defaultColWidth="11.42578125" defaultRowHeight="12.75"/>
  <cols>
    <col min="1" max="2" width="3.42578125" style="1" customWidth="1"/>
    <col min="3" max="3" width="12.42578125" style="1" customWidth="1"/>
    <col min="4" max="4" width="18" style="1" customWidth="1"/>
    <col min="5" max="9" width="11.42578125" style="1"/>
    <col min="10" max="10" width="26.140625" style="1" bestFit="1" customWidth="1"/>
    <col min="11" max="11" width="13.28515625" style="1" customWidth="1"/>
    <col min="12" max="12" width="17.42578125" style="1" customWidth="1"/>
    <col min="13" max="14" width="11.42578125" style="1"/>
    <col min="15" max="15" width="20" style="1" customWidth="1"/>
    <col min="16" max="16" width="3.42578125" style="3" customWidth="1"/>
    <col min="17" max="17" width="3.42578125" style="1" customWidth="1"/>
    <col min="18" max="16384" width="11.42578125" style="1"/>
  </cols>
  <sheetData>
    <row r="1" spans="2:16" ht="13.5" thickBot="1"/>
    <row r="2" spans="2:16" ht="13.5" thickTop="1">
      <c r="B2" s="4"/>
      <c r="C2" s="5"/>
      <c r="D2" s="5"/>
      <c r="E2" s="5"/>
      <c r="F2" s="5"/>
      <c r="G2" s="5"/>
      <c r="H2" s="5"/>
      <c r="I2" s="5"/>
      <c r="J2" s="5"/>
      <c r="K2" s="5"/>
      <c r="L2" s="5"/>
      <c r="M2" s="5"/>
      <c r="N2" s="5"/>
      <c r="O2" s="5"/>
      <c r="P2" s="6"/>
    </row>
    <row r="3" spans="2:16">
      <c r="B3" s="7"/>
      <c r="C3" s="71" t="s">
        <v>9</v>
      </c>
      <c r="D3" s="72" t="s">
        <v>10</v>
      </c>
      <c r="E3" s="71" t="s">
        <v>11</v>
      </c>
      <c r="F3" s="72">
        <v>2</v>
      </c>
      <c r="G3" s="2"/>
      <c r="H3" s="2"/>
      <c r="I3" s="2"/>
      <c r="J3" s="2"/>
      <c r="K3" s="2"/>
      <c r="L3" s="2"/>
      <c r="M3" s="2"/>
      <c r="N3" s="2"/>
      <c r="O3" s="2"/>
      <c r="P3" s="8"/>
    </row>
    <row r="4" spans="2:16">
      <c r="B4" s="7"/>
      <c r="C4" s="69"/>
      <c r="D4" s="70"/>
      <c r="E4" s="69"/>
      <c r="F4" s="70"/>
      <c r="G4" s="2"/>
      <c r="H4" s="2"/>
      <c r="I4" s="2"/>
      <c r="J4" s="2"/>
      <c r="K4" s="2"/>
      <c r="L4" s="2"/>
      <c r="M4" s="2"/>
      <c r="N4" s="2"/>
      <c r="O4" s="2"/>
      <c r="P4" s="8"/>
    </row>
    <row r="5" spans="2:16" ht="15" thickBot="1">
      <c r="B5" s="7"/>
      <c r="C5" s="23"/>
      <c r="D5" s="23"/>
      <c r="E5" s="23"/>
      <c r="F5" s="23"/>
      <c r="G5" s="23"/>
      <c r="H5" s="23"/>
      <c r="I5" s="23"/>
      <c r="J5" s="23"/>
      <c r="K5" s="23"/>
      <c r="L5" s="23"/>
      <c r="M5" s="23"/>
      <c r="N5" s="23"/>
      <c r="O5" s="23"/>
      <c r="P5" s="8"/>
    </row>
    <row r="6" spans="2:16" ht="15">
      <c r="B6" s="7"/>
      <c r="C6" s="1328"/>
      <c r="D6" s="1330"/>
      <c r="E6" s="1331"/>
      <c r="F6" s="1331"/>
      <c r="G6" s="1331"/>
      <c r="H6" s="1331"/>
      <c r="I6" s="1331"/>
      <c r="J6" s="1331"/>
      <c r="K6" s="1332"/>
      <c r="L6" s="1337"/>
      <c r="M6" s="1338"/>
      <c r="N6" s="1338"/>
      <c r="O6" s="1339"/>
      <c r="P6" s="9"/>
    </row>
    <row r="7" spans="2:16" ht="15">
      <c r="B7" s="7"/>
      <c r="C7" s="1329"/>
      <c r="D7" s="1317" t="s">
        <v>58</v>
      </c>
      <c r="E7" s="1318"/>
      <c r="F7" s="1318"/>
      <c r="G7" s="1318"/>
      <c r="H7" s="1318"/>
      <c r="I7" s="1318"/>
      <c r="J7" s="1318"/>
      <c r="K7" s="1319"/>
      <c r="L7" s="1340"/>
      <c r="M7" s="1341"/>
      <c r="N7" s="1341"/>
      <c r="O7" s="1342"/>
      <c r="P7" s="9"/>
    </row>
    <row r="8" spans="2:16" ht="15">
      <c r="B8" s="7"/>
      <c r="C8" s="1329"/>
      <c r="D8" s="1317"/>
      <c r="E8" s="1318"/>
      <c r="F8" s="1318"/>
      <c r="G8" s="1318"/>
      <c r="H8" s="1318"/>
      <c r="I8" s="1318"/>
      <c r="J8" s="1318"/>
      <c r="K8" s="1319"/>
      <c r="L8" s="1333" t="s">
        <v>12</v>
      </c>
      <c r="M8" s="1343"/>
      <c r="N8" s="1344"/>
      <c r="O8" s="1345"/>
      <c r="P8" s="9"/>
    </row>
    <row r="9" spans="2:16" ht="15" customHeight="1">
      <c r="B9" s="7"/>
      <c r="C9" s="1329"/>
      <c r="D9" s="1320"/>
      <c r="E9" s="1321"/>
      <c r="F9" s="1321"/>
      <c r="G9" s="1321"/>
      <c r="H9" s="1321"/>
      <c r="I9" s="1321"/>
      <c r="J9" s="1321"/>
      <c r="K9" s="1322"/>
      <c r="L9" s="1334"/>
      <c r="M9" s="1346"/>
      <c r="N9" s="1347"/>
      <c r="O9" s="1348"/>
      <c r="P9" s="10"/>
    </row>
    <row r="10" spans="2:16" ht="12.75" customHeight="1">
      <c r="B10" s="7"/>
      <c r="C10" s="1329"/>
      <c r="D10" s="1320"/>
      <c r="E10" s="1321"/>
      <c r="F10" s="1321"/>
      <c r="G10" s="1321"/>
      <c r="H10" s="1321"/>
      <c r="I10" s="1321"/>
      <c r="J10" s="1321"/>
      <c r="K10" s="1322"/>
      <c r="L10" s="1333" t="s">
        <v>13</v>
      </c>
      <c r="M10" s="1333">
        <v>1</v>
      </c>
      <c r="N10" s="1333" t="s">
        <v>14</v>
      </c>
      <c r="O10" s="1335">
        <v>1</v>
      </c>
      <c r="P10" s="9"/>
    </row>
    <row r="11" spans="2:16" ht="13.5" customHeight="1">
      <c r="B11" s="7"/>
      <c r="C11" s="1329"/>
      <c r="D11" s="1320"/>
      <c r="E11" s="1321"/>
      <c r="F11" s="1321"/>
      <c r="G11" s="1321"/>
      <c r="H11" s="1321"/>
      <c r="I11" s="1321"/>
      <c r="J11" s="1321"/>
      <c r="K11" s="1322"/>
      <c r="L11" s="1349"/>
      <c r="M11" s="1349"/>
      <c r="N11" s="1349"/>
      <c r="O11" s="1336"/>
      <c r="P11" s="9"/>
    </row>
    <row r="12" spans="2:16" ht="15">
      <c r="B12" s="7"/>
      <c r="C12" s="1329"/>
      <c r="D12" s="1317" t="s">
        <v>15</v>
      </c>
      <c r="E12" s="1318"/>
      <c r="F12" s="1318"/>
      <c r="G12" s="1318"/>
      <c r="H12" s="1318"/>
      <c r="I12" s="1318"/>
      <c r="J12" s="1318"/>
      <c r="K12" s="1319"/>
      <c r="L12" s="1349"/>
      <c r="M12" s="1349"/>
      <c r="N12" s="1349"/>
      <c r="O12" s="1336"/>
      <c r="P12" s="9"/>
    </row>
    <row r="13" spans="2:16" ht="15.75" thickBot="1">
      <c r="B13" s="7"/>
      <c r="C13" s="24"/>
      <c r="D13" s="25"/>
      <c r="E13" s="25"/>
      <c r="F13" s="25"/>
      <c r="G13" s="25"/>
      <c r="H13" s="25"/>
      <c r="I13" s="25"/>
      <c r="J13" s="25"/>
      <c r="K13" s="25"/>
      <c r="L13" s="25"/>
      <c r="M13" s="26"/>
      <c r="N13" s="26"/>
      <c r="O13" s="27"/>
      <c r="P13" s="11"/>
    </row>
    <row r="14" spans="2:16" ht="15">
      <c r="B14" s="7"/>
      <c r="C14" s="28"/>
      <c r="D14" s="244"/>
      <c r="E14" s="244"/>
      <c r="F14" s="244"/>
      <c r="G14" s="244"/>
      <c r="H14" s="244"/>
      <c r="I14" s="244"/>
      <c r="J14" s="244"/>
      <c r="K14" s="244"/>
      <c r="L14" s="29" t="s">
        <v>16</v>
      </c>
      <c r="M14" s="30" t="s">
        <v>17</v>
      </c>
      <c r="N14" s="30" t="s">
        <v>18</v>
      </c>
      <c r="O14" s="31" t="s">
        <v>19</v>
      </c>
      <c r="P14" s="10"/>
    </row>
    <row r="15" spans="2:16" ht="15">
      <c r="B15" s="7"/>
      <c r="C15" s="32"/>
      <c r="D15" s="243"/>
      <c r="E15" s="243"/>
      <c r="F15" s="243"/>
      <c r="G15" s="243"/>
      <c r="H15" s="243"/>
      <c r="I15" s="243"/>
      <c r="J15" s="243"/>
      <c r="K15" s="243"/>
      <c r="L15" s="33"/>
      <c r="M15" s="34">
        <v>22</v>
      </c>
      <c r="N15" s="34">
        <v>2</v>
      </c>
      <c r="O15" s="35">
        <v>2021</v>
      </c>
      <c r="P15" s="12"/>
    </row>
    <row r="16" spans="2:16" ht="15" thickBot="1">
      <c r="B16" s="7"/>
      <c r="C16" s="36"/>
      <c r="D16" s="37"/>
      <c r="E16" s="37"/>
      <c r="F16" s="37"/>
      <c r="G16" s="37"/>
      <c r="H16" s="37"/>
      <c r="I16" s="37"/>
      <c r="J16" s="37"/>
      <c r="K16" s="37"/>
      <c r="L16" s="37"/>
      <c r="M16" s="37"/>
      <c r="N16" s="37"/>
      <c r="O16" s="38"/>
      <c r="P16" s="8"/>
    </row>
    <row r="17" spans="2:16" ht="15" thickBot="1">
      <c r="B17" s="7"/>
      <c r="C17" s="39"/>
      <c r="D17" s="40"/>
      <c r="E17" s="40"/>
      <c r="F17" s="40"/>
      <c r="G17" s="40"/>
      <c r="H17" s="40"/>
      <c r="I17" s="23"/>
      <c r="J17" s="23"/>
      <c r="K17" s="40"/>
      <c r="L17" s="40"/>
      <c r="M17" s="40"/>
      <c r="N17" s="40"/>
      <c r="O17" s="41"/>
      <c r="P17" s="8"/>
    </row>
    <row r="18" spans="2:16" ht="15">
      <c r="B18" s="7"/>
      <c r="C18" s="1325" t="s">
        <v>20</v>
      </c>
      <c r="D18" s="1326"/>
      <c r="E18" s="1326"/>
      <c r="F18" s="1326"/>
      <c r="G18" s="1326"/>
      <c r="H18" s="1326"/>
      <c r="I18" s="1326"/>
      <c r="J18" s="1326"/>
      <c r="K18" s="1326"/>
      <c r="L18" s="1326"/>
      <c r="M18" s="1326"/>
      <c r="N18" s="1326"/>
      <c r="O18" s="1327"/>
      <c r="P18" s="13"/>
    </row>
    <row r="19" spans="2:16" ht="15" thickBot="1">
      <c r="B19" s="7"/>
      <c r="C19" s="42"/>
      <c r="D19" s="23"/>
      <c r="E19" s="23"/>
      <c r="F19" s="23"/>
      <c r="G19" s="23"/>
      <c r="H19" s="23"/>
      <c r="I19" s="23"/>
      <c r="J19" s="23"/>
      <c r="K19" s="23"/>
      <c r="L19" s="23"/>
      <c r="M19" s="23"/>
      <c r="N19" s="23"/>
      <c r="O19" s="43"/>
      <c r="P19" s="8"/>
    </row>
    <row r="20" spans="2:16" ht="15">
      <c r="B20" s="7"/>
      <c r="C20" s="44" t="s">
        <v>21</v>
      </c>
      <c r="D20" s="1352" t="s">
        <v>2</v>
      </c>
      <c r="E20" s="1353"/>
      <c r="F20" s="1353"/>
      <c r="G20" s="1353"/>
      <c r="H20" s="1353"/>
      <c r="I20" s="1353"/>
      <c r="J20" s="1353"/>
      <c r="K20" s="1353"/>
      <c r="L20" s="1354"/>
      <c r="M20" s="1323" t="s">
        <v>22</v>
      </c>
      <c r="N20" s="1324"/>
      <c r="O20" s="44" t="s">
        <v>4</v>
      </c>
      <c r="P20" s="14"/>
    </row>
    <row r="21" spans="2:16" ht="15" thickBot="1">
      <c r="B21" s="7"/>
      <c r="C21" s="45">
        <v>1.1000000000000001</v>
      </c>
      <c r="D21" s="1366" t="str">
        <f>+'PRESUPUESTO OFICIAL'!G15</f>
        <v xml:space="preserve">ROCERÍA Y LIMPIEZA MANUAL </v>
      </c>
      <c r="E21" s="1367"/>
      <c r="F21" s="1367"/>
      <c r="G21" s="1367"/>
      <c r="H21" s="1367"/>
      <c r="I21" s="1367"/>
      <c r="J21" s="1367"/>
      <c r="K21" s="1367"/>
      <c r="L21" s="1368"/>
      <c r="M21" s="1361" t="s">
        <v>272</v>
      </c>
      <c r="N21" s="1362"/>
      <c r="O21" s="46">
        <v>1</v>
      </c>
      <c r="P21" s="15"/>
    </row>
    <row r="22" spans="2:16">
      <c r="B22" s="7"/>
      <c r="C22" s="1305"/>
      <c r="D22" s="1306"/>
      <c r="E22" s="1306"/>
      <c r="F22" s="1306"/>
      <c r="G22" s="1306"/>
      <c r="H22" s="1306"/>
      <c r="I22" s="1306"/>
      <c r="J22" s="1306"/>
      <c r="K22" s="1306"/>
      <c r="L22" s="1306"/>
      <c r="M22" s="1306"/>
      <c r="N22" s="1306"/>
      <c r="O22" s="1307"/>
      <c r="P22" s="16"/>
    </row>
    <row r="23" spans="2:16">
      <c r="B23" s="7"/>
      <c r="C23" s="1308"/>
      <c r="D23" s="1309"/>
      <c r="E23" s="1309"/>
      <c r="F23" s="1309"/>
      <c r="G23" s="1309"/>
      <c r="H23" s="1309"/>
      <c r="I23" s="1309"/>
      <c r="J23" s="1309"/>
      <c r="K23" s="1309"/>
      <c r="L23" s="1309"/>
      <c r="M23" s="1309"/>
      <c r="N23" s="1309"/>
      <c r="O23" s="1310"/>
      <c r="P23" s="16"/>
    </row>
    <row r="24" spans="2:16" ht="13.5" thickBot="1">
      <c r="B24" s="7"/>
      <c r="C24" s="1311"/>
      <c r="D24" s="1312"/>
      <c r="E24" s="1312"/>
      <c r="F24" s="1312"/>
      <c r="G24" s="1312"/>
      <c r="H24" s="1312"/>
      <c r="I24" s="1312"/>
      <c r="J24" s="1312"/>
      <c r="K24" s="1312"/>
      <c r="L24" s="1312"/>
      <c r="M24" s="1312"/>
      <c r="N24" s="1312"/>
      <c r="O24" s="1313"/>
      <c r="P24" s="16"/>
    </row>
    <row r="25" spans="2:16" ht="15">
      <c r="B25" s="7"/>
      <c r="C25" s="1280" t="s">
        <v>2</v>
      </c>
      <c r="D25" s="1350"/>
      <c r="E25" s="1350"/>
      <c r="F25" s="1350"/>
      <c r="G25" s="1351"/>
      <c r="H25" s="1314" t="s">
        <v>24</v>
      </c>
      <c r="I25" s="1350"/>
      <c r="J25" s="1359" t="s">
        <v>25</v>
      </c>
      <c r="K25" s="1360"/>
      <c r="L25" s="247" t="s">
        <v>26</v>
      </c>
      <c r="M25" s="1314" t="s">
        <v>27</v>
      </c>
      <c r="N25" s="1282"/>
      <c r="O25" s="47" t="s">
        <v>28</v>
      </c>
      <c r="P25" s="17"/>
    </row>
    <row r="26" spans="2:16" ht="14.25">
      <c r="B26" s="7"/>
      <c r="C26" s="1292" t="s">
        <v>59</v>
      </c>
      <c r="D26" s="1293"/>
      <c r="E26" s="1293"/>
      <c r="F26" s="1293"/>
      <c r="G26" s="1356"/>
      <c r="H26" s="1355"/>
      <c r="I26" s="1356"/>
      <c r="J26" s="1355"/>
      <c r="K26" s="1356"/>
      <c r="L26" s="424"/>
      <c r="M26" s="1357">
        <v>0.01</v>
      </c>
      <c r="N26" s="1358"/>
      <c r="O26" s="425">
        <f>+M26*O50</f>
        <v>4290.04</v>
      </c>
      <c r="P26" s="132"/>
    </row>
    <row r="27" spans="2:16" ht="14.25">
      <c r="B27" s="7"/>
      <c r="C27" s="48" t="s">
        <v>60</v>
      </c>
      <c r="D27" s="49"/>
      <c r="E27" s="49"/>
      <c r="F27" s="49"/>
      <c r="G27" s="50"/>
      <c r="H27" s="51"/>
      <c r="I27" s="50"/>
      <c r="J27" s="51"/>
      <c r="K27" s="50"/>
      <c r="L27" s="424">
        <f>+'MATRIZ DE MERCADO LA LT'!J94</f>
        <v>85878.270103999996</v>
      </c>
      <c r="M27" s="1357">
        <v>0.5</v>
      </c>
      <c r="N27" s="1358"/>
      <c r="O27" s="425">
        <f>+L27/M27</f>
        <v>171756.54020799999</v>
      </c>
      <c r="P27" s="132"/>
    </row>
    <row r="28" spans="2:16" ht="15" thickBot="1">
      <c r="B28" s="7"/>
      <c r="C28" s="1303"/>
      <c r="D28" s="1304"/>
      <c r="E28" s="1304"/>
      <c r="F28" s="1304"/>
      <c r="G28" s="1363"/>
      <c r="H28" s="1369"/>
      <c r="I28" s="1363"/>
      <c r="J28" s="1369"/>
      <c r="K28" s="1363"/>
      <c r="L28" s="426"/>
      <c r="M28" s="1370"/>
      <c r="N28" s="1371"/>
      <c r="O28" s="425"/>
      <c r="P28" s="132"/>
    </row>
    <row r="29" spans="2:16" ht="15.75" thickBot="1">
      <c r="B29" s="7"/>
      <c r="C29" s="1285" t="s">
        <v>29</v>
      </c>
      <c r="D29" s="1286"/>
      <c r="E29" s="1286"/>
      <c r="F29" s="1286"/>
      <c r="G29" s="1286"/>
      <c r="H29" s="1286"/>
      <c r="I29" s="1286"/>
      <c r="J29" s="1286"/>
      <c r="K29" s="1286"/>
      <c r="L29" s="1372"/>
      <c r="M29" s="1286"/>
      <c r="N29" s="1287"/>
      <c r="O29" s="52">
        <f>+O28+O27+O26</f>
        <v>176046.580208</v>
      </c>
      <c r="P29" s="18"/>
    </row>
    <row r="30" spans="2:16" ht="13.5" customHeight="1">
      <c r="B30" s="7"/>
      <c r="C30" s="1305" t="s">
        <v>30</v>
      </c>
      <c r="D30" s="1306"/>
      <c r="E30" s="1306"/>
      <c r="F30" s="1306"/>
      <c r="G30" s="1306"/>
      <c r="H30" s="1306"/>
      <c r="I30" s="1306"/>
      <c r="J30" s="1306"/>
      <c r="K30" s="1306"/>
      <c r="L30" s="1306"/>
      <c r="M30" s="1306"/>
      <c r="N30" s="1306"/>
      <c r="O30" s="1307"/>
      <c r="P30" s="16"/>
    </row>
    <row r="31" spans="2:16">
      <c r="B31" s="7"/>
      <c r="C31" s="1308"/>
      <c r="D31" s="1309"/>
      <c r="E31" s="1309"/>
      <c r="F31" s="1309"/>
      <c r="G31" s="1309"/>
      <c r="H31" s="1309"/>
      <c r="I31" s="1309"/>
      <c r="J31" s="1309"/>
      <c r="K31" s="1309"/>
      <c r="L31" s="1309"/>
      <c r="M31" s="1309"/>
      <c r="N31" s="1309"/>
      <c r="O31" s="1310"/>
      <c r="P31" s="16"/>
    </row>
    <row r="32" spans="2:16" ht="13.5" thickBot="1">
      <c r="B32" s="7"/>
      <c r="C32" s="1311"/>
      <c r="D32" s="1312"/>
      <c r="E32" s="1312"/>
      <c r="F32" s="1312"/>
      <c r="G32" s="1312"/>
      <c r="H32" s="1312"/>
      <c r="I32" s="1312"/>
      <c r="J32" s="1312"/>
      <c r="K32" s="1312"/>
      <c r="L32" s="1312"/>
      <c r="M32" s="1312"/>
      <c r="N32" s="1312"/>
      <c r="O32" s="1313"/>
      <c r="P32" s="16"/>
    </row>
    <row r="33" spans="2:16" ht="15">
      <c r="B33" s="7"/>
      <c r="C33" s="1280" t="s">
        <v>2</v>
      </c>
      <c r="D33" s="1281"/>
      <c r="E33" s="1281"/>
      <c r="F33" s="1281"/>
      <c r="G33" s="1281"/>
      <c r="H33" s="1281"/>
      <c r="I33" s="1281"/>
      <c r="J33" s="1282"/>
      <c r="K33" s="242" t="s">
        <v>22</v>
      </c>
      <c r="L33" s="247" t="s">
        <v>4</v>
      </c>
      <c r="M33" s="1314" t="s">
        <v>31</v>
      </c>
      <c r="N33" s="1282"/>
      <c r="O33" s="47" t="s">
        <v>28</v>
      </c>
      <c r="P33" s="17"/>
    </row>
    <row r="34" spans="2:16" ht="14.25">
      <c r="B34" s="7"/>
      <c r="C34" s="1292" t="s">
        <v>61</v>
      </c>
      <c r="D34" s="1293"/>
      <c r="E34" s="1293"/>
      <c r="F34" s="1293"/>
      <c r="G34" s="1293"/>
      <c r="H34" s="1293"/>
      <c r="I34" s="1293"/>
      <c r="J34" s="1356"/>
      <c r="K34" s="74" t="s">
        <v>160</v>
      </c>
      <c r="L34" s="505">
        <v>1</v>
      </c>
      <c r="M34" s="1294">
        <f>+'MATRIZ DE MERCADO LA LT'!J57</f>
        <v>41</v>
      </c>
      <c r="N34" s="1295"/>
      <c r="O34" s="425">
        <f>+M34*L34</f>
        <v>41</v>
      </c>
      <c r="P34" s="132"/>
    </row>
    <row r="35" spans="2:16" ht="15" thickBot="1">
      <c r="B35" s="7"/>
      <c r="C35" s="1303"/>
      <c r="D35" s="1304"/>
      <c r="E35" s="1304"/>
      <c r="F35" s="1304"/>
      <c r="G35" s="1304"/>
      <c r="H35" s="1304"/>
      <c r="I35" s="1304"/>
      <c r="J35" s="1363"/>
      <c r="K35" s="121"/>
      <c r="L35" s="53"/>
      <c r="M35" s="1364"/>
      <c r="N35" s="1365"/>
      <c r="O35" s="427"/>
      <c r="P35" s="132"/>
    </row>
    <row r="36" spans="2:16" ht="15.75" thickBot="1">
      <c r="B36" s="7"/>
      <c r="C36" s="1285" t="s">
        <v>29</v>
      </c>
      <c r="D36" s="1286"/>
      <c r="E36" s="1286"/>
      <c r="F36" s="1286"/>
      <c r="G36" s="1286"/>
      <c r="H36" s="1286"/>
      <c r="I36" s="1286"/>
      <c r="J36" s="1286"/>
      <c r="K36" s="1286"/>
      <c r="L36" s="1286"/>
      <c r="M36" s="1286"/>
      <c r="N36" s="1287"/>
      <c r="O36" s="136">
        <f>+O35+O34</f>
        <v>41</v>
      </c>
      <c r="P36" s="132"/>
    </row>
    <row r="37" spans="2:16">
      <c r="B37" s="7"/>
      <c r="C37" s="1305" t="s">
        <v>32</v>
      </c>
      <c r="D37" s="1306"/>
      <c r="E37" s="1306"/>
      <c r="F37" s="1306"/>
      <c r="G37" s="1306"/>
      <c r="H37" s="1306"/>
      <c r="I37" s="1306"/>
      <c r="J37" s="1306"/>
      <c r="K37" s="1306"/>
      <c r="L37" s="1306"/>
      <c r="M37" s="1306"/>
      <c r="N37" s="1306"/>
      <c r="O37" s="1307"/>
      <c r="P37" s="16"/>
    </row>
    <row r="38" spans="2:16">
      <c r="B38" s="7"/>
      <c r="C38" s="1308"/>
      <c r="D38" s="1309"/>
      <c r="E38" s="1309"/>
      <c r="F38" s="1309"/>
      <c r="G38" s="1309"/>
      <c r="H38" s="1309"/>
      <c r="I38" s="1309"/>
      <c r="J38" s="1309"/>
      <c r="K38" s="1309"/>
      <c r="L38" s="1309"/>
      <c r="M38" s="1309"/>
      <c r="N38" s="1309"/>
      <c r="O38" s="1310"/>
      <c r="P38" s="16"/>
    </row>
    <row r="39" spans="2:16" ht="13.5" thickBot="1">
      <c r="B39" s="7"/>
      <c r="C39" s="1311"/>
      <c r="D39" s="1312"/>
      <c r="E39" s="1312"/>
      <c r="F39" s="1312"/>
      <c r="G39" s="1312"/>
      <c r="H39" s="1312"/>
      <c r="I39" s="1312"/>
      <c r="J39" s="1312"/>
      <c r="K39" s="1312"/>
      <c r="L39" s="1312"/>
      <c r="M39" s="1312"/>
      <c r="N39" s="1312"/>
      <c r="O39" s="1313"/>
      <c r="P39" s="16"/>
    </row>
    <row r="40" spans="2:16" ht="15">
      <c r="B40" s="7"/>
      <c r="C40" s="1280" t="s">
        <v>33</v>
      </c>
      <c r="D40" s="1281"/>
      <c r="E40" s="1281"/>
      <c r="F40" s="1281"/>
      <c r="G40" s="1281"/>
      <c r="H40" s="1281"/>
      <c r="I40" s="1281"/>
      <c r="J40" s="247" t="s">
        <v>34</v>
      </c>
      <c r="K40" s="240" t="s">
        <v>35</v>
      </c>
      <c r="L40" s="55" t="s">
        <v>4</v>
      </c>
      <c r="M40" s="1314" t="s">
        <v>36</v>
      </c>
      <c r="N40" s="1282"/>
      <c r="O40" s="47" t="s">
        <v>28</v>
      </c>
      <c r="P40" s="17"/>
    </row>
    <row r="41" spans="2:16" ht="14.25">
      <c r="B41" s="7"/>
      <c r="C41" s="1292" t="s">
        <v>62</v>
      </c>
      <c r="D41" s="1293"/>
      <c r="E41" s="1293"/>
      <c r="F41" s="1293"/>
      <c r="G41" s="1293"/>
      <c r="H41" s="1293"/>
      <c r="I41" s="1293"/>
      <c r="J41" s="246"/>
      <c r="K41" s="56">
        <v>10</v>
      </c>
      <c r="L41" s="488">
        <v>1</v>
      </c>
      <c r="M41" s="1294">
        <f>+'MATRIZ DE MERCADO LA LT'!J47</f>
        <v>1283</v>
      </c>
      <c r="N41" s="1295"/>
      <c r="O41" s="425">
        <f>K41*L41*M41</f>
        <v>12830</v>
      </c>
      <c r="P41" s="132"/>
    </row>
    <row r="42" spans="2:16" ht="15" thickBot="1">
      <c r="B42" s="7"/>
      <c r="C42" s="1303"/>
      <c r="D42" s="1304"/>
      <c r="E42" s="1304"/>
      <c r="F42" s="1304"/>
      <c r="G42" s="1304"/>
      <c r="H42" s="1304"/>
      <c r="I42" s="1304"/>
      <c r="J42" s="57"/>
      <c r="K42" s="58"/>
      <c r="L42" s="57"/>
      <c r="M42" s="1283"/>
      <c r="N42" s="1284"/>
      <c r="O42" s="137"/>
      <c r="P42" s="132"/>
    </row>
    <row r="43" spans="2:16" ht="15.75" thickBot="1">
      <c r="B43" s="7"/>
      <c r="C43" s="1285" t="s">
        <v>29</v>
      </c>
      <c r="D43" s="1286"/>
      <c r="E43" s="1286"/>
      <c r="F43" s="1286"/>
      <c r="G43" s="1286"/>
      <c r="H43" s="1286"/>
      <c r="I43" s="1286"/>
      <c r="J43" s="1286"/>
      <c r="K43" s="1286"/>
      <c r="L43" s="1286"/>
      <c r="M43" s="1286"/>
      <c r="N43" s="1287"/>
      <c r="O43" s="52">
        <f>+O41</f>
        <v>12830</v>
      </c>
      <c r="P43" s="18"/>
    </row>
    <row r="44" spans="2:16">
      <c r="B44" s="7"/>
      <c r="C44" s="1305" t="s">
        <v>37</v>
      </c>
      <c r="D44" s="1306"/>
      <c r="E44" s="1306"/>
      <c r="F44" s="1306"/>
      <c r="G44" s="1306"/>
      <c r="H44" s="1306"/>
      <c r="I44" s="1306"/>
      <c r="J44" s="1306"/>
      <c r="K44" s="1306"/>
      <c r="L44" s="1306"/>
      <c r="M44" s="1306"/>
      <c r="N44" s="1306"/>
      <c r="O44" s="1307"/>
      <c r="P44" s="16"/>
    </row>
    <row r="45" spans="2:16">
      <c r="B45" s="7"/>
      <c r="C45" s="1308"/>
      <c r="D45" s="1309"/>
      <c r="E45" s="1309"/>
      <c r="F45" s="1309"/>
      <c r="G45" s="1309"/>
      <c r="H45" s="1309"/>
      <c r="I45" s="1309"/>
      <c r="J45" s="1309"/>
      <c r="K45" s="1309"/>
      <c r="L45" s="1309"/>
      <c r="M45" s="1309"/>
      <c r="N45" s="1309"/>
      <c r="O45" s="1310"/>
      <c r="P45" s="16"/>
    </row>
    <row r="46" spans="2:16" ht="13.5" thickBot="1">
      <c r="B46" s="7"/>
      <c r="C46" s="1311"/>
      <c r="D46" s="1312"/>
      <c r="E46" s="1312"/>
      <c r="F46" s="1312"/>
      <c r="G46" s="1312"/>
      <c r="H46" s="1312"/>
      <c r="I46" s="1312"/>
      <c r="J46" s="1312"/>
      <c r="K46" s="1312"/>
      <c r="L46" s="1312"/>
      <c r="M46" s="1312"/>
      <c r="N46" s="1312"/>
      <c r="O46" s="1313"/>
      <c r="P46" s="16"/>
    </row>
    <row r="47" spans="2:16" ht="30">
      <c r="B47" s="7"/>
      <c r="C47" s="1280" t="s">
        <v>38</v>
      </c>
      <c r="D47" s="1281"/>
      <c r="E47" s="1281"/>
      <c r="F47" s="1281"/>
      <c r="G47" s="1281"/>
      <c r="H47" s="1281"/>
      <c r="I47" s="1281"/>
      <c r="J47" s="247" t="s">
        <v>39</v>
      </c>
      <c r="K47" s="59" t="s">
        <v>40</v>
      </c>
      <c r="L47" s="60" t="s">
        <v>41</v>
      </c>
      <c r="M47" s="1301" t="s">
        <v>27</v>
      </c>
      <c r="N47" s="1302"/>
      <c r="O47" s="61" t="s">
        <v>28</v>
      </c>
      <c r="P47" s="19"/>
    </row>
    <row r="48" spans="2:16" ht="14.25">
      <c r="B48" s="7"/>
      <c r="C48" s="62" t="s">
        <v>288</v>
      </c>
      <c r="D48" s="63"/>
      <c r="E48" s="63"/>
      <c r="F48" s="63"/>
      <c r="G48" s="63"/>
      <c r="H48" s="63"/>
      <c r="I48" s="63"/>
      <c r="J48" s="428">
        <f>+'MATRIZ DE MERCADO LA LT'!J278</f>
        <v>160877</v>
      </c>
      <c r="K48" s="139"/>
      <c r="L48" s="64"/>
      <c r="M48" s="1315">
        <v>0.5</v>
      </c>
      <c r="N48" s="1316"/>
      <c r="O48" s="429">
        <f>+J48/M48</f>
        <v>321754</v>
      </c>
      <c r="P48" s="133"/>
    </row>
    <row r="49" spans="2:16" ht="15" thickBot="1">
      <c r="B49" s="7"/>
      <c r="C49" s="1303" t="s">
        <v>194</v>
      </c>
      <c r="D49" s="1304"/>
      <c r="E49" s="1304"/>
      <c r="F49" s="1304"/>
      <c r="G49" s="1304"/>
      <c r="H49" s="1304"/>
      <c r="I49" s="1304"/>
      <c r="J49" s="506">
        <f>+'MATRIZ DE MERCADO LA LT'!J245</f>
        <v>53625</v>
      </c>
      <c r="K49" s="58"/>
      <c r="L49" s="57"/>
      <c r="M49" s="1283">
        <v>0.5</v>
      </c>
      <c r="N49" s="1284"/>
      <c r="O49" s="429">
        <f>+J49/M49</f>
        <v>107250</v>
      </c>
      <c r="P49" s="132"/>
    </row>
    <row r="50" spans="2:16" ht="15.75" thickBot="1">
      <c r="B50" s="7"/>
      <c r="C50" s="1285" t="s">
        <v>29</v>
      </c>
      <c r="D50" s="1286"/>
      <c r="E50" s="1286"/>
      <c r="F50" s="1286"/>
      <c r="G50" s="1286"/>
      <c r="H50" s="1286"/>
      <c r="I50" s="1286"/>
      <c r="J50" s="1286"/>
      <c r="K50" s="1286"/>
      <c r="L50" s="1286"/>
      <c r="M50" s="1286"/>
      <c r="N50" s="1287"/>
      <c r="O50" s="136">
        <f>+O48+O49</f>
        <v>429004</v>
      </c>
      <c r="P50" s="132"/>
    </row>
    <row r="51" spans="2:16" ht="15" thickBot="1">
      <c r="B51" s="7"/>
      <c r="C51" s="42"/>
      <c r="D51" s="23"/>
      <c r="E51" s="23"/>
      <c r="F51" s="23"/>
      <c r="G51" s="23"/>
      <c r="H51" s="23"/>
      <c r="I51" s="23"/>
      <c r="J51" s="23"/>
      <c r="K51" s="23"/>
      <c r="L51" s="23"/>
      <c r="M51" s="23"/>
      <c r="N51" s="23"/>
      <c r="O51" s="43"/>
      <c r="P51" s="8"/>
    </row>
    <row r="52" spans="2:16" ht="15.75" thickBot="1">
      <c r="B52" s="7"/>
      <c r="C52" s="1298" t="s">
        <v>42</v>
      </c>
      <c r="D52" s="1299"/>
      <c r="E52" s="1299"/>
      <c r="F52" s="1299"/>
      <c r="G52" s="1299"/>
      <c r="H52" s="1299"/>
      <c r="I52" s="1299"/>
      <c r="J52" s="1299"/>
      <c r="K52" s="1299"/>
      <c r="L52" s="1299"/>
      <c r="M52" s="1299"/>
      <c r="N52" s="1300"/>
      <c r="O52" s="66">
        <f>+(O50+O43+O36+O29)</f>
        <v>617921.58020800003</v>
      </c>
      <c r="P52" s="20"/>
    </row>
    <row r="53" spans="2:16">
      <c r="B53" s="7"/>
      <c r="C53" s="1305" t="s">
        <v>43</v>
      </c>
      <c r="D53" s="1306"/>
      <c r="E53" s="1306"/>
      <c r="F53" s="1306"/>
      <c r="G53" s="1306"/>
      <c r="H53" s="1306"/>
      <c r="I53" s="1306"/>
      <c r="J53" s="1306"/>
      <c r="K53" s="1306"/>
      <c r="L53" s="1306"/>
      <c r="M53" s="1306"/>
      <c r="N53" s="1306"/>
      <c r="O53" s="1307"/>
      <c r="P53" s="16"/>
    </row>
    <row r="54" spans="2:16">
      <c r="B54" s="7"/>
      <c r="C54" s="1308"/>
      <c r="D54" s="1309"/>
      <c r="E54" s="1309"/>
      <c r="F54" s="1309"/>
      <c r="G54" s="1309"/>
      <c r="H54" s="1309"/>
      <c r="I54" s="1309"/>
      <c r="J54" s="1309"/>
      <c r="K54" s="1309"/>
      <c r="L54" s="1309"/>
      <c r="M54" s="1309"/>
      <c r="N54" s="1309"/>
      <c r="O54" s="1310"/>
      <c r="P54" s="16"/>
    </row>
    <row r="55" spans="2:16" ht="13.5" thickBot="1">
      <c r="B55" s="7"/>
      <c r="C55" s="1311"/>
      <c r="D55" s="1312"/>
      <c r="E55" s="1312"/>
      <c r="F55" s="1312"/>
      <c r="G55" s="1312"/>
      <c r="H55" s="1312"/>
      <c r="I55" s="1312"/>
      <c r="J55" s="1312"/>
      <c r="K55" s="1312"/>
      <c r="L55" s="1312"/>
      <c r="M55" s="1312"/>
      <c r="N55" s="1312"/>
      <c r="O55" s="1313"/>
      <c r="P55" s="16"/>
    </row>
    <row r="56" spans="2:16" ht="15">
      <c r="B56" s="7"/>
      <c r="C56" s="1280" t="s">
        <v>44</v>
      </c>
      <c r="D56" s="1281"/>
      <c r="E56" s="1281"/>
      <c r="F56" s="1281"/>
      <c r="G56" s="1281"/>
      <c r="H56" s="1281"/>
      <c r="I56" s="1281"/>
      <c r="J56" s="240"/>
      <c r="K56" s="241"/>
      <c r="L56" s="60" t="s">
        <v>45</v>
      </c>
      <c r="M56" s="1301" t="s">
        <v>46</v>
      </c>
      <c r="N56" s="1302"/>
      <c r="O56" s="61"/>
      <c r="P56" s="19"/>
    </row>
    <row r="57" spans="2:16" ht="14.25">
      <c r="B57" s="7"/>
      <c r="C57" s="1292" t="s">
        <v>47</v>
      </c>
      <c r="D57" s="1293"/>
      <c r="E57" s="1293"/>
      <c r="F57" s="1293"/>
      <c r="G57" s="1293"/>
      <c r="H57" s="1293"/>
      <c r="I57" s="1293"/>
      <c r="J57" s="200"/>
      <c r="K57" s="201"/>
      <c r="L57" s="202">
        <v>0.22</v>
      </c>
      <c r="M57" s="1294">
        <f>+O52*L57</f>
        <v>135942.74764576001</v>
      </c>
      <c r="N57" s="1295"/>
      <c r="O57" s="140"/>
      <c r="P57" s="134"/>
    </row>
    <row r="58" spans="2:16" ht="14.25">
      <c r="B58" s="7"/>
      <c r="C58" s="48" t="s">
        <v>48</v>
      </c>
      <c r="D58" s="49"/>
      <c r="E58" s="49"/>
      <c r="F58" s="49"/>
      <c r="G58" s="49"/>
      <c r="H58" s="49"/>
      <c r="I58" s="49"/>
      <c r="J58" s="200"/>
      <c r="K58" s="201"/>
      <c r="L58" s="202">
        <v>0.02</v>
      </c>
      <c r="M58" s="1294">
        <f>+O52*L58</f>
        <v>12358.431604160001</v>
      </c>
      <c r="N58" s="1295"/>
      <c r="O58" s="140"/>
      <c r="P58" s="134"/>
    </row>
    <row r="59" spans="2:16" ht="15" thickBot="1">
      <c r="B59" s="7"/>
      <c r="C59" s="36" t="s">
        <v>49</v>
      </c>
      <c r="D59" s="37"/>
      <c r="E59" s="37"/>
      <c r="F59" s="37"/>
      <c r="G59" s="37"/>
      <c r="H59" s="37"/>
      <c r="I59" s="37"/>
      <c r="J59" s="205"/>
      <c r="K59" s="206"/>
      <c r="L59" s="202">
        <v>0.05</v>
      </c>
      <c r="M59" s="1296">
        <f>+O52*L59</f>
        <v>30896.079010400004</v>
      </c>
      <c r="N59" s="1297"/>
      <c r="O59" s="140"/>
      <c r="P59" s="134"/>
    </row>
    <row r="60" spans="2:16" ht="15.75" thickBot="1">
      <c r="B60" s="7"/>
      <c r="C60" s="1285" t="s">
        <v>29</v>
      </c>
      <c r="D60" s="1286"/>
      <c r="E60" s="1286"/>
      <c r="F60" s="1286"/>
      <c r="G60" s="1286"/>
      <c r="H60" s="1286"/>
      <c r="I60" s="1286"/>
      <c r="J60" s="1286"/>
      <c r="K60" s="1286"/>
      <c r="L60" s="1286"/>
      <c r="M60" s="1286"/>
      <c r="N60" s="1287"/>
      <c r="O60" s="67">
        <f>+M59+M58+M57</f>
        <v>179197.25826032003</v>
      </c>
      <c r="P60" s="21"/>
    </row>
    <row r="61" spans="2:16" ht="15" thickBot="1">
      <c r="B61" s="7"/>
      <c r="C61" s="42"/>
      <c r="D61" s="23"/>
      <c r="E61" s="23"/>
      <c r="F61" s="23"/>
      <c r="G61" s="23"/>
      <c r="H61" s="23"/>
      <c r="I61" s="23"/>
      <c r="J61" s="23"/>
      <c r="K61" s="23"/>
      <c r="L61" s="23"/>
      <c r="M61" s="23"/>
      <c r="N61" s="23"/>
      <c r="O61" s="43"/>
      <c r="P61" s="8"/>
    </row>
    <row r="62" spans="2:16" ht="15.75" thickBot="1">
      <c r="B62" s="7"/>
      <c r="C62" s="1298" t="s">
        <v>50</v>
      </c>
      <c r="D62" s="1299"/>
      <c r="E62" s="1299"/>
      <c r="F62" s="1299"/>
      <c r="G62" s="1299"/>
      <c r="H62" s="1299"/>
      <c r="I62" s="1299"/>
      <c r="J62" s="1299"/>
      <c r="K62" s="1299"/>
      <c r="L62" s="1299"/>
      <c r="M62" s="1299"/>
      <c r="N62" s="1300"/>
      <c r="O62" s="68">
        <f>+ROUND(O60+O52,0)</f>
        <v>797119</v>
      </c>
      <c r="P62" s="21"/>
    </row>
    <row r="63" spans="2:16" ht="14.25">
      <c r="B63" s="7"/>
      <c r="C63" s="39"/>
      <c r="D63" s="40"/>
      <c r="E63" s="40"/>
      <c r="F63" s="40"/>
      <c r="G63" s="40"/>
      <c r="H63" s="40"/>
      <c r="I63" s="40"/>
      <c r="J63" s="40"/>
      <c r="K63" s="40"/>
      <c r="L63" s="40"/>
      <c r="M63" s="40"/>
      <c r="N63" s="40"/>
      <c r="O63" s="41"/>
      <c r="P63" s="8"/>
    </row>
    <row r="64" spans="2:16" ht="18.75" customHeight="1" thickBot="1">
      <c r="B64" s="7"/>
      <c r="C64" s="1290"/>
      <c r="D64" s="1291"/>
      <c r="E64" s="1291"/>
      <c r="F64" s="58"/>
      <c r="G64" s="58"/>
      <c r="H64" s="58"/>
      <c r="I64" s="58"/>
      <c r="J64" s="58"/>
      <c r="K64" s="1288"/>
      <c r="L64" s="1288"/>
      <c r="M64" s="1288"/>
      <c r="N64" s="1288"/>
      <c r="O64" s="1289"/>
      <c r="P64" s="22"/>
    </row>
    <row r="65" spans="2:16" ht="13.5" thickBot="1">
      <c r="B65" s="430"/>
      <c r="C65" s="431"/>
      <c r="D65" s="431"/>
      <c r="E65" s="431"/>
      <c r="F65" s="431"/>
      <c r="G65" s="431"/>
      <c r="H65" s="431"/>
      <c r="I65" s="431"/>
      <c r="J65" s="431"/>
      <c r="K65" s="431"/>
      <c r="L65" s="431"/>
      <c r="M65" s="431"/>
      <c r="N65" s="431"/>
      <c r="O65" s="431"/>
      <c r="P65" s="432"/>
    </row>
    <row r="66" spans="2:16" ht="13.5" thickTop="1"/>
  </sheetData>
  <mergeCells count="68">
    <mergeCell ref="C35:J35"/>
    <mergeCell ref="M35:N35"/>
    <mergeCell ref="C34:J34"/>
    <mergeCell ref="C37:O39"/>
    <mergeCell ref="D21:L21"/>
    <mergeCell ref="C22:O24"/>
    <mergeCell ref="C28:G28"/>
    <mergeCell ref="H28:I28"/>
    <mergeCell ref="J28:K28"/>
    <mergeCell ref="M28:N28"/>
    <mergeCell ref="C29:N29"/>
    <mergeCell ref="C36:N36"/>
    <mergeCell ref="M33:N33"/>
    <mergeCell ref="C26:G26"/>
    <mergeCell ref="H26:I26"/>
    <mergeCell ref="M34:N34"/>
    <mergeCell ref="C25:G25"/>
    <mergeCell ref="H25:I25"/>
    <mergeCell ref="D20:L20"/>
    <mergeCell ref="C30:O32"/>
    <mergeCell ref="J26:K26"/>
    <mergeCell ref="M26:N26"/>
    <mergeCell ref="M27:N27"/>
    <mergeCell ref="J25:K25"/>
    <mergeCell ref="M25:N25"/>
    <mergeCell ref="M21:N21"/>
    <mergeCell ref="D12:K12"/>
    <mergeCell ref="D9:K11"/>
    <mergeCell ref="M20:N20"/>
    <mergeCell ref="C18:O18"/>
    <mergeCell ref="C6:C12"/>
    <mergeCell ref="D6:K6"/>
    <mergeCell ref="D7:K7"/>
    <mergeCell ref="D8:K8"/>
    <mergeCell ref="L8:L9"/>
    <mergeCell ref="O10:O12"/>
    <mergeCell ref="L6:O7"/>
    <mergeCell ref="M8:O9"/>
    <mergeCell ref="L10:L12"/>
    <mergeCell ref="M10:M12"/>
    <mergeCell ref="N10:N12"/>
    <mergeCell ref="C43:N43"/>
    <mergeCell ref="C47:I47"/>
    <mergeCell ref="M47:N47"/>
    <mergeCell ref="M48:N48"/>
    <mergeCell ref="C44:O46"/>
    <mergeCell ref="C40:I40"/>
    <mergeCell ref="M40:N40"/>
    <mergeCell ref="C41:I41"/>
    <mergeCell ref="M41:N41"/>
    <mergeCell ref="C42:I42"/>
    <mergeCell ref="M42:N42"/>
    <mergeCell ref="C33:J33"/>
    <mergeCell ref="M49:N49"/>
    <mergeCell ref="C50:N50"/>
    <mergeCell ref="K64:O64"/>
    <mergeCell ref="C64:E64"/>
    <mergeCell ref="C57:I57"/>
    <mergeCell ref="M57:N57"/>
    <mergeCell ref="M58:N58"/>
    <mergeCell ref="M59:N59"/>
    <mergeCell ref="C60:N60"/>
    <mergeCell ref="C62:N62"/>
    <mergeCell ref="C52:N52"/>
    <mergeCell ref="C56:I56"/>
    <mergeCell ref="M56:N56"/>
    <mergeCell ref="C49:I49"/>
    <mergeCell ref="C53:O55"/>
  </mergeCells>
  <printOptions horizontalCentered="1" verticalCentered="1"/>
  <pageMargins left="0.11811023622047245" right="0.11811023622047245" top="0.15748031496062992" bottom="0.15748031496062992" header="0" footer="0"/>
  <pageSetup scale="51"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0B1E3-2B35-4572-A892-F2B7D4F5768D}">
  <dimension ref="B1:S65"/>
  <sheetViews>
    <sheetView showGridLines="0" view="pageBreakPreview" topLeftCell="A15" zoomScale="70" zoomScaleNormal="80" zoomScaleSheetLayoutView="70" zoomScalePageLayoutView="85" workbookViewId="0">
      <selection activeCell="D21" sqref="D21:L21"/>
    </sheetView>
  </sheetViews>
  <sheetFormatPr baseColWidth="10" defaultColWidth="11.42578125" defaultRowHeight="12.75"/>
  <cols>
    <col min="1" max="2" width="3.42578125" style="1" customWidth="1"/>
    <col min="3" max="3" width="12.42578125" style="1" customWidth="1"/>
    <col min="4" max="4" width="18" style="1" customWidth="1"/>
    <col min="5" max="9" width="11.42578125" style="1"/>
    <col min="10" max="10" width="26.140625" style="1" bestFit="1" customWidth="1"/>
    <col min="11" max="11" width="18" style="1" customWidth="1"/>
    <col min="12" max="12" width="17.42578125" style="1" customWidth="1"/>
    <col min="13" max="14" width="11.42578125" style="1"/>
    <col min="15" max="15" width="20" style="1" customWidth="1"/>
    <col min="16" max="16" width="3.42578125" style="3" customWidth="1"/>
    <col min="17" max="17" width="3.42578125" style="1" customWidth="1"/>
    <col min="18" max="16384" width="11.42578125" style="1"/>
  </cols>
  <sheetData>
    <row r="1" spans="2:16" ht="13.5" thickBot="1"/>
    <row r="2" spans="2:16" ht="13.5" thickTop="1">
      <c r="B2" s="4"/>
      <c r="C2" s="5"/>
      <c r="D2" s="5"/>
      <c r="E2" s="5"/>
      <c r="F2" s="5"/>
      <c r="G2" s="5"/>
      <c r="H2" s="5"/>
      <c r="I2" s="5"/>
      <c r="J2" s="5"/>
      <c r="K2" s="5"/>
      <c r="L2" s="5"/>
      <c r="M2" s="5"/>
      <c r="N2" s="5"/>
      <c r="O2" s="5"/>
      <c r="P2" s="6"/>
    </row>
    <row r="3" spans="2:16">
      <c r="B3" s="7"/>
      <c r="C3" s="71" t="s">
        <v>9</v>
      </c>
      <c r="D3" s="72" t="s">
        <v>10</v>
      </c>
      <c r="E3" s="71" t="s">
        <v>11</v>
      </c>
      <c r="F3" s="72">
        <v>2</v>
      </c>
      <c r="G3" s="2"/>
      <c r="H3" s="2"/>
      <c r="I3" s="2"/>
      <c r="J3" s="2"/>
      <c r="K3" s="2"/>
      <c r="L3" s="2"/>
      <c r="M3" s="2"/>
      <c r="N3" s="2"/>
      <c r="O3" s="2"/>
      <c r="P3" s="8"/>
    </row>
    <row r="4" spans="2:16">
      <c r="B4" s="7"/>
      <c r="C4" s="69"/>
      <c r="D4" s="70"/>
      <c r="E4" s="69"/>
      <c r="F4" s="70"/>
      <c r="G4" s="2"/>
      <c r="H4" s="2"/>
      <c r="I4" s="2"/>
      <c r="J4" s="2"/>
      <c r="K4" s="2"/>
      <c r="L4" s="2"/>
      <c r="M4" s="2"/>
      <c r="N4" s="2"/>
      <c r="O4" s="2"/>
      <c r="P4" s="8"/>
    </row>
    <row r="5" spans="2:16" ht="15" thickBot="1">
      <c r="B5" s="7"/>
      <c r="C5" s="23"/>
      <c r="D5" s="23"/>
      <c r="E5" s="23"/>
      <c r="F5" s="23"/>
      <c r="G5" s="23"/>
      <c r="H5" s="23"/>
      <c r="I5" s="23"/>
      <c r="J5" s="23"/>
      <c r="K5" s="23"/>
      <c r="L5" s="23"/>
      <c r="M5" s="23"/>
      <c r="N5" s="23"/>
      <c r="O5" s="23"/>
      <c r="P5" s="8"/>
    </row>
    <row r="6" spans="2:16" ht="15">
      <c r="B6" s="7"/>
      <c r="C6" s="1328"/>
      <c r="D6" s="1330"/>
      <c r="E6" s="1331"/>
      <c r="F6" s="1331"/>
      <c r="G6" s="1331"/>
      <c r="H6" s="1331"/>
      <c r="I6" s="1331"/>
      <c r="J6" s="1331"/>
      <c r="K6" s="1332"/>
      <c r="L6" s="1337"/>
      <c r="M6" s="1338"/>
      <c r="N6" s="1338"/>
      <c r="O6" s="1339"/>
      <c r="P6" s="9"/>
    </row>
    <row r="7" spans="2:16" ht="15">
      <c r="B7" s="7"/>
      <c r="C7" s="1329"/>
      <c r="D7" s="1317" t="s">
        <v>58</v>
      </c>
      <c r="E7" s="1318"/>
      <c r="F7" s="1318"/>
      <c r="G7" s="1318"/>
      <c r="H7" s="1318"/>
      <c r="I7" s="1318"/>
      <c r="J7" s="1318"/>
      <c r="K7" s="1319"/>
      <c r="L7" s="1340"/>
      <c r="M7" s="1341"/>
      <c r="N7" s="1341"/>
      <c r="O7" s="1342"/>
      <c r="P7" s="9"/>
    </row>
    <row r="8" spans="2:16" ht="15">
      <c r="B8" s="7"/>
      <c r="C8" s="1329"/>
      <c r="D8" s="1317"/>
      <c r="E8" s="1318"/>
      <c r="F8" s="1318"/>
      <c r="G8" s="1318"/>
      <c r="H8" s="1318"/>
      <c r="I8" s="1318"/>
      <c r="J8" s="1318"/>
      <c r="K8" s="1319"/>
      <c r="L8" s="1333" t="s">
        <v>12</v>
      </c>
      <c r="M8" s="1343"/>
      <c r="N8" s="1344"/>
      <c r="O8" s="1345"/>
      <c r="P8" s="9"/>
    </row>
    <row r="9" spans="2:16" ht="15" customHeight="1">
      <c r="B9" s="7"/>
      <c r="C9" s="1329"/>
      <c r="D9" s="1320" t="e">
        <f>+#REF!</f>
        <v>#REF!</v>
      </c>
      <c r="E9" s="1321"/>
      <c r="F9" s="1321"/>
      <c r="G9" s="1321"/>
      <c r="H9" s="1321"/>
      <c r="I9" s="1321"/>
      <c r="J9" s="1321"/>
      <c r="K9" s="1322"/>
      <c r="L9" s="1334"/>
      <c r="M9" s="1346"/>
      <c r="N9" s="1347"/>
      <c r="O9" s="1348"/>
      <c r="P9" s="10"/>
    </row>
    <row r="10" spans="2:16" ht="12.75" customHeight="1">
      <c r="B10" s="7"/>
      <c r="C10" s="1329"/>
      <c r="D10" s="1320"/>
      <c r="E10" s="1321"/>
      <c r="F10" s="1321"/>
      <c r="G10" s="1321"/>
      <c r="H10" s="1321"/>
      <c r="I10" s="1321"/>
      <c r="J10" s="1321"/>
      <c r="K10" s="1322"/>
      <c r="L10" s="1333" t="s">
        <v>13</v>
      </c>
      <c r="M10" s="1333">
        <v>1</v>
      </c>
      <c r="N10" s="1333" t="s">
        <v>14</v>
      </c>
      <c r="O10" s="1335">
        <v>1</v>
      </c>
      <c r="P10" s="9"/>
    </row>
    <row r="11" spans="2:16" ht="13.5" customHeight="1">
      <c r="B11" s="7"/>
      <c r="C11" s="1329"/>
      <c r="D11" s="1320"/>
      <c r="E11" s="1321"/>
      <c r="F11" s="1321"/>
      <c r="G11" s="1321"/>
      <c r="H11" s="1321"/>
      <c r="I11" s="1321"/>
      <c r="J11" s="1321"/>
      <c r="K11" s="1322"/>
      <c r="L11" s="1349"/>
      <c r="M11" s="1349"/>
      <c r="N11" s="1349"/>
      <c r="O11" s="1336"/>
      <c r="P11" s="9"/>
    </row>
    <row r="12" spans="2:16" ht="15">
      <c r="B12" s="7"/>
      <c r="C12" s="1329"/>
      <c r="D12" s="1317" t="s">
        <v>15</v>
      </c>
      <c r="E12" s="1318"/>
      <c r="F12" s="1318"/>
      <c r="G12" s="1318"/>
      <c r="H12" s="1318"/>
      <c r="I12" s="1318"/>
      <c r="J12" s="1318"/>
      <c r="K12" s="1319"/>
      <c r="L12" s="1349"/>
      <c r="M12" s="1349"/>
      <c r="N12" s="1349"/>
      <c r="O12" s="1336"/>
      <c r="P12" s="9"/>
    </row>
    <row r="13" spans="2:16" ht="15.75" thickBot="1">
      <c r="B13" s="7"/>
      <c r="C13" s="24"/>
      <c r="D13" s="25"/>
      <c r="E13" s="25"/>
      <c r="F13" s="25"/>
      <c r="G13" s="25"/>
      <c r="H13" s="25"/>
      <c r="I13" s="25"/>
      <c r="J13" s="25"/>
      <c r="K13" s="25"/>
      <c r="L13" s="25"/>
      <c r="M13" s="26"/>
      <c r="N13" s="26"/>
      <c r="O13" s="27"/>
      <c r="P13" s="11"/>
    </row>
    <row r="14" spans="2:16" ht="15">
      <c r="B14" s="7"/>
      <c r="C14" s="28"/>
      <c r="D14" s="499"/>
      <c r="E14" s="499"/>
      <c r="F14" s="499"/>
      <c r="G14" s="499"/>
      <c r="H14" s="499"/>
      <c r="I14" s="499"/>
      <c r="J14" s="499"/>
      <c r="K14" s="499"/>
      <c r="L14" s="29" t="s">
        <v>16</v>
      </c>
      <c r="M14" s="30" t="s">
        <v>17</v>
      </c>
      <c r="N14" s="30" t="s">
        <v>18</v>
      </c>
      <c r="O14" s="31" t="s">
        <v>19</v>
      </c>
      <c r="P14" s="10"/>
    </row>
    <row r="15" spans="2:16" ht="15">
      <c r="B15" s="7"/>
      <c r="C15" s="32"/>
      <c r="D15" s="498"/>
      <c r="E15" s="498"/>
      <c r="F15" s="498"/>
      <c r="G15" s="498"/>
      <c r="H15" s="498"/>
      <c r="I15" s="498"/>
      <c r="J15" s="498"/>
      <c r="K15" s="498"/>
      <c r="L15" s="33"/>
      <c r="M15" s="34">
        <v>22</v>
      </c>
      <c r="N15" s="34">
        <v>2</v>
      </c>
      <c r="O15" s="35">
        <v>2021</v>
      </c>
      <c r="P15" s="12"/>
    </row>
    <row r="16" spans="2:16" ht="15" thickBot="1">
      <c r="B16" s="7"/>
      <c r="C16" s="502"/>
      <c r="D16" s="503"/>
      <c r="E16" s="503"/>
      <c r="F16" s="503"/>
      <c r="G16" s="503"/>
      <c r="H16" s="503"/>
      <c r="I16" s="503"/>
      <c r="J16" s="503"/>
      <c r="K16" s="503"/>
      <c r="L16" s="503"/>
      <c r="M16" s="503"/>
      <c r="N16" s="503"/>
      <c r="O16" s="38"/>
      <c r="P16" s="8"/>
    </row>
    <row r="17" spans="2:19" ht="15" thickBot="1">
      <c r="B17" s="7"/>
      <c r="C17" s="39"/>
      <c r="D17" s="40"/>
      <c r="E17" s="40"/>
      <c r="F17" s="40"/>
      <c r="G17" s="40"/>
      <c r="H17" s="40"/>
      <c r="I17" s="23"/>
      <c r="J17" s="23"/>
      <c r="K17" s="40"/>
      <c r="L17" s="40"/>
      <c r="M17" s="40"/>
      <c r="N17" s="40"/>
      <c r="O17" s="41"/>
      <c r="P17" s="8"/>
    </row>
    <row r="18" spans="2:19" ht="15">
      <c r="B18" s="7"/>
      <c r="C18" s="1325" t="s">
        <v>20</v>
      </c>
      <c r="D18" s="1326"/>
      <c r="E18" s="1326"/>
      <c r="F18" s="1326"/>
      <c r="G18" s="1326"/>
      <c r="H18" s="1326"/>
      <c r="I18" s="1326"/>
      <c r="J18" s="1326"/>
      <c r="K18" s="1326"/>
      <c r="L18" s="1326"/>
      <c r="M18" s="1326"/>
      <c r="N18" s="1326"/>
      <c r="O18" s="1327"/>
      <c r="P18" s="13"/>
    </row>
    <row r="19" spans="2:19" ht="15" thickBot="1">
      <c r="B19" s="7"/>
      <c r="C19" s="42"/>
      <c r="D19" s="23"/>
      <c r="E19" s="23"/>
      <c r="F19" s="23"/>
      <c r="G19" s="23"/>
      <c r="H19" s="23"/>
      <c r="I19" s="23"/>
      <c r="J19" s="23"/>
      <c r="K19" s="23"/>
      <c r="L19" s="23"/>
      <c r="M19" s="23"/>
      <c r="N19" s="23"/>
      <c r="O19" s="43"/>
      <c r="P19" s="8"/>
    </row>
    <row r="20" spans="2:19" ht="15">
      <c r="B20" s="7"/>
      <c r="C20" s="44" t="s">
        <v>21</v>
      </c>
      <c r="D20" s="1352" t="s">
        <v>2</v>
      </c>
      <c r="E20" s="1353"/>
      <c r="F20" s="1353"/>
      <c r="G20" s="1353"/>
      <c r="H20" s="1353"/>
      <c r="I20" s="1353"/>
      <c r="J20" s="1353"/>
      <c r="K20" s="1353"/>
      <c r="L20" s="1354"/>
      <c r="M20" s="1323" t="s">
        <v>22</v>
      </c>
      <c r="N20" s="1324"/>
      <c r="O20" s="44" t="s">
        <v>4</v>
      </c>
      <c r="P20" s="14"/>
    </row>
    <row r="21" spans="2:19" ht="15" thickBot="1">
      <c r="B21" s="7"/>
      <c r="C21" s="45">
        <v>1.2</v>
      </c>
      <c r="D21" s="1366" t="str">
        <f>+'PRESUPUESTO OFICIAL'!G16</f>
        <v>SUMINISTRO Y APLICACION DE REPELENTE PARA FUMIGACION</v>
      </c>
      <c r="E21" s="1367"/>
      <c r="F21" s="1367"/>
      <c r="G21" s="1367"/>
      <c r="H21" s="1367"/>
      <c r="I21" s="1367"/>
      <c r="J21" s="1367"/>
      <c r="K21" s="1367"/>
      <c r="L21" s="1368"/>
      <c r="M21" s="1361" t="s">
        <v>272</v>
      </c>
      <c r="N21" s="1362"/>
      <c r="O21" s="46">
        <v>1</v>
      </c>
      <c r="P21" s="15"/>
    </row>
    <row r="22" spans="2:19">
      <c r="B22" s="7"/>
      <c r="C22" s="1305"/>
      <c r="D22" s="1306"/>
      <c r="E22" s="1306"/>
      <c r="F22" s="1306"/>
      <c r="G22" s="1306"/>
      <c r="H22" s="1306"/>
      <c r="I22" s="1306"/>
      <c r="J22" s="1306"/>
      <c r="K22" s="1306"/>
      <c r="L22" s="1306"/>
      <c r="M22" s="1306"/>
      <c r="N22" s="1306"/>
      <c r="O22" s="1307"/>
      <c r="P22" s="16"/>
    </row>
    <row r="23" spans="2:19">
      <c r="B23" s="7"/>
      <c r="C23" s="1308"/>
      <c r="D23" s="1309"/>
      <c r="E23" s="1309"/>
      <c r="F23" s="1309"/>
      <c r="G23" s="1309"/>
      <c r="H23" s="1309"/>
      <c r="I23" s="1309"/>
      <c r="J23" s="1309"/>
      <c r="K23" s="1309"/>
      <c r="L23" s="1309"/>
      <c r="M23" s="1309"/>
      <c r="N23" s="1309"/>
      <c r="O23" s="1310"/>
      <c r="P23" s="16"/>
    </row>
    <row r="24" spans="2:19" ht="13.5" thickBot="1">
      <c r="B24" s="7"/>
      <c r="C24" s="1311"/>
      <c r="D24" s="1312"/>
      <c r="E24" s="1312"/>
      <c r="F24" s="1312"/>
      <c r="G24" s="1312"/>
      <c r="H24" s="1312"/>
      <c r="I24" s="1312"/>
      <c r="J24" s="1312"/>
      <c r="K24" s="1312"/>
      <c r="L24" s="1312"/>
      <c r="M24" s="1312"/>
      <c r="N24" s="1312"/>
      <c r="O24" s="1313"/>
      <c r="P24" s="16"/>
    </row>
    <row r="25" spans="2:19" ht="15">
      <c r="B25" s="7"/>
      <c r="C25" s="1280" t="s">
        <v>2</v>
      </c>
      <c r="D25" s="1350"/>
      <c r="E25" s="1350"/>
      <c r="F25" s="1350"/>
      <c r="G25" s="1351"/>
      <c r="H25" s="1314" t="s">
        <v>24</v>
      </c>
      <c r="I25" s="1350"/>
      <c r="J25" s="1359" t="s">
        <v>25</v>
      </c>
      <c r="K25" s="1360"/>
      <c r="L25" s="247" t="s">
        <v>26</v>
      </c>
      <c r="M25" s="1314" t="s">
        <v>27</v>
      </c>
      <c r="N25" s="1282"/>
      <c r="O25" s="47" t="s">
        <v>28</v>
      </c>
      <c r="P25" s="17"/>
    </row>
    <row r="26" spans="2:19" ht="14.25">
      <c r="B26" s="7"/>
      <c r="C26" s="1292" t="s">
        <v>59</v>
      </c>
      <c r="D26" s="1293"/>
      <c r="E26" s="1293"/>
      <c r="F26" s="1293"/>
      <c r="G26" s="1356"/>
      <c r="H26" s="1355"/>
      <c r="I26" s="1356"/>
      <c r="J26" s="1355"/>
      <c r="K26" s="1356"/>
      <c r="L26" s="424"/>
      <c r="M26" s="1357">
        <v>0.01</v>
      </c>
      <c r="N26" s="1358"/>
      <c r="O26" s="425">
        <f>+M26*O49</f>
        <v>1072.5</v>
      </c>
      <c r="P26" s="132"/>
    </row>
    <row r="27" spans="2:19" ht="14.25">
      <c r="B27" s="7"/>
      <c r="C27" s="48" t="s">
        <v>289</v>
      </c>
      <c r="D27" s="49"/>
      <c r="E27" s="49"/>
      <c r="F27" s="49"/>
      <c r="G27" s="50"/>
      <c r="H27" s="51"/>
      <c r="I27" s="50"/>
      <c r="J27" s="51"/>
      <c r="K27" s="50"/>
      <c r="L27" s="424">
        <f>+'MATRIZ DE MERCADO LA LT'!J161</f>
        <v>3244.8090000000002</v>
      </c>
      <c r="M27" s="1357">
        <v>0.5</v>
      </c>
      <c r="N27" s="1358"/>
      <c r="O27" s="425">
        <f>+L27*M27</f>
        <v>1622.4045000000001</v>
      </c>
      <c r="P27" s="132"/>
    </row>
    <row r="28" spans="2:19" ht="15" thickBot="1">
      <c r="B28" s="7"/>
      <c r="C28" s="1303"/>
      <c r="D28" s="1304"/>
      <c r="E28" s="1304"/>
      <c r="F28" s="1304"/>
      <c r="G28" s="1363"/>
      <c r="H28" s="1369"/>
      <c r="I28" s="1363"/>
      <c r="J28" s="1369"/>
      <c r="K28" s="1363"/>
      <c r="L28" s="426"/>
      <c r="M28" s="1370"/>
      <c r="N28" s="1371"/>
      <c r="O28" s="425"/>
      <c r="P28" s="132"/>
    </row>
    <row r="29" spans="2:19" ht="15.75" thickBot="1">
      <c r="B29" s="7"/>
      <c r="C29" s="1285" t="s">
        <v>29</v>
      </c>
      <c r="D29" s="1286"/>
      <c r="E29" s="1286"/>
      <c r="F29" s="1286"/>
      <c r="G29" s="1286"/>
      <c r="H29" s="1286"/>
      <c r="I29" s="1286"/>
      <c r="J29" s="1286"/>
      <c r="K29" s="1286"/>
      <c r="L29" s="1372"/>
      <c r="M29" s="1286"/>
      <c r="N29" s="1287"/>
      <c r="O29" s="52">
        <f>+O28+O27+O26</f>
        <v>2694.9045000000001</v>
      </c>
      <c r="P29" s="18"/>
      <c r="S29" s="519" t="s">
        <v>299</v>
      </c>
    </row>
    <row r="30" spans="2:19" ht="13.5" customHeight="1">
      <c r="B30" s="7"/>
      <c r="C30" s="1305" t="s">
        <v>30</v>
      </c>
      <c r="D30" s="1306"/>
      <c r="E30" s="1306"/>
      <c r="F30" s="1306"/>
      <c r="G30" s="1306"/>
      <c r="H30" s="1306"/>
      <c r="I30" s="1306"/>
      <c r="J30" s="1306"/>
      <c r="K30" s="1306"/>
      <c r="L30" s="1306"/>
      <c r="M30" s="1306"/>
      <c r="N30" s="1306"/>
      <c r="O30" s="1307"/>
      <c r="P30" s="16"/>
    </row>
    <row r="31" spans="2:19">
      <c r="B31" s="7"/>
      <c r="C31" s="1308"/>
      <c r="D31" s="1309"/>
      <c r="E31" s="1309"/>
      <c r="F31" s="1309"/>
      <c r="G31" s="1309"/>
      <c r="H31" s="1309"/>
      <c r="I31" s="1309"/>
      <c r="J31" s="1309"/>
      <c r="K31" s="1309"/>
      <c r="L31" s="1309"/>
      <c r="M31" s="1309"/>
      <c r="N31" s="1309"/>
      <c r="O31" s="1310"/>
      <c r="P31" s="16"/>
    </row>
    <row r="32" spans="2:19" ht="13.5" thickBot="1">
      <c r="B32" s="7"/>
      <c r="C32" s="1311"/>
      <c r="D32" s="1312"/>
      <c r="E32" s="1312"/>
      <c r="F32" s="1312"/>
      <c r="G32" s="1312"/>
      <c r="H32" s="1312"/>
      <c r="I32" s="1312"/>
      <c r="J32" s="1312"/>
      <c r="K32" s="1312"/>
      <c r="L32" s="1312"/>
      <c r="M32" s="1312"/>
      <c r="N32" s="1312"/>
      <c r="O32" s="1313"/>
      <c r="P32" s="16"/>
    </row>
    <row r="33" spans="2:16" ht="15">
      <c r="B33" s="7"/>
      <c r="C33" s="1280" t="s">
        <v>2</v>
      </c>
      <c r="D33" s="1281"/>
      <c r="E33" s="1281"/>
      <c r="F33" s="1281"/>
      <c r="G33" s="1281"/>
      <c r="H33" s="1281"/>
      <c r="I33" s="1281"/>
      <c r="J33" s="1282"/>
      <c r="K33" s="497" t="s">
        <v>22</v>
      </c>
      <c r="L33" s="247" t="s">
        <v>4</v>
      </c>
      <c r="M33" s="1314" t="s">
        <v>31</v>
      </c>
      <c r="N33" s="1282"/>
      <c r="O33" s="47" t="s">
        <v>28</v>
      </c>
      <c r="P33" s="17"/>
    </row>
    <row r="34" spans="2:16" ht="15" thickBot="1">
      <c r="B34" s="7"/>
      <c r="C34" s="1373" t="s">
        <v>290</v>
      </c>
      <c r="D34" s="1374"/>
      <c r="E34" s="1374"/>
      <c r="F34" s="1374"/>
      <c r="G34" s="1374"/>
      <c r="H34" s="1374"/>
      <c r="I34" s="1374"/>
      <c r="J34" s="1375"/>
      <c r="K34" s="520" t="s">
        <v>250</v>
      </c>
      <c r="L34" s="521">
        <v>1</v>
      </c>
      <c r="M34" s="1376">
        <f>+'MATRIZ DE MERCADO LA LT'!J71</f>
        <v>44500</v>
      </c>
      <c r="N34" s="1377"/>
      <c r="O34" s="522">
        <f>+L34*M34</f>
        <v>44500</v>
      </c>
      <c r="P34" s="132"/>
    </row>
    <row r="35" spans="2:16" ht="15.75" thickBot="1">
      <c r="B35" s="7"/>
      <c r="C35" s="1285" t="s">
        <v>29</v>
      </c>
      <c r="D35" s="1286"/>
      <c r="E35" s="1286"/>
      <c r="F35" s="1286"/>
      <c r="G35" s="1286"/>
      <c r="H35" s="1286"/>
      <c r="I35" s="1286"/>
      <c r="J35" s="1286"/>
      <c r="K35" s="1286"/>
      <c r="L35" s="1286"/>
      <c r="M35" s="1286"/>
      <c r="N35" s="1287"/>
      <c r="O35" s="136">
        <f>+O34</f>
        <v>44500</v>
      </c>
      <c r="P35" s="132"/>
    </row>
    <row r="36" spans="2:16">
      <c r="B36" s="7"/>
      <c r="C36" s="1305" t="s">
        <v>32</v>
      </c>
      <c r="D36" s="1306"/>
      <c r="E36" s="1306"/>
      <c r="F36" s="1306"/>
      <c r="G36" s="1306"/>
      <c r="H36" s="1306"/>
      <c r="I36" s="1306"/>
      <c r="J36" s="1306"/>
      <c r="K36" s="1306"/>
      <c r="L36" s="1306"/>
      <c r="M36" s="1306"/>
      <c r="N36" s="1306"/>
      <c r="O36" s="1307"/>
      <c r="P36" s="16"/>
    </row>
    <row r="37" spans="2:16">
      <c r="B37" s="7"/>
      <c r="C37" s="1308"/>
      <c r="D37" s="1309"/>
      <c r="E37" s="1309"/>
      <c r="F37" s="1309"/>
      <c r="G37" s="1309"/>
      <c r="H37" s="1309"/>
      <c r="I37" s="1309"/>
      <c r="J37" s="1309"/>
      <c r="K37" s="1309"/>
      <c r="L37" s="1309"/>
      <c r="M37" s="1309"/>
      <c r="N37" s="1309"/>
      <c r="O37" s="1310"/>
      <c r="P37" s="16"/>
    </row>
    <row r="38" spans="2:16" ht="13.5" thickBot="1">
      <c r="B38" s="7"/>
      <c r="C38" s="1311"/>
      <c r="D38" s="1312"/>
      <c r="E38" s="1312"/>
      <c r="F38" s="1312"/>
      <c r="G38" s="1312"/>
      <c r="H38" s="1312"/>
      <c r="I38" s="1312"/>
      <c r="J38" s="1312"/>
      <c r="K38" s="1312"/>
      <c r="L38" s="1312"/>
      <c r="M38" s="1312"/>
      <c r="N38" s="1312"/>
      <c r="O38" s="1313"/>
      <c r="P38" s="16"/>
    </row>
    <row r="39" spans="2:16" ht="15">
      <c r="B39" s="7"/>
      <c r="C39" s="1280" t="s">
        <v>33</v>
      </c>
      <c r="D39" s="1281"/>
      <c r="E39" s="1281"/>
      <c r="F39" s="1281"/>
      <c r="G39" s="1281"/>
      <c r="H39" s="1281"/>
      <c r="I39" s="1281"/>
      <c r="J39" s="247" t="s">
        <v>34</v>
      </c>
      <c r="K39" s="495" t="s">
        <v>35</v>
      </c>
      <c r="L39" s="55" t="s">
        <v>4</v>
      </c>
      <c r="M39" s="1314" t="s">
        <v>36</v>
      </c>
      <c r="N39" s="1282"/>
      <c r="O39" s="47" t="s">
        <v>28</v>
      </c>
      <c r="P39" s="17"/>
    </row>
    <row r="40" spans="2:16" ht="14.25">
      <c r="B40" s="7"/>
      <c r="C40" s="1292"/>
      <c r="D40" s="1293"/>
      <c r="E40" s="1293"/>
      <c r="F40" s="1293"/>
      <c r="G40" s="1293"/>
      <c r="H40" s="1293"/>
      <c r="I40" s="1293"/>
      <c r="J40" s="246"/>
      <c r="K40" s="56"/>
      <c r="L40" s="488"/>
      <c r="M40" s="1294"/>
      <c r="N40" s="1295"/>
      <c r="O40" s="425"/>
      <c r="P40" s="132"/>
    </row>
    <row r="41" spans="2:16" ht="15" thickBot="1">
      <c r="B41" s="7"/>
      <c r="C41" s="1303"/>
      <c r="D41" s="1304"/>
      <c r="E41" s="1304"/>
      <c r="F41" s="1304"/>
      <c r="G41" s="1304"/>
      <c r="H41" s="1304"/>
      <c r="I41" s="1304"/>
      <c r="J41" s="57"/>
      <c r="K41" s="58"/>
      <c r="L41" s="57"/>
      <c r="M41" s="1283"/>
      <c r="N41" s="1284"/>
      <c r="O41" s="137"/>
      <c r="P41" s="132"/>
    </row>
    <row r="42" spans="2:16" ht="15.75" thickBot="1">
      <c r="B42" s="7"/>
      <c r="C42" s="1285" t="s">
        <v>29</v>
      </c>
      <c r="D42" s="1286"/>
      <c r="E42" s="1286"/>
      <c r="F42" s="1286"/>
      <c r="G42" s="1286"/>
      <c r="H42" s="1286"/>
      <c r="I42" s="1286"/>
      <c r="J42" s="1286"/>
      <c r="K42" s="1286"/>
      <c r="L42" s="1286"/>
      <c r="M42" s="1286"/>
      <c r="N42" s="1287"/>
      <c r="O42" s="52"/>
      <c r="P42" s="18"/>
    </row>
    <row r="43" spans="2:16">
      <c r="B43" s="7"/>
      <c r="C43" s="1305" t="s">
        <v>37</v>
      </c>
      <c r="D43" s="1306"/>
      <c r="E43" s="1306"/>
      <c r="F43" s="1306"/>
      <c r="G43" s="1306"/>
      <c r="H43" s="1306"/>
      <c r="I43" s="1306"/>
      <c r="J43" s="1306"/>
      <c r="K43" s="1306"/>
      <c r="L43" s="1306"/>
      <c r="M43" s="1306"/>
      <c r="N43" s="1306"/>
      <c r="O43" s="1307"/>
      <c r="P43" s="16"/>
    </row>
    <row r="44" spans="2:16">
      <c r="B44" s="7"/>
      <c r="C44" s="1308"/>
      <c r="D44" s="1309"/>
      <c r="E44" s="1309"/>
      <c r="F44" s="1309"/>
      <c r="G44" s="1309"/>
      <c r="H44" s="1309"/>
      <c r="I44" s="1309"/>
      <c r="J44" s="1309"/>
      <c r="K44" s="1309"/>
      <c r="L44" s="1309"/>
      <c r="M44" s="1309"/>
      <c r="N44" s="1309"/>
      <c r="O44" s="1310"/>
      <c r="P44" s="16"/>
    </row>
    <row r="45" spans="2:16" ht="13.5" thickBot="1">
      <c r="B45" s="7"/>
      <c r="C45" s="1311"/>
      <c r="D45" s="1312"/>
      <c r="E45" s="1312"/>
      <c r="F45" s="1312"/>
      <c r="G45" s="1312"/>
      <c r="H45" s="1312"/>
      <c r="I45" s="1312"/>
      <c r="J45" s="1312"/>
      <c r="K45" s="1312"/>
      <c r="L45" s="1312"/>
      <c r="M45" s="1312"/>
      <c r="N45" s="1312"/>
      <c r="O45" s="1313"/>
      <c r="P45" s="16"/>
    </row>
    <row r="46" spans="2:16" ht="30">
      <c r="B46" s="7"/>
      <c r="C46" s="1280" t="s">
        <v>38</v>
      </c>
      <c r="D46" s="1281"/>
      <c r="E46" s="1281"/>
      <c r="F46" s="1281"/>
      <c r="G46" s="1281"/>
      <c r="H46" s="1281"/>
      <c r="I46" s="1281"/>
      <c r="J46" s="247" t="s">
        <v>39</v>
      </c>
      <c r="K46" s="59" t="s">
        <v>40</v>
      </c>
      <c r="L46" s="60" t="s">
        <v>41</v>
      </c>
      <c r="M46" s="1301" t="s">
        <v>27</v>
      </c>
      <c r="N46" s="1302"/>
      <c r="O46" s="61" t="s">
        <v>28</v>
      </c>
      <c r="P46" s="19"/>
    </row>
    <row r="47" spans="2:16" ht="14.25">
      <c r="B47" s="7"/>
      <c r="C47" s="62" t="s">
        <v>194</v>
      </c>
      <c r="D47" s="63"/>
      <c r="E47" s="63"/>
      <c r="F47" s="63"/>
      <c r="G47" s="63"/>
      <c r="H47" s="63"/>
      <c r="I47" s="63"/>
      <c r="J47" s="428">
        <f>+'MATRIZ DE MERCADO LA LT'!J245</f>
        <v>53625</v>
      </c>
      <c r="K47" s="139"/>
      <c r="L47" s="64"/>
      <c r="M47" s="1315">
        <v>0.5</v>
      </c>
      <c r="N47" s="1316"/>
      <c r="O47" s="429">
        <f>+J47/M47</f>
        <v>107250</v>
      </c>
      <c r="P47" s="133"/>
    </row>
    <row r="48" spans="2:16" ht="13.5" thickBot="1">
      <c r="B48" s="7"/>
      <c r="P48" s="132"/>
    </row>
    <row r="49" spans="2:16" ht="15.75" thickBot="1">
      <c r="B49" s="7"/>
      <c r="C49" s="1285" t="s">
        <v>29</v>
      </c>
      <c r="D49" s="1286"/>
      <c r="E49" s="1286"/>
      <c r="F49" s="1286"/>
      <c r="G49" s="1286"/>
      <c r="H49" s="1286"/>
      <c r="I49" s="1286"/>
      <c r="J49" s="1286"/>
      <c r="K49" s="1286"/>
      <c r="L49" s="1286"/>
      <c r="M49" s="1286"/>
      <c r="N49" s="1287"/>
      <c r="O49" s="136">
        <f>+O47</f>
        <v>107250</v>
      </c>
      <c r="P49" s="132"/>
    </row>
    <row r="50" spans="2:16" ht="15" thickBot="1">
      <c r="B50" s="7"/>
      <c r="C50" s="42"/>
      <c r="D50" s="23"/>
      <c r="E50" s="23"/>
      <c r="F50" s="23"/>
      <c r="G50" s="23"/>
      <c r="H50" s="23"/>
      <c r="I50" s="23"/>
      <c r="J50" s="23"/>
      <c r="K50" s="23"/>
      <c r="L50" s="23"/>
      <c r="M50" s="23"/>
      <c r="N50" s="23"/>
      <c r="O50" s="43"/>
      <c r="P50" s="8"/>
    </row>
    <row r="51" spans="2:16" ht="15.75" thickBot="1">
      <c r="B51" s="7"/>
      <c r="C51" s="1298" t="s">
        <v>42</v>
      </c>
      <c r="D51" s="1299"/>
      <c r="E51" s="1299"/>
      <c r="F51" s="1299"/>
      <c r="G51" s="1299"/>
      <c r="H51" s="1299"/>
      <c r="I51" s="1299"/>
      <c r="J51" s="1299"/>
      <c r="K51" s="1299"/>
      <c r="L51" s="1299"/>
      <c r="M51" s="1299"/>
      <c r="N51" s="1300"/>
      <c r="O51" s="66">
        <f>+(O49+O42+O35+O29)</f>
        <v>154444.9045</v>
      </c>
      <c r="P51" s="20"/>
    </row>
    <row r="52" spans="2:16">
      <c r="B52" s="7"/>
      <c r="C52" s="1305" t="s">
        <v>43</v>
      </c>
      <c r="D52" s="1306"/>
      <c r="E52" s="1306"/>
      <c r="F52" s="1306"/>
      <c r="G52" s="1306"/>
      <c r="H52" s="1306"/>
      <c r="I52" s="1306"/>
      <c r="J52" s="1306"/>
      <c r="K52" s="1306"/>
      <c r="L52" s="1306"/>
      <c r="M52" s="1306"/>
      <c r="N52" s="1306"/>
      <c r="O52" s="1307"/>
      <c r="P52" s="16"/>
    </row>
    <row r="53" spans="2:16">
      <c r="B53" s="7"/>
      <c r="C53" s="1308"/>
      <c r="D53" s="1309"/>
      <c r="E53" s="1309"/>
      <c r="F53" s="1309"/>
      <c r="G53" s="1309"/>
      <c r="H53" s="1309"/>
      <c r="I53" s="1309"/>
      <c r="J53" s="1309"/>
      <c r="K53" s="1309"/>
      <c r="L53" s="1309"/>
      <c r="M53" s="1309"/>
      <c r="N53" s="1309"/>
      <c r="O53" s="1310"/>
      <c r="P53" s="16"/>
    </row>
    <row r="54" spans="2:16" ht="13.5" thickBot="1">
      <c r="B54" s="7"/>
      <c r="C54" s="1311"/>
      <c r="D54" s="1312"/>
      <c r="E54" s="1312"/>
      <c r="F54" s="1312"/>
      <c r="G54" s="1312"/>
      <c r="H54" s="1312"/>
      <c r="I54" s="1312"/>
      <c r="J54" s="1312"/>
      <c r="K54" s="1312"/>
      <c r="L54" s="1312"/>
      <c r="M54" s="1312"/>
      <c r="N54" s="1312"/>
      <c r="O54" s="1313"/>
      <c r="P54" s="16"/>
    </row>
    <row r="55" spans="2:16" ht="15">
      <c r="B55" s="7"/>
      <c r="C55" s="1280" t="s">
        <v>44</v>
      </c>
      <c r="D55" s="1281"/>
      <c r="E55" s="1281"/>
      <c r="F55" s="1281"/>
      <c r="G55" s="1281"/>
      <c r="H55" s="1281"/>
      <c r="I55" s="1281"/>
      <c r="J55" s="495"/>
      <c r="K55" s="496"/>
      <c r="L55" s="60" t="s">
        <v>45</v>
      </c>
      <c r="M55" s="1301" t="s">
        <v>46</v>
      </c>
      <c r="N55" s="1302"/>
      <c r="O55" s="61"/>
      <c r="P55" s="19"/>
    </row>
    <row r="56" spans="2:16" ht="14.25">
      <c r="B56" s="7"/>
      <c r="C56" s="1292" t="s">
        <v>47</v>
      </c>
      <c r="D56" s="1293"/>
      <c r="E56" s="1293"/>
      <c r="F56" s="1293"/>
      <c r="G56" s="1293"/>
      <c r="H56" s="1293"/>
      <c r="I56" s="1293"/>
      <c r="J56" s="200"/>
      <c r="K56" s="201"/>
      <c r="L56" s="202">
        <v>0.22</v>
      </c>
      <c r="M56" s="1294">
        <f>+O51*L56</f>
        <v>33977.878990000005</v>
      </c>
      <c r="N56" s="1295"/>
      <c r="O56" s="140"/>
      <c r="P56" s="134"/>
    </row>
    <row r="57" spans="2:16" ht="14.25">
      <c r="B57" s="7"/>
      <c r="C57" s="48" t="s">
        <v>48</v>
      </c>
      <c r="D57" s="49"/>
      <c r="E57" s="49"/>
      <c r="F57" s="49"/>
      <c r="G57" s="49"/>
      <c r="H57" s="49"/>
      <c r="I57" s="49"/>
      <c r="J57" s="200"/>
      <c r="K57" s="201"/>
      <c r="L57" s="202">
        <v>0.02</v>
      </c>
      <c r="M57" s="1294">
        <f>+O51*L57</f>
        <v>3088.8980900000001</v>
      </c>
      <c r="N57" s="1295"/>
      <c r="O57" s="140"/>
      <c r="P57" s="134"/>
    </row>
    <row r="58" spans="2:16" ht="15" thickBot="1">
      <c r="B58" s="7"/>
      <c r="C58" s="502" t="s">
        <v>49</v>
      </c>
      <c r="D58" s="503"/>
      <c r="E58" s="503"/>
      <c r="F58" s="503"/>
      <c r="G58" s="503"/>
      <c r="H58" s="503"/>
      <c r="I58" s="503"/>
      <c r="J58" s="205"/>
      <c r="K58" s="206"/>
      <c r="L58" s="202">
        <v>0.05</v>
      </c>
      <c r="M58" s="1296">
        <f>+O51*L58</f>
        <v>7722.2452250000006</v>
      </c>
      <c r="N58" s="1297"/>
      <c r="O58" s="140"/>
      <c r="P58" s="134"/>
    </row>
    <row r="59" spans="2:16" ht="15.75" thickBot="1">
      <c r="B59" s="7"/>
      <c r="C59" s="1285" t="s">
        <v>29</v>
      </c>
      <c r="D59" s="1286"/>
      <c r="E59" s="1286"/>
      <c r="F59" s="1286"/>
      <c r="G59" s="1286"/>
      <c r="H59" s="1286"/>
      <c r="I59" s="1286"/>
      <c r="J59" s="1286"/>
      <c r="K59" s="1286"/>
      <c r="L59" s="1286"/>
      <c r="M59" s="1286"/>
      <c r="N59" s="1287"/>
      <c r="O59" s="67">
        <f>+M58+M57+M56</f>
        <v>44789.022305000006</v>
      </c>
      <c r="P59" s="21"/>
    </row>
    <row r="60" spans="2:16" ht="15" thickBot="1">
      <c r="B60" s="7"/>
      <c r="C60" s="42"/>
      <c r="D60" s="23"/>
      <c r="E60" s="23"/>
      <c r="F60" s="23"/>
      <c r="G60" s="23"/>
      <c r="H60" s="23"/>
      <c r="I60" s="23"/>
      <c r="J60" s="23"/>
      <c r="K60" s="23"/>
      <c r="L60" s="23"/>
      <c r="M60" s="23"/>
      <c r="N60" s="23"/>
      <c r="O60" s="43"/>
      <c r="P60" s="8"/>
    </row>
    <row r="61" spans="2:16" ht="15.75" thickBot="1">
      <c r="B61" s="7"/>
      <c r="C61" s="1298" t="s">
        <v>50</v>
      </c>
      <c r="D61" s="1299"/>
      <c r="E61" s="1299"/>
      <c r="F61" s="1299"/>
      <c r="G61" s="1299"/>
      <c r="H61" s="1299"/>
      <c r="I61" s="1299"/>
      <c r="J61" s="1299"/>
      <c r="K61" s="1299"/>
      <c r="L61" s="1299"/>
      <c r="M61" s="1299"/>
      <c r="N61" s="1300"/>
      <c r="O61" s="68">
        <f>+ROUND(O59+O51,0)</f>
        <v>199234</v>
      </c>
      <c r="P61" s="21"/>
    </row>
    <row r="62" spans="2:16" ht="14.25">
      <c r="B62" s="7"/>
      <c r="C62" s="39"/>
      <c r="D62" s="40"/>
      <c r="E62" s="40"/>
      <c r="F62" s="40"/>
      <c r="G62" s="40"/>
      <c r="H62" s="40"/>
      <c r="I62" s="40"/>
      <c r="J62" s="40"/>
      <c r="K62" s="40"/>
      <c r="L62" s="40"/>
      <c r="M62" s="40"/>
      <c r="N62" s="40"/>
      <c r="O62" s="41"/>
      <c r="P62" s="8"/>
    </row>
    <row r="63" spans="2:16" ht="18.75" customHeight="1" thickBot="1">
      <c r="B63" s="7"/>
      <c r="C63" s="1290"/>
      <c r="D63" s="1291"/>
      <c r="E63" s="1291"/>
      <c r="F63" s="58"/>
      <c r="G63" s="58"/>
      <c r="H63" s="58"/>
      <c r="I63" s="58"/>
      <c r="J63" s="58"/>
      <c r="K63" s="1288"/>
      <c r="L63" s="1288"/>
      <c r="M63" s="1288"/>
      <c r="N63" s="1288"/>
      <c r="O63" s="1289"/>
      <c r="P63" s="22"/>
    </row>
    <row r="64" spans="2:16" ht="13.5" thickBot="1">
      <c r="B64" s="430"/>
      <c r="C64" s="431"/>
      <c r="D64" s="431"/>
      <c r="E64" s="431"/>
      <c r="F64" s="431"/>
      <c r="G64" s="431"/>
      <c r="H64" s="431"/>
      <c r="I64" s="431"/>
      <c r="J64" s="431"/>
      <c r="K64" s="431"/>
      <c r="L64" s="431"/>
      <c r="M64" s="431"/>
      <c r="N64" s="431"/>
      <c r="O64" s="431"/>
      <c r="P64" s="432"/>
    </row>
    <row r="65" ht="13.5" thickTop="1"/>
  </sheetData>
  <mergeCells count="64">
    <mergeCell ref="N10:N12"/>
    <mergeCell ref="O10:O12"/>
    <mergeCell ref="D12:K12"/>
    <mergeCell ref="C18:O18"/>
    <mergeCell ref="D20:L20"/>
    <mergeCell ref="M20:N20"/>
    <mergeCell ref="C6:C12"/>
    <mergeCell ref="D6:K6"/>
    <mergeCell ref="L6:O7"/>
    <mergeCell ref="D7:K7"/>
    <mergeCell ref="D8:K8"/>
    <mergeCell ref="L8:L9"/>
    <mergeCell ref="M8:O9"/>
    <mergeCell ref="D9:K11"/>
    <mergeCell ref="L10:L12"/>
    <mergeCell ref="M10:M12"/>
    <mergeCell ref="D21:L21"/>
    <mergeCell ref="M21:N21"/>
    <mergeCell ref="C22:O24"/>
    <mergeCell ref="C25:G25"/>
    <mergeCell ref="H25:I25"/>
    <mergeCell ref="J25:K25"/>
    <mergeCell ref="M25:N25"/>
    <mergeCell ref="C29:N29"/>
    <mergeCell ref="C30:O32"/>
    <mergeCell ref="C33:J33"/>
    <mergeCell ref="M33:N33"/>
    <mergeCell ref="C26:G26"/>
    <mergeCell ref="H26:I26"/>
    <mergeCell ref="J26:K26"/>
    <mergeCell ref="M26:N26"/>
    <mergeCell ref="M27:N27"/>
    <mergeCell ref="C28:G28"/>
    <mergeCell ref="H28:I28"/>
    <mergeCell ref="J28:K28"/>
    <mergeCell ref="M28:N28"/>
    <mergeCell ref="C34:J34"/>
    <mergeCell ref="M34:N34"/>
    <mergeCell ref="C35:N35"/>
    <mergeCell ref="C36:O38"/>
    <mergeCell ref="C39:I39"/>
    <mergeCell ref="M39:N39"/>
    <mergeCell ref="C46:I46"/>
    <mergeCell ref="M46:N46"/>
    <mergeCell ref="M47:N47"/>
    <mergeCell ref="C49:N49"/>
    <mergeCell ref="C40:I40"/>
    <mergeCell ref="M40:N40"/>
    <mergeCell ref="C41:I41"/>
    <mergeCell ref="M41:N41"/>
    <mergeCell ref="C42:N42"/>
    <mergeCell ref="C43:O45"/>
    <mergeCell ref="C51:N51"/>
    <mergeCell ref="C52:O54"/>
    <mergeCell ref="C55:I55"/>
    <mergeCell ref="M55:N55"/>
    <mergeCell ref="C56:I56"/>
    <mergeCell ref="M56:N56"/>
    <mergeCell ref="M57:N57"/>
    <mergeCell ref="M58:N58"/>
    <mergeCell ref="C59:N59"/>
    <mergeCell ref="C61:N61"/>
    <mergeCell ref="C63:E63"/>
    <mergeCell ref="K63:O63"/>
  </mergeCells>
  <hyperlinks>
    <hyperlink ref="S29" r:id="rId1" display="https://safer.com.co/wp-content/uploads/2020/04/F.T-Alisin.pdf" xr:uid="{A3AE9EB2-C32F-452D-BA84-59D46D11B4DA}"/>
  </hyperlinks>
  <printOptions horizontalCentered="1" verticalCentered="1"/>
  <pageMargins left="0.11811023622047245" right="0.11811023622047245" top="0.15748031496062992" bottom="0.15748031496062992" header="0" footer="0"/>
  <pageSetup scale="51" orientation="portrait" r:id="rId2"/>
  <headerFooter alignWithMargins="0"/>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P67"/>
  <sheetViews>
    <sheetView view="pageBreakPreview" topLeftCell="A17" zoomScale="70" zoomScaleNormal="64" zoomScaleSheetLayoutView="70" workbookViewId="0">
      <selection activeCell="D20" sqref="D20:L20"/>
    </sheetView>
  </sheetViews>
  <sheetFormatPr baseColWidth="10" defaultColWidth="11.42578125" defaultRowHeight="12.75"/>
  <cols>
    <col min="1" max="2" width="3.42578125" style="1" customWidth="1"/>
    <col min="3" max="3" width="12.42578125" style="1" customWidth="1"/>
    <col min="4" max="4" width="18" style="1" customWidth="1"/>
    <col min="5" max="9" width="11.42578125" style="1"/>
    <col min="10" max="10" width="14.42578125" style="1" bestFit="1" customWidth="1"/>
    <col min="11" max="11" width="16.140625" style="1" customWidth="1"/>
    <col min="12" max="12" width="17.42578125" style="1" customWidth="1"/>
    <col min="13" max="14" width="11.42578125" style="1"/>
    <col min="15" max="15" width="20" style="1" customWidth="1"/>
    <col min="16" max="16" width="3.42578125" style="3" customWidth="1"/>
    <col min="17" max="17" width="3.42578125" style="1" customWidth="1"/>
    <col min="18" max="16384" width="11.42578125" style="1"/>
  </cols>
  <sheetData>
    <row r="1" spans="2:16" ht="13.5" thickBot="1"/>
    <row r="2" spans="2:16" ht="13.5" thickTop="1">
      <c r="B2" s="4"/>
      <c r="C2" s="5"/>
      <c r="D2" s="5"/>
      <c r="E2" s="5"/>
      <c r="F2" s="5"/>
      <c r="G2" s="5"/>
      <c r="H2" s="5"/>
      <c r="I2" s="5"/>
      <c r="J2" s="5"/>
      <c r="K2" s="5"/>
      <c r="L2" s="5"/>
      <c r="M2" s="5"/>
      <c r="N2" s="5"/>
      <c r="O2" s="5"/>
      <c r="P2" s="6"/>
    </row>
    <row r="3" spans="2:16">
      <c r="B3" s="7"/>
      <c r="C3" s="71" t="s">
        <v>9</v>
      </c>
      <c r="D3" s="72" t="s">
        <v>10</v>
      </c>
      <c r="E3" s="71" t="s">
        <v>11</v>
      </c>
      <c r="F3" s="72">
        <v>2</v>
      </c>
      <c r="G3" s="2"/>
      <c r="H3" s="2"/>
      <c r="I3" s="2"/>
      <c r="J3" s="2"/>
      <c r="K3" s="2"/>
      <c r="L3" s="2"/>
      <c r="M3" s="2"/>
      <c r="N3" s="2"/>
      <c r="O3" s="2"/>
      <c r="P3" s="8"/>
    </row>
    <row r="4" spans="2:16">
      <c r="B4" s="7"/>
      <c r="C4" s="69"/>
      <c r="D4" s="70"/>
      <c r="E4" s="69"/>
      <c r="F4" s="70"/>
      <c r="G4" s="2"/>
      <c r="H4" s="2"/>
      <c r="I4" s="2"/>
      <c r="J4" s="2"/>
      <c r="K4" s="2"/>
      <c r="L4" s="2"/>
      <c r="M4" s="2"/>
      <c r="N4" s="2"/>
      <c r="O4" s="2"/>
      <c r="P4" s="8"/>
    </row>
    <row r="5" spans="2:16" ht="15" thickBot="1">
      <c r="B5" s="7"/>
      <c r="C5" s="23"/>
      <c r="D5" s="23"/>
      <c r="E5" s="23"/>
      <c r="F5" s="23"/>
      <c r="G5" s="23"/>
      <c r="H5" s="23"/>
      <c r="I5" s="23"/>
      <c r="J5" s="23"/>
      <c r="K5" s="23"/>
      <c r="L5" s="23"/>
      <c r="M5" s="23"/>
      <c r="N5" s="23"/>
      <c r="O5" s="23"/>
      <c r="P5" s="8"/>
    </row>
    <row r="6" spans="2:16" ht="15">
      <c r="B6" s="7"/>
      <c r="C6" s="1328"/>
      <c r="D6" s="1330"/>
      <c r="E6" s="1331"/>
      <c r="F6" s="1331"/>
      <c r="G6" s="1331"/>
      <c r="H6" s="1331"/>
      <c r="I6" s="1331"/>
      <c r="J6" s="1331"/>
      <c r="K6" s="1332"/>
      <c r="L6" s="1337"/>
      <c r="M6" s="1338"/>
      <c r="N6" s="1338"/>
      <c r="O6" s="1339"/>
      <c r="P6" s="9"/>
    </row>
    <row r="7" spans="2:16" ht="15">
      <c r="B7" s="7"/>
      <c r="C7" s="1329"/>
      <c r="D7" s="1317" t="s">
        <v>58</v>
      </c>
      <c r="E7" s="1318"/>
      <c r="F7" s="1318"/>
      <c r="G7" s="1318"/>
      <c r="H7" s="1318"/>
      <c r="I7" s="1318"/>
      <c r="J7" s="1318"/>
      <c r="K7" s="1319"/>
      <c r="L7" s="1340"/>
      <c r="M7" s="1341"/>
      <c r="N7" s="1341"/>
      <c r="O7" s="1342"/>
      <c r="P7" s="9"/>
    </row>
    <row r="8" spans="2:16" ht="15">
      <c r="B8" s="7"/>
      <c r="C8" s="1329"/>
      <c r="D8" s="1317"/>
      <c r="E8" s="1318"/>
      <c r="F8" s="1318"/>
      <c r="G8" s="1318"/>
      <c r="H8" s="1318"/>
      <c r="I8" s="1318"/>
      <c r="J8" s="1318"/>
      <c r="K8" s="1319"/>
      <c r="L8" s="1333" t="s">
        <v>12</v>
      </c>
      <c r="M8" s="1343"/>
      <c r="N8" s="1344"/>
      <c r="O8" s="1345"/>
      <c r="P8" s="9"/>
    </row>
    <row r="9" spans="2:16" ht="15" customHeight="1">
      <c r="B9" s="7"/>
      <c r="C9" s="1329"/>
      <c r="D9" s="1320" t="e">
        <f>+#REF!</f>
        <v>#REF!</v>
      </c>
      <c r="E9" s="1321"/>
      <c r="F9" s="1321"/>
      <c r="G9" s="1321"/>
      <c r="H9" s="1321"/>
      <c r="I9" s="1321"/>
      <c r="J9" s="1321"/>
      <c r="K9" s="1322"/>
      <c r="L9" s="1334"/>
      <c r="M9" s="1346"/>
      <c r="N9" s="1347"/>
      <c r="O9" s="1348"/>
      <c r="P9" s="10"/>
    </row>
    <row r="10" spans="2:16" ht="12.75" customHeight="1">
      <c r="B10" s="7"/>
      <c r="C10" s="1329"/>
      <c r="D10" s="1320"/>
      <c r="E10" s="1321"/>
      <c r="F10" s="1321"/>
      <c r="G10" s="1321"/>
      <c r="H10" s="1321"/>
      <c r="I10" s="1321"/>
      <c r="J10" s="1321"/>
      <c r="K10" s="1322"/>
      <c r="L10" s="1333" t="s">
        <v>13</v>
      </c>
      <c r="M10" s="1333">
        <v>1</v>
      </c>
      <c r="N10" s="1333" t="s">
        <v>14</v>
      </c>
      <c r="O10" s="1335">
        <v>1</v>
      </c>
      <c r="P10" s="9"/>
    </row>
    <row r="11" spans="2:16" ht="13.5" customHeight="1">
      <c r="B11" s="7"/>
      <c r="C11" s="1329"/>
      <c r="D11" s="1320"/>
      <c r="E11" s="1321"/>
      <c r="F11" s="1321"/>
      <c r="G11" s="1321"/>
      <c r="H11" s="1321"/>
      <c r="I11" s="1321"/>
      <c r="J11" s="1321"/>
      <c r="K11" s="1322"/>
      <c r="L11" s="1349"/>
      <c r="M11" s="1349"/>
      <c r="N11" s="1349"/>
      <c r="O11" s="1336"/>
      <c r="P11" s="9"/>
    </row>
    <row r="12" spans="2:16" ht="15">
      <c r="B12" s="7"/>
      <c r="C12" s="1329"/>
      <c r="D12" s="1317" t="s">
        <v>15</v>
      </c>
      <c r="E12" s="1318"/>
      <c r="F12" s="1318"/>
      <c r="G12" s="1318"/>
      <c r="H12" s="1318"/>
      <c r="I12" s="1318"/>
      <c r="J12" s="1318"/>
      <c r="K12" s="1319"/>
      <c r="L12" s="1349"/>
      <c r="M12" s="1349"/>
      <c r="N12" s="1349"/>
      <c r="O12" s="1336"/>
      <c r="P12" s="9"/>
    </row>
    <row r="13" spans="2:16" ht="15.75" thickBot="1">
      <c r="B13" s="7"/>
      <c r="C13" s="24"/>
      <c r="D13" s="25"/>
      <c r="E13" s="25"/>
      <c r="F13" s="25"/>
      <c r="G13" s="25"/>
      <c r="H13" s="25"/>
      <c r="I13" s="25"/>
      <c r="J13" s="25"/>
      <c r="K13" s="25"/>
      <c r="L13" s="25"/>
      <c r="M13" s="26"/>
      <c r="N13" s="26"/>
      <c r="O13" s="27"/>
      <c r="P13" s="11"/>
    </row>
    <row r="14" spans="2:16" ht="15">
      <c r="B14" s="7"/>
      <c r="C14" s="122"/>
      <c r="D14" s="244"/>
      <c r="E14" s="244"/>
      <c r="F14" s="244"/>
      <c r="G14" s="244"/>
      <c r="H14" s="244"/>
      <c r="I14" s="244"/>
      <c r="J14" s="244"/>
      <c r="K14" s="244"/>
      <c r="L14" s="29" t="s">
        <v>16</v>
      </c>
      <c r="M14" s="30" t="s">
        <v>17</v>
      </c>
      <c r="N14" s="30" t="s">
        <v>18</v>
      </c>
      <c r="O14" s="31" t="s">
        <v>19</v>
      </c>
      <c r="P14" s="10"/>
    </row>
    <row r="15" spans="2:16" ht="15.75" thickBot="1">
      <c r="B15" s="7"/>
      <c r="C15" s="123"/>
      <c r="D15" s="124"/>
      <c r="E15" s="124"/>
      <c r="F15" s="124"/>
      <c r="G15" s="124"/>
      <c r="H15" s="124"/>
      <c r="I15" s="124"/>
      <c r="J15" s="124"/>
      <c r="K15" s="124"/>
      <c r="L15" s="125"/>
      <c r="M15" s="126">
        <v>22</v>
      </c>
      <c r="N15" s="126">
        <v>2</v>
      </c>
      <c r="O15" s="127">
        <v>2021</v>
      </c>
      <c r="P15" s="12"/>
    </row>
    <row r="16" spans="2:16" ht="15" thickBot="1">
      <c r="B16" s="7"/>
      <c r="C16" s="42"/>
      <c r="D16" s="23"/>
      <c r="E16" s="23"/>
      <c r="F16" s="23"/>
      <c r="G16" s="23"/>
      <c r="H16" s="23"/>
      <c r="I16" s="23"/>
      <c r="J16" s="23"/>
      <c r="K16" s="23"/>
      <c r="L16" s="23"/>
      <c r="M16" s="23"/>
      <c r="N16" s="23"/>
      <c r="O16" s="43"/>
      <c r="P16" s="8"/>
    </row>
    <row r="17" spans="2:16" ht="15">
      <c r="B17" s="7"/>
      <c r="C17" s="1325" t="s">
        <v>20</v>
      </c>
      <c r="D17" s="1326"/>
      <c r="E17" s="1326"/>
      <c r="F17" s="1326"/>
      <c r="G17" s="1326"/>
      <c r="H17" s="1326"/>
      <c r="I17" s="1326"/>
      <c r="J17" s="1326"/>
      <c r="K17" s="1326"/>
      <c r="L17" s="1326"/>
      <c r="M17" s="1326"/>
      <c r="N17" s="1326"/>
      <c r="O17" s="1327"/>
      <c r="P17" s="13"/>
    </row>
    <row r="18" spans="2:16" ht="15" thickBot="1">
      <c r="B18" s="7"/>
      <c r="C18" s="42"/>
      <c r="D18" s="23"/>
      <c r="E18" s="23"/>
      <c r="F18" s="23"/>
      <c r="G18" s="23"/>
      <c r="H18" s="23"/>
      <c r="I18" s="23"/>
      <c r="J18" s="23"/>
      <c r="K18" s="23"/>
      <c r="L18" s="23"/>
      <c r="M18" s="23"/>
      <c r="N18" s="23"/>
      <c r="O18" s="43"/>
      <c r="P18" s="8"/>
    </row>
    <row r="19" spans="2:16" ht="15">
      <c r="B19" s="7"/>
      <c r="C19" s="44" t="s">
        <v>21</v>
      </c>
      <c r="D19" s="1352" t="s">
        <v>2</v>
      </c>
      <c r="E19" s="1353"/>
      <c r="F19" s="1353"/>
      <c r="G19" s="1353"/>
      <c r="H19" s="1353"/>
      <c r="I19" s="1353"/>
      <c r="J19" s="1353"/>
      <c r="K19" s="1353"/>
      <c r="L19" s="1354"/>
      <c r="M19" s="1323" t="s">
        <v>22</v>
      </c>
      <c r="N19" s="1324"/>
      <c r="O19" s="44" t="s">
        <v>4</v>
      </c>
      <c r="P19" s="14"/>
    </row>
    <row r="20" spans="2:16" ht="30" customHeight="1" thickBot="1">
      <c r="B20" s="7"/>
      <c r="C20" s="45">
        <v>2.1</v>
      </c>
      <c r="D20" s="1389" t="s">
        <v>53</v>
      </c>
      <c r="E20" s="1390"/>
      <c r="F20" s="1390"/>
      <c r="G20" s="1390"/>
      <c r="H20" s="1390"/>
      <c r="I20" s="1390"/>
      <c r="J20" s="1390"/>
      <c r="K20" s="1390"/>
      <c r="L20" s="1391"/>
      <c r="M20" s="1361" t="s">
        <v>55</v>
      </c>
      <c r="N20" s="1362"/>
      <c r="O20" s="46">
        <v>1</v>
      </c>
      <c r="P20" s="15"/>
    </row>
    <row r="21" spans="2:16">
      <c r="B21" s="7"/>
      <c r="C21" s="1305" t="s">
        <v>23</v>
      </c>
      <c r="D21" s="1306"/>
      <c r="E21" s="1306"/>
      <c r="F21" s="1306"/>
      <c r="G21" s="1306"/>
      <c r="H21" s="1306"/>
      <c r="I21" s="1306"/>
      <c r="J21" s="1306"/>
      <c r="K21" s="1306"/>
      <c r="L21" s="1306"/>
      <c r="M21" s="1306"/>
      <c r="N21" s="1306"/>
      <c r="O21" s="1307"/>
      <c r="P21" s="16"/>
    </row>
    <row r="22" spans="2:16">
      <c r="B22" s="7"/>
      <c r="C22" s="1308"/>
      <c r="D22" s="1309"/>
      <c r="E22" s="1309"/>
      <c r="F22" s="1309"/>
      <c r="G22" s="1309"/>
      <c r="H22" s="1309"/>
      <c r="I22" s="1309"/>
      <c r="J22" s="1309"/>
      <c r="K22" s="1309"/>
      <c r="L22" s="1309"/>
      <c r="M22" s="1309"/>
      <c r="N22" s="1309"/>
      <c r="O22" s="1310"/>
      <c r="P22" s="16"/>
    </row>
    <row r="23" spans="2:16" ht="13.5" thickBot="1">
      <c r="B23" s="7"/>
      <c r="C23" s="1311"/>
      <c r="D23" s="1312"/>
      <c r="E23" s="1312"/>
      <c r="F23" s="1312"/>
      <c r="G23" s="1312"/>
      <c r="H23" s="1312"/>
      <c r="I23" s="1312"/>
      <c r="J23" s="1312"/>
      <c r="K23" s="1312"/>
      <c r="L23" s="1312"/>
      <c r="M23" s="1312"/>
      <c r="N23" s="1312"/>
      <c r="O23" s="1313"/>
      <c r="P23" s="16"/>
    </row>
    <row r="24" spans="2:16" ht="15">
      <c r="B24" s="7"/>
      <c r="C24" s="1280" t="s">
        <v>2</v>
      </c>
      <c r="D24" s="1350"/>
      <c r="E24" s="1350"/>
      <c r="F24" s="1350"/>
      <c r="G24" s="1351"/>
      <c r="H24" s="1314" t="s">
        <v>24</v>
      </c>
      <c r="I24" s="1350"/>
      <c r="J24" s="1359" t="s">
        <v>25</v>
      </c>
      <c r="K24" s="1360"/>
      <c r="L24" s="247" t="s">
        <v>26</v>
      </c>
      <c r="M24" s="1314" t="s">
        <v>27</v>
      </c>
      <c r="N24" s="1282"/>
      <c r="O24" s="47" t="s">
        <v>28</v>
      </c>
      <c r="P24" s="17"/>
    </row>
    <row r="25" spans="2:16" ht="14.25">
      <c r="B25" s="7"/>
      <c r="C25" s="1292" t="s">
        <v>59</v>
      </c>
      <c r="D25" s="1293"/>
      <c r="E25" s="1293"/>
      <c r="F25" s="1293"/>
      <c r="G25" s="1356"/>
      <c r="H25" s="1355"/>
      <c r="I25" s="1356"/>
      <c r="J25" s="1355"/>
      <c r="K25" s="1356"/>
      <c r="L25" s="214"/>
      <c r="M25" s="1357">
        <v>0.15</v>
      </c>
      <c r="N25" s="1358"/>
      <c r="O25" s="425">
        <f>+M25*O51</f>
        <v>1608.7650000000001</v>
      </c>
      <c r="P25" s="132"/>
    </row>
    <row r="26" spans="2:16" ht="14.25" customHeight="1">
      <c r="B26" s="7"/>
      <c r="C26" s="1386"/>
      <c r="D26" s="1387"/>
      <c r="E26" s="1387"/>
      <c r="F26" s="1387"/>
      <c r="G26" s="1388"/>
      <c r="H26" s="51"/>
      <c r="I26" s="50"/>
      <c r="J26" s="51"/>
      <c r="K26" s="50"/>
      <c r="L26" s="214"/>
      <c r="M26" s="1357"/>
      <c r="N26" s="1358"/>
      <c r="O26" s="135"/>
      <c r="P26" s="132"/>
    </row>
    <row r="27" spans="2:16" ht="14.25">
      <c r="B27" s="7"/>
      <c r="C27" s="1386"/>
      <c r="D27" s="1387"/>
      <c r="E27" s="1387"/>
      <c r="F27" s="1387"/>
      <c r="G27" s="1388"/>
      <c r="H27" s="51"/>
      <c r="I27" s="50"/>
      <c r="J27" s="51"/>
      <c r="K27" s="50"/>
      <c r="L27" s="214"/>
      <c r="M27" s="1357"/>
      <c r="N27" s="1358"/>
      <c r="O27" s="135"/>
      <c r="P27" s="132"/>
    </row>
    <row r="28" spans="2:16" ht="15" thickBot="1">
      <c r="B28" s="7"/>
      <c r="C28" s="1303"/>
      <c r="D28" s="1304"/>
      <c r="E28" s="1304"/>
      <c r="F28" s="1304"/>
      <c r="G28" s="1363"/>
      <c r="H28" s="1369"/>
      <c r="I28" s="1363"/>
      <c r="J28" s="1369"/>
      <c r="K28" s="1363"/>
      <c r="L28" s="180"/>
      <c r="M28" s="1370"/>
      <c r="N28" s="1371"/>
      <c r="O28" s="135"/>
      <c r="P28" s="132"/>
    </row>
    <row r="29" spans="2:16" ht="15.75" thickBot="1">
      <c r="B29" s="7"/>
      <c r="C29" s="1285" t="s">
        <v>29</v>
      </c>
      <c r="D29" s="1286"/>
      <c r="E29" s="1286"/>
      <c r="F29" s="1286"/>
      <c r="G29" s="1286"/>
      <c r="H29" s="1286"/>
      <c r="I29" s="1286"/>
      <c r="J29" s="1286"/>
      <c r="K29" s="1286"/>
      <c r="L29" s="1372"/>
      <c r="M29" s="1286"/>
      <c r="N29" s="1287"/>
      <c r="O29" s="52">
        <f>+O28+O27+O26+O25</f>
        <v>1608.7650000000001</v>
      </c>
      <c r="P29" s="18"/>
    </row>
    <row r="30" spans="2:16">
      <c r="B30" s="7"/>
      <c r="C30" s="1305" t="s">
        <v>30</v>
      </c>
      <c r="D30" s="1306"/>
      <c r="E30" s="1306"/>
      <c r="F30" s="1306"/>
      <c r="G30" s="1306"/>
      <c r="H30" s="1306"/>
      <c r="I30" s="1306"/>
      <c r="J30" s="1306"/>
      <c r="K30" s="1306"/>
      <c r="L30" s="1306"/>
      <c r="M30" s="1306"/>
      <c r="N30" s="1306"/>
      <c r="O30" s="1307"/>
      <c r="P30" s="16"/>
    </row>
    <row r="31" spans="2:16" ht="13.5" customHeight="1">
      <c r="B31" s="7"/>
      <c r="C31" s="1308"/>
      <c r="D31" s="1309"/>
      <c r="E31" s="1309"/>
      <c r="F31" s="1309"/>
      <c r="G31" s="1309"/>
      <c r="H31" s="1309"/>
      <c r="I31" s="1309"/>
      <c r="J31" s="1309"/>
      <c r="K31" s="1309"/>
      <c r="L31" s="1309"/>
      <c r="M31" s="1309"/>
      <c r="N31" s="1309"/>
      <c r="O31" s="1310"/>
      <c r="P31" s="16"/>
    </row>
    <row r="32" spans="2:16" ht="12.75" customHeight="1" thickBot="1">
      <c r="B32" s="7"/>
      <c r="C32" s="1311"/>
      <c r="D32" s="1312"/>
      <c r="E32" s="1312"/>
      <c r="F32" s="1312"/>
      <c r="G32" s="1312"/>
      <c r="H32" s="1312"/>
      <c r="I32" s="1312"/>
      <c r="J32" s="1312"/>
      <c r="K32" s="1312"/>
      <c r="L32" s="1312"/>
      <c r="M32" s="1312"/>
      <c r="N32" s="1312"/>
      <c r="O32" s="1313"/>
      <c r="P32" s="16"/>
    </row>
    <row r="33" spans="2:16" ht="13.5" customHeight="1">
      <c r="B33" s="7"/>
      <c r="C33" s="1280" t="s">
        <v>2</v>
      </c>
      <c r="D33" s="1281"/>
      <c r="E33" s="1281"/>
      <c r="F33" s="1281"/>
      <c r="G33" s="1281"/>
      <c r="H33" s="1281"/>
      <c r="I33" s="1281"/>
      <c r="J33" s="1282"/>
      <c r="K33" s="242" t="s">
        <v>22</v>
      </c>
      <c r="L33" s="247" t="s">
        <v>4</v>
      </c>
      <c r="M33" s="1314" t="s">
        <v>31</v>
      </c>
      <c r="N33" s="1282"/>
      <c r="O33" s="47" t="s">
        <v>28</v>
      </c>
      <c r="P33" s="17"/>
    </row>
    <row r="34" spans="2:16" ht="14.25">
      <c r="B34" s="7"/>
      <c r="C34" s="1292"/>
      <c r="D34" s="1293"/>
      <c r="E34" s="1293"/>
      <c r="F34" s="1293"/>
      <c r="G34" s="1293"/>
      <c r="H34" s="1293"/>
      <c r="I34" s="1293"/>
      <c r="J34" s="1356"/>
      <c r="K34" s="74"/>
      <c r="L34" s="119"/>
      <c r="M34" s="1384"/>
      <c r="N34" s="1385"/>
      <c r="O34" s="120"/>
      <c r="P34" s="132"/>
    </row>
    <row r="35" spans="2:16" ht="15" thickBot="1">
      <c r="B35" s="7"/>
      <c r="C35" s="1303"/>
      <c r="D35" s="1304"/>
      <c r="E35" s="1304"/>
      <c r="F35" s="1304"/>
      <c r="G35" s="1304"/>
      <c r="H35" s="1304"/>
      <c r="I35" s="1304"/>
      <c r="J35" s="1363"/>
      <c r="K35" s="121"/>
      <c r="L35" s="53"/>
      <c r="M35" s="1382"/>
      <c r="N35" s="1383"/>
      <c r="O35" s="54"/>
      <c r="P35" s="132"/>
    </row>
    <row r="36" spans="2:16" ht="15.75" thickBot="1">
      <c r="B36" s="7"/>
      <c r="C36" s="1285" t="s">
        <v>29</v>
      </c>
      <c r="D36" s="1286"/>
      <c r="E36" s="1286"/>
      <c r="F36" s="1286"/>
      <c r="G36" s="1286"/>
      <c r="H36" s="1286"/>
      <c r="I36" s="1286"/>
      <c r="J36" s="1286"/>
      <c r="K36" s="1286"/>
      <c r="L36" s="1286"/>
      <c r="M36" s="1286"/>
      <c r="N36" s="1287"/>
      <c r="O36" s="136">
        <f>+O35+O34</f>
        <v>0</v>
      </c>
      <c r="P36" s="132"/>
    </row>
    <row r="37" spans="2:16">
      <c r="B37" s="7"/>
      <c r="C37" s="1305" t="s">
        <v>32</v>
      </c>
      <c r="D37" s="1306"/>
      <c r="E37" s="1306"/>
      <c r="F37" s="1306"/>
      <c r="G37" s="1306"/>
      <c r="H37" s="1306"/>
      <c r="I37" s="1306"/>
      <c r="J37" s="1306"/>
      <c r="K37" s="1306"/>
      <c r="L37" s="1306"/>
      <c r="M37" s="1306"/>
      <c r="N37" s="1306"/>
      <c r="O37" s="1307"/>
      <c r="P37" s="16"/>
    </row>
    <row r="38" spans="2:16">
      <c r="B38" s="7"/>
      <c r="C38" s="1308"/>
      <c r="D38" s="1309"/>
      <c r="E38" s="1309"/>
      <c r="F38" s="1309"/>
      <c r="G38" s="1309"/>
      <c r="H38" s="1309"/>
      <c r="I38" s="1309"/>
      <c r="J38" s="1309"/>
      <c r="K38" s="1309"/>
      <c r="L38" s="1309"/>
      <c r="M38" s="1309"/>
      <c r="N38" s="1309"/>
      <c r="O38" s="1310"/>
      <c r="P38" s="16"/>
    </row>
    <row r="39" spans="2:16" ht="12.75" customHeight="1" thickBot="1">
      <c r="B39" s="7"/>
      <c r="C39" s="1311"/>
      <c r="D39" s="1312"/>
      <c r="E39" s="1312"/>
      <c r="F39" s="1312"/>
      <c r="G39" s="1312"/>
      <c r="H39" s="1312"/>
      <c r="I39" s="1312"/>
      <c r="J39" s="1312"/>
      <c r="K39" s="1312"/>
      <c r="L39" s="1312"/>
      <c r="M39" s="1312"/>
      <c r="N39" s="1312"/>
      <c r="O39" s="1313"/>
      <c r="P39" s="16"/>
    </row>
    <row r="40" spans="2:16" ht="13.5" customHeight="1">
      <c r="B40" s="7"/>
      <c r="C40" s="1280" t="s">
        <v>33</v>
      </c>
      <c r="D40" s="1281"/>
      <c r="E40" s="1281"/>
      <c r="F40" s="1281"/>
      <c r="G40" s="1281"/>
      <c r="H40" s="1281"/>
      <c r="I40" s="1281"/>
      <c r="J40" s="247" t="s">
        <v>34</v>
      </c>
      <c r="K40" s="240" t="s">
        <v>35</v>
      </c>
      <c r="L40" s="55" t="s">
        <v>51</v>
      </c>
      <c r="M40" s="1314" t="s">
        <v>36</v>
      </c>
      <c r="N40" s="1282"/>
      <c r="O40" s="47" t="s">
        <v>28</v>
      </c>
      <c r="P40" s="17"/>
    </row>
    <row r="41" spans="2:16" ht="14.25">
      <c r="B41" s="7"/>
      <c r="C41" s="1292" t="s">
        <v>62</v>
      </c>
      <c r="D41" s="1293"/>
      <c r="E41" s="1293"/>
      <c r="F41" s="1293"/>
      <c r="G41" s="1293"/>
      <c r="H41" s="1293"/>
      <c r="I41" s="1293"/>
      <c r="J41" s="246"/>
      <c r="K41" s="56">
        <v>10</v>
      </c>
      <c r="L41" s="246"/>
      <c r="M41" s="1294">
        <f>+'MATRIZ DE MERCADO LA LT'!J92</f>
        <v>1257</v>
      </c>
      <c r="N41" s="1295"/>
      <c r="O41" s="425">
        <f>+K41*M41</f>
        <v>12570</v>
      </c>
      <c r="P41" s="132"/>
    </row>
    <row r="42" spans="2:16" ht="15" thickBot="1">
      <c r="B42" s="7"/>
      <c r="C42" s="1303" t="s">
        <v>192</v>
      </c>
      <c r="D42" s="1304"/>
      <c r="E42" s="1304"/>
      <c r="F42" s="1304"/>
      <c r="G42" s="1304"/>
      <c r="H42" s="1304"/>
      <c r="I42" s="1304"/>
      <c r="J42" s="57"/>
      <c r="K42" s="129">
        <v>0.16</v>
      </c>
      <c r="L42" s="57"/>
      <c r="M42" s="1296">
        <f>+'MATRIZ DE MERCADO LA LT'!J47</f>
        <v>1283</v>
      </c>
      <c r="N42" s="1297"/>
      <c r="O42" s="425">
        <f>+M42*K42</f>
        <v>205.28</v>
      </c>
      <c r="P42" s="132"/>
    </row>
    <row r="43" spans="2:16" ht="15.75" thickBot="1">
      <c r="B43" s="7"/>
      <c r="C43" s="1285" t="s">
        <v>29</v>
      </c>
      <c r="D43" s="1286"/>
      <c r="E43" s="1286"/>
      <c r="F43" s="1286"/>
      <c r="G43" s="1286"/>
      <c r="H43" s="1286"/>
      <c r="I43" s="1286"/>
      <c r="J43" s="1286"/>
      <c r="K43" s="1286"/>
      <c r="L43" s="1286"/>
      <c r="M43" s="1286"/>
      <c r="N43" s="1287"/>
      <c r="O43" s="52">
        <f>+O42+O41</f>
        <v>12775.28</v>
      </c>
      <c r="P43" s="18"/>
    </row>
    <row r="44" spans="2:16">
      <c r="B44" s="7"/>
      <c r="C44" s="1305" t="s">
        <v>37</v>
      </c>
      <c r="D44" s="1306"/>
      <c r="E44" s="1306"/>
      <c r="F44" s="1306"/>
      <c r="G44" s="1306"/>
      <c r="H44" s="1306"/>
      <c r="I44" s="1306"/>
      <c r="J44" s="1306"/>
      <c r="K44" s="1306"/>
      <c r="L44" s="1306"/>
      <c r="M44" s="1306"/>
      <c r="N44" s="1306"/>
      <c r="O44" s="1307"/>
      <c r="P44" s="16"/>
    </row>
    <row r="45" spans="2:16">
      <c r="B45" s="7"/>
      <c r="C45" s="1308"/>
      <c r="D45" s="1309"/>
      <c r="E45" s="1309"/>
      <c r="F45" s="1309"/>
      <c r="G45" s="1309"/>
      <c r="H45" s="1309"/>
      <c r="I45" s="1309"/>
      <c r="J45" s="1309"/>
      <c r="K45" s="1309"/>
      <c r="L45" s="1309"/>
      <c r="M45" s="1309"/>
      <c r="N45" s="1309"/>
      <c r="O45" s="1310"/>
      <c r="P45" s="16"/>
    </row>
    <row r="46" spans="2:16" ht="12.75" customHeight="1" thickBot="1">
      <c r="B46" s="7"/>
      <c r="C46" s="1311"/>
      <c r="D46" s="1312"/>
      <c r="E46" s="1312"/>
      <c r="F46" s="1312"/>
      <c r="G46" s="1312"/>
      <c r="H46" s="1312"/>
      <c r="I46" s="1312"/>
      <c r="J46" s="1312"/>
      <c r="K46" s="1312"/>
      <c r="L46" s="1312"/>
      <c r="M46" s="1312"/>
      <c r="N46" s="1312"/>
      <c r="O46" s="1313"/>
      <c r="P46" s="16"/>
    </row>
    <row r="47" spans="2:16" ht="13.5" customHeight="1">
      <c r="B47" s="7"/>
      <c r="C47" s="1280" t="s">
        <v>38</v>
      </c>
      <c r="D47" s="1281"/>
      <c r="E47" s="1281"/>
      <c r="F47" s="1281"/>
      <c r="G47" s="1281"/>
      <c r="H47" s="1281"/>
      <c r="I47" s="1281"/>
      <c r="J47" s="247" t="s">
        <v>39</v>
      </c>
      <c r="K47" s="59" t="s">
        <v>40</v>
      </c>
      <c r="L47" s="60" t="s">
        <v>41</v>
      </c>
      <c r="M47" s="1301" t="s">
        <v>27</v>
      </c>
      <c r="N47" s="1302"/>
      <c r="O47" s="61" t="s">
        <v>28</v>
      </c>
      <c r="P47" s="19"/>
    </row>
    <row r="48" spans="2:16" ht="14.25">
      <c r="B48" s="7"/>
      <c r="C48" s="62" t="s">
        <v>63</v>
      </c>
      <c r="D48" s="63"/>
      <c r="E48" s="63"/>
      <c r="F48" s="63"/>
      <c r="G48" s="63"/>
      <c r="H48" s="63"/>
      <c r="I48" s="63"/>
      <c r="J48" s="428">
        <f>+'MATRIZ DE MERCADO LA LT'!J248</f>
        <v>107251</v>
      </c>
      <c r="K48" s="139"/>
      <c r="L48" s="64"/>
      <c r="M48" s="1378">
        <v>10</v>
      </c>
      <c r="N48" s="1379"/>
      <c r="O48" s="429">
        <f>+J48/M48</f>
        <v>10725.1</v>
      </c>
      <c r="P48" s="133"/>
    </row>
    <row r="49" spans="2:16" ht="14.25">
      <c r="B49" s="7"/>
      <c r="C49" s="62"/>
      <c r="D49" s="63"/>
      <c r="E49" s="63"/>
      <c r="F49" s="63"/>
      <c r="G49" s="63"/>
      <c r="H49" s="63"/>
      <c r="I49" s="63"/>
      <c r="J49" s="138"/>
      <c r="K49" s="139"/>
      <c r="L49" s="64"/>
      <c r="M49" s="1380"/>
      <c r="N49" s="1381"/>
      <c r="O49" s="429"/>
      <c r="P49" s="133"/>
    </row>
    <row r="50" spans="2:16" ht="15" thickBot="1">
      <c r="B50" s="7"/>
      <c r="C50" s="1303"/>
      <c r="D50" s="1304"/>
      <c r="E50" s="1304"/>
      <c r="F50" s="1304"/>
      <c r="G50" s="1304"/>
      <c r="H50" s="1304"/>
      <c r="I50" s="1304"/>
      <c r="J50" s="57"/>
      <c r="K50" s="58"/>
      <c r="L50" s="57"/>
      <c r="M50" s="1283"/>
      <c r="N50" s="1284"/>
      <c r="O50" s="137"/>
      <c r="P50" s="132"/>
    </row>
    <row r="51" spans="2:16" ht="15.75" thickBot="1">
      <c r="B51" s="7"/>
      <c r="C51" s="1285" t="s">
        <v>29</v>
      </c>
      <c r="D51" s="1286"/>
      <c r="E51" s="1286"/>
      <c r="F51" s="1286"/>
      <c r="G51" s="1286"/>
      <c r="H51" s="1286"/>
      <c r="I51" s="1286"/>
      <c r="J51" s="1286"/>
      <c r="K51" s="1286"/>
      <c r="L51" s="1286"/>
      <c r="M51" s="1286"/>
      <c r="N51" s="1287"/>
      <c r="O51" s="136">
        <f>+O48</f>
        <v>10725.1</v>
      </c>
      <c r="P51" s="132"/>
    </row>
    <row r="52" spans="2:16" ht="15" thickBot="1">
      <c r="B52" s="7"/>
      <c r="C52" s="42"/>
      <c r="D52" s="23"/>
      <c r="E52" s="23"/>
      <c r="F52" s="23"/>
      <c r="G52" s="23"/>
      <c r="H52" s="23"/>
      <c r="I52" s="23"/>
      <c r="J52" s="23"/>
      <c r="K52" s="23"/>
      <c r="L52" s="23"/>
      <c r="M52" s="23"/>
      <c r="N52" s="23"/>
      <c r="O52" s="43"/>
      <c r="P52" s="8"/>
    </row>
    <row r="53" spans="2:16" ht="15.75" thickBot="1">
      <c r="B53" s="7"/>
      <c r="C53" s="1298" t="s">
        <v>42</v>
      </c>
      <c r="D53" s="1299"/>
      <c r="E53" s="1299"/>
      <c r="F53" s="1299"/>
      <c r="G53" s="1299"/>
      <c r="H53" s="1299"/>
      <c r="I53" s="1299"/>
      <c r="J53" s="1299"/>
      <c r="K53" s="1299"/>
      <c r="L53" s="1299"/>
      <c r="M53" s="1299"/>
      <c r="N53" s="1300"/>
      <c r="O53" s="66">
        <f>+O51+O43+O29</f>
        <v>25109.145</v>
      </c>
      <c r="P53" s="20"/>
    </row>
    <row r="54" spans="2:16">
      <c r="B54" s="7"/>
      <c r="C54" s="1305" t="s">
        <v>43</v>
      </c>
      <c r="D54" s="1306"/>
      <c r="E54" s="1306"/>
      <c r="F54" s="1306"/>
      <c r="G54" s="1306"/>
      <c r="H54" s="1306"/>
      <c r="I54" s="1306"/>
      <c r="J54" s="1306"/>
      <c r="K54" s="1306"/>
      <c r="L54" s="1306"/>
      <c r="M54" s="1306"/>
      <c r="N54" s="1306"/>
      <c r="O54" s="1307"/>
      <c r="P54" s="16"/>
    </row>
    <row r="55" spans="2:16">
      <c r="B55" s="7"/>
      <c r="C55" s="1308"/>
      <c r="D55" s="1309"/>
      <c r="E55" s="1309"/>
      <c r="F55" s="1309"/>
      <c r="G55" s="1309"/>
      <c r="H55" s="1309"/>
      <c r="I55" s="1309"/>
      <c r="J55" s="1309"/>
      <c r="K55" s="1309"/>
      <c r="L55" s="1309"/>
      <c r="M55" s="1309"/>
      <c r="N55" s="1309"/>
      <c r="O55" s="1310"/>
      <c r="P55" s="16"/>
    </row>
    <row r="56" spans="2:16" ht="12.75" customHeight="1" thickBot="1">
      <c r="B56" s="7"/>
      <c r="C56" s="1311"/>
      <c r="D56" s="1312"/>
      <c r="E56" s="1312"/>
      <c r="F56" s="1312"/>
      <c r="G56" s="1312"/>
      <c r="H56" s="1312"/>
      <c r="I56" s="1312"/>
      <c r="J56" s="1312"/>
      <c r="K56" s="1312"/>
      <c r="L56" s="1312"/>
      <c r="M56" s="1312"/>
      <c r="N56" s="1312"/>
      <c r="O56" s="1313"/>
      <c r="P56" s="16"/>
    </row>
    <row r="57" spans="2:16" ht="13.5" customHeight="1">
      <c r="B57" s="7"/>
      <c r="C57" s="1280" t="s">
        <v>44</v>
      </c>
      <c r="D57" s="1281"/>
      <c r="E57" s="1281"/>
      <c r="F57" s="1281"/>
      <c r="G57" s="1281"/>
      <c r="H57" s="1281"/>
      <c r="I57" s="1281"/>
      <c r="J57" s="240"/>
      <c r="K57" s="241"/>
      <c r="L57" s="60" t="s">
        <v>45</v>
      </c>
      <c r="M57" s="1301" t="s">
        <v>46</v>
      </c>
      <c r="N57" s="1302"/>
      <c r="O57" s="61"/>
      <c r="P57" s="19"/>
    </row>
    <row r="58" spans="2:16" ht="15" customHeight="1">
      <c r="B58" s="7"/>
      <c r="C58" s="1292" t="s">
        <v>47</v>
      </c>
      <c r="D58" s="1293"/>
      <c r="E58" s="1293"/>
      <c r="F58" s="1293"/>
      <c r="G58" s="1293"/>
      <c r="H58" s="1293"/>
      <c r="I58" s="1293"/>
      <c r="J58" s="200"/>
      <c r="K58" s="201"/>
      <c r="L58" s="202">
        <v>0.22</v>
      </c>
      <c r="M58" s="1294">
        <f>+O53*L58</f>
        <v>5524.0119000000004</v>
      </c>
      <c r="N58" s="1295"/>
      <c r="O58" s="140"/>
      <c r="P58" s="134"/>
    </row>
    <row r="59" spans="2:16" ht="14.25">
      <c r="B59" s="7"/>
      <c r="C59" s="48" t="s">
        <v>48</v>
      </c>
      <c r="D59" s="49"/>
      <c r="E59" s="49"/>
      <c r="F59" s="49"/>
      <c r="G59" s="49"/>
      <c r="H59" s="49"/>
      <c r="I59" s="49"/>
      <c r="J59" s="200"/>
      <c r="K59" s="201"/>
      <c r="L59" s="202">
        <v>0.02</v>
      </c>
      <c r="M59" s="1294">
        <f>+O53*L59</f>
        <v>502.18290000000002</v>
      </c>
      <c r="N59" s="1295"/>
      <c r="O59" s="140"/>
      <c r="P59" s="134"/>
    </row>
    <row r="60" spans="2:16" ht="15" thickBot="1">
      <c r="B60" s="7"/>
      <c r="C60" s="36" t="s">
        <v>49</v>
      </c>
      <c r="D60" s="37"/>
      <c r="E60" s="37"/>
      <c r="F60" s="37"/>
      <c r="G60" s="37"/>
      <c r="H60" s="37"/>
      <c r="I60" s="37"/>
      <c r="J60" s="205"/>
      <c r="K60" s="206"/>
      <c r="L60" s="202">
        <v>0.05</v>
      </c>
      <c r="M60" s="1296">
        <f>+O53*L60</f>
        <v>1255.4572500000002</v>
      </c>
      <c r="N60" s="1297"/>
      <c r="O60" s="140"/>
      <c r="P60" s="134"/>
    </row>
    <row r="61" spans="2:16" ht="15.75" thickBot="1">
      <c r="B61" s="7"/>
      <c r="C61" s="1285" t="s">
        <v>29</v>
      </c>
      <c r="D61" s="1286"/>
      <c r="E61" s="1286"/>
      <c r="F61" s="1286"/>
      <c r="G61" s="1286"/>
      <c r="H61" s="1286"/>
      <c r="I61" s="1286"/>
      <c r="J61" s="1286"/>
      <c r="K61" s="1286"/>
      <c r="L61" s="1286"/>
      <c r="M61" s="1286"/>
      <c r="N61" s="1287"/>
      <c r="O61" s="67">
        <f>+M60+M59+M58</f>
        <v>7281.6520500000006</v>
      </c>
      <c r="P61" s="21"/>
    </row>
    <row r="62" spans="2:16" ht="15" thickBot="1">
      <c r="B62" s="7"/>
      <c r="C62" s="42"/>
      <c r="D62" s="23"/>
      <c r="E62" s="23"/>
      <c r="F62" s="23"/>
      <c r="G62" s="23"/>
      <c r="H62" s="23"/>
      <c r="I62" s="23"/>
      <c r="J62" s="23"/>
      <c r="K62" s="23"/>
      <c r="L62" s="23"/>
      <c r="M62" s="23"/>
      <c r="N62" s="23"/>
      <c r="O62" s="43"/>
      <c r="P62" s="8"/>
    </row>
    <row r="63" spans="2:16" ht="15.75" thickBot="1">
      <c r="B63" s="7"/>
      <c r="C63" s="1298" t="s">
        <v>50</v>
      </c>
      <c r="D63" s="1299"/>
      <c r="E63" s="1299"/>
      <c r="F63" s="1299"/>
      <c r="G63" s="1299"/>
      <c r="H63" s="1299"/>
      <c r="I63" s="1299"/>
      <c r="J63" s="1299"/>
      <c r="K63" s="1299"/>
      <c r="L63" s="1299"/>
      <c r="M63" s="1299"/>
      <c r="N63" s="1300"/>
      <c r="O63" s="68">
        <f>+ROUND(O61+O53,0)</f>
        <v>32391</v>
      </c>
      <c r="P63" s="21"/>
    </row>
    <row r="64" spans="2:16" ht="14.25">
      <c r="B64" s="7"/>
      <c r="C64" s="39"/>
      <c r="D64" s="40"/>
      <c r="E64" s="40"/>
      <c r="F64" s="40"/>
      <c r="G64" s="40"/>
      <c r="H64" s="40"/>
      <c r="I64" s="40"/>
      <c r="J64" s="40"/>
      <c r="K64" s="40"/>
      <c r="L64" s="40"/>
      <c r="M64" s="40"/>
      <c r="N64" s="40"/>
      <c r="O64" s="41"/>
      <c r="P64" s="8"/>
    </row>
    <row r="65" spans="2:16" ht="16.5" thickBot="1">
      <c r="B65" s="7"/>
      <c r="C65" s="1290"/>
      <c r="D65" s="1291"/>
      <c r="E65" s="1291"/>
      <c r="F65" s="58"/>
      <c r="G65" s="58"/>
      <c r="H65" s="58"/>
      <c r="I65" s="58"/>
      <c r="J65" s="58"/>
      <c r="K65" s="1288"/>
      <c r="L65" s="1288"/>
      <c r="M65" s="1288"/>
      <c r="N65" s="1288"/>
      <c r="O65" s="1289"/>
      <c r="P65" s="22"/>
    </row>
    <row r="66" spans="2:16" ht="18.75" customHeight="1" thickBot="1">
      <c r="B66" s="430"/>
      <c r="C66" s="431"/>
      <c r="D66" s="431"/>
      <c r="E66" s="431"/>
      <c r="F66" s="431"/>
      <c r="G66" s="431"/>
      <c r="H66" s="431"/>
      <c r="I66" s="431"/>
      <c r="J66" s="431"/>
      <c r="K66" s="431"/>
      <c r="L66" s="431"/>
      <c r="M66" s="431"/>
      <c r="N66" s="431"/>
      <c r="O66" s="431"/>
      <c r="P66" s="432"/>
    </row>
    <row r="67" spans="2:16" ht="13.5" thickTop="1"/>
  </sheetData>
  <mergeCells count="72">
    <mergeCell ref="O10:O12"/>
    <mergeCell ref="D12:K12"/>
    <mergeCell ref="D20:L20"/>
    <mergeCell ref="M20:N20"/>
    <mergeCell ref="C17:O17"/>
    <mergeCell ref="C6:C12"/>
    <mergeCell ref="D6:K6"/>
    <mergeCell ref="D19:L19"/>
    <mergeCell ref="M19:N19"/>
    <mergeCell ref="L6:O7"/>
    <mergeCell ref="D7:K7"/>
    <mergeCell ref="D8:K8"/>
    <mergeCell ref="L8:L9"/>
    <mergeCell ref="M8:O9"/>
    <mergeCell ref="D9:K11"/>
    <mergeCell ref="C21:O23"/>
    <mergeCell ref="L10:L12"/>
    <mergeCell ref="M10:M12"/>
    <mergeCell ref="C27:G27"/>
    <mergeCell ref="M27:N27"/>
    <mergeCell ref="C26:G26"/>
    <mergeCell ref="M26:N26"/>
    <mergeCell ref="C24:G24"/>
    <mergeCell ref="C25:G25"/>
    <mergeCell ref="H25:I25"/>
    <mergeCell ref="J25:K25"/>
    <mergeCell ref="M25:N25"/>
    <mergeCell ref="H24:I24"/>
    <mergeCell ref="J24:K24"/>
    <mergeCell ref="M24:N24"/>
    <mergeCell ref="N10:N12"/>
    <mergeCell ref="C28:G28"/>
    <mergeCell ref="H28:I28"/>
    <mergeCell ref="J28:K28"/>
    <mergeCell ref="M28:N28"/>
    <mergeCell ref="C29:N29"/>
    <mergeCell ref="C30:O32"/>
    <mergeCell ref="C33:J33"/>
    <mergeCell ref="M33:N33"/>
    <mergeCell ref="C34:J34"/>
    <mergeCell ref="M34:N34"/>
    <mergeCell ref="C44:O46"/>
    <mergeCell ref="C35:J35"/>
    <mergeCell ref="M35:N35"/>
    <mergeCell ref="C36:N36"/>
    <mergeCell ref="C37:O39"/>
    <mergeCell ref="C40:I40"/>
    <mergeCell ref="M40:N40"/>
    <mergeCell ref="C41:I41"/>
    <mergeCell ref="M41:N41"/>
    <mergeCell ref="C42:I42"/>
    <mergeCell ref="M42:N42"/>
    <mergeCell ref="C43:N43"/>
    <mergeCell ref="C58:I58"/>
    <mergeCell ref="M58:N58"/>
    <mergeCell ref="C47:I47"/>
    <mergeCell ref="M47:N47"/>
    <mergeCell ref="M48:N48"/>
    <mergeCell ref="M49:N49"/>
    <mergeCell ref="C50:I50"/>
    <mergeCell ref="M50:N50"/>
    <mergeCell ref="C51:N51"/>
    <mergeCell ref="C53:N53"/>
    <mergeCell ref="C54:O56"/>
    <mergeCell ref="C57:I57"/>
    <mergeCell ref="M57:N57"/>
    <mergeCell ref="K65:O65"/>
    <mergeCell ref="C65:E65"/>
    <mergeCell ref="M59:N59"/>
    <mergeCell ref="M60:N60"/>
    <mergeCell ref="C61:N61"/>
    <mergeCell ref="C63:N63"/>
  </mergeCells>
  <pageMargins left="0.7" right="0.7" top="0.75" bottom="0.75" header="0.3" footer="0.3"/>
  <pageSetup scale="5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P68"/>
  <sheetViews>
    <sheetView view="pageBreakPreview" topLeftCell="A16" zoomScale="70" zoomScaleNormal="69" zoomScaleSheetLayoutView="70" workbookViewId="0">
      <selection activeCell="D21" sqref="D21:L21"/>
    </sheetView>
  </sheetViews>
  <sheetFormatPr baseColWidth="10" defaultColWidth="11.42578125" defaultRowHeight="12.75"/>
  <cols>
    <col min="1" max="2" width="3.42578125" style="1" customWidth="1"/>
    <col min="3" max="3" width="12.42578125" style="1" customWidth="1"/>
    <col min="4" max="4" width="18" style="1" customWidth="1"/>
    <col min="5" max="9" width="11.42578125" style="1"/>
    <col min="10" max="10" width="14.42578125" style="1" bestFit="1" customWidth="1"/>
    <col min="11" max="11" width="16.140625" style="1" customWidth="1"/>
    <col min="12" max="12" width="17.42578125" style="1" customWidth="1"/>
    <col min="13" max="14" width="11.42578125" style="1"/>
    <col min="15" max="15" width="20" style="1" customWidth="1"/>
    <col min="16" max="16" width="3.42578125" style="3" customWidth="1"/>
    <col min="17" max="17" width="3.42578125" style="1" customWidth="1"/>
    <col min="18" max="16384" width="11.42578125" style="1"/>
  </cols>
  <sheetData>
    <row r="1" spans="2:16" ht="13.5" thickBot="1"/>
    <row r="2" spans="2:16" ht="13.5" thickTop="1">
      <c r="B2" s="4"/>
      <c r="C2" s="5"/>
      <c r="D2" s="5"/>
      <c r="E2" s="5"/>
      <c r="F2" s="5"/>
      <c r="G2" s="5"/>
      <c r="H2" s="5"/>
      <c r="I2" s="5"/>
      <c r="J2" s="5"/>
      <c r="K2" s="5"/>
      <c r="L2" s="5"/>
      <c r="M2" s="5"/>
      <c r="N2" s="5"/>
      <c r="O2" s="5"/>
      <c r="P2" s="6"/>
    </row>
    <row r="3" spans="2:16">
      <c r="B3" s="7"/>
      <c r="C3" s="71" t="s">
        <v>9</v>
      </c>
      <c r="D3" s="72" t="s">
        <v>10</v>
      </c>
      <c r="E3" s="71" t="s">
        <v>11</v>
      </c>
      <c r="F3" s="72">
        <v>2</v>
      </c>
      <c r="G3" s="2"/>
      <c r="H3" s="2"/>
      <c r="I3" s="2"/>
      <c r="J3" s="2"/>
      <c r="K3" s="2"/>
      <c r="L3" s="2"/>
      <c r="M3" s="2"/>
      <c r="N3" s="2"/>
      <c r="O3" s="2"/>
      <c r="P3" s="8"/>
    </row>
    <row r="4" spans="2:16">
      <c r="B4" s="7"/>
      <c r="C4" s="69"/>
      <c r="D4" s="70"/>
      <c r="E4" s="69"/>
      <c r="F4" s="70"/>
      <c r="G4" s="2"/>
      <c r="H4" s="2"/>
      <c r="I4" s="2"/>
      <c r="J4" s="2"/>
      <c r="K4" s="2"/>
      <c r="L4" s="2"/>
      <c r="M4" s="2"/>
      <c r="N4" s="2"/>
      <c r="O4" s="2"/>
      <c r="P4" s="8"/>
    </row>
    <row r="5" spans="2:16" ht="15" thickBot="1">
      <c r="B5" s="7"/>
      <c r="C5" s="23"/>
      <c r="D5" s="23"/>
      <c r="E5" s="23"/>
      <c r="F5" s="23"/>
      <c r="G5" s="23"/>
      <c r="H5" s="23"/>
      <c r="I5" s="23"/>
      <c r="J5" s="23"/>
      <c r="K5" s="23"/>
      <c r="L5" s="23"/>
      <c r="M5" s="23"/>
      <c r="N5" s="23"/>
      <c r="O5" s="23"/>
      <c r="P5" s="8"/>
    </row>
    <row r="6" spans="2:16" ht="15">
      <c r="B6" s="7"/>
      <c r="C6" s="1328"/>
      <c r="D6" s="1330"/>
      <c r="E6" s="1331"/>
      <c r="F6" s="1331"/>
      <c r="G6" s="1331"/>
      <c r="H6" s="1331"/>
      <c r="I6" s="1331"/>
      <c r="J6" s="1331"/>
      <c r="K6" s="1332"/>
      <c r="L6" s="1337"/>
      <c r="M6" s="1338"/>
      <c r="N6" s="1338"/>
      <c r="O6" s="1339"/>
      <c r="P6" s="9"/>
    </row>
    <row r="7" spans="2:16" ht="15">
      <c r="B7" s="7"/>
      <c r="C7" s="1329"/>
      <c r="D7" s="1317" t="s">
        <v>58</v>
      </c>
      <c r="E7" s="1318"/>
      <c r="F7" s="1318"/>
      <c r="G7" s="1318"/>
      <c r="H7" s="1318"/>
      <c r="I7" s="1318"/>
      <c r="J7" s="1318"/>
      <c r="K7" s="1319"/>
      <c r="L7" s="1340"/>
      <c r="M7" s="1341"/>
      <c r="N7" s="1341"/>
      <c r="O7" s="1342"/>
      <c r="P7" s="9"/>
    </row>
    <row r="8" spans="2:16" ht="15">
      <c r="B8" s="7"/>
      <c r="C8" s="1329"/>
      <c r="D8" s="1317"/>
      <c r="E8" s="1318"/>
      <c r="F8" s="1318"/>
      <c r="G8" s="1318"/>
      <c r="H8" s="1318"/>
      <c r="I8" s="1318"/>
      <c r="J8" s="1318"/>
      <c r="K8" s="1319"/>
      <c r="L8" s="1333" t="s">
        <v>12</v>
      </c>
      <c r="M8" s="1343"/>
      <c r="N8" s="1344"/>
      <c r="O8" s="1345"/>
      <c r="P8" s="9"/>
    </row>
    <row r="9" spans="2:16" ht="15" customHeight="1">
      <c r="B9" s="7"/>
      <c r="C9" s="1329"/>
      <c r="D9" s="1320" t="e">
        <f>+#REF!</f>
        <v>#REF!</v>
      </c>
      <c r="E9" s="1321"/>
      <c r="F9" s="1321"/>
      <c r="G9" s="1321"/>
      <c r="H9" s="1321"/>
      <c r="I9" s="1321"/>
      <c r="J9" s="1321"/>
      <c r="K9" s="1322"/>
      <c r="L9" s="1334"/>
      <c r="M9" s="1346"/>
      <c r="N9" s="1347"/>
      <c r="O9" s="1348"/>
      <c r="P9" s="10"/>
    </row>
    <row r="10" spans="2:16" ht="12.75" customHeight="1">
      <c r="B10" s="7"/>
      <c r="C10" s="1329"/>
      <c r="D10" s="1320"/>
      <c r="E10" s="1321"/>
      <c r="F10" s="1321"/>
      <c r="G10" s="1321"/>
      <c r="H10" s="1321"/>
      <c r="I10" s="1321"/>
      <c r="J10" s="1321"/>
      <c r="K10" s="1322"/>
      <c r="L10" s="1333" t="s">
        <v>13</v>
      </c>
      <c r="M10" s="1333">
        <v>1</v>
      </c>
      <c r="N10" s="1333" t="s">
        <v>14</v>
      </c>
      <c r="O10" s="1335">
        <v>1</v>
      </c>
      <c r="P10" s="9"/>
    </row>
    <row r="11" spans="2:16" ht="13.5" customHeight="1">
      <c r="B11" s="7"/>
      <c r="C11" s="1329"/>
      <c r="D11" s="1320"/>
      <c r="E11" s="1321"/>
      <c r="F11" s="1321"/>
      <c r="G11" s="1321"/>
      <c r="H11" s="1321"/>
      <c r="I11" s="1321"/>
      <c r="J11" s="1321"/>
      <c r="K11" s="1322"/>
      <c r="L11" s="1349"/>
      <c r="M11" s="1349"/>
      <c r="N11" s="1349"/>
      <c r="O11" s="1336"/>
      <c r="P11" s="9"/>
    </row>
    <row r="12" spans="2:16" ht="15">
      <c r="B12" s="7"/>
      <c r="C12" s="1329"/>
      <c r="D12" s="1317" t="s">
        <v>15</v>
      </c>
      <c r="E12" s="1318"/>
      <c r="F12" s="1318"/>
      <c r="G12" s="1318"/>
      <c r="H12" s="1318"/>
      <c r="I12" s="1318"/>
      <c r="J12" s="1318"/>
      <c r="K12" s="1319"/>
      <c r="L12" s="1349"/>
      <c r="M12" s="1349"/>
      <c r="N12" s="1349"/>
      <c r="O12" s="1336"/>
      <c r="P12" s="9"/>
    </row>
    <row r="13" spans="2:16" ht="15.75" thickBot="1">
      <c r="B13" s="7"/>
      <c r="C13" s="24"/>
      <c r="D13" s="25"/>
      <c r="E13" s="25"/>
      <c r="F13" s="25"/>
      <c r="G13" s="25"/>
      <c r="H13" s="25"/>
      <c r="I13" s="25"/>
      <c r="J13" s="25"/>
      <c r="K13" s="25"/>
      <c r="L13" s="25"/>
      <c r="M13" s="26"/>
      <c r="N13" s="26"/>
      <c r="O13" s="27"/>
      <c r="P13" s="11"/>
    </row>
    <row r="14" spans="2:16" ht="15">
      <c r="B14" s="7"/>
      <c r="C14" s="28"/>
      <c r="D14" s="244"/>
      <c r="E14" s="244"/>
      <c r="F14" s="244"/>
      <c r="G14" s="244"/>
      <c r="H14" s="244"/>
      <c r="I14" s="244"/>
      <c r="J14" s="244"/>
      <c r="K14" s="244"/>
      <c r="L14" s="29" t="s">
        <v>16</v>
      </c>
      <c r="M14" s="30" t="s">
        <v>17</v>
      </c>
      <c r="N14" s="30" t="s">
        <v>18</v>
      </c>
      <c r="O14" s="31" t="s">
        <v>19</v>
      </c>
      <c r="P14" s="10"/>
    </row>
    <row r="15" spans="2:16" ht="15">
      <c r="B15" s="7"/>
      <c r="C15" s="32"/>
      <c r="D15" s="243"/>
      <c r="E15" s="243"/>
      <c r="F15" s="243"/>
      <c r="G15" s="243"/>
      <c r="H15" s="243"/>
      <c r="I15" s="243"/>
      <c r="J15" s="243"/>
      <c r="K15" s="243"/>
      <c r="L15" s="33"/>
      <c r="M15" s="34">
        <v>22</v>
      </c>
      <c r="N15" s="34">
        <v>2</v>
      </c>
      <c r="O15" s="35">
        <v>2021</v>
      </c>
      <c r="P15" s="12"/>
    </row>
    <row r="16" spans="2:16" ht="15" thickBot="1">
      <c r="B16" s="7"/>
      <c r="C16" s="36"/>
      <c r="D16" s="37"/>
      <c r="E16" s="37"/>
      <c r="F16" s="37"/>
      <c r="G16" s="37"/>
      <c r="H16" s="37"/>
      <c r="I16" s="37"/>
      <c r="J16" s="37"/>
      <c r="K16" s="37"/>
      <c r="L16" s="37"/>
      <c r="M16" s="37"/>
      <c r="N16" s="37"/>
      <c r="O16" s="38"/>
      <c r="P16" s="8"/>
    </row>
    <row r="17" spans="2:16" ht="15" thickBot="1">
      <c r="B17" s="7"/>
      <c r="C17" s="39"/>
      <c r="D17" s="40"/>
      <c r="E17" s="40"/>
      <c r="F17" s="40"/>
      <c r="G17" s="40"/>
      <c r="H17" s="40"/>
      <c r="I17" s="23"/>
      <c r="J17" s="23"/>
      <c r="K17" s="40"/>
      <c r="L17" s="40"/>
      <c r="M17" s="40"/>
      <c r="N17" s="40"/>
      <c r="O17" s="41"/>
      <c r="P17" s="8"/>
    </row>
    <row r="18" spans="2:16" ht="15">
      <c r="B18" s="7"/>
      <c r="C18" s="1325" t="s">
        <v>20</v>
      </c>
      <c r="D18" s="1326"/>
      <c r="E18" s="1326"/>
      <c r="F18" s="1326"/>
      <c r="G18" s="1326"/>
      <c r="H18" s="1326"/>
      <c r="I18" s="1326"/>
      <c r="J18" s="1326"/>
      <c r="K18" s="1326"/>
      <c r="L18" s="1326"/>
      <c r="M18" s="1326"/>
      <c r="N18" s="1326"/>
      <c r="O18" s="1327"/>
      <c r="P18" s="13"/>
    </row>
    <row r="19" spans="2:16" ht="15" thickBot="1">
      <c r="B19" s="7"/>
      <c r="C19" s="42"/>
      <c r="D19" s="23"/>
      <c r="E19" s="23"/>
      <c r="F19" s="23"/>
      <c r="G19" s="23"/>
      <c r="H19" s="23"/>
      <c r="I19" s="23"/>
      <c r="J19" s="23"/>
      <c r="K19" s="23"/>
      <c r="L19" s="23"/>
      <c r="M19" s="23"/>
      <c r="N19" s="23"/>
      <c r="O19" s="43"/>
      <c r="P19" s="8"/>
    </row>
    <row r="20" spans="2:16" ht="15">
      <c r="B20" s="7"/>
      <c r="C20" s="44" t="s">
        <v>21</v>
      </c>
      <c r="D20" s="1352" t="s">
        <v>2</v>
      </c>
      <c r="E20" s="1353"/>
      <c r="F20" s="1353"/>
      <c r="G20" s="1353"/>
      <c r="H20" s="1353"/>
      <c r="I20" s="1353"/>
      <c r="J20" s="1353"/>
      <c r="K20" s="1353"/>
      <c r="L20" s="1354"/>
      <c r="M20" s="1323" t="s">
        <v>22</v>
      </c>
      <c r="N20" s="1324"/>
      <c r="O20" s="44" t="s">
        <v>4</v>
      </c>
      <c r="P20" s="14"/>
    </row>
    <row r="21" spans="2:16" ht="29.25" customHeight="1" thickBot="1">
      <c r="B21" s="7"/>
      <c r="C21" s="45">
        <v>2.2000000000000002</v>
      </c>
      <c r="D21" s="1389" t="s">
        <v>54</v>
      </c>
      <c r="E21" s="1390"/>
      <c r="F21" s="1390"/>
      <c r="G21" s="1390"/>
      <c r="H21" s="1390"/>
      <c r="I21" s="1390"/>
      <c r="J21" s="1390"/>
      <c r="K21" s="1390"/>
      <c r="L21" s="1391"/>
      <c r="M21" s="1361" t="s">
        <v>56</v>
      </c>
      <c r="N21" s="1362"/>
      <c r="O21" s="46">
        <v>1</v>
      </c>
      <c r="P21" s="15"/>
    </row>
    <row r="22" spans="2:16">
      <c r="B22" s="7"/>
      <c r="C22" s="1305" t="s">
        <v>23</v>
      </c>
      <c r="D22" s="1306"/>
      <c r="E22" s="1306"/>
      <c r="F22" s="1306"/>
      <c r="G22" s="1306"/>
      <c r="H22" s="1306"/>
      <c r="I22" s="1306"/>
      <c r="J22" s="1306"/>
      <c r="K22" s="1306"/>
      <c r="L22" s="1306"/>
      <c r="M22" s="1306"/>
      <c r="N22" s="1306"/>
      <c r="O22" s="1307"/>
      <c r="P22" s="16"/>
    </row>
    <row r="23" spans="2:16">
      <c r="B23" s="7"/>
      <c r="C23" s="1308"/>
      <c r="D23" s="1309"/>
      <c r="E23" s="1309"/>
      <c r="F23" s="1309"/>
      <c r="G23" s="1309"/>
      <c r="H23" s="1309"/>
      <c r="I23" s="1309"/>
      <c r="J23" s="1309"/>
      <c r="K23" s="1309"/>
      <c r="L23" s="1309"/>
      <c r="M23" s="1309"/>
      <c r="N23" s="1309"/>
      <c r="O23" s="1310"/>
      <c r="P23" s="16"/>
    </row>
    <row r="24" spans="2:16" ht="13.5" thickBot="1">
      <c r="B24" s="7"/>
      <c r="C24" s="1311"/>
      <c r="D24" s="1312"/>
      <c r="E24" s="1312"/>
      <c r="F24" s="1312"/>
      <c r="G24" s="1312"/>
      <c r="H24" s="1312"/>
      <c r="I24" s="1312"/>
      <c r="J24" s="1312"/>
      <c r="K24" s="1312"/>
      <c r="L24" s="1312"/>
      <c r="M24" s="1312"/>
      <c r="N24" s="1312"/>
      <c r="O24" s="1313"/>
      <c r="P24" s="16"/>
    </row>
    <row r="25" spans="2:16" ht="15">
      <c r="B25" s="7"/>
      <c r="C25" s="1280" t="s">
        <v>2</v>
      </c>
      <c r="D25" s="1350"/>
      <c r="E25" s="1350"/>
      <c r="F25" s="1350"/>
      <c r="G25" s="1351"/>
      <c r="H25" s="1314" t="s">
        <v>24</v>
      </c>
      <c r="I25" s="1350"/>
      <c r="J25" s="1359" t="s">
        <v>25</v>
      </c>
      <c r="K25" s="1360"/>
      <c r="L25" s="247" t="s">
        <v>26</v>
      </c>
      <c r="M25" s="1314" t="s">
        <v>27</v>
      </c>
      <c r="N25" s="1282"/>
      <c r="O25" s="47" t="s">
        <v>28</v>
      </c>
      <c r="P25" s="17"/>
    </row>
    <row r="26" spans="2:16" ht="14.25">
      <c r="B26" s="7"/>
      <c r="C26" s="1292" t="s">
        <v>59</v>
      </c>
      <c r="D26" s="1293"/>
      <c r="E26" s="1293"/>
      <c r="F26" s="1293"/>
      <c r="G26" s="1356"/>
      <c r="H26" s="1355"/>
      <c r="I26" s="1356"/>
      <c r="J26" s="1355"/>
      <c r="K26" s="1356"/>
      <c r="L26" s="214"/>
      <c r="M26" s="1357">
        <v>0.1</v>
      </c>
      <c r="N26" s="1358"/>
      <c r="O26" s="425">
        <f>+M26*O52</f>
        <v>134.06375</v>
      </c>
      <c r="P26" s="132"/>
    </row>
    <row r="27" spans="2:16" ht="14.25" customHeight="1">
      <c r="B27" s="7"/>
      <c r="C27" s="1386" t="s">
        <v>193</v>
      </c>
      <c r="D27" s="1387"/>
      <c r="E27" s="1387"/>
      <c r="F27" s="1387"/>
      <c r="G27" s="1388"/>
      <c r="H27" s="51"/>
      <c r="I27" s="50"/>
      <c r="J27" s="51"/>
      <c r="K27" s="50"/>
      <c r="L27" s="424">
        <f>+'MATRIZ DE MERCADO LA LT'!J158</f>
        <v>129601</v>
      </c>
      <c r="M27" s="1357">
        <v>40</v>
      </c>
      <c r="N27" s="1358"/>
      <c r="O27" s="425">
        <f>+L27/M27</f>
        <v>3240.0250000000001</v>
      </c>
      <c r="P27" s="132"/>
    </row>
    <row r="28" spans="2:16" ht="14.25">
      <c r="B28" s="7"/>
      <c r="C28" s="1386"/>
      <c r="D28" s="1387"/>
      <c r="E28" s="1387"/>
      <c r="F28" s="1387"/>
      <c r="G28" s="1388"/>
      <c r="H28" s="51"/>
      <c r="I28" s="50"/>
      <c r="J28" s="51"/>
      <c r="K28" s="50"/>
      <c r="L28" s="214"/>
      <c r="M28" s="1357"/>
      <c r="N28" s="1358"/>
      <c r="O28" s="135"/>
      <c r="P28" s="132"/>
    </row>
    <row r="29" spans="2:16" ht="15" thickBot="1">
      <c r="B29" s="7"/>
      <c r="C29" s="1303"/>
      <c r="D29" s="1304"/>
      <c r="E29" s="1304"/>
      <c r="F29" s="1304"/>
      <c r="G29" s="1363"/>
      <c r="H29" s="1369"/>
      <c r="I29" s="1363"/>
      <c r="J29" s="1369"/>
      <c r="K29" s="1363"/>
      <c r="L29" s="180"/>
      <c r="M29" s="1370"/>
      <c r="N29" s="1371"/>
      <c r="O29" s="135"/>
      <c r="P29" s="132"/>
    </row>
    <row r="30" spans="2:16" ht="15.75" thickBot="1">
      <c r="B30" s="7"/>
      <c r="C30" s="1285" t="s">
        <v>29</v>
      </c>
      <c r="D30" s="1286"/>
      <c r="E30" s="1286"/>
      <c r="F30" s="1286"/>
      <c r="G30" s="1286"/>
      <c r="H30" s="1286"/>
      <c r="I30" s="1286"/>
      <c r="J30" s="1286"/>
      <c r="K30" s="1286"/>
      <c r="L30" s="1372"/>
      <c r="M30" s="1286"/>
      <c r="N30" s="1287"/>
      <c r="O30" s="52">
        <f>+O29+O28+O27+O26</f>
        <v>3374.0887499999999</v>
      </c>
      <c r="P30" s="18"/>
    </row>
    <row r="31" spans="2:16" ht="13.5" customHeight="1">
      <c r="B31" s="7"/>
      <c r="C31" s="1305" t="s">
        <v>30</v>
      </c>
      <c r="D31" s="1306"/>
      <c r="E31" s="1306"/>
      <c r="F31" s="1306"/>
      <c r="G31" s="1306"/>
      <c r="H31" s="1306"/>
      <c r="I31" s="1306"/>
      <c r="J31" s="1306"/>
      <c r="K31" s="1306"/>
      <c r="L31" s="1306"/>
      <c r="M31" s="1306"/>
      <c r="N31" s="1306"/>
      <c r="O31" s="1307"/>
      <c r="P31" s="16"/>
    </row>
    <row r="32" spans="2:16">
      <c r="B32" s="7"/>
      <c r="C32" s="1308"/>
      <c r="D32" s="1309"/>
      <c r="E32" s="1309"/>
      <c r="F32" s="1309"/>
      <c r="G32" s="1309"/>
      <c r="H32" s="1309"/>
      <c r="I32" s="1309"/>
      <c r="J32" s="1309"/>
      <c r="K32" s="1309"/>
      <c r="L32" s="1309"/>
      <c r="M32" s="1309"/>
      <c r="N32" s="1309"/>
      <c r="O32" s="1310"/>
      <c r="P32" s="16"/>
    </row>
    <row r="33" spans="2:16" ht="13.5" thickBot="1">
      <c r="B33" s="7"/>
      <c r="C33" s="1311"/>
      <c r="D33" s="1312"/>
      <c r="E33" s="1312"/>
      <c r="F33" s="1312"/>
      <c r="G33" s="1312"/>
      <c r="H33" s="1312"/>
      <c r="I33" s="1312"/>
      <c r="J33" s="1312"/>
      <c r="K33" s="1312"/>
      <c r="L33" s="1312"/>
      <c r="M33" s="1312"/>
      <c r="N33" s="1312"/>
      <c r="O33" s="1313"/>
      <c r="P33" s="16"/>
    </row>
    <row r="34" spans="2:16" ht="15">
      <c r="B34" s="7"/>
      <c r="C34" s="1280" t="s">
        <v>2</v>
      </c>
      <c r="D34" s="1281"/>
      <c r="E34" s="1281"/>
      <c r="F34" s="1281"/>
      <c r="G34" s="1281"/>
      <c r="H34" s="1281"/>
      <c r="I34" s="1281"/>
      <c r="J34" s="1282"/>
      <c r="K34" s="242" t="s">
        <v>22</v>
      </c>
      <c r="L34" s="247" t="s">
        <v>4</v>
      </c>
      <c r="M34" s="1314" t="s">
        <v>31</v>
      </c>
      <c r="N34" s="1282"/>
      <c r="O34" s="47" t="s">
        <v>28</v>
      </c>
      <c r="P34" s="17"/>
    </row>
    <row r="35" spans="2:16" ht="14.25">
      <c r="B35" s="7"/>
      <c r="C35" s="1292"/>
      <c r="D35" s="1293"/>
      <c r="E35" s="1293"/>
      <c r="F35" s="1293"/>
      <c r="G35" s="1293"/>
      <c r="H35" s="1293"/>
      <c r="I35" s="1293"/>
      <c r="J35" s="1356"/>
      <c r="K35" s="74"/>
      <c r="L35" s="119"/>
      <c r="M35" s="1384"/>
      <c r="N35" s="1385"/>
      <c r="O35" s="120"/>
      <c r="P35" s="132"/>
    </row>
    <row r="36" spans="2:16" ht="15" thickBot="1">
      <c r="B36" s="7"/>
      <c r="C36" s="1303"/>
      <c r="D36" s="1304"/>
      <c r="E36" s="1304"/>
      <c r="F36" s="1304"/>
      <c r="G36" s="1304"/>
      <c r="H36" s="1304"/>
      <c r="I36" s="1304"/>
      <c r="J36" s="1363"/>
      <c r="K36" s="121"/>
      <c r="L36" s="53"/>
      <c r="M36" s="1382"/>
      <c r="N36" s="1383"/>
      <c r="O36" s="54"/>
      <c r="P36" s="132"/>
    </row>
    <row r="37" spans="2:16" ht="15.75" thickBot="1">
      <c r="B37" s="7"/>
      <c r="C37" s="1285" t="s">
        <v>29</v>
      </c>
      <c r="D37" s="1286"/>
      <c r="E37" s="1286"/>
      <c r="F37" s="1286"/>
      <c r="G37" s="1286"/>
      <c r="H37" s="1286"/>
      <c r="I37" s="1286"/>
      <c r="J37" s="1286"/>
      <c r="K37" s="1286"/>
      <c r="L37" s="1286"/>
      <c r="M37" s="1286"/>
      <c r="N37" s="1287"/>
      <c r="O37" s="136">
        <f>+O36+O35</f>
        <v>0</v>
      </c>
      <c r="P37" s="132"/>
    </row>
    <row r="38" spans="2:16">
      <c r="B38" s="7"/>
      <c r="C38" s="1305" t="s">
        <v>32</v>
      </c>
      <c r="D38" s="1306"/>
      <c r="E38" s="1306"/>
      <c r="F38" s="1306"/>
      <c r="G38" s="1306"/>
      <c r="H38" s="1306"/>
      <c r="I38" s="1306"/>
      <c r="J38" s="1306"/>
      <c r="K38" s="1306"/>
      <c r="L38" s="1306"/>
      <c r="M38" s="1306"/>
      <c r="N38" s="1306"/>
      <c r="O38" s="1307"/>
      <c r="P38" s="16"/>
    </row>
    <row r="39" spans="2:16">
      <c r="B39" s="7"/>
      <c r="C39" s="1308"/>
      <c r="D39" s="1309"/>
      <c r="E39" s="1309"/>
      <c r="F39" s="1309"/>
      <c r="G39" s="1309"/>
      <c r="H39" s="1309"/>
      <c r="I39" s="1309"/>
      <c r="J39" s="1309"/>
      <c r="K39" s="1309"/>
      <c r="L39" s="1309"/>
      <c r="M39" s="1309"/>
      <c r="N39" s="1309"/>
      <c r="O39" s="1310"/>
      <c r="P39" s="16"/>
    </row>
    <row r="40" spans="2:16" ht="13.5" thickBot="1">
      <c r="B40" s="7"/>
      <c r="C40" s="1311"/>
      <c r="D40" s="1312"/>
      <c r="E40" s="1312"/>
      <c r="F40" s="1312"/>
      <c r="G40" s="1312"/>
      <c r="H40" s="1312"/>
      <c r="I40" s="1312"/>
      <c r="J40" s="1312"/>
      <c r="K40" s="1312"/>
      <c r="L40" s="1312"/>
      <c r="M40" s="1312"/>
      <c r="N40" s="1312"/>
      <c r="O40" s="1313"/>
      <c r="P40" s="16"/>
    </row>
    <row r="41" spans="2:16" ht="17.25">
      <c r="B41" s="7"/>
      <c r="C41" s="1280" t="s">
        <v>33</v>
      </c>
      <c r="D41" s="1281"/>
      <c r="E41" s="1281"/>
      <c r="F41" s="1281"/>
      <c r="G41" s="1281"/>
      <c r="H41" s="1281"/>
      <c r="I41" s="1281"/>
      <c r="J41" s="247" t="s">
        <v>34</v>
      </c>
      <c r="K41" s="240" t="s">
        <v>35</v>
      </c>
      <c r="L41" s="55" t="s">
        <v>51</v>
      </c>
      <c r="M41" s="1314" t="s">
        <v>36</v>
      </c>
      <c r="N41" s="1282"/>
      <c r="O41" s="47" t="s">
        <v>28</v>
      </c>
      <c r="P41" s="17"/>
    </row>
    <row r="42" spans="2:16" ht="14.25">
      <c r="B42" s="7"/>
      <c r="C42" s="1292" t="s">
        <v>62</v>
      </c>
      <c r="D42" s="1293"/>
      <c r="E42" s="1293"/>
      <c r="F42" s="1293"/>
      <c r="G42" s="1293"/>
      <c r="H42" s="1293"/>
      <c r="I42" s="1293"/>
      <c r="J42" s="246"/>
      <c r="K42" s="56">
        <v>10</v>
      </c>
      <c r="L42" s="246"/>
      <c r="M42" s="1380">
        <f>+'MATRIZ DE MERCADO LA LT'!J92</f>
        <v>1257</v>
      </c>
      <c r="N42" s="1381"/>
      <c r="O42" s="425">
        <f>+K42*M42</f>
        <v>12570</v>
      </c>
      <c r="P42" s="132"/>
    </row>
    <row r="43" spans="2:16" ht="15" thickBot="1">
      <c r="B43" s="7"/>
      <c r="C43" s="1303" t="s">
        <v>192</v>
      </c>
      <c r="D43" s="1304"/>
      <c r="E43" s="1304"/>
      <c r="F43" s="1304"/>
      <c r="G43" s="1304"/>
      <c r="H43" s="1304"/>
      <c r="I43" s="1304"/>
      <c r="J43" s="57"/>
      <c r="K43" s="128">
        <v>0.16</v>
      </c>
      <c r="L43" s="57"/>
      <c r="M43" s="1283">
        <f>+'MATRIZ DE MERCADO LA LT'!J47</f>
        <v>1283</v>
      </c>
      <c r="N43" s="1284"/>
      <c r="O43" s="425">
        <f>+M43*K43</f>
        <v>205.28</v>
      </c>
      <c r="P43" s="132"/>
    </row>
    <row r="44" spans="2:16" ht="15.75" thickBot="1">
      <c r="B44" s="7"/>
      <c r="C44" s="1285" t="s">
        <v>29</v>
      </c>
      <c r="D44" s="1286"/>
      <c r="E44" s="1286"/>
      <c r="F44" s="1286"/>
      <c r="G44" s="1286"/>
      <c r="H44" s="1286"/>
      <c r="I44" s="1286"/>
      <c r="J44" s="1286"/>
      <c r="K44" s="1286"/>
      <c r="L44" s="1286"/>
      <c r="M44" s="1286"/>
      <c r="N44" s="1287"/>
      <c r="O44" s="52">
        <f>+O43+O42</f>
        <v>12775.28</v>
      </c>
      <c r="P44" s="18"/>
    </row>
    <row r="45" spans="2:16">
      <c r="B45" s="7"/>
      <c r="C45" s="1305" t="s">
        <v>37</v>
      </c>
      <c r="D45" s="1306"/>
      <c r="E45" s="1306"/>
      <c r="F45" s="1306"/>
      <c r="G45" s="1306"/>
      <c r="H45" s="1306"/>
      <c r="I45" s="1306"/>
      <c r="J45" s="1306"/>
      <c r="K45" s="1306"/>
      <c r="L45" s="1306"/>
      <c r="M45" s="1306"/>
      <c r="N45" s="1306"/>
      <c r="O45" s="1307"/>
      <c r="P45" s="16"/>
    </row>
    <row r="46" spans="2:16">
      <c r="B46" s="7"/>
      <c r="C46" s="1308"/>
      <c r="D46" s="1309"/>
      <c r="E46" s="1309"/>
      <c r="F46" s="1309"/>
      <c r="G46" s="1309"/>
      <c r="H46" s="1309"/>
      <c r="I46" s="1309"/>
      <c r="J46" s="1309"/>
      <c r="K46" s="1309"/>
      <c r="L46" s="1309"/>
      <c r="M46" s="1309"/>
      <c r="N46" s="1309"/>
      <c r="O46" s="1310"/>
      <c r="P46" s="16"/>
    </row>
    <row r="47" spans="2:16" ht="13.5" thickBot="1">
      <c r="B47" s="7"/>
      <c r="C47" s="1311"/>
      <c r="D47" s="1312"/>
      <c r="E47" s="1312"/>
      <c r="F47" s="1312"/>
      <c r="G47" s="1312"/>
      <c r="H47" s="1312"/>
      <c r="I47" s="1312"/>
      <c r="J47" s="1312"/>
      <c r="K47" s="1312"/>
      <c r="L47" s="1312"/>
      <c r="M47" s="1312"/>
      <c r="N47" s="1312"/>
      <c r="O47" s="1313"/>
      <c r="P47" s="16"/>
    </row>
    <row r="48" spans="2:16" ht="30">
      <c r="B48" s="7"/>
      <c r="C48" s="1280" t="s">
        <v>38</v>
      </c>
      <c r="D48" s="1281"/>
      <c r="E48" s="1281"/>
      <c r="F48" s="1281"/>
      <c r="G48" s="1281"/>
      <c r="H48" s="1281"/>
      <c r="I48" s="1281"/>
      <c r="J48" s="247" t="s">
        <v>39</v>
      </c>
      <c r="K48" s="59" t="s">
        <v>40</v>
      </c>
      <c r="L48" s="60" t="s">
        <v>41</v>
      </c>
      <c r="M48" s="1301" t="s">
        <v>27</v>
      </c>
      <c r="N48" s="1302"/>
      <c r="O48" s="61" t="s">
        <v>28</v>
      </c>
      <c r="P48" s="19"/>
    </row>
    <row r="49" spans="2:16" ht="14.25">
      <c r="B49" s="7"/>
      <c r="C49" s="62" t="s">
        <v>273</v>
      </c>
      <c r="D49" s="63"/>
      <c r="E49" s="63"/>
      <c r="F49" s="63"/>
      <c r="G49" s="63"/>
      <c r="H49" s="63"/>
      <c r="I49" s="63"/>
      <c r="J49" s="428">
        <f>+'MATRIZ DE MERCADO LA LT'!J248</f>
        <v>107251</v>
      </c>
      <c r="K49" s="139"/>
      <c r="L49" s="64"/>
      <c r="M49" s="1378">
        <v>80</v>
      </c>
      <c r="N49" s="1379"/>
      <c r="O49" s="429">
        <f>+J49/M49</f>
        <v>1340.6375</v>
      </c>
      <c r="P49" s="133"/>
    </row>
    <row r="50" spans="2:16" ht="14.25">
      <c r="B50" s="7"/>
      <c r="C50" s="62"/>
      <c r="D50" s="63"/>
      <c r="E50" s="63"/>
      <c r="F50" s="63"/>
      <c r="G50" s="63"/>
      <c r="H50" s="63"/>
      <c r="I50" s="63"/>
      <c r="J50" s="138"/>
      <c r="K50" s="139"/>
      <c r="L50" s="64"/>
      <c r="M50" s="1380"/>
      <c r="N50" s="1381"/>
      <c r="O50" s="429"/>
      <c r="P50" s="133"/>
    </row>
    <row r="51" spans="2:16" ht="15" thickBot="1">
      <c r="B51" s="7"/>
      <c r="C51" s="1303"/>
      <c r="D51" s="1304"/>
      <c r="E51" s="1304"/>
      <c r="F51" s="1304"/>
      <c r="G51" s="1304"/>
      <c r="H51" s="1304"/>
      <c r="I51" s="1304"/>
      <c r="J51" s="57"/>
      <c r="K51" s="58"/>
      <c r="L51" s="57"/>
      <c r="M51" s="1283"/>
      <c r="N51" s="1284"/>
      <c r="O51" s="137"/>
      <c r="P51" s="132"/>
    </row>
    <row r="52" spans="2:16" ht="15.75" thickBot="1">
      <c r="B52" s="7"/>
      <c r="C52" s="1285" t="s">
        <v>29</v>
      </c>
      <c r="D52" s="1286"/>
      <c r="E52" s="1286"/>
      <c r="F52" s="1286"/>
      <c r="G52" s="1286"/>
      <c r="H52" s="1286"/>
      <c r="I52" s="1286"/>
      <c r="J52" s="1286"/>
      <c r="K52" s="1286"/>
      <c r="L52" s="1286"/>
      <c r="M52" s="1286"/>
      <c r="N52" s="1287"/>
      <c r="O52" s="136">
        <f>+O49</f>
        <v>1340.6375</v>
      </c>
      <c r="P52" s="132"/>
    </row>
    <row r="53" spans="2:16" ht="15" thickBot="1">
      <c r="B53" s="7"/>
      <c r="C53" s="42"/>
      <c r="D53" s="23"/>
      <c r="E53" s="23"/>
      <c r="F53" s="23"/>
      <c r="G53" s="23"/>
      <c r="H53" s="23"/>
      <c r="I53" s="23"/>
      <c r="J53" s="23"/>
      <c r="K53" s="23"/>
      <c r="L53" s="23"/>
      <c r="M53" s="23"/>
      <c r="N53" s="23"/>
      <c r="O53" s="43"/>
      <c r="P53" s="8"/>
    </row>
    <row r="54" spans="2:16" ht="15.75" thickBot="1">
      <c r="B54" s="7"/>
      <c r="C54" s="1298" t="s">
        <v>42</v>
      </c>
      <c r="D54" s="1299"/>
      <c r="E54" s="1299"/>
      <c r="F54" s="1299"/>
      <c r="G54" s="1299"/>
      <c r="H54" s="1299"/>
      <c r="I54" s="1299"/>
      <c r="J54" s="1299"/>
      <c r="K54" s="1299"/>
      <c r="L54" s="1299"/>
      <c r="M54" s="1299"/>
      <c r="N54" s="1300"/>
      <c r="O54" s="66">
        <f>+O52+O44+O30</f>
        <v>17490.006250000002</v>
      </c>
      <c r="P54" s="20"/>
    </row>
    <row r="55" spans="2:16">
      <c r="B55" s="7"/>
      <c r="C55" s="1305" t="s">
        <v>43</v>
      </c>
      <c r="D55" s="1306"/>
      <c r="E55" s="1306"/>
      <c r="F55" s="1306"/>
      <c r="G55" s="1306"/>
      <c r="H55" s="1306"/>
      <c r="I55" s="1306"/>
      <c r="J55" s="1306"/>
      <c r="K55" s="1306"/>
      <c r="L55" s="1306"/>
      <c r="M55" s="1306"/>
      <c r="N55" s="1306"/>
      <c r="O55" s="1307"/>
      <c r="P55" s="16"/>
    </row>
    <row r="56" spans="2:16">
      <c r="B56" s="7"/>
      <c r="C56" s="1308"/>
      <c r="D56" s="1309"/>
      <c r="E56" s="1309"/>
      <c r="F56" s="1309"/>
      <c r="G56" s="1309"/>
      <c r="H56" s="1309"/>
      <c r="I56" s="1309"/>
      <c r="J56" s="1309"/>
      <c r="K56" s="1309"/>
      <c r="L56" s="1309"/>
      <c r="M56" s="1309"/>
      <c r="N56" s="1309"/>
      <c r="O56" s="1310"/>
      <c r="P56" s="16"/>
    </row>
    <row r="57" spans="2:16" ht="13.5" thickBot="1">
      <c r="B57" s="7"/>
      <c r="C57" s="1311"/>
      <c r="D57" s="1312"/>
      <c r="E57" s="1312"/>
      <c r="F57" s="1312"/>
      <c r="G57" s="1312"/>
      <c r="H57" s="1312"/>
      <c r="I57" s="1312"/>
      <c r="J57" s="1312"/>
      <c r="K57" s="1312"/>
      <c r="L57" s="1312"/>
      <c r="M57" s="1312"/>
      <c r="N57" s="1312"/>
      <c r="O57" s="1313"/>
      <c r="P57" s="16"/>
    </row>
    <row r="58" spans="2:16" ht="15">
      <c r="B58" s="7"/>
      <c r="C58" s="1280" t="s">
        <v>44</v>
      </c>
      <c r="D58" s="1281"/>
      <c r="E58" s="1281"/>
      <c r="F58" s="1281"/>
      <c r="G58" s="1281"/>
      <c r="H58" s="1281"/>
      <c r="I58" s="1281"/>
      <c r="J58" s="240"/>
      <c r="K58" s="241"/>
      <c r="L58" s="60" t="s">
        <v>45</v>
      </c>
      <c r="M58" s="1301" t="s">
        <v>46</v>
      </c>
      <c r="N58" s="1302"/>
      <c r="O58" s="61"/>
      <c r="P58" s="19"/>
    </row>
    <row r="59" spans="2:16" ht="14.25">
      <c r="B59" s="7"/>
      <c r="C59" s="1292" t="s">
        <v>47</v>
      </c>
      <c r="D59" s="1293"/>
      <c r="E59" s="1293"/>
      <c r="F59" s="1293"/>
      <c r="G59" s="1293"/>
      <c r="H59" s="1293"/>
      <c r="I59" s="1293"/>
      <c r="J59" s="200"/>
      <c r="K59" s="201"/>
      <c r="L59" s="202">
        <v>0.22</v>
      </c>
      <c r="M59" s="1294">
        <f>+O54*L59</f>
        <v>3847.8013750000005</v>
      </c>
      <c r="N59" s="1295"/>
      <c r="O59" s="140"/>
      <c r="P59" s="134"/>
    </row>
    <row r="60" spans="2:16" ht="14.25">
      <c r="B60" s="7"/>
      <c r="C60" s="48" t="s">
        <v>48</v>
      </c>
      <c r="D60" s="49"/>
      <c r="E60" s="49"/>
      <c r="F60" s="49"/>
      <c r="G60" s="49"/>
      <c r="H60" s="49"/>
      <c r="I60" s="49"/>
      <c r="J60" s="200"/>
      <c r="K60" s="201"/>
      <c r="L60" s="202">
        <v>0.02</v>
      </c>
      <c r="M60" s="1294">
        <f>+O54*L60</f>
        <v>349.80012500000004</v>
      </c>
      <c r="N60" s="1295"/>
      <c r="O60" s="140"/>
      <c r="P60" s="134"/>
    </row>
    <row r="61" spans="2:16" ht="15" thickBot="1">
      <c r="B61" s="7"/>
      <c r="C61" s="36" t="s">
        <v>49</v>
      </c>
      <c r="D61" s="37"/>
      <c r="E61" s="37"/>
      <c r="F61" s="37"/>
      <c r="G61" s="37"/>
      <c r="H61" s="37"/>
      <c r="I61" s="37"/>
      <c r="J61" s="205"/>
      <c r="K61" s="206"/>
      <c r="L61" s="202">
        <v>0.05</v>
      </c>
      <c r="M61" s="1296">
        <f>+O54*L61</f>
        <v>874.50031250000018</v>
      </c>
      <c r="N61" s="1297"/>
      <c r="O61" s="140"/>
      <c r="P61" s="134"/>
    </row>
    <row r="62" spans="2:16" ht="15.75" thickBot="1">
      <c r="B62" s="7"/>
      <c r="C62" s="1285" t="s">
        <v>29</v>
      </c>
      <c r="D62" s="1286"/>
      <c r="E62" s="1286"/>
      <c r="F62" s="1286"/>
      <c r="G62" s="1286"/>
      <c r="H62" s="1286"/>
      <c r="I62" s="1286"/>
      <c r="J62" s="1286"/>
      <c r="K62" s="1286"/>
      <c r="L62" s="1286"/>
      <c r="M62" s="1286"/>
      <c r="N62" s="1287"/>
      <c r="O62" s="67">
        <f>+M61+M60+M59</f>
        <v>5072.101812500001</v>
      </c>
      <c r="P62" s="21"/>
    </row>
    <row r="63" spans="2:16" ht="15" thickBot="1">
      <c r="B63" s="7"/>
      <c r="C63" s="42"/>
      <c r="D63" s="23"/>
      <c r="E63" s="23"/>
      <c r="F63" s="23"/>
      <c r="G63" s="23"/>
      <c r="H63" s="23"/>
      <c r="I63" s="23"/>
      <c r="J63" s="23"/>
      <c r="K63" s="23"/>
      <c r="L63" s="23"/>
      <c r="M63" s="23"/>
      <c r="N63" s="23"/>
      <c r="O63" s="43"/>
      <c r="P63" s="8"/>
    </row>
    <row r="64" spans="2:16" ht="15.75" thickBot="1">
      <c r="B64" s="7"/>
      <c r="C64" s="1298" t="s">
        <v>50</v>
      </c>
      <c r="D64" s="1299"/>
      <c r="E64" s="1299"/>
      <c r="F64" s="1299"/>
      <c r="G64" s="1299"/>
      <c r="H64" s="1299"/>
      <c r="I64" s="1299"/>
      <c r="J64" s="1299"/>
      <c r="K64" s="1299"/>
      <c r="L64" s="1299"/>
      <c r="M64" s="1299"/>
      <c r="N64" s="1300"/>
      <c r="O64" s="68">
        <f>+ROUND(O62+O54,0)</f>
        <v>22562</v>
      </c>
      <c r="P64" s="21"/>
    </row>
    <row r="65" spans="2:16" ht="14.25">
      <c r="B65" s="7"/>
      <c r="C65" s="39"/>
      <c r="D65" s="40"/>
      <c r="E65" s="40"/>
      <c r="F65" s="40"/>
      <c r="G65" s="40"/>
      <c r="H65" s="40"/>
      <c r="I65" s="40"/>
      <c r="J65" s="40"/>
      <c r="K65" s="40"/>
      <c r="L65" s="40"/>
      <c r="M65" s="40"/>
      <c r="N65" s="40"/>
      <c r="O65" s="41"/>
      <c r="P65" s="8"/>
    </row>
    <row r="66" spans="2:16" ht="18.75" customHeight="1" thickBot="1">
      <c r="B66" s="7"/>
      <c r="C66" s="1290"/>
      <c r="D66" s="1291"/>
      <c r="E66" s="1291"/>
      <c r="F66" s="58"/>
      <c r="G66" s="58"/>
      <c r="H66" s="58"/>
      <c r="I66" s="58"/>
      <c r="J66" s="58"/>
      <c r="K66" s="1288"/>
      <c r="L66" s="1288"/>
      <c r="M66" s="1288"/>
      <c r="N66" s="1288"/>
      <c r="O66" s="1289"/>
      <c r="P66" s="22"/>
    </row>
    <row r="67" spans="2:16" ht="13.5" thickBot="1">
      <c r="B67" s="430"/>
      <c r="C67" s="431"/>
      <c r="D67" s="431"/>
      <c r="E67" s="431"/>
      <c r="F67" s="431"/>
      <c r="G67" s="431"/>
      <c r="H67" s="431"/>
      <c r="I67" s="431"/>
      <c r="J67" s="431"/>
      <c r="K67" s="431"/>
      <c r="L67" s="431"/>
      <c r="M67" s="431"/>
      <c r="N67" s="431"/>
      <c r="O67" s="431"/>
      <c r="P67" s="432"/>
    </row>
    <row r="68" spans="2:16" ht="13.5" thickTop="1"/>
  </sheetData>
  <mergeCells count="72">
    <mergeCell ref="O10:O12"/>
    <mergeCell ref="D12:K12"/>
    <mergeCell ref="D21:L21"/>
    <mergeCell ref="M21:N21"/>
    <mergeCell ref="C18:O18"/>
    <mergeCell ref="C6:C12"/>
    <mergeCell ref="D6:K6"/>
    <mergeCell ref="D20:L20"/>
    <mergeCell ref="M20:N20"/>
    <mergeCell ref="L6:O7"/>
    <mergeCell ref="D7:K7"/>
    <mergeCell ref="D8:K8"/>
    <mergeCell ref="L8:L9"/>
    <mergeCell ref="M8:O9"/>
    <mergeCell ref="D9:K11"/>
    <mergeCell ref="C22:O24"/>
    <mergeCell ref="L10:L12"/>
    <mergeCell ref="M10:M12"/>
    <mergeCell ref="C28:G28"/>
    <mergeCell ref="M28:N28"/>
    <mergeCell ref="C27:G27"/>
    <mergeCell ref="M27:N27"/>
    <mergeCell ref="C25:G25"/>
    <mergeCell ref="C26:G26"/>
    <mergeCell ref="H26:I26"/>
    <mergeCell ref="J26:K26"/>
    <mergeCell ref="M26:N26"/>
    <mergeCell ref="H25:I25"/>
    <mergeCell ref="J25:K25"/>
    <mergeCell ref="M25:N25"/>
    <mergeCell ref="N10:N12"/>
    <mergeCell ref="C29:G29"/>
    <mergeCell ref="H29:I29"/>
    <mergeCell ref="J29:K29"/>
    <mergeCell ref="M29:N29"/>
    <mergeCell ref="C30:N30"/>
    <mergeCell ref="C31:O33"/>
    <mergeCell ref="C34:J34"/>
    <mergeCell ref="M34:N34"/>
    <mergeCell ref="C35:J35"/>
    <mergeCell ref="M35:N35"/>
    <mergeCell ref="C45:O47"/>
    <mergeCell ref="C36:J36"/>
    <mergeCell ref="M36:N36"/>
    <mergeCell ref="C37:N37"/>
    <mergeCell ref="C38:O40"/>
    <mergeCell ref="C41:I41"/>
    <mergeCell ref="M41:N41"/>
    <mergeCell ref="C42:I42"/>
    <mergeCell ref="M42:N42"/>
    <mergeCell ref="C43:I43"/>
    <mergeCell ref="M43:N43"/>
    <mergeCell ref="C44:N44"/>
    <mergeCell ref="C59:I59"/>
    <mergeCell ref="M59:N59"/>
    <mergeCell ref="C48:I48"/>
    <mergeCell ref="M48:N48"/>
    <mergeCell ref="M49:N49"/>
    <mergeCell ref="M50:N50"/>
    <mergeCell ref="C51:I51"/>
    <mergeCell ref="M51:N51"/>
    <mergeCell ref="C52:N52"/>
    <mergeCell ref="C54:N54"/>
    <mergeCell ref="C55:O57"/>
    <mergeCell ref="C58:I58"/>
    <mergeCell ref="M58:N58"/>
    <mergeCell ref="K66:O66"/>
    <mergeCell ref="C66:E66"/>
    <mergeCell ref="M60:N60"/>
    <mergeCell ref="M61:N61"/>
    <mergeCell ref="C62:N62"/>
    <mergeCell ref="C64:N64"/>
  </mergeCells>
  <pageMargins left="0.7" right="0.7" top="0.75" bottom="0.75" header="0.3" footer="0.3"/>
  <pageSetup scale="4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P77"/>
  <sheetViews>
    <sheetView view="pageBreakPreview" topLeftCell="A10" zoomScale="70" zoomScaleNormal="75" zoomScaleSheetLayoutView="70" workbookViewId="0">
      <selection activeCell="D19" sqref="D19:L19"/>
    </sheetView>
  </sheetViews>
  <sheetFormatPr baseColWidth="10" defaultColWidth="11.42578125" defaultRowHeight="12.75"/>
  <cols>
    <col min="1" max="9" width="11.42578125" style="131"/>
    <col min="10" max="10" width="19.42578125" style="131" customWidth="1"/>
    <col min="11" max="11" width="11.42578125" style="131"/>
    <col min="12" max="12" width="19.42578125" style="131" customWidth="1"/>
    <col min="13" max="14" width="11.42578125" style="131"/>
    <col min="15" max="15" width="15.85546875" style="131" customWidth="1"/>
    <col min="16" max="16384" width="11.42578125" style="131"/>
  </cols>
  <sheetData>
    <row r="1" spans="2:16" ht="13.5" thickTop="1">
      <c r="B1" s="141"/>
      <c r="C1" s="142"/>
      <c r="D1" s="142"/>
      <c r="E1" s="142"/>
      <c r="F1" s="142"/>
      <c r="G1" s="142"/>
      <c r="H1" s="142"/>
      <c r="I1" s="142"/>
      <c r="J1" s="142"/>
      <c r="K1" s="142"/>
      <c r="L1" s="142"/>
      <c r="M1" s="142"/>
      <c r="N1" s="142"/>
      <c r="O1" s="142"/>
      <c r="P1" s="143"/>
    </row>
    <row r="2" spans="2:16">
      <c r="B2" s="144"/>
      <c r="C2" s="146"/>
      <c r="D2" s="147"/>
      <c r="E2" s="146"/>
      <c r="F2" s="147"/>
      <c r="P2" s="145"/>
    </row>
    <row r="3" spans="2:16" ht="15" thickBot="1">
      <c r="B3" s="144"/>
      <c r="C3" s="148"/>
      <c r="D3" s="148"/>
      <c r="E3" s="148"/>
      <c r="F3" s="148"/>
      <c r="G3" s="148"/>
      <c r="H3" s="148"/>
      <c r="I3" s="148"/>
      <c r="J3" s="148"/>
      <c r="K3" s="148"/>
      <c r="L3" s="148"/>
      <c r="M3" s="148"/>
      <c r="N3" s="148"/>
      <c r="O3" s="148"/>
      <c r="P3" s="145"/>
    </row>
    <row r="4" spans="2:16" ht="15">
      <c r="B4" s="144"/>
      <c r="C4" s="1328"/>
      <c r="D4" s="1438"/>
      <c r="E4" s="1439"/>
      <c r="F4" s="1439"/>
      <c r="G4" s="1439"/>
      <c r="H4" s="1439"/>
      <c r="I4" s="1439"/>
      <c r="J4" s="1439"/>
      <c r="K4" s="1440"/>
      <c r="L4" s="1337"/>
      <c r="M4" s="1338"/>
      <c r="N4" s="1338"/>
      <c r="O4" s="1339"/>
      <c r="P4" s="149"/>
    </row>
    <row r="5" spans="2:16" ht="15">
      <c r="B5" s="144"/>
      <c r="C5" s="1329"/>
      <c r="D5" s="1441" t="s">
        <v>58</v>
      </c>
      <c r="E5" s="1442"/>
      <c r="F5" s="1442"/>
      <c r="G5" s="1442"/>
      <c r="H5" s="1442"/>
      <c r="I5" s="1442"/>
      <c r="J5" s="1442"/>
      <c r="K5" s="1443"/>
      <c r="L5" s="1340"/>
      <c r="M5" s="1341"/>
      <c r="N5" s="1341"/>
      <c r="O5" s="1342"/>
      <c r="P5" s="149"/>
    </row>
    <row r="6" spans="2:16" ht="15">
      <c r="B6" s="144"/>
      <c r="C6" s="1329"/>
      <c r="D6" s="1441"/>
      <c r="E6" s="1442"/>
      <c r="F6" s="1442"/>
      <c r="G6" s="1442"/>
      <c r="H6" s="1442"/>
      <c r="I6" s="1442"/>
      <c r="J6" s="1442"/>
      <c r="K6" s="1443"/>
      <c r="L6" s="1333" t="s">
        <v>12</v>
      </c>
      <c r="M6" s="1343"/>
      <c r="N6" s="1344"/>
      <c r="O6" s="1345"/>
      <c r="P6" s="149"/>
    </row>
    <row r="7" spans="2:16" ht="13.5">
      <c r="B7" s="144"/>
      <c r="C7" s="1329"/>
      <c r="D7" s="1448"/>
      <c r="E7" s="1449"/>
      <c r="F7" s="1449"/>
      <c r="G7" s="1449"/>
      <c r="H7" s="1449"/>
      <c r="I7" s="1449"/>
      <c r="J7" s="1449"/>
      <c r="K7" s="1450"/>
      <c r="L7" s="1444"/>
      <c r="M7" s="1445"/>
      <c r="N7" s="1446"/>
      <c r="O7" s="1447"/>
      <c r="P7" s="150"/>
    </row>
    <row r="8" spans="2:16" ht="13.5">
      <c r="B8" s="144"/>
      <c r="C8" s="1329"/>
      <c r="D8" s="1448"/>
      <c r="E8" s="1449"/>
      <c r="F8" s="1449"/>
      <c r="G8" s="1449"/>
      <c r="H8" s="1449"/>
      <c r="I8" s="1449"/>
      <c r="J8" s="1449"/>
      <c r="K8" s="1450"/>
      <c r="L8" s="1333" t="s">
        <v>13</v>
      </c>
      <c r="M8" s="1333">
        <v>1</v>
      </c>
      <c r="N8" s="1333" t="s">
        <v>14</v>
      </c>
      <c r="O8" s="1335">
        <v>1</v>
      </c>
      <c r="P8" s="149"/>
    </row>
    <row r="9" spans="2:16" ht="15" customHeight="1">
      <c r="B9" s="144"/>
      <c r="C9" s="1329"/>
      <c r="D9" s="1448"/>
      <c r="E9" s="1449"/>
      <c r="F9" s="1449"/>
      <c r="G9" s="1449"/>
      <c r="H9" s="1449"/>
      <c r="I9" s="1449"/>
      <c r="J9" s="1449"/>
      <c r="K9" s="1450"/>
      <c r="L9" s="1349"/>
      <c r="M9" s="1349"/>
      <c r="N9" s="1349"/>
      <c r="O9" s="1336"/>
      <c r="P9" s="149"/>
    </row>
    <row r="10" spans="2:16" ht="12.75" customHeight="1">
      <c r="B10" s="144"/>
      <c r="C10" s="1329"/>
      <c r="D10" s="1441" t="s">
        <v>15</v>
      </c>
      <c r="E10" s="1442"/>
      <c r="F10" s="1442"/>
      <c r="G10" s="1442"/>
      <c r="H10" s="1442"/>
      <c r="I10" s="1442"/>
      <c r="J10" s="1442"/>
      <c r="K10" s="1443"/>
      <c r="L10" s="1349"/>
      <c r="M10" s="1349"/>
      <c r="N10" s="1349"/>
      <c r="O10" s="1336"/>
      <c r="P10" s="149"/>
    </row>
    <row r="11" spans="2:16" ht="13.5" customHeight="1" thickBot="1">
      <c r="B11" s="144"/>
      <c r="C11" s="151"/>
      <c r="D11" s="152"/>
      <c r="E11" s="152"/>
      <c r="F11" s="152"/>
      <c r="G11" s="152"/>
      <c r="H11" s="152"/>
      <c r="I11" s="152"/>
      <c r="J11" s="152"/>
      <c r="K11" s="152"/>
      <c r="L11" s="152"/>
      <c r="M11" s="153"/>
      <c r="N11" s="153"/>
      <c r="O11" s="154"/>
      <c r="P11" s="155"/>
    </row>
    <row r="12" spans="2:16" ht="15">
      <c r="B12" s="144"/>
      <c r="C12" s="156"/>
      <c r="D12" s="256"/>
      <c r="E12" s="256"/>
      <c r="F12" s="256"/>
      <c r="G12" s="256"/>
      <c r="H12" s="256"/>
      <c r="I12" s="256"/>
      <c r="J12" s="256"/>
      <c r="K12" s="256"/>
      <c r="L12" s="157" t="s">
        <v>16</v>
      </c>
      <c r="M12" s="221" t="s">
        <v>17</v>
      </c>
      <c r="N12" s="221" t="s">
        <v>18</v>
      </c>
      <c r="O12" s="158" t="s">
        <v>19</v>
      </c>
      <c r="P12" s="150"/>
    </row>
    <row r="13" spans="2:16" ht="15">
      <c r="B13" s="144"/>
      <c r="C13" s="159"/>
      <c r="D13" s="255"/>
      <c r="E13" s="255"/>
      <c r="F13" s="255"/>
      <c r="G13" s="255"/>
      <c r="H13" s="255"/>
      <c r="I13" s="255"/>
      <c r="J13" s="255"/>
      <c r="K13" s="255"/>
      <c r="L13" s="160"/>
      <c r="M13" s="161">
        <v>22</v>
      </c>
      <c r="N13" s="161">
        <v>2</v>
      </c>
      <c r="O13" s="162">
        <v>2021</v>
      </c>
      <c r="P13" s="163"/>
    </row>
    <row r="14" spans="2:16" ht="15" thickBot="1">
      <c r="B14" s="144"/>
      <c r="C14" s="253"/>
      <c r="D14" s="254"/>
      <c r="E14" s="254"/>
      <c r="F14" s="254"/>
      <c r="G14" s="254"/>
      <c r="H14" s="254"/>
      <c r="I14" s="254"/>
      <c r="J14" s="254"/>
      <c r="K14" s="254"/>
      <c r="L14" s="254"/>
      <c r="M14" s="254"/>
      <c r="N14" s="254"/>
      <c r="O14" s="164"/>
      <c r="P14" s="145"/>
    </row>
    <row r="15" spans="2:16" ht="15" thickBot="1">
      <c r="B15" s="144"/>
      <c r="C15" s="210"/>
      <c r="D15" s="211"/>
      <c r="E15" s="211"/>
      <c r="F15" s="211"/>
      <c r="G15" s="211"/>
      <c r="H15" s="211"/>
      <c r="I15" s="148"/>
      <c r="J15" s="148"/>
      <c r="K15" s="211"/>
      <c r="L15" s="211"/>
      <c r="M15" s="211"/>
      <c r="N15" s="211"/>
      <c r="O15" s="212"/>
      <c r="P15" s="145"/>
    </row>
    <row r="16" spans="2:16" ht="15">
      <c r="B16" s="144"/>
      <c r="C16" s="1425" t="s">
        <v>20</v>
      </c>
      <c r="D16" s="1426"/>
      <c r="E16" s="1426"/>
      <c r="F16" s="1426"/>
      <c r="G16" s="1426"/>
      <c r="H16" s="1426"/>
      <c r="I16" s="1426"/>
      <c r="J16" s="1426"/>
      <c r="K16" s="1426"/>
      <c r="L16" s="1426"/>
      <c r="M16" s="1426"/>
      <c r="N16" s="1426"/>
      <c r="O16" s="1427"/>
      <c r="P16" s="165"/>
    </row>
    <row r="17" spans="2:16" ht="15" thickBot="1">
      <c r="B17" s="144"/>
      <c r="C17" s="166"/>
      <c r="D17" s="148"/>
      <c r="E17" s="148"/>
      <c r="F17" s="148"/>
      <c r="G17" s="148"/>
      <c r="H17" s="148"/>
      <c r="I17" s="148"/>
      <c r="J17" s="148"/>
      <c r="K17" s="148"/>
      <c r="L17" s="148"/>
      <c r="M17" s="148"/>
      <c r="N17" s="148"/>
      <c r="O17" s="167"/>
      <c r="P17" s="145"/>
    </row>
    <row r="18" spans="2:16" ht="15">
      <c r="B18" s="144"/>
      <c r="C18" s="168" t="s">
        <v>21</v>
      </c>
      <c r="D18" s="1428" t="s">
        <v>2</v>
      </c>
      <c r="E18" s="1429"/>
      <c r="F18" s="1429"/>
      <c r="G18" s="1429"/>
      <c r="H18" s="1429"/>
      <c r="I18" s="1429"/>
      <c r="J18" s="1429"/>
      <c r="K18" s="1429"/>
      <c r="L18" s="1430"/>
      <c r="M18" s="1431" t="s">
        <v>22</v>
      </c>
      <c r="N18" s="1432"/>
      <c r="O18" s="168" t="s">
        <v>4</v>
      </c>
      <c r="P18" s="169"/>
    </row>
    <row r="19" spans="2:16" ht="63" customHeight="1" thickBot="1">
      <c r="B19" s="144"/>
      <c r="C19" s="170">
        <v>3.1</v>
      </c>
      <c r="D19" s="1433" t="str">
        <f>+'PRESUPUESTO OFICIAL'!G23</f>
        <v>SUMINISTRO E INSTALACIÓN PARA REPARACIÓN DE CERRAMIENTO EN MALLA ESLABONADA</v>
      </c>
      <c r="E19" s="1434"/>
      <c r="F19" s="1434"/>
      <c r="G19" s="1434"/>
      <c r="H19" s="1434"/>
      <c r="I19" s="1434"/>
      <c r="J19" s="1434"/>
      <c r="K19" s="1434"/>
      <c r="L19" s="1435"/>
      <c r="M19" s="1436" t="s">
        <v>56</v>
      </c>
      <c r="N19" s="1437"/>
      <c r="O19" s="171">
        <v>1</v>
      </c>
      <c r="P19" s="172"/>
    </row>
    <row r="20" spans="2:16">
      <c r="B20" s="144"/>
      <c r="C20" s="1410" t="s">
        <v>23</v>
      </c>
      <c r="D20" s="1411"/>
      <c r="E20" s="1411"/>
      <c r="F20" s="1411"/>
      <c r="G20" s="1411"/>
      <c r="H20" s="1411"/>
      <c r="I20" s="1411"/>
      <c r="J20" s="1411"/>
      <c r="K20" s="1411"/>
      <c r="L20" s="1411"/>
      <c r="M20" s="1411"/>
      <c r="N20" s="1411"/>
      <c r="O20" s="1412"/>
      <c r="P20" s="173"/>
    </row>
    <row r="21" spans="2:16" ht="23.25" customHeight="1">
      <c r="B21" s="144"/>
      <c r="C21" s="1413"/>
      <c r="D21" s="1414"/>
      <c r="E21" s="1414"/>
      <c r="F21" s="1414"/>
      <c r="G21" s="1414"/>
      <c r="H21" s="1414"/>
      <c r="I21" s="1414"/>
      <c r="J21" s="1414"/>
      <c r="K21" s="1414"/>
      <c r="L21" s="1414"/>
      <c r="M21" s="1414"/>
      <c r="N21" s="1414"/>
      <c r="O21" s="1415"/>
      <c r="P21" s="173"/>
    </row>
    <row r="22" spans="2:16" ht="12.75" customHeight="1" thickBot="1">
      <c r="B22" s="144"/>
      <c r="C22" s="1416"/>
      <c r="D22" s="1417"/>
      <c r="E22" s="1417"/>
      <c r="F22" s="1417"/>
      <c r="G22" s="1417"/>
      <c r="H22" s="1417"/>
      <c r="I22" s="1417"/>
      <c r="J22" s="1417"/>
      <c r="K22" s="1417"/>
      <c r="L22" s="1417"/>
      <c r="M22" s="1417"/>
      <c r="N22" s="1417"/>
      <c r="O22" s="1418"/>
      <c r="P22" s="173"/>
    </row>
    <row r="23" spans="2:16" ht="12.75" customHeight="1">
      <c r="B23" s="144"/>
      <c r="C23" s="1419" t="s">
        <v>2</v>
      </c>
      <c r="D23" s="1458"/>
      <c r="E23" s="1458"/>
      <c r="F23" s="1458"/>
      <c r="G23" s="1459"/>
      <c r="H23" s="1460" t="s">
        <v>24</v>
      </c>
      <c r="I23" s="1458"/>
      <c r="J23" s="1461" t="s">
        <v>25</v>
      </c>
      <c r="K23" s="1462"/>
      <c r="L23" s="174" t="s">
        <v>26</v>
      </c>
      <c r="M23" s="1460" t="s">
        <v>27</v>
      </c>
      <c r="N23" s="1463"/>
      <c r="O23" s="175" t="s">
        <v>28</v>
      </c>
      <c r="P23" s="176"/>
    </row>
    <row r="24" spans="2:16" ht="13.5" customHeight="1">
      <c r="B24" s="144"/>
      <c r="C24" s="1421" t="s">
        <v>59</v>
      </c>
      <c r="D24" s="1422"/>
      <c r="E24" s="1422"/>
      <c r="F24" s="1422"/>
      <c r="G24" s="1455"/>
      <c r="H24" s="1454"/>
      <c r="I24" s="1455"/>
      <c r="J24" s="1454"/>
      <c r="K24" s="1455"/>
      <c r="L24" s="214"/>
      <c r="M24" s="1464">
        <v>0.1</v>
      </c>
      <c r="N24" s="1465"/>
      <c r="O24" s="220">
        <f>M24*O62</f>
        <v>1340.6375</v>
      </c>
      <c r="P24" s="132"/>
    </row>
    <row r="25" spans="2:16" ht="14.25">
      <c r="B25" s="144"/>
      <c r="C25" s="1451" t="s">
        <v>228</v>
      </c>
      <c r="D25" s="1452"/>
      <c r="E25" s="1452"/>
      <c r="F25" s="1452"/>
      <c r="G25" s="1453"/>
      <c r="H25" s="1454"/>
      <c r="I25" s="1455"/>
      <c r="J25" s="1454"/>
      <c r="K25" s="1455"/>
      <c r="L25" s="177">
        <f>+'MATRIZ DE MERCADO LA LT'!J162</f>
        <v>6866</v>
      </c>
      <c r="M25" s="1456">
        <v>0.3</v>
      </c>
      <c r="N25" s="1457"/>
      <c r="O25" s="220">
        <f>+L25*M25</f>
        <v>2059.7999999999997</v>
      </c>
      <c r="P25" s="132"/>
    </row>
    <row r="26" spans="2:16" ht="14.25">
      <c r="B26" s="144"/>
      <c r="C26" s="1466" t="s">
        <v>229</v>
      </c>
      <c r="D26" s="1467"/>
      <c r="E26" s="1467"/>
      <c r="F26" s="1467"/>
      <c r="G26" s="1468"/>
      <c r="H26" s="1454"/>
      <c r="I26" s="1455"/>
      <c r="J26" s="1454"/>
      <c r="K26" s="1455"/>
      <c r="L26" s="177">
        <f>+'MATRIZ DE MERCADO LA LT'!J131</f>
        <v>11796</v>
      </c>
      <c r="M26" s="1469">
        <v>0.3</v>
      </c>
      <c r="N26" s="1470"/>
      <c r="O26" s="220">
        <f>L26*M26</f>
        <v>3538.7999999999997</v>
      </c>
      <c r="P26" s="132"/>
    </row>
    <row r="27" spans="2:16" ht="14.25">
      <c r="B27" s="144"/>
      <c r="C27" s="1466"/>
      <c r="D27" s="1467"/>
      <c r="E27" s="1467"/>
      <c r="F27" s="1467"/>
      <c r="G27" s="1468"/>
      <c r="H27" s="178"/>
      <c r="I27" s="179"/>
      <c r="J27" s="178"/>
      <c r="K27" s="179"/>
      <c r="L27" s="177"/>
      <c r="M27" s="1469"/>
      <c r="N27" s="1470"/>
      <c r="O27" s="220"/>
      <c r="P27" s="132"/>
    </row>
    <row r="28" spans="2:16" ht="14.25">
      <c r="B28" s="144"/>
      <c r="C28" s="1466"/>
      <c r="D28" s="1467"/>
      <c r="E28" s="1467"/>
      <c r="F28" s="1467"/>
      <c r="G28" s="1468"/>
      <c r="H28" s="178"/>
      <c r="I28" s="179"/>
      <c r="J28" s="178"/>
      <c r="K28" s="179"/>
      <c r="L28" s="177"/>
      <c r="M28" s="1464"/>
      <c r="N28" s="1465"/>
      <c r="O28" s="220"/>
      <c r="P28" s="132"/>
    </row>
    <row r="29" spans="2:16" ht="14.25">
      <c r="B29" s="144"/>
      <c r="C29" s="1471"/>
      <c r="D29" s="1472"/>
      <c r="E29" s="1472"/>
      <c r="F29" s="1472"/>
      <c r="G29" s="1473"/>
      <c r="H29" s="178"/>
      <c r="I29" s="179"/>
      <c r="J29" s="178"/>
      <c r="K29" s="179"/>
      <c r="L29" s="214"/>
      <c r="M29" s="1464"/>
      <c r="N29" s="1465"/>
      <c r="O29" s="220"/>
      <c r="P29" s="132"/>
    </row>
    <row r="30" spans="2:16" ht="15" thickBot="1">
      <c r="B30" s="144"/>
      <c r="C30" s="1399"/>
      <c r="D30" s="1400"/>
      <c r="E30" s="1400"/>
      <c r="F30" s="1400"/>
      <c r="G30" s="1474"/>
      <c r="H30" s="1475"/>
      <c r="I30" s="1474"/>
      <c r="J30" s="1475"/>
      <c r="K30" s="1474"/>
      <c r="L30" s="180"/>
      <c r="M30" s="1476"/>
      <c r="N30" s="1477"/>
      <c r="O30" s="135"/>
      <c r="P30" s="132"/>
    </row>
    <row r="31" spans="2:16" ht="15.75" thickBot="1">
      <c r="B31" s="144"/>
      <c r="C31" s="1392" t="s">
        <v>29</v>
      </c>
      <c r="D31" s="1393"/>
      <c r="E31" s="1393"/>
      <c r="F31" s="1393"/>
      <c r="G31" s="1393"/>
      <c r="H31" s="1393"/>
      <c r="I31" s="1393"/>
      <c r="J31" s="1393"/>
      <c r="K31" s="1393"/>
      <c r="L31" s="1478"/>
      <c r="M31" s="1393"/>
      <c r="N31" s="1394"/>
      <c r="O31" s="181">
        <f>SUM(O24:O30)</f>
        <v>6939.2374999999993</v>
      </c>
      <c r="P31" s="182"/>
    </row>
    <row r="32" spans="2:16" ht="13.5" customHeight="1">
      <c r="B32" s="144"/>
      <c r="C32" s="1410" t="s">
        <v>30</v>
      </c>
      <c r="D32" s="1411"/>
      <c r="E32" s="1411"/>
      <c r="F32" s="1411"/>
      <c r="G32" s="1411"/>
      <c r="H32" s="1411"/>
      <c r="I32" s="1411"/>
      <c r="J32" s="1411"/>
      <c r="K32" s="1411"/>
      <c r="L32" s="1411"/>
      <c r="M32" s="1411"/>
      <c r="N32" s="1411"/>
      <c r="O32" s="1412"/>
      <c r="P32" s="173"/>
    </row>
    <row r="33" spans="2:16">
      <c r="B33" s="144"/>
      <c r="C33" s="1413"/>
      <c r="D33" s="1414"/>
      <c r="E33" s="1414"/>
      <c r="F33" s="1414"/>
      <c r="G33" s="1414"/>
      <c r="H33" s="1414"/>
      <c r="I33" s="1414"/>
      <c r="J33" s="1414"/>
      <c r="K33" s="1414"/>
      <c r="L33" s="1414"/>
      <c r="M33" s="1414"/>
      <c r="N33" s="1414"/>
      <c r="O33" s="1415"/>
      <c r="P33" s="173"/>
    </row>
    <row r="34" spans="2:16" ht="13.5" thickBot="1">
      <c r="B34" s="144"/>
      <c r="C34" s="1416"/>
      <c r="D34" s="1417"/>
      <c r="E34" s="1417"/>
      <c r="F34" s="1417"/>
      <c r="G34" s="1417"/>
      <c r="H34" s="1417"/>
      <c r="I34" s="1417"/>
      <c r="J34" s="1417"/>
      <c r="K34" s="1417"/>
      <c r="L34" s="1417"/>
      <c r="M34" s="1417"/>
      <c r="N34" s="1417"/>
      <c r="O34" s="1418"/>
      <c r="P34" s="173"/>
    </row>
    <row r="35" spans="2:16" ht="15">
      <c r="B35" s="144"/>
      <c r="C35" s="1419" t="s">
        <v>2</v>
      </c>
      <c r="D35" s="1420"/>
      <c r="E35" s="1420"/>
      <c r="F35" s="1420"/>
      <c r="G35" s="1420"/>
      <c r="H35" s="1420"/>
      <c r="I35" s="1420"/>
      <c r="J35" s="1463"/>
      <c r="K35" s="250" t="s">
        <v>22</v>
      </c>
      <c r="L35" s="174" t="s">
        <v>4</v>
      </c>
      <c r="M35" s="1460" t="s">
        <v>31</v>
      </c>
      <c r="N35" s="1463"/>
      <c r="O35" s="175" t="s">
        <v>28</v>
      </c>
      <c r="P35" s="176"/>
    </row>
    <row r="36" spans="2:16" ht="15">
      <c r="B36" s="144"/>
      <c r="C36" s="1479" t="s">
        <v>230</v>
      </c>
      <c r="D36" s="1479"/>
      <c r="E36" s="1479"/>
      <c r="F36" s="1479"/>
      <c r="G36" s="1479"/>
      <c r="H36" s="1479"/>
      <c r="I36" s="1479"/>
      <c r="J36" s="1479"/>
      <c r="K36" s="245" t="s">
        <v>168</v>
      </c>
      <c r="L36" s="236">
        <v>0.1</v>
      </c>
      <c r="M36" s="1480">
        <f>+'MATRIZ DE MERCADO LA LT'!J41</f>
        <v>25107</v>
      </c>
      <c r="N36" s="1480"/>
      <c r="O36" s="251">
        <f t="shared" ref="O36:O41" si="0">L36*M36</f>
        <v>2510.7000000000003</v>
      </c>
      <c r="P36" s="176"/>
    </row>
    <row r="37" spans="2:16" ht="14.25">
      <c r="B37" s="144"/>
      <c r="C37" s="1479" t="s">
        <v>255</v>
      </c>
      <c r="D37" s="1479"/>
      <c r="E37" s="1479"/>
      <c r="F37" s="1479"/>
      <c r="G37" s="1479"/>
      <c r="H37" s="1479"/>
      <c r="I37" s="1479"/>
      <c r="J37" s="1479"/>
      <c r="K37" s="245" t="s">
        <v>168</v>
      </c>
      <c r="L37" s="236">
        <v>1</v>
      </c>
      <c r="M37" s="1480">
        <v>7990</v>
      </c>
      <c r="N37" s="1480"/>
      <c r="O37" s="251">
        <f t="shared" si="0"/>
        <v>7990</v>
      </c>
      <c r="P37" s="519" t="s">
        <v>368</v>
      </c>
    </row>
    <row r="38" spans="2:16" ht="15">
      <c r="B38" s="144"/>
      <c r="C38" s="1479" t="s">
        <v>279</v>
      </c>
      <c r="D38" s="1479"/>
      <c r="E38" s="1479"/>
      <c r="F38" s="1479"/>
      <c r="G38" s="1479"/>
      <c r="H38" s="1479"/>
      <c r="I38" s="1479"/>
      <c r="J38" s="1479"/>
      <c r="K38" s="245" t="s">
        <v>100</v>
      </c>
      <c r="L38" s="236">
        <v>0.2</v>
      </c>
      <c r="M38" s="1481">
        <f>+'MATRIZ DE MERCADO LA LT'!J37</f>
        <v>27026</v>
      </c>
      <c r="N38" s="1481"/>
      <c r="O38" s="251">
        <f t="shared" si="0"/>
        <v>5405.2000000000007</v>
      </c>
      <c r="P38" s="176"/>
    </row>
    <row r="39" spans="2:16" ht="15">
      <c r="B39" s="144"/>
      <c r="C39" s="1479" t="str">
        <f>+'PRESUPUESTO OFICIAL'!G23</f>
        <v>SUMINISTRO E INSTALACIÓN PARA REPARACIÓN DE CERRAMIENTO EN MALLA ESLABONADA</v>
      </c>
      <c r="D39" s="1479"/>
      <c r="E39" s="1479"/>
      <c r="F39" s="1479"/>
      <c r="G39" s="1479"/>
      <c r="H39" s="1479"/>
      <c r="I39" s="1479"/>
      <c r="J39" s="1479"/>
      <c r="K39" s="245" t="s">
        <v>127</v>
      </c>
      <c r="L39" s="236">
        <v>0.01</v>
      </c>
      <c r="M39" s="1480">
        <f>+'MATRIZ DE MERCADO LA LT'!J43</f>
        <v>44641</v>
      </c>
      <c r="N39" s="1480"/>
      <c r="O39" s="251">
        <f t="shared" si="0"/>
        <v>446.41</v>
      </c>
      <c r="P39" s="176"/>
    </row>
    <row r="40" spans="2:16" ht="15">
      <c r="B40" s="144"/>
      <c r="C40" s="1479" t="s">
        <v>369</v>
      </c>
      <c r="D40" s="1479"/>
      <c r="E40" s="1479"/>
      <c r="F40" s="1479"/>
      <c r="G40" s="1479"/>
      <c r="H40" s="1479"/>
      <c r="I40" s="1479"/>
      <c r="J40" s="1479"/>
      <c r="K40" s="245" t="s">
        <v>56</v>
      </c>
      <c r="L40" s="236">
        <v>0.01</v>
      </c>
      <c r="M40" s="1480">
        <f>+'MATRIZ DE MERCADO LA LT'!J33</f>
        <v>70400</v>
      </c>
      <c r="N40" s="1480"/>
      <c r="O40" s="251">
        <f t="shared" si="0"/>
        <v>704</v>
      </c>
      <c r="P40" s="176"/>
    </row>
    <row r="41" spans="2:16" ht="15">
      <c r="B41" s="144"/>
      <c r="C41" s="1479" t="s">
        <v>231</v>
      </c>
      <c r="D41" s="1479"/>
      <c r="E41" s="1479"/>
      <c r="F41" s="1479"/>
      <c r="G41" s="1479"/>
      <c r="H41" s="1479"/>
      <c r="I41" s="1479"/>
      <c r="J41" s="1479"/>
      <c r="K41" s="245" t="s">
        <v>130</v>
      </c>
      <c r="L41" s="236">
        <v>0.2</v>
      </c>
      <c r="M41" s="1482">
        <f>+'MATRIZ DE MERCADO LA LT'!J146</f>
        <v>10833</v>
      </c>
      <c r="N41" s="1482"/>
      <c r="O41" s="251">
        <f t="shared" si="0"/>
        <v>2166.6</v>
      </c>
      <c r="P41" s="176"/>
    </row>
    <row r="42" spans="2:16" ht="14.25">
      <c r="B42" s="144"/>
      <c r="C42" s="1479" t="s">
        <v>232</v>
      </c>
      <c r="D42" s="1479"/>
      <c r="E42" s="1479"/>
      <c r="F42" s="1479"/>
      <c r="G42" s="1479"/>
      <c r="H42" s="1479"/>
      <c r="I42" s="1479"/>
      <c r="J42" s="1479"/>
      <c r="K42" s="245" t="s">
        <v>195</v>
      </c>
      <c r="L42" s="236">
        <v>0.05</v>
      </c>
      <c r="M42" s="1482">
        <f>+L42*O62</f>
        <v>670.31875000000002</v>
      </c>
      <c r="N42" s="1482"/>
      <c r="O42" s="251">
        <f>+M42</f>
        <v>670.31875000000002</v>
      </c>
      <c r="P42" s="132"/>
    </row>
    <row r="43" spans="2:16" ht="14.25">
      <c r="B43" s="144"/>
      <c r="C43" s="1479"/>
      <c r="D43" s="1479"/>
      <c r="E43" s="1479"/>
      <c r="F43" s="1479"/>
      <c r="G43" s="1479"/>
      <c r="H43" s="1479"/>
      <c r="I43" s="1479"/>
      <c r="J43" s="1479"/>
      <c r="K43" s="215"/>
      <c r="L43" s="248"/>
      <c r="M43" s="1483"/>
      <c r="N43" s="1483"/>
      <c r="O43" s="216"/>
      <c r="P43" s="132"/>
    </row>
    <row r="44" spans="2:16" ht="15.75" thickBot="1">
      <c r="B44" s="144"/>
      <c r="C44" s="1484" t="s">
        <v>29</v>
      </c>
      <c r="D44" s="1478"/>
      <c r="E44" s="1478"/>
      <c r="F44" s="1478"/>
      <c r="G44" s="1478"/>
      <c r="H44" s="1478"/>
      <c r="I44" s="1478"/>
      <c r="J44" s="1478"/>
      <c r="K44" s="1478"/>
      <c r="L44" s="1478"/>
      <c r="M44" s="1478"/>
      <c r="N44" s="1485"/>
      <c r="O44" s="216">
        <f>SUM(O36:O43)</f>
        <v>19893.228749999998</v>
      </c>
      <c r="P44" s="132"/>
    </row>
    <row r="45" spans="2:16">
      <c r="B45" s="144"/>
      <c r="C45" s="1410" t="s">
        <v>32</v>
      </c>
      <c r="D45" s="1411"/>
      <c r="E45" s="1411"/>
      <c r="F45" s="1411"/>
      <c r="G45" s="1411"/>
      <c r="H45" s="1411"/>
      <c r="I45" s="1411"/>
      <c r="J45" s="1411"/>
      <c r="K45" s="1411"/>
      <c r="L45" s="1411"/>
      <c r="M45" s="1411"/>
      <c r="N45" s="1411"/>
      <c r="O45" s="1412"/>
      <c r="P45" s="173"/>
    </row>
    <row r="46" spans="2:16">
      <c r="B46" s="144"/>
      <c r="C46" s="1413"/>
      <c r="D46" s="1414"/>
      <c r="E46" s="1414"/>
      <c r="F46" s="1414"/>
      <c r="G46" s="1414"/>
      <c r="H46" s="1414"/>
      <c r="I46" s="1414"/>
      <c r="J46" s="1414"/>
      <c r="K46" s="1414"/>
      <c r="L46" s="1414"/>
      <c r="M46" s="1414"/>
      <c r="N46" s="1414"/>
      <c r="O46" s="1415"/>
      <c r="P46" s="173"/>
    </row>
    <row r="47" spans="2:16" ht="13.5" thickBot="1">
      <c r="B47" s="144"/>
      <c r="C47" s="1416"/>
      <c r="D47" s="1417"/>
      <c r="E47" s="1417"/>
      <c r="F47" s="1417"/>
      <c r="G47" s="1417"/>
      <c r="H47" s="1417"/>
      <c r="I47" s="1417"/>
      <c r="J47" s="1417"/>
      <c r="K47" s="1417"/>
      <c r="L47" s="1417"/>
      <c r="M47" s="1417"/>
      <c r="N47" s="1417"/>
      <c r="O47" s="1418"/>
      <c r="P47" s="173"/>
    </row>
    <row r="48" spans="2:16" ht="17.25">
      <c r="B48" s="144"/>
      <c r="C48" s="1419" t="s">
        <v>33</v>
      </c>
      <c r="D48" s="1420"/>
      <c r="E48" s="1420"/>
      <c r="F48" s="1420"/>
      <c r="G48" s="1420"/>
      <c r="H48" s="1420"/>
      <c r="I48" s="1420"/>
      <c r="J48" s="174" t="s">
        <v>34</v>
      </c>
      <c r="K48" s="249" t="s">
        <v>35</v>
      </c>
      <c r="L48" s="184" t="s">
        <v>51</v>
      </c>
      <c r="M48" s="1460" t="s">
        <v>36</v>
      </c>
      <c r="N48" s="1463"/>
      <c r="O48" s="175" t="s">
        <v>28</v>
      </c>
      <c r="P48" s="176"/>
    </row>
    <row r="49" spans="2:16" ht="14.25">
      <c r="B49" s="144"/>
      <c r="C49" s="1421"/>
      <c r="D49" s="1422"/>
      <c r="E49" s="1422"/>
      <c r="F49" s="1422"/>
      <c r="G49" s="1422"/>
      <c r="H49" s="1422"/>
      <c r="I49" s="1422"/>
      <c r="J49" s="185"/>
      <c r="K49" s="186"/>
      <c r="L49" s="185"/>
      <c r="M49" s="1486"/>
      <c r="N49" s="1487"/>
      <c r="O49" s="219"/>
      <c r="P49" s="132"/>
    </row>
    <row r="50" spans="2:16" ht="14.25">
      <c r="B50" s="144"/>
      <c r="C50" s="1421"/>
      <c r="D50" s="1422"/>
      <c r="E50" s="1422"/>
      <c r="F50" s="1422"/>
      <c r="G50" s="1422"/>
      <c r="H50" s="1422"/>
      <c r="I50" s="1422"/>
      <c r="J50" s="217"/>
      <c r="K50" s="218"/>
      <c r="L50" s="217"/>
      <c r="M50" s="1486"/>
      <c r="N50" s="1487"/>
      <c r="O50" s="219"/>
      <c r="P50" s="132"/>
    </row>
    <row r="51" spans="2:16" ht="14.25">
      <c r="B51" s="144"/>
      <c r="C51" s="1421"/>
      <c r="D51" s="1422"/>
      <c r="E51" s="1422"/>
      <c r="F51" s="1422"/>
      <c r="G51" s="1422"/>
      <c r="H51" s="1422"/>
      <c r="I51" s="1422"/>
      <c r="J51" s="217"/>
      <c r="K51" s="218"/>
      <c r="L51" s="217"/>
      <c r="M51" s="1456"/>
      <c r="N51" s="1457"/>
      <c r="O51" s="135"/>
      <c r="P51" s="132"/>
    </row>
    <row r="52" spans="2:16" ht="12.75" customHeight="1" thickBot="1">
      <c r="B52" s="144"/>
      <c r="C52" s="1399"/>
      <c r="D52" s="1400"/>
      <c r="E52" s="1400"/>
      <c r="F52" s="1400"/>
      <c r="G52" s="1400"/>
      <c r="H52" s="1400"/>
      <c r="I52" s="1400"/>
      <c r="J52" s="187"/>
      <c r="K52" s="188"/>
      <c r="L52" s="187"/>
      <c r="M52" s="1401"/>
      <c r="N52" s="1402"/>
      <c r="O52" s="135"/>
      <c r="P52" s="132"/>
    </row>
    <row r="53" spans="2:16" ht="12.75" customHeight="1" thickBot="1">
      <c r="B53" s="144"/>
      <c r="C53" s="1392" t="s">
        <v>29</v>
      </c>
      <c r="D53" s="1393"/>
      <c r="E53" s="1393"/>
      <c r="F53" s="1393"/>
      <c r="G53" s="1393"/>
      <c r="H53" s="1393"/>
      <c r="I53" s="1393"/>
      <c r="J53" s="1393"/>
      <c r="K53" s="1393"/>
      <c r="L53" s="1393"/>
      <c r="M53" s="1393"/>
      <c r="N53" s="1394"/>
      <c r="O53" s="181"/>
      <c r="P53" s="182"/>
    </row>
    <row r="54" spans="2:16" ht="13.5" customHeight="1">
      <c r="B54" s="144"/>
      <c r="C54" s="1410" t="s">
        <v>37</v>
      </c>
      <c r="D54" s="1411"/>
      <c r="E54" s="1411"/>
      <c r="F54" s="1411"/>
      <c r="G54" s="1411"/>
      <c r="H54" s="1411"/>
      <c r="I54" s="1411"/>
      <c r="J54" s="1411"/>
      <c r="K54" s="1411"/>
      <c r="L54" s="1411"/>
      <c r="M54" s="1411"/>
      <c r="N54" s="1411"/>
      <c r="O54" s="1412"/>
      <c r="P54" s="173"/>
    </row>
    <row r="55" spans="2:16">
      <c r="B55" s="144"/>
      <c r="C55" s="1413"/>
      <c r="D55" s="1414"/>
      <c r="E55" s="1414"/>
      <c r="F55" s="1414"/>
      <c r="G55" s="1414"/>
      <c r="H55" s="1414"/>
      <c r="I55" s="1414"/>
      <c r="J55" s="1414"/>
      <c r="K55" s="1414"/>
      <c r="L55" s="1414"/>
      <c r="M55" s="1414"/>
      <c r="N55" s="1414"/>
      <c r="O55" s="1415"/>
      <c r="P55" s="173"/>
    </row>
    <row r="56" spans="2:16" ht="13.5" thickBot="1">
      <c r="B56" s="144"/>
      <c r="C56" s="1416"/>
      <c r="D56" s="1417"/>
      <c r="E56" s="1417"/>
      <c r="F56" s="1417"/>
      <c r="G56" s="1417"/>
      <c r="H56" s="1417"/>
      <c r="I56" s="1417"/>
      <c r="J56" s="1417"/>
      <c r="K56" s="1417"/>
      <c r="L56" s="1417"/>
      <c r="M56" s="1417"/>
      <c r="N56" s="1417"/>
      <c r="O56" s="1418"/>
      <c r="P56" s="173"/>
    </row>
    <row r="57" spans="2:16" ht="30">
      <c r="B57" s="144"/>
      <c r="C57" s="1419" t="s">
        <v>38</v>
      </c>
      <c r="D57" s="1420"/>
      <c r="E57" s="1420"/>
      <c r="F57" s="1420"/>
      <c r="G57" s="1420"/>
      <c r="H57" s="1420"/>
      <c r="I57" s="1420"/>
      <c r="J57" s="174" t="s">
        <v>39</v>
      </c>
      <c r="K57" s="189" t="s">
        <v>40</v>
      </c>
      <c r="L57" s="190" t="s">
        <v>41</v>
      </c>
      <c r="M57" s="1395" t="s">
        <v>27</v>
      </c>
      <c r="N57" s="1396"/>
      <c r="O57" s="191" t="s">
        <v>28</v>
      </c>
      <c r="P57" s="192"/>
    </row>
    <row r="58" spans="2:16" ht="14.25">
      <c r="B58" s="144"/>
      <c r="C58" s="193" t="s">
        <v>197</v>
      </c>
      <c r="D58" s="194"/>
      <c r="E58" s="194"/>
      <c r="F58" s="194"/>
      <c r="G58" s="194"/>
      <c r="H58" s="194"/>
      <c r="I58" s="194"/>
      <c r="J58" s="195">
        <f>+'MATRIZ DE MERCADO LA LT'!J272</f>
        <v>107251</v>
      </c>
      <c r="K58" s="139"/>
      <c r="L58" s="196"/>
      <c r="M58" s="1469">
        <v>24</v>
      </c>
      <c r="N58" s="1470"/>
      <c r="O58" s="197">
        <f>+J58/M58</f>
        <v>4468.791666666667</v>
      </c>
      <c r="P58" s="133"/>
    </row>
    <row r="59" spans="2:16" ht="14.25">
      <c r="B59" s="144"/>
      <c r="C59" s="193" t="s">
        <v>198</v>
      </c>
      <c r="D59" s="194"/>
      <c r="E59" s="194"/>
      <c r="F59" s="194"/>
      <c r="G59" s="194"/>
      <c r="H59" s="194"/>
      <c r="I59" s="194"/>
      <c r="J59" s="195">
        <f>+'MATRIZ DE MERCADO LA LT'!J248</f>
        <v>107251</v>
      </c>
      <c r="K59" s="139"/>
      <c r="L59" s="196"/>
      <c r="M59" s="1469">
        <v>12</v>
      </c>
      <c r="N59" s="1470"/>
      <c r="O59" s="197">
        <f>+J59/M59</f>
        <v>8937.5833333333339</v>
      </c>
      <c r="P59" s="133"/>
    </row>
    <row r="60" spans="2:16" ht="14.25">
      <c r="B60" s="144"/>
      <c r="C60" s="193"/>
      <c r="D60" s="194"/>
      <c r="E60" s="194"/>
      <c r="F60" s="194"/>
      <c r="G60" s="194"/>
      <c r="H60" s="194"/>
      <c r="I60" s="194"/>
      <c r="J60" s="138"/>
      <c r="K60" s="139"/>
      <c r="L60" s="196"/>
      <c r="M60" s="1456"/>
      <c r="N60" s="1457"/>
      <c r="O60" s="197"/>
      <c r="P60" s="133"/>
    </row>
    <row r="61" spans="2:16" ht="15" thickBot="1">
      <c r="B61" s="144"/>
      <c r="C61" s="1399"/>
      <c r="D61" s="1400"/>
      <c r="E61" s="1400"/>
      <c r="F61" s="1400"/>
      <c r="G61" s="1400"/>
      <c r="H61" s="1400"/>
      <c r="I61" s="1400"/>
      <c r="J61" s="187"/>
      <c r="K61" s="188"/>
      <c r="L61" s="187"/>
      <c r="M61" s="1401"/>
      <c r="N61" s="1402"/>
      <c r="O61" s="137"/>
      <c r="P61" s="132"/>
    </row>
    <row r="62" spans="2:16" ht="15.75" thickBot="1">
      <c r="B62" s="144"/>
      <c r="C62" s="1392" t="s">
        <v>29</v>
      </c>
      <c r="D62" s="1393"/>
      <c r="E62" s="1393"/>
      <c r="F62" s="1393"/>
      <c r="G62" s="1393"/>
      <c r="H62" s="1393"/>
      <c r="I62" s="1393"/>
      <c r="J62" s="1393"/>
      <c r="K62" s="1393"/>
      <c r="L62" s="1393"/>
      <c r="M62" s="1393"/>
      <c r="N62" s="1394"/>
      <c r="O62" s="136">
        <f>SUM(O58:O61)</f>
        <v>13406.375</v>
      </c>
      <c r="P62" s="132"/>
    </row>
    <row r="63" spans="2:16" ht="12.75" customHeight="1" thickBot="1">
      <c r="B63" s="144"/>
      <c r="C63" s="166"/>
      <c r="D63" s="148"/>
      <c r="E63" s="148"/>
      <c r="F63" s="148"/>
      <c r="G63" s="148"/>
      <c r="H63" s="148"/>
      <c r="I63" s="148"/>
      <c r="J63" s="148"/>
      <c r="K63" s="148"/>
      <c r="L63" s="148"/>
      <c r="M63" s="148"/>
      <c r="N63" s="148"/>
      <c r="O63" s="167"/>
      <c r="P63" s="145"/>
    </row>
    <row r="64" spans="2:16" ht="12.75" customHeight="1" thickBot="1">
      <c r="B64" s="144"/>
      <c r="C64" s="1403" t="s">
        <v>42</v>
      </c>
      <c r="D64" s="1404"/>
      <c r="E64" s="1404"/>
      <c r="F64" s="1404"/>
      <c r="G64" s="1404"/>
      <c r="H64" s="1404"/>
      <c r="I64" s="1404"/>
      <c r="J64" s="1404"/>
      <c r="K64" s="1404"/>
      <c r="L64" s="1404"/>
      <c r="M64" s="1404"/>
      <c r="N64" s="1405"/>
      <c r="O64" s="198">
        <f>+O62+O53+O44+O31</f>
        <v>40238.841249999998</v>
      </c>
      <c r="P64" s="199"/>
    </row>
    <row r="65" spans="2:16" ht="13.5" customHeight="1">
      <c r="B65" s="144"/>
      <c r="C65" s="1410" t="s">
        <v>43</v>
      </c>
      <c r="D65" s="1411"/>
      <c r="E65" s="1411"/>
      <c r="F65" s="1411"/>
      <c r="G65" s="1411"/>
      <c r="H65" s="1411"/>
      <c r="I65" s="1411"/>
      <c r="J65" s="1411"/>
      <c r="K65" s="1411"/>
      <c r="L65" s="1411"/>
      <c r="M65" s="1411"/>
      <c r="N65" s="1411"/>
      <c r="O65" s="1412"/>
      <c r="P65" s="173"/>
    </row>
    <row r="66" spans="2:16" ht="15" customHeight="1">
      <c r="B66" s="144"/>
      <c r="C66" s="1413"/>
      <c r="D66" s="1414"/>
      <c r="E66" s="1414"/>
      <c r="F66" s="1414"/>
      <c r="G66" s="1414"/>
      <c r="H66" s="1414"/>
      <c r="I66" s="1414"/>
      <c r="J66" s="1414"/>
      <c r="K66" s="1414"/>
      <c r="L66" s="1414"/>
      <c r="M66" s="1414"/>
      <c r="N66" s="1414"/>
      <c r="O66" s="1415"/>
      <c r="P66" s="173"/>
    </row>
    <row r="67" spans="2:16" ht="13.5" thickBot="1">
      <c r="B67" s="144"/>
      <c r="C67" s="1416"/>
      <c r="D67" s="1417"/>
      <c r="E67" s="1417"/>
      <c r="F67" s="1417"/>
      <c r="G67" s="1417"/>
      <c r="H67" s="1417"/>
      <c r="I67" s="1417"/>
      <c r="J67" s="1417"/>
      <c r="K67" s="1417"/>
      <c r="L67" s="1417"/>
      <c r="M67" s="1417"/>
      <c r="N67" s="1417"/>
      <c r="O67" s="1418"/>
      <c r="P67" s="173"/>
    </row>
    <row r="68" spans="2:16" ht="15">
      <c r="B68" s="144"/>
      <c r="C68" s="1419" t="s">
        <v>44</v>
      </c>
      <c r="D68" s="1420"/>
      <c r="E68" s="1420"/>
      <c r="F68" s="1420"/>
      <c r="G68" s="1420"/>
      <c r="H68" s="1420"/>
      <c r="I68" s="1420"/>
      <c r="J68" s="249"/>
      <c r="K68" s="252"/>
      <c r="L68" s="190" t="s">
        <v>45</v>
      </c>
      <c r="M68" s="1395" t="s">
        <v>46</v>
      </c>
      <c r="N68" s="1396"/>
      <c r="O68" s="191"/>
      <c r="P68" s="192"/>
    </row>
    <row r="69" spans="2:16" ht="14.25">
      <c r="B69" s="144"/>
      <c r="C69" s="1421" t="s">
        <v>47</v>
      </c>
      <c r="D69" s="1422"/>
      <c r="E69" s="1422"/>
      <c r="F69" s="1422"/>
      <c r="G69" s="1422"/>
      <c r="H69" s="1422"/>
      <c r="I69" s="1422"/>
      <c r="J69" s="200"/>
      <c r="K69" s="201"/>
      <c r="L69" s="202">
        <v>0.22</v>
      </c>
      <c r="M69" s="1397">
        <f>O64*L69</f>
        <v>8852.545075</v>
      </c>
      <c r="N69" s="1398"/>
      <c r="O69" s="140"/>
      <c r="P69" s="134"/>
    </row>
    <row r="70" spans="2:16" ht="14.25">
      <c r="B70" s="144"/>
      <c r="C70" s="203" t="s">
        <v>48</v>
      </c>
      <c r="D70" s="204"/>
      <c r="E70" s="204"/>
      <c r="F70" s="204"/>
      <c r="G70" s="204"/>
      <c r="H70" s="204"/>
      <c r="I70" s="204"/>
      <c r="J70" s="200"/>
      <c r="K70" s="201"/>
      <c r="L70" s="202">
        <v>0.02</v>
      </c>
      <c r="M70" s="1397">
        <f>O64*L70</f>
        <v>804.77682499999992</v>
      </c>
      <c r="N70" s="1398"/>
      <c r="O70" s="140"/>
      <c r="P70" s="134"/>
    </row>
    <row r="71" spans="2:16" ht="15" thickBot="1">
      <c r="B71" s="144"/>
      <c r="C71" s="253" t="s">
        <v>49</v>
      </c>
      <c r="D71" s="254"/>
      <c r="E71" s="254"/>
      <c r="F71" s="254"/>
      <c r="G71" s="254"/>
      <c r="H71" s="254"/>
      <c r="I71" s="254"/>
      <c r="J71" s="205"/>
      <c r="K71" s="206"/>
      <c r="L71" s="202">
        <v>0.05</v>
      </c>
      <c r="M71" s="1423">
        <f>O64*L71</f>
        <v>2011.9420625</v>
      </c>
      <c r="N71" s="1424"/>
      <c r="O71" s="140"/>
      <c r="P71" s="134"/>
    </row>
    <row r="72" spans="2:16" ht="15.75" thickBot="1">
      <c r="B72" s="144"/>
      <c r="C72" s="1392" t="s">
        <v>29</v>
      </c>
      <c r="D72" s="1393"/>
      <c r="E72" s="1393"/>
      <c r="F72" s="1393"/>
      <c r="G72" s="1393"/>
      <c r="H72" s="1393"/>
      <c r="I72" s="1393"/>
      <c r="J72" s="1393"/>
      <c r="K72" s="1393"/>
      <c r="L72" s="1393"/>
      <c r="M72" s="1393"/>
      <c r="N72" s="1394"/>
      <c r="O72" s="207">
        <f>SUM(M69:N71)</f>
        <v>11669.263962499999</v>
      </c>
      <c r="P72" s="208"/>
    </row>
    <row r="73" spans="2:16" ht="15" thickBot="1">
      <c r="B73" s="144"/>
      <c r="C73" s="166"/>
      <c r="D73" s="148"/>
      <c r="E73" s="148"/>
      <c r="F73" s="148"/>
      <c r="G73" s="148"/>
      <c r="H73" s="148"/>
      <c r="I73" s="148"/>
      <c r="J73" s="148"/>
      <c r="K73" s="148"/>
      <c r="L73" s="148"/>
      <c r="M73" s="148"/>
      <c r="N73" s="148"/>
      <c r="O73" s="167"/>
      <c r="P73" s="145"/>
    </row>
    <row r="74" spans="2:16" ht="15.75" thickBot="1">
      <c r="B74" s="144"/>
      <c r="C74" s="1403" t="s">
        <v>50</v>
      </c>
      <c r="D74" s="1404"/>
      <c r="E74" s="1404"/>
      <c r="F74" s="1404"/>
      <c r="G74" s="1404"/>
      <c r="H74" s="1404"/>
      <c r="I74" s="1404"/>
      <c r="J74" s="1404"/>
      <c r="K74" s="1404"/>
      <c r="L74" s="1404"/>
      <c r="M74" s="1404"/>
      <c r="N74" s="1405"/>
      <c r="O74" s="209">
        <f>ROUND(O72+O64,0)</f>
        <v>51908</v>
      </c>
      <c r="P74" s="208"/>
    </row>
    <row r="75" spans="2:16" ht="18.75" customHeight="1">
      <c r="B75" s="144"/>
      <c r="C75" s="210"/>
      <c r="D75" s="211"/>
      <c r="E75" s="211"/>
      <c r="F75" s="211"/>
      <c r="G75" s="211"/>
      <c r="H75" s="211"/>
      <c r="I75" s="211"/>
      <c r="J75" s="211"/>
      <c r="K75" s="211"/>
      <c r="L75" s="211"/>
      <c r="M75" s="211"/>
      <c r="N75" s="211"/>
      <c r="O75" s="212"/>
      <c r="P75" s="145"/>
    </row>
    <row r="76" spans="2:16" ht="16.5" thickBot="1">
      <c r="B76" s="144"/>
      <c r="C76" s="1406"/>
      <c r="D76" s="1407"/>
      <c r="E76" s="1407"/>
      <c r="F76" s="188"/>
      <c r="G76" s="188"/>
      <c r="H76" s="188"/>
      <c r="I76" s="188"/>
      <c r="J76" s="188"/>
      <c r="K76" s="1408"/>
      <c r="L76" s="1408"/>
      <c r="M76" s="1408"/>
      <c r="N76" s="1408"/>
      <c r="O76" s="1409"/>
      <c r="P76" s="213"/>
    </row>
    <row r="77" spans="2:16" ht="13.5" thickBot="1">
      <c r="B77" s="433"/>
      <c r="C77" s="434"/>
      <c r="D77" s="434"/>
      <c r="E77" s="434"/>
      <c r="F77" s="434"/>
      <c r="G77" s="434"/>
      <c r="H77" s="434"/>
      <c r="I77" s="434"/>
      <c r="J77" s="434"/>
      <c r="K77" s="434"/>
      <c r="L77" s="434"/>
      <c r="M77" s="434"/>
      <c r="N77" s="434"/>
      <c r="O77" s="434"/>
      <c r="P77" s="435"/>
    </row>
  </sheetData>
  <mergeCells count="99">
    <mergeCell ref="M60:N60"/>
    <mergeCell ref="M59:N59"/>
    <mergeCell ref="C49:I49"/>
    <mergeCell ref="M49:N49"/>
    <mergeCell ref="C50:I50"/>
    <mergeCell ref="M50:N50"/>
    <mergeCell ref="M57:N57"/>
    <mergeCell ref="C51:I51"/>
    <mergeCell ref="M51:N51"/>
    <mergeCell ref="C52:I52"/>
    <mergeCell ref="M52:N52"/>
    <mergeCell ref="C53:N53"/>
    <mergeCell ref="C54:O56"/>
    <mergeCell ref="C57:I57"/>
    <mergeCell ref="M58:N58"/>
    <mergeCell ref="C43:J43"/>
    <mergeCell ref="M43:N43"/>
    <mergeCell ref="C44:N44"/>
    <mergeCell ref="C45:O47"/>
    <mergeCell ref="C48:I48"/>
    <mergeCell ref="M48:N48"/>
    <mergeCell ref="C40:J40"/>
    <mergeCell ref="M40:N40"/>
    <mergeCell ref="C41:J41"/>
    <mergeCell ref="M41:N41"/>
    <mergeCell ref="C42:J42"/>
    <mergeCell ref="M42:N42"/>
    <mergeCell ref="C37:J37"/>
    <mergeCell ref="M37:N37"/>
    <mergeCell ref="C38:J38"/>
    <mergeCell ref="M38:N38"/>
    <mergeCell ref="C39:J39"/>
    <mergeCell ref="M39:N39"/>
    <mergeCell ref="C31:N31"/>
    <mergeCell ref="C32:O34"/>
    <mergeCell ref="C35:J35"/>
    <mergeCell ref="M35:N35"/>
    <mergeCell ref="C36:J36"/>
    <mergeCell ref="M36:N36"/>
    <mergeCell ref="C28:G28"/>
    <mergeCell ref="M28:N28"/>
    <mergeCell ref="C29:G29"/>
    <mergeCell ref="M29:N29"/>
    <mergeCell ref="C30:G30"/>
    <mergeCell ref="H30:I30"/>
    <mergeCell ref="J30:K30"/>
    <mergeCell ref="M30:N30"/>
    <mergeCell ref="C26:G26"/>
    <mergeCell ref="H26:I26"/>
    <mergeCell ref="J26:K26"/>
    <mergeCell ref="M26:N26"/>
    <mergeCell ref="C27:G27"/>
    <mergeCell ref="M27:N27"/>
    <mergeCell ref="C25:G25"/>
    <mergeCell ref="H25:I25"/>
    <mergeCell ref="J25:K25"/>
    <mergeCell ref="M25:N25"/>
    <mergeCell ref="C20:O22"/>
    <mergeCell ref="C23:G23"/>
    <mergeCell ref="H23:I23"/>
    <mergeCell ref="J23:K23"/>
    <mergeCell ref="M23:N23"/>
    <mergeCell ref="C24:G24"/>
    <mergeCell ref="H24:I24"/>
    <mergeCell ref="J24:K24"/>
    <mergeCell ref="M24:N24"/>
    <mergeCell ref="C4:C10"/>
    <mergeCell ref="D4:K4"/>
    <mergeCell ref="L4:O5"/>
    <mergeCell ref="D5:K5"/>
    <mergeCell ref="L6:L7"/>
    <mergeCell ref="M6:O7"/>
    <mergeCell ref="D7:K9"/>
    <mergeCell ref="L8:L10"/>
    <mergeCell ref="M8:M10"/>
    <mergeCell ref="N8:N10"/>
    <mergeCell ref="O8:O10"/>
    <mergeCell ref="D10:K10"/>
    <mergeCell ref="D6:K6"/>
    <mergeCell ref="C16:O16"/>
    <mergeCell ref="D18:L18"/>
    <mergeCell ref="M18:N18"/>
    <mergeCell ref="D19:L19"/>
    <mergeCell ref="M19:N19"/>
    <mergeCell ref="C74:N74"/>
    <mergeCell ref="C76:E76"/>
    <mergeCell ref="K76:O76"/>
    <mergeCell ref="C65:O67"/>
    <mergeCell ref="C68:I68"/>
    <mergeCell ref="C69:I69"/>
    <mergeCell ref="M70:N70"/>
    <mergeCell ref="M71:N71"/>
    <mergeCell ref="C72:N72"/>
    <mergeCell ref="C62:N62"/>
    <mergeCell ref="M68:N68"/>
    <mergeCell ref="M69:N69"/>
    <mergeCell ref="C61:I61"/>
    <mergeCell ref="M61:N61"/>
    <mergeCell ref="C64:N64"/>
  </mergeCells>
  <hyperlinks>
    <hyperlink ref="P37" r:id="rId1" display="https://www.homecenter.com.co/homecenter-co/product/272739/Concertina-10mt-max-30cm-DIAMETRO-max-67-CIRCULOS/272739" xr:uid="{0DB00EAB-781A-49DF-BCB0-50FAB31A0AA9}"/>
  </hyperlinks>
  <pageMargins left="0.7" right="0.7" top="0.75" bottom="0.75" header="0.3" footer="0.3"/>
  <pageSetup scale="49" orientation="portrait" r:id="rId2"/>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33A6D4-A412-CC49-AD85-D86C080F78BE}">
  <dimension ref="B1:P77"/>
  <sheetViews>
    <sheetView view="pageBreakPreview" topLeftCell="A16" zoomScale="70" zoomScaleNormal="75" zoomScaleSheetLayoutView="70" workbookViewId="0">
      <selection activeCell="D21" sqref="D21:L21"/>
    </sheetView>
  </sheetViews>
  <sheetFormatPr baseColWidth="10" defaultColWidth="11.42578125" defaultRowHeight="12.75"/>
  <cols>
    <col min="1" max="2" width="3.42578125" style="1" customWidth="1"/>
    <col min="3" max="3" width="12.42578125" style="1" customWidth="1"/>
    <col min="4" max="4" width="18" style="1" customWidth="1"/>
    <col min="5" max="9" width="11.42578125" style="1"/>
    <col min="10" max="10" width="18.85546875" style="1" customWidth="1"/>
    <col min="11" max="11" width="16.140625" style="1" customWidth="1"/>
    <col min="12" max="12" width="17.42578125" style="1" customWidth="1"/>
    <col min="13" max="14" width="11.42578125" style="1"/>
    <col min="15" max="15" width="20" style="1" customWidth="1"/>
    <col min="16" max="17" width="3.42578125" style="1" customWidth="1"/>
    <col min="18" max="16384" width="11.42578125" style="1"/>
  </cols>
  <sheetData>
    <row r="1" spans="2:16" ht="13.5" thickBot="1"/>
    <row r="2" spans="2:16" ht="13.5" thickTop="1">
      <c r="B2" s="4"/>
      <c r="C2" s="5"/>
      <c r="D2" s="5"/>
      <c r="E2" s="5"/>
      <c r="F2" s="5"/>
      <c r="G2" s="5"/>
      <c r="H2" s="5"/>
      <c r="I2" s="5"/>
      <c r="J2" s="5"/>
      <c r="K2" s="5"/>
      <c r="L2" s="5"/>
      <c r="M2" s="5"/>
      <c r="N2" s="5"/>
      <c r="O2" s="5"/>
      <c r="P2" s="634"/>
    </row>
    <row r="3" spans="2:16">
      <c r="B3" s="7"/>
      <c r="C3" s="71" t="s">
        <v>9</v>
      </c>
      <c r="D3" s="72" t="s">
        <v>10</v>
      </c>
      <c r="E3" s="71" t="s">
        <v>11</v>
      </c>
      <c r="F3" s="72">
        <v>2</v>
      </c>
      <c r="P3" s="449"/>
    </row>
    <row r="4" spans="2:16">
      <c r="B4" s="7"/>
      <c r="C4" s="450"/>
      <c r="D4" s="451"/>
      <c r="E4" s="450"/>
      <c r="F4" s="451"/>
      <c r="P4" s="449"/>
    </row>
    <row r="5" spans="2:16" ht="15" thickBot="1">
      <c r="B5" s="7"/>
      <c r="C5" s="452"/>
      <c r="D5" s="452"/>
      <c r="E5" s="452"/>
      <c r="F5" s="452"/>
      <c r="G5" s="452"/>
      <c r="H5" s="452"/>
      <c r="I5" s="452"/>
      <c r="J5" s="452"/>
      <c r="K5" s="452"/>
      <c r="L5" s="452"/>
      <c r="M5" s="452"/>
      <c r="N5" s="452"/>
      <c r="O5" s="452"/>
      <c r="P5" s="449"/>
    </row>
    <row r="6" spans="2:16" ht="15">
      <c r="B6" s="7"/>
      <c r="C6" s="1328"/>
      <c r="D6" s="1330"/>
      <c r="E6" s="1331"/>
      <c r="F6" s="1331"/>
      <c r="G6" s="1331"/>
      <c r="H6" s="1331"/>
      <c r="I6" s="1331"/>
      <c r="J6" s="1331"/>
      <c r="K6" s="1332"/>
      <c r="L6" s="1510"/>
      <c r="M6" s="1511"/>
      <c r="N6" s="1511"/>
      <c r="O6" s="1512"/>
      <c r="P6" s="635"/>
    </row>
    <row r="7" spans="2:16" ht="15">
      <c r="B7" s="7"/>
      <c r="C7" s="1329"/>
      <c r="D7" s="1317" t="s">
        <v>58</v>
      </c>
      <c r="E7" s="1509"/>
      <c r="F7" s="1509"/>
      <c r="G7" s="1509"/>
      <c r="H7" s="1509"/>
      <c r="I7" s="1509"/>
      <c r="J7" s="1509"/>
      <c r="K7" s="1319"/>
      <c r="L7" s="1513"/>
      <c r="M7" s="1514"/>
      <c r="N7" s="1514"/>
      <c r="O7" s="1515"/>
      <c r="P7" s="635"/>
    </row>
    <row r="8" spans="2:16" ht="15">
      <c r="B8" s="7"/>
      <c r="C8" s="1329"/>
      <c r="D8" s="1317"/>
      <c r="E8" s="1509"/>
      <c r="F8" s="1509"/>
      <c r="G8" s="1509"/>
      <c r="H8" s="1509"/>
      <c r="I8" s="1509"/>
      <c r="J8" s="1509"/>
      <c r="K8" s="1319"/>
      <c r="L8" s="1505" t="s">
        <v>12</v>
      </c>
      <c r="M8" s="1516"/>
      <c r="N8" s="1517"/>
      <c r="O8" s="1518"/>
      <c r="P8" s="635"/>
    </row>
    <row r="9" spans="2:16" ht="15" customHeight="1">
      <c r="B9" s="7"/>
      <c r="C9" s="1329"/>
      <c r="D9" s="1320"/>
      <c r="E9" s="1519"/>
      <c r="F9" s="1519"/>
      <c r="G9" s="1519"/>
      <c r="H9" s="1519"/>
      <c r="I9" s="1519"/>
      <c r="J9" s="1519"/>
      <c r="K9" s="1322"/>
      <c r="L9" s="1334"/>
      <c r="M9" s="1346"/>
      <c r="N9" s="1347"/>
      <c r="O9" s="1348"/>
      <c r="P9" s="453"/>
    </row>
    <row r="10" spans="2:16" ht="12.75" customHeight="1">
      <c r="B10" s="7"/>
      <c r="C10" s="1329"/>
      <c r="D10" s="1320"/>
      <c r="E10" s="1519"/>
      <c r="F10" s="1519"/>
      <c r="G10" s="1519"/>
      <c r="H10" s="1519"/>
      <c r="I10" s="1519"/>
      <c r="J10" s="1519"/>
      <c r="K10" s="1322"/>
      <c r="L10" s="1505" t="s">
        <v>13</v>
      </c>
      <c r="M10" s="1505">
        <v>1</v>
      </c>
      <c r="N10" s="1505" t="s">
        <v>14</v>
      </c>
      <c r="O10" s="1507">
        <v>1</v>
      </c>
      <c r="P10" s="635"/>
    </row>
    <row r="11" spans="2:16" ht="13.5" customHeight="1">
      <c r="B11" s="7"/>
      <c r="C11" s="1329"/>
      <c r="D11" s="1320"/>
      <c r="E11" s="1519"/>
      <c r="F11" s="1519"/>
      <c r="G11" s="1519"/>
      <c r="H11" s="1519"/>
      <c r="I11" s="1519"/>
      <c r="J11" s="1519"/>
      <c r="K11" s="1322"/>
      <c r="L11" s="1506"/>
      <c r="M11" s="1506"/>
      <c r="N11" s="1506"/>
      <c r="O11" s="1508"/>
      <c r="P11" s="635"/>
    </row>
    <row r="12" spans="2:16" ht="15">
      <c r="B12" s="7"/>
      <c r="C12" s="1329"/>
      <c r="D12" s="1317" t="s">
        <v>15</v>
      </c>
      <c r="E12" s="1509"/>
      <c r="F12" s="1509"/>
      <c r="G12" s="1509"/>
      <c r="H12" s="1509"/>
      <c r="I12" s="1509"/>
      <c r="J12" s="1509"/>
      <c r="K12" s="1319"/>
      <c r="L12" s="1506"/>
      <c r="M12" s="1506"/>
      <c r="N12" s="1506"/>
      <c r="O12" s="1508"/>
      <c r="P12" s="635"/>
    </row>
    <row r="13" spans="2:16" ht="15.75" thickBot="1">
      <c r="B13" s="7"/>
      <c r="C13" s="24"/>
      <c r="D13" s="25"/>
      <c r="E13" s="25"/>
      <c r="F13" s="25"/>
      <c r="G13" s="25"/>
      <c r="H13" s="25"/>
      <c r="I13" s="25"/>
      <c r="J13" s="25"/>
      <c r="K13" s="25"/>
      <c r="L13" s="25"/>
      <c r="M13" s="26"/>
      <c r="N13" s="26"/>
      <c r="O13" s="27"/>
      <c r="P13" s="454"/>
    </row>
    <row r="14" spans="2:16" ht="15">
      <c r="B14" s="7"/>
      <c r="C14" s="28"/>
      <c r="D14" s="614"/>
      <c r="E14" s="614"/>
      <c r="F14" s="614"/>
      <c r="G14" s="614"/>
      <c r="H14" s="614"/>
      <c r="I14" s="614"/>
      <c r="J14" s="614"/>
      <c r="K14" s="614"/>
      <c r="L14" s="29" t="s">
        <v>16</v>
      </c>
      <c r="M14" s="30" t="s">
        <v>17</v>
      </c>
      <c r="N14" s="30" t="s">
        <v>18</v>
      </c>
      <c r="O14" s="31" t="s">
        <v>19</v>
      </c>
      <c r="P14" s="453"/>
    </row>
    <row r="15" spans="2:16" ht="15">
      <c r="B15" s="7"/>
      <c r="C15" s="32"/>
      <c r="D15" s="615"/>
      <c r="E15" s="615"/>
      <c r="F15" s="615"/>
      <c r="G15" s="615"/>
      <c r="H15" s="615"/>
      <c r="I15" s="615"/>
      <c r="J15" s="615"/>
      <c r="K15" s="615"/>
      <c r="L15" s="456"/>
      <c r="M15" s="34"/>
      <c r="N15" s="34"/>
      <c r="O15" s="35"/>
      <c r="P15" s="457"/>
    </row>
    <row r="16" spans="2:16" ht="15" thickBot="1">
      <c r="B16" s="7"/>
      <c r="C16" s="616"/>
      <c r="D16" s="617"/>
      <c r="E16" s="617"/>
      <c r="F16" s="617"/>
      <c r="G16" s="617"/>
      <c r="H16" s="617"/>
      <c r="I16" s="617"/>
      <c r="J16" s="617"/>
      <c r="K16" s="617"/>
      <c r="L16" s="617"/>
      <c r="M16" s="617"/>
      <c r="N16" s="617"/>
      <c r="O16" s="38"/>
      <c r="P16" s="449"/>
    </row>
    <row r="17" spans="2:16" ht="15" thickBot="1">
      <c r="B17" s="7"/>
      <c r="C17" s="39"/>
      <c r="D17" s="40"/>
      <c r="E17" s="40"/>
      <c r="F17" s="40"/>
      <c r="G17" s="40"/>
      <c r="H17" s="40"/>
      <c r="I17" s="452"/>
      <c r="J17" s="452"/>
      <c r="K17" s="40"/>
      <c r="L17" s="40"/>
      <c r="M17" s="40"/>
      <c r="N17" s="40"/>
      <c r="O17" s="41"/>
      <c r="P17" s="449"/>
    </row>
    <row r="18" spans="2:16" ht="15">
      <c r="B18" s="7"/>
      <c r="C18" s="1325" t="s">
        <v>20</v>
      </c>
      <c r="D18" s="1326"/>
      <c r="E18" s="1326"/>
      <c r="F18" s="1326"/>
      <c r="G18" s="1326"/>
      <c r="H18" s="1326"/>
      <c r="I18" s="1326"/>
      <c r="J18" s="1326"/>
      <c r="K18" s="1326"/>
      <c r="L18" s="1326"/>
      <c r="M18" s="1326"/>
      <c r="N18" s="1326"/>
      <c r="O18" s="1327"/>
      <c r="P18" s="463"/>
    </row>
    <row r="19" spans="2:16" ht="15" thickBot="1">
      <c r="B19" s="7"/>
      <c r="C19" s="42"/>
      <c r="D19" s="452"/>
      <c r="E19" s="452"/>
      <c r="F19" s="452"/>
      <c r="G19" s="452"/>
      <c r="H19" s="452"/>
      <c r="I19" s="452"/>
      <c r="J19" s="452"/>
      <c r="K19" s="452"/>
      <c r="L19" s="452"/>
      <c r="M19" s="452"/>
      <c r="N19" s="452"/>
      <c r="O19" s="43"/>
      <c r="P19" s="449"/>
    </row>
    <row r="20" spans="2:16" ht="15">
      <c r="B20" s="7"/>
      <c r="C20" s="44" t="s">
        <v>21</v>
      </c>
      <c r="D20" s="1352" t="s">
        <v>2</v>
      </c>
      <c r="E20" s="1353"/>
      <c r="F20" s="1353"/>
      <c r="G20" s="1353"/>
      <c r="H20" s="1353"/>
      <c r="I20" s="1353"/>
      <c r="J20" s="1353"/>
      <c r="K20" s="1353"/>
      <c r="L20" s="1354"/>
      <c r="M20" s="1323" t="s">
        <v>22</v>
      </c>
      <c r="N20" s="1324"/>
      <c r="O20" s="44" t="s">
        <v>4</v>
      </c>
      <c r="P20" s="464"/>
    </row>
    <row r="21" spans="2:16" ht="45" customHeight="1" thickBot="1">
      <c r="B21" s="7"/>
      <c r="C21" s="45">
        <v>4.0999999999999996</v>
      </c>
      <c r="D21" s="1389" t="s">
        <v>331</v>
      </c>
      <c r="E21" s="1390"/>
      <c r="F21" s="1390"/>
      <c r="G21" s="1390"/>
      <c r="H21" s="1390"/>
      <c r="I21" s="1390"/>
      <c r="J21" s="1390"/>
      <c r="K21" s="1390"/>
      <c r="L21" s="1391"/>
      <c r="M21" s="1361" t="s">
        <v>56</v>
      </c>
      <c r="N21" s="1362"/>
      <c r="O21" s="46">
        <v>1</v>
      </c>
      <c r="P21" s="465"/>
    </row>
    <row r="22" spans="2:16">
      <c r="B22" s="7"/>
      <c r="C22" s="1305" t="s">
        <v>23</v>
      </c>
      <c r="D22" s="1306"/>
      <c r="E22" s="1306"/>
      <c r="F22" s="1306"/>
      <c r="G22" s="1306"/>
      <c r="H22" s="1306"/>
      <c r="I22" s="1306"/>
      <c r="J22" s="1306"/>
      <c r="K22" s="1306"/>
      <c r="L22" s="1306"/>
      <c r="M22" s="1306"/>
      <c r="N22" s="1306"/>
      <c r="O22" s="1307"/>
      <c r="P22" s="466"/>
    </row>
    <row r="23" spans="2:16">
      <c r="B23" s="7"/>
      <c r="C23" s="1308"/>
      <c r="D23" s="1492"/>
      <c r="E23" s="1492"/>
      <c r="F23" s="1492"/>
      <c r="G23" s="1492"/>
      <c r="H23" s="1492"/>
      <c r="I23" s="1492"/>
      <c r="J23" s="1492"/>
      <c r="K23" s="1492"/>
      <c r="L23" s="1492"/>
      <c r="M23" s="1492"/>
      <c r="N23" s="1492"/>
      <c r="O23" s="1310"/>
      <c r="P23" s="466"/>
    </row>
    <row r="24" spans="2:16" ht="13.5" thickBot="1">
      <c r="B24" s="7"/>
      <c r="C24" s="1311"/>
      <c r="D24" s="1312"/>
      <c r="E24" s="1312"/>
      <c r="F24" s="1312"/>
      <c r="G24" s="1312"/>
      <c r="H24" s="1312"/>
      <c r="I24" s="1312"/>
      <c r="J24" s="1312"/>
      <c r="K24" s="1312"/>
      <c r="L24" s="1312"/>
      <c r="M24" s="1312"/>
      <c r="N24" s="1312"/>
      <c r="O24" s="1313"/>
      <c r="P24" s="466"/>
    </row>
    <row r="25" spans="2:16" ht="15">
      <c r="B25" s="7"/>
      <c r="C25" s="1280" t="s">
        <v>2</v>
      </c>
      <c r="D25" s="1350"/>
      <c r="E25" s="1350"/>
      <c r="F25" s="1350"/>
      <c r="G25" s="1351"/>
      <c r="H25" s="1314" t="s">
        <v>24</v>
      </c>
      <c r="I25" s="1350"/>
      <c r="J25" s="1359" t="s">
        <v>25</v>
      </c>
      <c r="K25" s="1360"/>
      <c r="L25" s="247" t="s">
        <v>26</v>
      </c>
      <c r="M25" s="1314" t="s">
        <v>27</v>
      </c>
      <c r="N25" s="1282"/>
      <c r="O25" s="47" t="s">
        <v>28</v>
      </c>
      <c r="P25" s="467"/>
    </row>
    <row r="26" spans="2:16" ht="14.25">
      <c r="B26" s="7"/>
      <c r="C26" s="1488" t="s">
        <v>59</v>
      </c>
      <c r="D26" s="1489"/>
      <c r="E26" s="1489"/>
      <c r="F26" s="1489"/>
      <c r="G26" s="1503"/>
      <c r="H26" s="1504"/>
      <c r="I26" s="1503"/>
      <c r="J26" s="1504"/>
      <c r="K26" s="1503"/>
      <c r="L26" s="424"/>
      <c r="M26" s="1357">
        <v>0.1</v>
      </c>
      <c r="N26" s="1358"/>
      <c r="O26" s="425">
        <f>+M26*O60</f>
        <v>26.812750000000001</v>
      </c>
      <c r="P26" s="132"/>
    </row>
    <row r="27" spans="2:16" ht="14.25">
      <c r="B27" s="7"/>
      <c r="C27" s="1498" t="s">
        <v>339</v>
      </c>
      <c r="D27" s="1499"/>
      <c r="E27" s="1499"/>
      <c r="F27" s="1499"/>
      <c r="G27" s="1500"/>
      <c r="H27" s="51"/>
      <c r="I27" s="50"/>
      <c r="J27" s="51"/>
      <c r="K27" s="50"/>
      <c r="L27" s="424">
        <f>+'MATRIZ DE MERCADO LA LT'!J112</f>
        <v>47318</v>
      </c>
      <c r="M27" s="1357">
        <v>133</v>
      </c>
      <c r="N27" s="1358"/>
      <c r="O27" s="425">
        <f>+L27/M27</f>
        <v>355.77443609022555</v>
      </c>
      <c r="P27" s="132"/>
    </row>
    <row r="28" spans="2:16" ht="14.25" customHeight="1">
      <c r="B28" s="7"/>
      <c r="C28" s="1498" t="s">
        <v>340</v>
      </c>
      <c r="D28" s="1499"/>
      <c r="E28" s="1499"/>
      <c r="F28" s="1499"/>
      <c r="G28" s="1500"/>
      <c r="H28" s="51"/>
      <c r="I28" s="50"/>
      <c r="J28" s="51"/>
      <c r="K28" s="50"/>
      <c r="L28" s="424">
        <f>+'MATRIZ DE MERCADO LA LT'!J128</f>
        <v>15779</v>
      </c>
      <c r="M28" s="1357">
        <v>133</v>
      </c>
      <c r="N28" s="1358"/>
      <c r="O28" s="425">
        <f>+L28/M28</f>
        <v>118.6390977443609</v>
      </c>
      <c r="P28" s="132"/>
    </row>
    <row r="29" spans="2:16" ht="14.25">
      <c r="B29" s="7"/>
      <c r="C29" s="1498" t="s">
        <v>341</v>
      </c>
      <c r="D29" s="1499"/>
      <c r="E29" s="1499"/>
      <c r="F29" s="1499"/>
      <c r="G29" s="1500"/>
      <c r="H29" s="51"/>
      <c r="I29" s="50"/>
      <c r="J29" s="51"/>
      <c r="K29" s="50"/>
      <c r="L29" s="424">
        <f>+'MATRIZ DE MERCADO LA LT'!J69</f>
        <v>16407.8125</v>
      </c>
      <c r="M29" s="1357">
        <v>133</v>
      </c>
      <c r="N29" s="1358"/>
      <c r="O29" s="425">
        <f>+L29/M29</f>
        <v>123.36701127819549</v>
      </c>
      <c r="P29" s="132"/>
    </row>
    <row r="30" spans="2:16" ht="15" thickBot="1">
      <c r="B30" s="7"/>
      <c r="C30" s="1490" t="s">
        <v>342</v>
      </c>
      <c r="D30" s="1491"/>
      <c r="E30" s="1491"/>
      <c r="F30" s="1491"/>
      <c r="G30" s="1501"/>
      <c r="H30" s="1502"/>
      <c r="I30" s="1501"/>
      <c r="J30" s="1502"/>
      <c r="K30" s="1501"/>
      <c r="L30" s="426">
        <f>+'MATRIZ DE MERCADO LA LT'!J96</f>
        <v>3925</v>
      </c>
      <c r="M30" s="1370">
        <v>133</v>
      </c>
      <c r="N30" s="1371"/>
      <c r="O30" s="425">
        <f>+L30/M30</f>
        <v>29.511278195488721</v>
      </c>
      <c r="P30" s="132"/>
    </row>
    <row r="31" spans="2:16" ht="15.75" thickBot="1">
      <c r="B31" s="7"/>
      <c r="C31" s="1285" t="s">
        <v>29</v>
      </c>
      <c r="D31" s="1286"/>
      <c r="E31" s="1286"/>
      <c r="F31" s="1286"/>
      <c r="G31" s="1286"/>
      <c r="H31" s="1286"/>
      <c r="I31" s="1286"/>
      <c r="J31" s="1286"/>
      <c r="K31" s="1286"/>
      <c r="L31" s="1372"/>
      <c r="M31" s="1286"/>
      <c r="N31" s="1287"/>
      <c r="O31" s="52">
        <f>+O30+O29+O28+O26+O27</f>
        <v>654.10457330827057</v>
      </c>
      <c r="P31" s="470"/>
    </row>
    <row r="32" spans="2:16" ht="13.5" customHeight="1">
      <c r="B32" s="7"/>
      <c r="C32" s="1305" t="s">
        <v>30</v>
      </c>
      <c r="D32" s="1306"/>
      <c r="E32" s="1306"/>
      <c r="F32" s="1306"/>
      <c r="G32" s="1306"/>
      <c r="H32" s="1306"/>
      <c r="I32" s="1306"/>
      <c r="J32" s="1306"/>
      <c r="K32" s="1306"/>
      <c r="L32" s="1306"/>
      <c r="M32" s="1306"/>
      <c r="N32" s="1306"/>
      <c r="O32" s="1307"/>
      <c r="P32" s="466"/>
    </row>
    <row r="33" spans="2:16">
      <c r="B33" s="7"/>
      <c r="C33" s="1308"/>
      <c r="D33" s="1492"/>
      <c r="E33" s="1492"/>
      <c r="F33" s="1492"/>
      <c r="G33" s="1492"/>
      <c r="H33" s="1492"/>
      <c r="I33" s="1492"/>
      <c r="J33" s="1492"/>
      <c r="K33" s="1492"/>
      <c r="L33" s="1492"/>
      <c r="M33" s="1492"/>
      <c r="N33" s="1492"/>
      <c r="O33" s="1310"/>
      <c r="P33" s="466"/>
    </row>
    <row r="34" spans="2:16" ht="13.5" thickBot="1">
      <c r="B34" s="7"/>
      <c r="C34" s="1311"/>
      <c r="D34" s="1312"/>
      <c r="E34" s="1312"/>
      <c r="F34" s="1312"/>
      <c r="G34" s="1312"/>
      <c r="H34" s="1312"/>
      <c r="I34" s="1312"/>
      <c r="J34" s="1312"/>
      <c r="K34" s="1312"/>
      <c r="L34" s="1312"/>
      <c r="M34" s="1312"/>
      <c r="N34" s="1312"/>
      <c r="O34" s="1313"/>
      <c r="P34" s="466"/>
    </row>
    <row r="35" spans="2:16" ht="15">
      <c r="B35" s="7"/>
      <c r="C35" s="1280" t="s">
        <v>2</v>
      </c>
      <c r="D35" s="1281"/>
      <c r="E35" s="1281"/>
      <c r="F35" s="1281"/>
      <c r="G35" s="1281"/>
      <c r="H35" s="1281"/>
      <c r="I35" s="1281"/>
      <c r="J35" s="1282"/>
      <c r="K35" s="613" t="s">
        <v>22</v>
      </c>
      <c r="L35" s="247" t="s">
        <v>4</v>
      </c>
      <c r="M35" s="1314" t="s">
        <v>31</v>
      </c>
      <c r="N35" s="1282"/>
      <c r="O35" s="47" t="s">
        <v>28</v>
      </c>
      <c r="P35" s="467"/>
    </row>
    <row r="36" spans="2:16" ht="15">
      <c r="B36" s="7"/>
      <c r="C36" s="1493" t="s">
        <v>343</v>
      </c>
      <c r="D36" s="1493"/>
      <c r="E36" s="1493"/>
      <c r="F36" s="1493"/>
      <c r="G36" s="1493"/>
      <c r="H36" s="1493"/>
      <c r="I36" s="1493"/>
      <c r="J36" s="1493"/>
      <c r="K36" s="245" t="s">
        <v>344</v>
      </c>
      <c r="L36" s="119">
        <v>0.05</v>
      </c>
      <c r="M36" s="1497">
        <f>+'MATRIZ DE MERCADO LA LT'!J51</f>
        <v>6671</v>
      </c>
      <c r="N36" s="1497"/>
      <c r="O36" s="424">
        <f>+L36*M36</f>
        <v>333.55</v>
      </c>
      <c r="P36" s="467"/>
    </row>
    <row r="37" spans="2:16" ht="15">
      <c r="B37" s="7"/>
      <c r="C37" s="1493" t="s">
        <v>345</v>
      </c>
      <c r="D37" s="1493"/>
      <c r="E37" s="1493"/>
      <c r="F37" s="1493"/>
      <c r="G37" s="1493"/>
      <c r="H37" s="1493"/>
      <c r="I37" s="1493"/>
      <c r="J37" s="1493"/>
      <c r="K37" s="245" t="s">
        <v>346</v>
      </c>
      <c r="L37" s="119">
        <v>0.02</v>
      </c>
      <c r="M37" s="1497">
        <f>+'MATRIZ DE MERCADO LA LT'!J45</f>
        <v>130949</v>
      </c>
      <c r="N37" s="1497"/>
      <c r="O37" s="424">
        <f t="shared" ref="O37:O39" si="0">+L37*M37</f>
        <v>2618.98</v>
      </c>
      <c r="P37" s="467"/>
    </row>
    <row r="38" spans="2:16" ht="15">
      <c r="B38" s="7"/>
      <c r="C38" s="1493" t="s">
        <v>347</v>
      </c>
      <c r="D38" s="1493"/>
      <c r="E38" s="1493"/>
      <c r="F38" s="1493"/>
      <c r="G38" s="1493"/>
      <c r="H38" s="1493"/>
      <c r="I38" s="1493"/>
      <c r="J38" s="1493"/>
      <c r="K38" s="245" t="s">
        <v>346</v>
      </c>
      <c r="L38" s="119">
        <v>0.01</v>
      </c>
      <c r="M38" s="1497">
        <f>+'MATRIZ DE MERCADO LA LT'!J149</f>
        <v>23916</v>
      </c>
      <c r="N38" s="1497"/>
      <c r="O38" s="424">
        <f t="shared" si="0"/>
        <v>239.16</v>
      </c>
      <c r="P38" s="467"/>
    </row>
    <row r="39" spans="2:16" ht="15">
      <c r="B39" s="7"/>
      <c r="C39" s="1493" t="s">
        <v>348</v>
      </c>
      <c r="D39" s="1493"/>
      <c r="E39" s="1493"/>
      <c r="F39" s="1493"/>
      <c r="G39" s="1493"/>
      <c r="H39" s="1493"/>
      <c r="I39" s="1493"/>
      <c r="J39" s="1493"/>
      <c r="K39" s="245" t="s">
        <v>346</v>
      </c>
      <c r="L39" s="119">
        <v>0.02</v>
      </c>
      <c r="M39" s="1497">
        <f>+'MATRIZ DE MERCADO LA LT'!J155</f>
        <v>54594</v>
      </c>
      <c r="N39" s="1497"/>
      <c r="O39" s="424">
        <f t="shared" si="0"/>
        <v>1091.8800000000001</v>
      </c>
      <c r="P39" s="467"/>
    </row>
    <row r="40" spans="2:16" ht="15">
      <c r="B40" s="7"/>
      <c r="C40" s="1493"/>
      <c r="D40" s="1493"/>
      <c r="E40" s="1493"/>
      <c r="F40" s="1493"/>
      <c r="G40" s="1493"/>
      <c r="H40" s="1493"/>
      <c r="I40" s="1493"/>
      <c r="J40" s="1493"/>
      <c r="K40" s="245"/>
      <c r="L40" s="119"/>
      <c r="M40" s="1482"/>
      <c r="N40" s="1482"/>
      <c r="O40" s="636"/>
      <c r="P40" s="467"/>
    </row>
    <row r="41" spans="2:16" ht="15">
      <c r="B41" s="7"/>
      <c r="C41" s="1493"/>
      <c r="D41" s="1493"/>
      <c r="E41" s="1493"/>
      <c r="F41" s="1493"/>
      <c r="G41" s="1493"/>
      <c r="H41" s="1493"/>
      <c r="I41" s="1493"/>
      <c r="J41" s="1493"/>
      <c r="K41" s="245"/>
      <c r="L41" s="637"/>
      <c r="M41" s="1482"/>
      <c r="N41" s="1482"/>
      <c r="O41" s="636"/>
      <c r="P41" s="467"/>
    </row>
    <row r="42" spans="2:16" ht="14.25">
      <c r="B42" s="7"/>
      <c r="C42" s="1493"/>
      <c r="D42" s="1493"/>
      <c r="E42" s="1493"/>
      <c r="F42" s="1493"/>
      <c r="G42" s="1493"/>
      <c r="H42" s="1493"/>
      <c r="I42" s="1493"/>
      <c r="J42" s="1493"/>
      <c r="K42" s="245"/>
      <c r="L42" s="119"/>
      <c r="M42" s="1482"/>
      <c r="N42" s="1482"/>
      <c r="O42" s="636"/>
      <c r="P42" s="132"/>
    </row>
    <row r="43" spans="2:16" ht="14.25">
      <c r="B43" s="7"/>
      <c r="C43" s="1493"/>
      <c r="D43" s="1493"/>
      <c r="E43" s="1493"/>
      <c r="F43" s="1493"/>
      <c r="G43" s="1493"/>
      <c r="H43" s="1493"/>
      <c r="I43" s="1493"/>
      <c r="J43" s="1493"/>
      <c r="K43" s="245"/>
      <c r="L43" s="637"/>
      <c r="M43" s="1494"/>
      <c r="N43" s="1494"/>
      <c r="O43" s="214"/>
      <c r="P43" s="132"/>
    </row>
    <row r="44" spans="2:16" ht="15.75" thickBot="1">
      <c r="B44" s="7"/>
      <c r="C44" s="1495" t="s">
        <v>29</v>
      </c>
      <c r="D44" s="1372"/>
      <c r="E44" s="1372"/>
      <c r="F44" s="1372"/>
      <c r="G44" s="1372"/>
      <c r="H44" s="1372"/>
      <c r="I44" s="1372"/>
      <c r="J44" s="1372"/>
      <c r="K44" s="1372"/>
      <c r="L44" s="1372"/>
      <c r="M44" s="1372"/>
      <c r="N44" s="1496"/>
      <c r="O44" s="638">
        <f>SUM(O36:O43)</f>
        <v>4283.57</v>
      </c>
      <c r="P44" s="132"/>
    </row>
    <row r="45" spans="2:16">
      <c r="B45" s="7"/>
      <c r="C45" s="1305" t="s">
        <v>32</v>
      </c>
      <c r="D45" s="1306"/>
      <c r="E45" s="1306"/>
      <c r="F45" s="1306"/>
      <c r="G45" s="1306"/>
      <c r="H45" s="1306"/>
      <c r="I45" s="1306"/>
      <c r="J45" s="1306"/>
      <c r="K45" s="1306"/>
      <c r="L45" s="1306"/>
      <c r="M45" s="1306"/>
      <c r="N45" s="1306"/>
      <c r="O45" s="1307"/>
      <c r="P45" s="466"/>
    </row>
    <row r="46" spans="2:16">
      <c r="B46" s="7"/>
      <c r="C46" s="1308"/>
      <c r="D46" s="1492"/>
      <c r="E46" s="1492"/>
      <c r="F46" s="1492"/>
      <c r="G46" s="1492"/>
      <c r="H46" s="1492"/>
      <c r="I46" s="1492"/>
      <c r="J46" s="1492"/>
      <c r="K46" s="1492"/>
      <c r="L46" s="1492"/>
      <c r="M46" s="1492"/>
      <c r="N46" s="1492"/>
      <c r="O46" s="1310"/>
      <c r="P46" s="466"/>
    </row>
    <row r="47" spans="2:16" ht="13.5" thickBot="1">
      <c r="B47" s="7"/>
      <c r="C47" s="1311"/>
      <c r="D47" s="1312"/>
      <c r="E47" s="1312"/>
      <c r="F47" s="1312"/>
      <c r="G47" s="1312"/>
      <c r="H47" s="1312"/>
      <c r="I47" s="1312"/>
      <c r="J47" s="1312"/>
      <c r="K47" s="1312"/>
      <c r="L47" s="1312"/>
      <c r="M47" s="1312"/>
      <c r="N47" s="1312"/>
      <c r="O47" s="1313"/>
      <c r="P47" s="466"/>
    </row>
    <row r="48" spans="2:16" ht="17.25">
      <c r="B48" s="7"/>
      <c r="C48" s="1280" t="s">
        <v>33</v>
      </c>
      <c r="D48" s="1281"/>
      <c r="E48" s="1281"/>
      <c r="F48" s="1281"/>
      <c r="G48" s="1281"/>
      <c r="H48" s="1281"/>
      <c r="I48" s="1281"/>
      <c r="J48" s="247" t="s">
        <v>34</v>
      </c>
      <c r="K48" s="611" t="s">
        <v>35</v>
      </c>
      <c r="L48" s="55" t="s">
        <v>51</v>
      </c>
      <c r="M48" s="1314" t="s">
        <v>36</v>
      </c>
      <c r="N48" s="1282"/>
      <c r="O48" s="47" t="s">
        <v>28</v>
      </c>
      <c r="P48" s="467"/>
    </row>
    <row r="49" spans="2:16" ht="14.25">
      <c r="B49" s="7"/>
      <c r="C49" s="1488"/>
      <c r="D49" s="1489"/>
      <c r="E49" s="1489"/>
      <c r="F49" s="1489"/>
      <c r="G49" s="1489"/>
      <c r="H49" s="1489"/>
      <c r="I49" s="1489"/>
      <c r="J49" s="246"/>
      <c r="K49" s="56"/>
      <c r="L49" s="246"/>
      <c r="M49" s="1380"/>
      <c r="N49" s="1381"/>
      <c r="O49" s="135"/>
      <c r="P49" s="132"/>
    </row>
    <row r="50" spans="2:16" ht="15" thickBot="1">
      <c r="B50" s="7"/>
      <c r="C50" s="1490"/>
      <c r="D50" s="1491"/>
      <c r="E50" s="1491"/>
      <c r="F50" s="1491"/>
      <c r="G50" s="1491"/>
      <c r="H50" s="1491"/>
      <c r="I50" s="1491"/>
      <c r="J50" s="57"/>
      <c r="K50" s="58"/>
      <c r="L50" s="57"/>
      <c r="M50" s="1283"/>
      <c r="N50" s="1284"/>
      <c r="O50" s="135"/>
      <c r="P50" s="132"/>
    </row>
    <row r="51" spans="2:16" ht="15.75" thickBot="1">
      <c r="B51" s="7"/>
      <c r="C51" s="1285" t="s">
        <v>29</v>
      </c>
      <c r="D51" s="1286"/>
      <c r="E51" s="1286"/>
      <c r="F51" s="1286"/>
      <c r="G51" s="1286"/>
      <c r="H51" s="1286"/>
      <c r="I51" s="1286"/>
      <c r="J51" s="1286"/>
      <c r="K51" s="1286"/>
      <c r="L51" s="1286"/>
      <c r="M51" s="1286"/>
      <c r="N51" s="1287"/>
      <c r="O51" s="52">
        <f>+O50+O49</f>
        <v>0</v>
      </c>
      <c r="P51" s="470"/>
    </row>
    <row r="52" spans="2:16">
      <c r="B52" s="7"/>
      <c r="C52" s="1305" t="s">
        <v>37</v>
      </c>
      <c r="D52" s="1306"/>
      <c r="E52" s="1306"/>
      <c r="F52" s="1306"/>
      <c r="G52" s="1306"/>
      <c r="H52" s="1306"/>
      <c r="I52" s="1306"/>
      <c r="J52" s="1306"/>
      <c r="K52" s="1306"/>
      <c r="L52" s="1306"/>
      <c r="M52" s="1306"/>
      <c r="N52" s="1306"/>
      <c r="O52" s="1307"/>
      <c r="P52" s="466"/>
    </row>
    <row r="53" spans="2:16">
      <c r="B53" s="7"/>
      <c r="C53" s="1308"/>
      <c r="D53" s="1492"/>
      <c r="E53" s="1492"/>
      <c r="F53" s="1492"/>
      <c r="G53" s="1492"/>
      <c r="H53" s="1492"/>
      <c r="I53" s="1492"/>
      <c r="J53" s="1492"/>
      <c r="K53" s="1492"/>
      <c r="L53" s="1492"/>
      <c r="M53" s="1492"/>
      <c r="N53" s="1492"/>
      <c r="O53" s="1310"/>
      <c r="P53" s="466"/>
    </row>
    <row r="54" spans="2:16" ht="13.5" thickBot="1">
      <c r="B54" s="7"/>
      <c r="C54" s="1311"/>
      <c r="D54" s="1312"/>
      <c r="E54" s="1312"/>
      <c r="F54" s="1312"/>
      <c r="G54" s="1312"/>
      <c r="H54" s="1312"/>
      <c r="I54" s="1312"/>
      <c r="J54" s="1312"/>
      <c r="K54" s="1312"/>
      <c r="L54" s="1312"/>
      <c r="M54" s="1312"/>
      <c r="N54" s="1312"/>
      <c r="O54" s="1313"/>
      <c r="P54" s="466"/>
    </row>
    <row r="55" spans="2:16" ht="30">
      <c r="B55" s="7"/>
      <c r="C55" s="1280" t="s">
        <v>38</v>
      </c>
      <c r="D55" s="1281"/>
      <c r="E55" s="1281"/>
      <c r="F55" s="1281"/>
      <c r="G55" s="1281"/>
      <c r="H55" s="1281"/>
      <c r="I55" s="1281"/>
      <c r="J55" s="247" t="s">
        <v>39</v>
      </c>
      <c r="K55" s="59" t="s">
        <v>40</v>
      </c>
      <c r="L55" s="60" t="s">
        <v>41</v>
      </c>
      <c r="M55" s="1301" t="s">
        <v>27</v>
      </c>
      <c r="N55" s="1302"/>
      <c r="O55" s="61" t="s">
        <v>28</v>
      </c>
      <c r="P55" s="473"/>
    </row>
    <row r="56" spans="2:16" ht="14.25">
      <c r="B56" s="7"/>
      <c r="C56" s="62" t="s">
        <v>287</v>
      </c>
      <c r="D56" s="63"/>
      <c r="E56" s="63"/>
      <c r="F56" s="63"/>
      <c r="G56" s="63"/>
      <c r="H56" s="63"/>
      <c r="I56" s="63"/>
      <c r="J56" s="428">
        <f>+'MATRIZ DE MERCADO LA LT'!J272</f>
        <v>107251</v>
      </c>
      <c r="K56" s="139"/>
      <c r="L56" s="64"/>
      <c r="M56" s="1378">
        <v>800</v>
      </c>
      <c r="N56" s="1379"/>
      <c r="O56" s="429">
        <f>+J56/M56</f>
        <v>134.06375</v>
      </c>
      <c r="P56" s="133"/>
    </row>
    <row r="57" spans="2:16" ht="14.25">
      <c r="B57" s="7"/>
      <c r="C57" s="62" t="s">
        <v>63</v>
      </c>
      <c r="D57" s="63"/>
      <c r="E57" s="63"/>
      <c r="F57" s="63"/>
      <c r="G57" s="63"/>
      <c r="H57" s="63"/>
      <c r="I57" s="63"/>
      <c r="J57" s="428">
        <f>+'MATRIZ DE MERCADO LA LT'!J248</f>
        <v>107251</v>
      </c>
      <c r="K57" s="139"/>
      <c r="L57" s="64"/>
      <c r="M57" s="1378">
        <v>800</v>
      </c>
      <c r="N57" s="1379"/>
      <c r="O57" s="429">
        <f>+J57/M57</f>
        <v>134.06375</v>
      </c>
      <c r="P57" s="133"/>
    </row>
    <row r="58" spans="2:16" ht="14.25">
      <c r="B58" s="7"/>
      <c r="C58" s="62"/>
      <c r="D58" s="63"/>
      <c r="E58" s="63"/>
      <c r="F58" s="63"/>
      <c r="G58" s="63"/>
      <c r="H58" s="63"/>
      <c r="I58" s="63"/>
      <c r="J58" s="138"/>
      <c r="K58" s="139"/>
      <c r="L58" s="64"/>
      <c r="M58" s="1380"/>
      <c r="N58" s="1381"/>
      <c r="O58" s="429"/>
      <c r="P58" s="133"/>
    </row>
    <row r="59" spans="2:16" ht="15" thickBot="1">
      <c r="B59" s="7"/>
      <c r="C59" s="1490"/>
      <c r="D59" s="1491"/>
      <c r="E59" s="1491"/>
      <c r="F59" s="1491"/>
      <c r="G59" s="1491"/>
      <c r="H59" s="1491"/>
      <c r="I59" s="1491"/>
      <c r="J59" s="57"/>
      <c r="K59" s="58"/>
      <c r="L59" s="57"/>
      <c r="M59" s="1283"/>
      <c r="N59" s="1284"/>
      <c r="O59" s="137"/>
      <c r="P59" s="132"/>
    </row>
    <row r="60" spans="2:16" ht="15.75" thickBot="1">
      <c r="B60" s="7"/>
      <c r="C60" s="1285" t="s">
        <v>29</v>
      </c>
      <c r="D60" s="1286"/>
      <c r="E60" s="1286"/>
      <c r="F60" s="1286"/>
      <c r="G60" s="1286"/>
      <c r="H60" s="1286"/>
      <c r="I60" s="1286"/>
      <c r="J60" s="1286"/>
      <c r="K60" s="1286"/>
      <c r="L60" s="1286"/>
      <c r="M60" s="1286"/>
      <c r="N60" s="1287"/>
      <c r="O60" s="136">
        <f>+O57+O56</f>
        <v>268.1275</v>
      </c>
      <c r="P60" s="132"/>
    </row>
    <row r="61" spans="2:16" ht="15" thickBot="1">
      <c r="B61" s="7"/>
      <c r="C61" s="42"/>
      <c r="D61" s="452"/>
      <c r="E61" s="452"/>
      <c r="F61" s="452"/>
      <c r="G61" s="452"/>
      <c r="H61" s="452"/>
      <c r="I61" s="452"/>
      <c r="J61" s="452"/>
      <c r="K61" s="452"/>
      <c r="L61" s="452"/>
      <c r="M61" s="452"/>
      <c r="N61" s="452"/>
      <c r="O61" s="43"/>
      <c r="P61" s="449"/>
    </row>
    <row r="62" spans="2:16" ht="15.75" thickBot="1">
      <c r="B62" s="7"/>
      <c r="C62" s="1298" t="s">
        <v>42</v>
      </c>
      <c r="D62" s="1299"/>
      <c r="E62" s="1299"/>
      <c r="F62" s="1299"/>
      <c r="G62" s="1299"/>
      <c r="H62" s="1299"/>
      <c r="I62" s="1299"/>
      <c r="J62" s="1299"/>
      <c r="K62" s="1299"/>
      <c r="L62" s="1299"/>
      <c r="M62" s="1299"/>
      <c r="N62" s="1300"/>
      <c r="O62" s="66">
        <f>+O60+O51+O31+O44</f>
        <v>5205.8020733082703</v>
      </c>
      <c r="P62" s="476"/>
    </row>
    <row r="63" spans="2:16">
      <c r="B63" s="7"/>
      <c r="C63" s="1305" t="s">
        <v>43</v>
      </c>
      <c r="D63" s="1306"/>
      <c r="E63" s="1306"/>
      <c r="F63" s="1306"/>
      <c r="G63" s="1306"/>
      <c r="H63" s="1306"/>
      <c r="I63" s="1306"/>
      <c r="J63" s="1306"/>
      <c r="K63" s="1306"/>
      <c r="L63" s="1306"/>
      <c r="M63" s="1306"/>
      <c r="N63" s="1306"/>
      <c r="O63" s="1307"/>
      <c r="P63" s="466"/>
    </row>
    <row r="64" spans="2:16">
      <c r="B64" s="7"/>
      <c r="C64" s="1308"/>
      <c r="D64" s="1492"/>
      <c r="E64" s="1492"/>
      <c r="F64" s="1492"/>
      <c r="G64" s="1492"/>
      <c r="H64" s="1492"/>
      <c r="I64" s="1492"/>
      <c r="J64" s="1492"/>
      <c r="K64" s="1492"/>
      <c r="L64" s="1492"/>
      <c r="M64" s="1492"/>
      <c r="N64" s="1492"/>
      <c r="O64" s="1310"/>
      <c r="P64" s="466"/>
    </row>
    <row r="65" spans="2:16" ht="13.5" thickBot="1">
      <c r="B65" s="7"/>
      <c r="C65" s="1311"/>
      <c r="D65" s="1312"/>
      <c r="E65" s="1312"/>
      <c r="F65" s="1312"/>
      <c r="G65" s="1312"/>
      <c r="H65" s="1312"/>
      <c r="I65" s="1312"/>
      <c r="J65" s="1312"/>
      <c r="K65" s="1312"/>
      <c r="L65" s="1312"/>
      <c r="M65" s="1312"/>
      <c r="N65" s="1312"/>
      <c r="O65" s="1313"/>
      <c r="P65" s="466"/>
    </row>
    <row r="66" spans="2:16" ht="15">
      <c r="B66" s="7"/>
      <c r="C66" s="1280" t="s">
        <v>44</v>
      </c>
      <c r="D66" s="1281"/>
      <c r="E66" s="1281"/>
      <c r="F66" s="1281"/>
      <c r="G66" s="1281"/>
      <c r="H66" s="1281"/>
      <c r="I66" s="1281"/>
      <c r="J66" s="611"/>
      <c r="K66" s="612"/>
      <c r="L66" s="60" t="s">
        <v>45</v>
      </c>
      <c r="M66" s="1301" t="s">
        <v>46</v>
      </c>
      <c r="N66" s="1302"/>
      <c r="O66" s="61"/>
      <c r="P66" s="473"/>
    </row>
    <row r="67" spans="2:16" ht="14.25">
      <c r="B67" s="7"/>
      <c r="C67" s="1488" t="s">
        <v>47</v>
      </c>
      <c r="D67" s="1489"/>
      <c r="E67" s="1489"/>
      <c r="F67" s="1489"/>
      <c r="G67" s="1489"/>
      <c r="H67" s="1489"/>
      <c r="I67" s="1489"/>
      <c r="J67" s="200"/>
      <c r="K67" s="201"/>
      <c r="L67" s="202">
        <v>0.22</v>
      </c>
      <c r="M67" s="1294">
        <f>+O62*L67</f>
        <v>1145.2764561278195</v>
      </c>
      <c r="N67" s="1295"/>
      <c r="O67" s="140"/>
      <c r="P67" s="134"/>
    </row>
    <row r="68" spans="2:16" ht="14.25">
      <c r="B68" s="7"/>
      <c r="C68" s="48" t="s">
        <v>48</v>
      </c>
      <c r="D68" s="49"/>
      <c r="E68" s="49"/>
      <c r="F68" s="49"/>
      <c r="G68" s="49"/>
      <c r="H68" s="49"/>
      <c r="I68" s="49"/>
      <c r="J68" s="200"/>
      <c r="K68" s="201"/>
      <c r="L68" s="202">
        <v>0.02</v>
      </c>
      <c r="M68" s="1294">
        <f>+O62*L68</f>
        <v>104.11604146616541</v>
      </c>
      <c r="N68" s="1295"/>
      <c r="O68" s="140"/>
      <c r="P68" s="134"/>
    </row>
    <row r="69" spans="2:16" ht="15" thickBot="1">
      <c r="B69" s="7"/>
      <c r="C69" s="616" t="s">
        <v>49</v>
      </c>
      <c r="D69" s="617"/>
      <c r="E69" s="617"/>
      <c r="F69" s="617"/>
      <c r="G69" s="617"/>
      <c r="H69" s="617"/>
      <c r="I69" s="617"/>
      <c r="J69" s="205"/>
      <c r="K69" s="206"/>
      <c r="L69" s="202">
        <v>0.05</v>
      </c>
      <c r="M69" s="1296">
        <f>+O62*L69</f>
        <v>260.29010366541354</v>
      </c>
      <c r="N69" s="1297"/>
      <c r="O69" s="140"/>
      <c r="P69" s="134"/>
    </row>
    <row r="70" spans="2:16" ht="15.75" thickBot="1">
      <c r="B70" s="7"/>
      <c r="C70" s="1285" t="s">
        <v>29</v>
      </c>
      <c r="D70" s="1286"/>
      <c r="E70" s="1286"/>
      <c r="F70" s="1286"/>
      <c r="G70" s="1286"/>
      <c r="H70" s="1286"/>
      <c r="I70" s="1286"/>
      <c r="J70" s="1286"/>
      <c r="K70" s="1286"/>
      <c r="L70" s="1286"/>
      <c r="M70" s="1286"/>
      <c r="N70" s="1287"/>
      <c r="O70" s="67">
        <f>+M69+M68+M67</f>
        <v>1509.6826012593986</v>
      </c>
      <c r="P70" s="478"/>
    </row>
    <row r="71" spans="2:16" ht="15" thickBot="1">
      <c r="B71" s="7"/>
      <c r="C71" s="42"/>
      <c r="D71" s="452"/>
      <c r="E71" s="452"/>
      <c r="F71" s="452"/>
      <c r="G71" s="452"/>
      <c r="H71" s="452"/>
      <c r="I71" s="452"/>
      <c r="J71" s="452"/>
      <c r="K71" s="452"/>
      <c r="L71" s="452"/>
      <c r="M71" s="452"/>
      <c r="N71" s="452"/>
      <c r="O71" s="43"/>
      <c r="P71" s="449"/>
    </row>
    <row r="72" spans="2:16" ht="15.75" thickBot="1">
      <c r="B72" s="7"/>
      <c r="C72" s="1298" t="s">
        <v>50</v>
      </c>
      <c r="D72" s="1299"/>
      <c r="E72" s="1299"/>
      <c r="F72" s="1299"/>
      <c r="G72" s="1299"/>
      <c r="H72" s="1299"/>
      <c r="I72" s="1299"/>
      <c r="J72" s="1299"/>
      <c r="K72" s="1299"/>
      <c r="L72" s="1299"/>
      <c r="M72" s="1299"/>
      <c r="N72" s="1300"/>
      <c r="O72" s="68">
        <f>+ROUND(O70+O62,0)</f>
        <v>6715</v>
      </c>
      <c r="P72" s="478"/>
    </row>
    <row r="73" spans="2:16" ht="14.25">
      <c r="B73" s="7"/>
      <c r="C73" s="39"/>
      <c r="D73" s="40"/>
      <c r="E73" s="40"/>
      <c r="F73" s="40"/>
      <c r="G73" s="40"/>
      <c r="H73" s="40"/>
      <c r="I73" s="40"/>
      <c r="J73" s="40"/>
      <c r="K73" s="40"/>
      <c r="L73" s="40"/>
      <c r="M73" s="40"/>
      <c r="N73" s="40"/>
      <c r="O73" s="41"/>
      <c r="P73" s="449"/>
    </row>
    <row r="74" spans="2:16" ht="14.25">
      <c r="B74" s="7"/>
      <c r="C74" s="42"/>
      <c r="D74" s="452"/>
      <c r="E74" s="452"/>
      <c r="F74" s="452"/>
      <c r="G74" s="452"/>
      <c r="H74" s="452"/>
      <c r="I74" s="452"/>
      <c r="J74" s="452"/>
      <c r="K74" s="452"/>
      <c r="L74" s="452"/>
      <c r="M74" s="452"/>
      <c r="N74" s="452"/>
      <c r="O74" s="43"/>
      <c r="P74" s="449"/>
    </row>
    <row r="75" spans="2:16" ht="18.75" customHeight="1" thickBot="1">
      <c r="B75" s="7"/>
      <c r="C75" s="1290"/>
      <c r="D75" s="1291"/>
      <c r="E75" s="1291"/>
      <c r="F75" s="58"/>
      <c r="G75" s="58"/>
      <c r="H75" s="58"/>
      <c r="I75" s="58"/>
      <c r="J75" s="58"/>
      <c r="K75" s="1288"/>
      <c r="L75" s="1288"/>
      <c r="M75" s="1288"/>
      <c r="N75" s="1288"/>
      <c r="O75" s="1289"/>
      <c r="P75" s="482"/>
    </row>
    <row r="76" spans="2:16" ht="13.5" thickBot="1">
      <c r="B76" s="639"/>
      <c r="C76" s="640"/>
      <c r="D76" s="640"/>
      <c r="E76" s="640"/>
      <c r="F76" s="640"/>
      <c r="G76" s="640"/>
      <c r="H76" s="640"/>
      <c r="I76" s="640"/>
      <c r="J76" s="640"/>
      <c r="K76" s="640"/>
      <c r="L76" s="640"/>
      <c r="M76" s="640"/>
      <c r="N76" s="640"/>
      <c r="O76" s="640"/>
      <c r="P76" s="641"/>
    </row>
    <row r="77" spans="2:16" ht="13.5" thickTop="1"/>
  </sheetData>
  <mergeCells count="87">
    <mergeCell ref="N10:N12"/>
    <mergeCell ref="O10:O12"/>
    <mergeCell ref="D12:K12"/>
    <mergeCell ref="C18:O18"/>
    <mergeCell ref="D20:L20"/>
    <mergeCell ref="M20:N20"/>
    <mergeCell ref="C6:C12"/>
    <mergeCell ref="D6:K6"/>
    <mergeCell ref="L6:O7"/>
    <mergeCell ref="D7:K7"/>
    <mergeCell ref="D8:K8"/>
    <mergeCell ref="L8:L9"/>
    <mergeCell ref="M8:O9"/>
    <mergeCell ref="D9:K11"/>
    <mergeCell ref="L10:L12"/>
    <mergeCell ref="M10:M12"/>
    <mergeCell ref="D21:L21"/>
    <mergeCell ref="M21:N21"/>
    <mergeCell ref="C22:O24"/>
    <mergeCell ref="C25:G25"/>
    <mergeCell ref="H25:I25"/>
    <mergeCell ref="J25:K25"/>
    <mergeCell ref="M25:N25"/>
    <mergeCell ref="C26:G26"/>
    <mergeCell ref="H26:I26"/>
    <mergeCell ref="J26:K26"/>
    <mergeCell ref="M26:N26"/>
    <mergeCell ref="C27:G27"/>
    <mergeCell ref="M27:N27"/>
    <mergeCell ref="C28:G28"/>
    <mergeCell ref="M28:N28"/>
    <mergeCell ref="C29:G29"/>
    <mergeCell ref="M29:N29"/>
    <mergeCell ref="C30:G30"/>
    <mergeCell ref="H30:I30"/>
    <mergeCell ref="J30:K30"/>
    <mergeCell ref="M30:N30"/>
    <mergeCell ref="C31:N31"/>
    <mergeCell ref="C32:O34"/>
    <mergeCell ref="C35:J35"/>
    <mergeCell ref="M35:N35"/>
    <mergeCell ref="C36:J36"/>
    <mergeCell ref="M36:N36"/>
    <mergeCell ref="C37:J37"/>
    <mergeCell ref="M37:N37"/>
    <mergeCell ref="C38:J38"/>
    <mergeCell ref="M38:N38"/>
    <mergeCell ref="C39:J39"/>
    <mergeCell ref="M39:N39"/>
    <mergeCell ref="C40:J40"/>
    <mergeCell ref="M40:N40"/>
    <mergeCell ref="C41:J41"/>
    <mergeCell ref="M41:N41"/>
    <mergeCell ref="C42:J42"/>
    <mergeCell ref="M42:N42"/>
    <mergeCell ref="C52:O54"/>
    <mergeCell ref="C43:J43"/>
    <mergeCell ref="M43:N43"/>
    <mergeCell ref="C44:N44"/>
    <mergeCell ref="C45:O47"/>
    <mergeCell ref="C48:I48"/>
    <mergeCell ref="M48:N48"/>
    <mergeCell ref="C49:I49"/>
    <mergeCell ref="M49:N49"/>
    <mergeCell ref="C50:I50"/>
    <mergeCell ref="M50:N50"/>
    <mergeCell ref="C51:N51"/>
    <mergeCell ref="C67:I67"/>
    <mergeCell ref="M67:N67"/>
    <mergeCell ref="C55:I55"/>
    <mergeCell ref="M55:N55"/>
    <mergeCell ref="M56:N56"/>
    <mergeCell ref="M57:N57"/>
    <mergeCell ref="M58:N58"/>
    <mergeCell ref="C59:I59"/>
    <mergeCell ref="M59:N59"/>
    <mergeCell ref="C60:N60"/>
    <mergeCell ref="C62:N62"/>
    <mergeCell ref="C63:O65"/>
    <mergeCell ref="C66:I66"/>
    <mergeCell ref="M66:N66"/>
    <mergeCell ref="M68:N68"/>
    <mergeCell ref="M69:N69"/>
    <mergeCell ref="C70:N70"/>
    <mergeCell ref="C72:N72"/>
    <mergeCell ref="C75:E75"/>
    <mergeCell ref="K75:O75"/>
  </mergeCells>
  <pageMargins left="0.7" right="0.7" top="0.75" bottom="0.75" header="0.3" footer="0.3"/>
  <pageSetup scale="47"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F456C-FAAA-7649-B8BA-BF73C0413183}">
  <dimension ref="B1:P75"/>
  <sheetViews>
    <sheetView view="pageBreakPreview" topLeftCell="B4" zoomScale="70" zoomScaleNormal="73" zoomScaleSheetLayoutView="70" workbookViewId="0">
      <selection activeCell="D20" sqref="D20:L20"/>
    </sheetView>
  </sheetViews>
  <sheetFormatPr baseColWidth="10" defaultColWidth="11.42578125" defaultRowHeight="12.75"/>
  <cols>
    <col min="1" max="2" width="3.42578125" style="1" customWidth="1"/>
    <col min="3" max="3" width="12.42578125" style="1" customWidth="1"/>
    <col min="4" max="4" width="18" style="1" customWidth="1"/>
    <col min="5" max="9" width="11.42578125" style="1"/>
    <col min="10" max="10" width="17.7109375" style="1" customWidth="1"/>
    <col min="11" max="11" width="16.140625" style="1" customWidth="1"/>
    <col min="12" max="12" width="17.42578125" style="1" customWidth="1"/>
    <col min="13" max="14" width="11.42578125" style="1"/>
    <col min="15" max="15" width="20" style="1" customWidth="1"/>
    <col min="16" max="17" width="3.42578125" style="1" customWidth="1"/>
    <col min="18" max="16384" width="11.42578125" style="1"/>
  </cols>
  <sheetData>
    <row r="1" spans="2:16" ht="13.5" thickBot="1"/>
    <row r="2" spans="2:16" ht="13.5" thickTop="1">
      <c r="B2" s="4"/>
      <c r="C2" s="5"/>
      <c r="D2" s="5"/>
      <c r="E2" s="5"/>
      <c r="F2" s="5"/>
      <c r="G2" s="5"/>
      <c r="H2" s="5"/>
      <c r="I2" s="5"/>
      <c r="J2" s="5"/>
      <c r="K2" s="5"/>
      <c r="L2" s="5"/>
      <c r="M2" s="5"/>
      <c r="N2" s="5"/>
      <c r="O2" s="5"/>
      <c r="P2" s="634"/>
    </row>
    <row r="3" spans="2:16">
      <c r="B3" s="7"/>
      <c r="C3" s="71" t="s">
        <v>9</v>
      </c>
      <c r="D3" s="72" t="s">
        <v>10</v>
      </c>
      <c r="E3" s="71" t="s">
        <v>11</v>
      </c>
      <c r="F3" s="72">
        <v>2</v>
      </c>
      <c r="P3" s="449"/>
    </row>
    <row r="4" spans="2:16">
      <c r="B4" s="7"/>
      <c r="C4" s="450"/>
      <c r="D4" s="451"/>
      <c r="E4" s="450"/>
      <c r="F4" s="451"/>
      <c r="P4" s="449"/>
    </row>
    <row r="5" spans="2:16" ht="15" thickBot="1">
      <c r="B5" s="7"/>
      <c r="C5" s="452"/>
      <c r="D5" s="452"/>
      <c r="E5" s="452"/>
      <c r="F5" s="452"/>
      <c r="G5" s="452"/>
      <c r="H5" s="452"/>
      <c r="I5" s="452"/>
      <c r="J5" s="452"/>
      <c r="K5" s="452"/>
      <c r="L5" s="452"/>
      <c r="M5" s="452"/>
      <c r="N5" s="452"/>
      <c r="O5" s="452"/>
      <c r="P5" s="449"/>
    </row>
    <row r="6" spans="2:16" ht="15">
      <c r="B6" s="7"/>
      <c r="C6" s="1328"/>
      <c r="D6" s="1330"/>
      <c r="E6" s="1331"/>
      <c r="F6" s="1331"/>
      <c r="G6" s="1331"/>
      <c r="H6" s="1331"/>
      <c r="I6" s="1331"/>
      <c r="J6" s="1331"/>
      <c r="K6" s="1332"/>
      <c r="L6" s="1510"/>
      <c r="M6" s="1511"/>
      <c r="N6" s="1511"/>
      <c r="O6" s="1512"/>
      <c r="P6" s="635"/>
    </row>
    <row r="7" spans="2:16" ht="15">
      <c r="B7" s="7"/>
      <c r="C7" s="1329"/>
      <c r="D7" s="1317" t="s">
        <v>58</v>
      </c>
      <c r="E7" s="1509"/>
      <c r="F7" s="1509"/>
      <c r="G7" s="1509"/>
      <c r="H7" s="1509"/>
      <c r="I7" s="1509"/>
      <c r="J7" s="1509"/>
      <c r="K7" s="1319"/>
      <c r="L7" s="1513"/>
      <c r="M7" s="1514"/>
      <c r="N7" s="1514"/>
      <c r="O7" s="1515"/>
      <c r="P7" s="635"/>
    </row>
    <row r="8" spans="2:16" ht="15">
      <c r="B8" s="7"/>
      <c r="C8" s="1329"/>
      <c r="D8" s="1317"/>
      <c r="E8" s="1509"/>
      <c r="F8" s="1509"/>
      <c r="G8" s="1509"/>
      <c r="H8" s="1509"/>
      <c r="I8" s="1509"/>
      <c r="J8" s="1509"/>
      <c r="K8" s="1319"/>
      <c r="L8" s="1505" t="s">
        <v>12</v>
      </c>
      <c r="M8" s="1516"/>
      <c r="N8" s="1517"/>
      <c r="O8" s="1518"/>
      <c r="P8" s="635"/>
    </row>
    <row r="9" spans="2:16" ht="15" customHeight="1">
      <c r="B9" s="7"/>
      <c r="C9" s="1329"/>
      <c r="D9" s="1320"/>
      <c r="E9" s="1519"/>
      <c r="F9" s="1519"/>
      <c r="G9" s="1519"/>
      <c r="H9" s="1519"/>
      <c r="I9" s="1519"/>
      <c r="J9" s="1519"/>
      <c r="K9" s="1322"/>
      <c r="L9" s="1334"/>
      <c r="M9" s="1346"/>
      <c r="N9" s="1347"/>
      <c r="O9" s="1348"/>
      <c r="P9" s="453"/>
    </row>
    <row r="10" spans="2:16" ht="12.75" customHeight="1">
      <c r="B10" s="7"/>
      <c r="C10" s="1329"/>
      <c r="D10" s="1320"/>
      <c r="E10" s="1519"/>
      <c r="F10" s="1519"/>
      <c r="G10" s="1519"/>
      <c r="H10" s="1519"/>
      <c r="I10" s="1519"/>
      <c r="J10" s="1519"/>
      <c r="K10" s="1322"/>
      <c r="L10" s="1505" t="s">
        <v>13</v>
      </c>
      <c r="M10" s="1505">
        <v>1</v>
      </c>
      <c r="N10" s="1505" t="s">
        <v>14</v>
      </c>
      <c r="O10" s="1507">
        <v>1</v>
      </c>
      <c r="P10" s="635"/>
    </row>
    <row r="11" spans="2:16" ht="13.5" customHeight="1">
      <c r="B11" s="7"/>
      <c r="C11" s="1329"/>
      <c r="D11" s="1320"/>
      <c r="E11" s="1519"/>
      <c r="F11" s="1519"/>
      <c r="G11" s="1519"/>
      <c r="H11" s="1519"/>
      <c r="I11" s="1519"/>
      <c r="J11" s="1519"/>
      <c r="K11" s="1322"/>
      <c r="L11" s="1506"/>
      <c r="M11" s="1506"/>
      <c r="N11" s="1506"/>
      <c r="O11" s="1508"/>
      <c r="P11" s="635"/>
    </row>
    <row r="12" spans="2:16" ht="15">
      <c r="B12" s="7"/>
      <c r="C12" s="1329"/>
      <c r="D12" s="1317" t="s">
        <v>15</v>
      </c>
      <c r="E12" s="1509"/>
      <c r="F12" s="1509"/>
      <c r="G12" s="1509"/>
      <c r="H12" s="1509"/>
      <c r="I12" s="1509"/>
      <c r="J12" s="1509"/>
      <c r="K12" s="1319"/>
      <c r="L12" s="1506"/>
      <c r="M12" s="1506"/>
      <c r="N12" s="1506"/>
      <c r="O12" s="1508"/>
      <c r="P12" s="635"/>
    </row>
    <row r="13" spans="2:16" ht="15.75" thickBot="1">
      <c r="B13" s="7"/>
      <c r="C13" s="24"/>
      <c r="D13" s="25"/>
      <c r="E13" s="25"/>
      <c r="F13" s="25"/>
      <c r="G13" s="25"/>
      <c r="H13" s="25"/>
      <c r="I13" s="25"/>
      <c r="J13" s="25"/>
      <c r="K13" s="25"/>
      <c r="L13" s="25"/>
      <c r="M13" s="26"/>
      <c r="N13" s="26"/>
      <c r="O13" s="27"/>
      <c r="P13" s="454"/>
    </row>
    <row r="14" spans="2:16" ht="15">
      <c r="B14" s="7"/>
      <c r="C14" s="28"/>
      <c r="D14" s="614"/>
      <c r="E14" s="614"/>
      <c r="F14" s="614"/>
      <c r="G14" s="614"/>
      <c r="H14" s="614"/>
      <c r="I14" s="614"/>
      <c r="J14" s="614"/>
      <c r="K14" s="614"/>
      <c r="L14" s="29" t="s">
        <v>16</v>
      </c>
      <c r="M14" s="30" t="s">
        <v>17</v>
      </c>
      <c r="N14" s="30" t="s">
        <v>18</v>
      </c>
      <c r="O14" s="31" t="s">
        <v>19</v>
      </c>
      <c r="P14" s="453"/>
    </row>
    <row r="15" spans="2:16" ht="15.75" thickBot="1">
      <c r="B15" s="7"/>
      <c r="C15" s="32"/>
      <c r="D15" s="615"/>
      <c r="E15" s="615"/>
      <c r="F15" s="615"/>
      <c r="G15" s="615"/>
      <c r="H15" s="615"/>
      <c r="I15" s="615"/>
      <c r="J15" s="615"/>
      <c r="K15" s="615"/>
      <c r="L15" s="456"/>
      <c r="M15" s="642"/>
      <c r="N15" s="642"/>
      <c r="O15" s="643"/>
      <c r="P15" s="457"/>
    </row>
    <row r="16" spans="2:16" ht="15" thickBot="1">
      <c r="B16" s="7"/>
      <c r="C16" s="1522"/>
      <c r="D16" s="1523"/>
      <c r="E16" s="1523"/>
      <c r="F16" s="1523"/>
      <c r="G16" s="1523"/>
      <c r="H16" s="1523"/>
      <c r="I16" s="1523"/>
      <c r="J16" s="1523"/>
      <c r="K16" s="1523"/>
      <c r="L16" s="1523"/>
      <c r="M16" s="1523"/>
      <c r="N16" s="1523"/>
      <c r="O16" s="1524"/>
      <c r="P16" s="449"/>
    </row>
    <row r="17" spans="2:16" ht="15">
      <c r="B17" s="7"/>
      <c r="C17" s="1325" t="s">
        <v>20</v>
      </c>
      <c r="D17" s="1326"/>
      <c r="E17" s="1326"/>
      <c r="F17" s="1326"/>
      <c r="G17" s="1326"/>
      <c r="H17" s="1326"/>
      <c r="I17" s="1326"/>
      <c r="J17" s="1326"/>
      <c r="K17" s="1326"/>
      <c r="L17" s="1326"/>
      <c r="M17" s="1326"/>
      <c r="N17" s="1326"/>
      <c r="O17" s="1327"/>
      <c r="P17" s="463"/>
    </row>
    <row r="18" spans="2:16" ht="15" thickBot="1">
      <c r="B18" s="7"/>
      <c r="C18" s="42"/>
      <c r="D18" s="452"/>
      <c r="E18" s="452"/>
      <c r="F18" s="452"/>
      <c r="G18" s="452"/>
      <c r="H18" s="452"/>
      <c r="I18" s="452"/>
      <c r="J18" s="452"/>
      <c r="K18" s="452"/>
      <c r="L18" s="452"/>
      <c r="M18" s="452"/>
      <c r="N18" s="452"/>
      <c r="O18" s="43"/>
      <c r="P18" s="449"/>
    </row>
    <row r="19" spans="2:16" ht="15">
      <c r="B19" s="7"/>
      <c r="C19" s="44" t="s">
        <v>21</v>
      </c>
      <c r="D19" s="1352" t="s">
        <v>2</v>
      </c>
      <c r="E19" s="1353"/>
      <c r="F19" s="1353"/>
      <c r="G19" s="1353"/>
      <c r="H19" s="1353"/>
      <c r="I19" s="1353"/>
      <c r="J19" s="1353"/>
      <c r="K19" s="1353"/>
      <c r="L19" s="1354"/>
      <c r="M19" s="1323" t="s">
        <v>22</v>
      </c>
      <c r="N19" s="1324"/>
      <c r="O19" s="44" t="s">
        <v>4</v>
      </c>
      <c r="P19" s="464"/>
    </row>
    <row r="20" spans="2:16" ht="37.5" customHeight="1" thickBot="1">
      <c r="B20" s="7"/>
      <c r="C20" s="45">
        <v>4.2</v>
      </c>
      <c r="D20" s="1389" t="s">
        <v>332</v>
      </c>
      <c r="E20" s="1390"/>
      <c r="F20" s="1390"/>
      <c r="G20" s="1390"/>
      <c r="H20" s="1390"/>
      <c r="I20" s="1390"/>
      <c r="J20" s="1390"/>
      <c r="K20" s="1390"/>
      <c r="L20" s="1391"/>
      <c r="M20" s="1361" t="s">
        <v>52</v>
      </c>
      <c r="N20" s="1362"/>
      <c r="O20" s="46">
        <v>1</v>
      </c>
      <c r="P20" s="465"/>
    </row>
    <row r="21" spans="2:16">
      <c r="B21" s="7"/>
      <c r="C21" s="1305" t="s">
        <v>23</v>
      </c>
      <c r="D21" s="1306"/>
      <c r="E21" s="1306"/>
      <c r="F21" s="1306"/>
      <c r="G21" s="1306"/>
      <c r="H21" s="1306"/>
      <c r="I21" s="1306"/>
      <c r="J21" s="1306"/>
      <c r="K21" s="1306"/>
      <c r="L21" s="1306"/>
      <c r="M21" s="1306"/>
      <c r="N21" s="1306"/>
      <c r="O21" s="1307"/>
      <c r="P21" s="466"/>
    </row>
    <row r="22" spans="2:16">
      <c r="B22" s="7"/>
      <c r="C22" s="1308"/>
      <c r="D22" s="1492"/>
      <c r="E22" s="1492"/>
      <c r="F22" s="1492"/>
      <c r="G22" s="1492"/>
      <c r="H22" s="1492"/>
      <c r="I22" s="1492"/>
      <c r="J22" s="1492"/>
      <c r="K22" s="1492"/>
      <c r="L22" s="1492"/>
      <c r="M22" s="1492"/>
      <c r="N22" s="1492"/>
      <c r="O22" s="1310"/>
      <c r="P22" s="466"/>
    </row>
    <row r="23" spans="2:16" ht="13.5" thickBot="1">
      <c r="B23" s="7"/>
      <c r="C23" s="1311"/>
      <c r="D23" s="1312"/>
      <c r="E23" s="1312"/>
      <c r="F23" s="1312"/>
      <c r="G23" s="1312"/>
      <c r="H23" s="1312"/>
      <c r="I23" s="1312"/>
      <c r="J23" s="1312"/>
      <c r="K23" s="1312"/>
      <c r="L23" s="1312"/>
      <c r="M23" s="1312"/>
      <c r="N23" s="1312"/>
      <c r="O23" s="1313"/>
      <c r="P23" s="466"/>
    </row>
    <row r="24" spans="2:16" ht="15">
      <c r="B24" s="7"/>
      <c r="C24" s="1280" t="s">
        <v>2</v>
      </c>
      <c r="D24" s="1350"/>
      <c r="E24" s="1350"/>
      <c r="F24" s="1350"/>
      <c r="G24" s="1351"/>
      <c r="H24" s="1314" t="s">
        <v>24</v>
      </c>
      <c r="I24" s="1350"/>
      <c r="J24" s="1359" t="s">
        <v>25</v>
      </c>
      <c r="K24" s="1360"/>
      <c r="L24" s="247" t="s">
        <v>26</v>
      </c>
      <c r="M24" s="1314" t="s">
        <v>27</v>
      </c>
      <c r="N24" s="1282"/>
      <c r="O24" s="47" t="s">
        <v>28</v>
      </c>
      <c r="P24" s="467"/>
    </row>
    <row r="25" spans="2:16" ht="14.25">
      <c r="B25" s="7"/>
      <c r="C25" s="1488" t="s">
        <v>59</v>
      </c>
      <c r="D25" s="1489"/>
      <c r="E25" s="1489"/>
      <c r="F25" s="1489"/>
      <c r="G25" s="1503"/>
      <c r="H25" s="1504"/>
      <c r="I25" s="1503"/>
      <c r="J25" s="1504"/>
      <c r="K25" s="1503"/>
      <c r="L25" s="424"/>
      <c r="M25" s="1357">
        <v>0.1</v>
      </c>
      <c r="N25" s="1358"/>
      <c r="O25" s="425">
        <f>+M25*O59</f>
        <v>357.50333333333333</v>
      </c>
      <c r="P25" s="132"/>
    </row>
    <row r="26" spans="2:16" ht="14.25">
      <c r="B26" s="7"/>
      <c r="C26" s="1498" t="s">
        <v>339</v>
      </c>
      <c r="D26" s="1499"/>
      <c r="E26" s="1499"/>
      <c r="F26" s="1499"/>
      <c r="G26" s="1500"/>
      <c r="H26" s="51"/>
      <c r="I26" s="50"/>
      <c r="J26" s="51"/>
      <c r="K26" s="50"/>
      <c r="L26" s="424">
        <f>+'MATRIZ DE MERCADO LA LT'!J112</f>
        <v>47318</v>
      </c>
      <c r="M26" s="1357">
        <v>7.5</v>
      </c>
      <c r="N26" s="1358"/>
      <c r="O26" s="425">
        <f>+L26/M26</f>
        <v>6309.0666666666666</v>
      </c>
      <c r="P26" s="132"/>
    </row>
    <row r="27" spans="2:16" ht="14.25" customHeight="1">
      <c r="B27" s="7"/>
      <c r="C27" s="1498" t="s">
        <v>340</v>
      </c>
      <c r="D27" s="1499"/>
      <c r="E27" s="1499"/>
      <c r="F27" s="1499"/>
      <c r="G27" s="1500"/>
      <c r="H27" s="51"/>
      <c r="I27" s="50"/>
      <c r="J27" s="51"/>
      <c r="K27" s="50"/>
      <c r="L27" s="424">
        <f>+'MATRIZ DE MERCADO LA LT'!J128</f>
        <v>15779</v>
      </c>
      <c r="M27" s="1357">
        <v>7.5</v>
      </c>
      <c r="N27" s="1358"/>
      <c r="O27" s="425">
        <f>+L27/M27</f>
        <v>2103.8666666666668</v>
      </c>
      <c r="P27" s="132"/>
    </row>
    <row r="28" spans="2:16" ht="14.25">
      <c r="B28" s="7"/>
      <c r="C28" s="1498" t="s">
        <v>341</v>
      </c>
      <c r="D28" s="1499"/>
      <c r="E28" s="1499"/>
      <c r="F28" s="1499"/>
      <c r="G28" s="1500"/>
      <c r="H28" s="51"/>
      <c r="I28" s="50"/>
      <c r="J28" s="51"/>
      <c r="K28" s="50"/>
      <c r="L28" s="424">
        <f>+'MATRIZ DE MERCADO LA LT'!J69</f>
        <v>16407.8125</v>
      </c>
      <c r="M28" s="1357">
        <v>7.5</v>
      </c>
      <c r="N28" s="1358"/>
      <c r="O28" s="425">
        <f>+L28/M28</f>
        <v>2187.7083333333335</v>
      </c>
      <c r="P28" s="132"/>
    </row>
    <row r="29" spans="2:16" ht="15" thickBot="1">
      <c r="B29" s="7"/>
      <c r="C29" s="1490" t="s">
        <v>342</v>
      </c>
      <c r="D29" s="1491"/>
      <c r="E29" s="1491"/>
      <c r="F29" s="1491"/>
      <c r="G29" s="1501"/>
      <c r="H29" s="1502"/>
      <c r="I29" s="1501"/>
      <c r="J29" s="1502"/>
      <c r="K29" s="1501"/>
      <c r="L29" s="424">
        <f>+'MATRIZ DE MERCADO LA LT'!J96</f>
        <v>3925</v>
      </c>
      <c r="M29" s="1370">
        <v>7.5</v>
      </c>
      <c r="N29" s="1371"/>
      <c r="O29" s="425">
        <f>+L29/M29</f>
        <v>523.33333333333337</v>
      </c>
      <c r="P29" s="132"/>
    </row>
    <row r="30" spans="2:16" ht="15.75" thickBot="1">
      <c r="B30" s="7"/>
      <c r="C30" s="1285" t="s">
        <v>29</v>
      </c>
      <c r="D30" s="1286"/>
      <c r="E30" s="1286"/>
      <c r="F30" s="1286"/>
      <c r="G30" s="1286"/>
      <c r="H30" s="1286"/>
      <c r="I30" s="1286"/>
      <c r="J30" s="1286"/>
      <c r="K30" s="1286"/>
      <c r="L30" s="1372"/>
      <c r="M30" s="1286"/>
      <c r="N30" s="1287"/>
      <c r="O30" s="52">
        <f>+O29+O28+O27+O25+O26</f>
        <v>11481.478333333333</v>
      </c>
      <c r="P30" s="470"/>
    </row>
    <row r="31" spans="2:16" ht="13.5" customHeight="1">
      <c r="B31" s="7"/>
      <c r="C31" s="1305" t="s">
        <v>30</v>
      </c>
      <c r="D31" s="1306"/>
      <c r="E31" s="1306"/>
      <c r="F31" s="1306"/>
      <c r="G31" s="1306"/>
      <c r="H31" s="1306"/>
      <c r="I31" s="1306"/>
      <c r="J31" s="1306"/>
      <c r="K31" s="1306"/>
      <c r="L31" s="1306"/>
      <c r="M31" s="1306"/>
      <c r="N31" s="1306"/>
      <c r="O31" s="1307"/>
      <c r="P31" s="466"/>
    </row>
    <row r="32" spans="2:16">
      <c r="B32" s="7"/>
      <c r="C32" s="1308"/>
      <c r="D32" s="1492"/>
      <c r="E32" s="1492"/>
      <c r="F32" s="1492"/>
      <c r="G32" s="1492"/>
      <c r="H32" s="1492"/>
      <c r="I32" s="1492"/>
      <c r="J32" s="1492"/>
      <c r="K32" s="1492"/>
      <c r="L32" s="1492"/>
      <c r="M32" s="1492"/>
      <c r="N32" s="1492"/>
      <c r="O32" s="1310"/>
      <c r="P32" s="466"/>
    </row>
    <row r="33" spans="2:16" ht="13.5" thickBot="1">
      <c r="B33" s="7"/>
      <c r="C33" s="1311"/>
      <c r="D33" s="1312"/>
      <c r="E33" s="1312"/>
      <c r="F33" s="1312"/>
      <c r="G33" s="1312"/>
      <c r="H33" s="1312"/>
      <c r="I33" s="1312"/>
      <c r="J33" s="1312"/>
      <c r="K33" s="1312"/>
      <c r="L33" s="1312"/>
      <c r="M33" s="1312"/>
      <c r="N33" s="1312"/>
      <c r="O33" s="1313"/>
      <c r="P33" s="466"/>
    </row>
    <row r="34" spans="2:16" ht="15">
      <c r="B34" s="7"/>
      <c r="C34" s="1280" t="s">
        <v>2</v>
      </c>
      <c r="D34" s="1281"/>
      <c r="E34" s="1281"/>
      <c r="F34" s="1281"/>
      <c r="G34" s="1281"/>
      <c r="H34" s="1281"/>
      <c r="I34" s="1281"/>
      <c r="J34" s="1282"/>
      <c r="K34" s="613" t="s">
        <v>22</v>
      </c>
      <c r="L34" s="247" t="s">
        <v>4</v>
      </c>
      <c r="M34" s="1314" t="s">
        <v>31</v>
      </c>
      <c r="N34" s="1282"/>
      <c r="O34" s="47" t="s">
        <v>28</v>
      </c>
      <c r="P34" s="467"/>
    </row>
    <row r="35" spans="2:16" ht="15">
      <c r="B35" s="7"/>
      <c r="C35" s="1493" t="s">
        <v>343</v>
      </c>
      <c r="D35" s="1493"/>
      <c r="E35" s="1493"/>
      <c r="F35" s="1493"/>
      <c r="G35" s="1493"/>
      <c r="H35" s="1493"/>
      <c r="I35" s="1493"/>
      <c r="J35" s="1493"/>
      <c r="K35" s="245" t="s">
        <v>344</v>
      </c>
      <c r="L35" s="119">
        <v>0.3</v>
      </c>
      <c r="M35" s="1520">
        <f>+'MATRIZ DE MERCADO LA LT'!J51</f>
        <v>6671</v>
      </c>
      <c r="N35" s="1521"/>
      <c r="O35" s="424">
        <f>+L35*M35</f>
        <v>2001.3</v>
      </c>
      <c r="P35" s="467"/>
    </row>
    <row r="36" spans="2:16" ht="15">
      <c r="B36" s="7"/>
      <c r="C36" s="1493" t="s">
        <v>345</v>
      </c>
      <c r="D36" s="1493"/>
      <c r="E36" s="1493"/>
      <c r="F36" s="1493"/>
      <c r="G36" s="1493"/>
      <c r="H36" s="1493"/>
      <c r="I36" s="1493"/>
      <c r="J36" s="1493"/>
      <c r="K36" s="245" t="s">
        <v>346</v>
      </c>
      <c r="L36" s="119">
        <v>0.125</v>
      </c>
      <c r="M36" s="1520">
        <f>+'MATRIZ DE MERCADO LA LT'!J45</f>
        <v>130949</v>
      </c>
      <c r="N36" s="1521"/>
      <c r="O36" s="424">
        <f t="shared" ref="O36:O40" si="0">+L36*M36</f>
        <v>16368.625</v>
      </c>
      <c r="P36" s="467"/>
    </row>
    <row r="37" spans="2:16" ht="15">
      <c r="B37" s="7"/>
      <c r="C37" s="1493" t="s">
        <v>347</v>
      </c>
      <c r="D37" s="1493"/>
      <c r="E37" s="1493"/>
      <c r="F37" s="1493"/>
      <c r="G37" s="1493"/>
      <c r="H37" s="1493"/>
      <c r="I37" s="1493"/>
      <c r="J37" s="1493"/>
      <c r="K37" s="245" t="s">
        <v>346</v>
      </c>
      <c r="L37" s="119">
        <v>0.01</v>
      </c>
      <c r="M37" s="1520">
        <f>+'MATRIZ DE MERCADO LA LT'!J149</f>
        <v>23916</v>
      </c>
      <c r="N37" s="1521"/>
      <c r="O37" s="424">
        <f t="shared" si="0"/>
        <v>239.16</v>
      </c>
      <c r="P37" s="467"/>
    </row>
    <row r="38" spans="2:16" ht="15">
      <c r="B38" s="7"/>
      <c r="C38" s="1493" t="s">
        <v>348</v>
      </c>
      <c r="D38" s="1493"/>
      <c r="E38" s="1493"/>
      <c r="F38" s="1493"/>
      <c r="G38" s="1493"/>
      <c r="H38" s="1493"/>
      <c r="I38" s="1493"/>
      <c r="J38" s="1493"/>
      <c r="K38" s="245" t="s">
        <v>346</v>
      </c>
      <c r="L38" s="119">
        <v>0.02</v>
      </c>
      <c r="M38" s="1520">
        <f>+'MATRIZ DE MERCADO LA LT'!J155</f>
        <v>54594</v>
      </c>
      <c r="N38" s="1521"/>
      <c r="O38" s="424">
        <f t="shared" si="0"/>
        <v>1091.8800000000001</v>
      </c>
      <c r="P38" s="467"/>
    </row>
    <row r="39" spans="2:16" ht="15">
      <c r="B39" s="7"/>
      <c r="C39" s="1493"/>
      <c r="D39" s="1493"/>
      <c r="E39" s="1493"/>
      <c r="F39" s="1493"/>
      <c r="G39" s="1493"/>
      <c r="H39" s="1493"/>
      <c r="I39" s="1493"/>
      <c r="J39" s="1493"/>
      <c r="K39" s="245"/>
      <c r="L39" s="119"/>
      <c r="M39" s="1482"/>
      <c r="N39" s="1482"/>
      <c r="O39" s="424">
        <f t="shared" si="0"/>
        <v>0</v>
      </c>
      <c r="P39" s="467"/>
    </row>
    <row r="40" spans="2:16" ht="15">
      <c r="B40" s="7"/>
      <c r="C40" s="1493"/>
      <c r="D40" s="1493"/>
      <c r="E40" s="1493"/>
      <c r="F40" s="1493"/>
      <c r="G40" s="1493"/>
      <c r="H40" s="1493"/>
      <c r="I40" s="1493"/>
      <c r="J40" s="1493"/>
      <c r="K40" s="245"/>
      <c r="L40" s="637"/>
      <c r="M40" s="1482"/>
      <c r="N40" s="1482"/>
      <c r="O40" s="636">
        <f t="shared" si="0"/>
        <v>0</v>
      </c>
      <c r="P40" s="467"/>
    </row>
    <row r="41" spans="2:16" ht="14.25">
      <c r="B41" s="7"/>
      <c r="C41" s="1493"/>
      <c r="D41" s="1493"/>
      <c r="E41" s="1493"/>
      <c r="F41" s="1493"/>
      <c r="G41" s="1493"/>
      <c r="H41" s="1493"/>
      <c r="I41" s="1493"/>
      <c r="J41" s="1493"/>
      <c r="K41" s="245"/>
      <c r="L41" s="119"/>
      <c r="M41" s="1482"/>
      <c r="N41" s="1482"/>
      <c r="O41" s="636">
        <f>+L41*O59</f>
        <v>0</v>
      </c>
      <c r="P41" s="132"/>
    </row>
    <row r="42" spans="2:16" ht="14.25">
      <c r="B42" s="7"/>
      <c r="C42" s="1493"/>
      <c r="D42" s="1493"/>
      <c r="E42" s="1493"/>
      <c r="F42" s="1493"/>
      <c r="G42" s="1493"/>
      <c r="H42" s="1493"/>
      <c r="I42" s="1493"/>
      <c r="J42" s="1493"/>
      <c r="K42" s="245"/>
      <c r="L42" s="637"/>
      <c r="M42" s="1494"/>
      <c r="N42" s="1494"/>
      <c r="O42" s="214"/>
      <c r="P42" s="132"/>
    </row>
    <row r="43" spans="2:16" ht="15.75" thickBot="1">
      <c r="B43" s="7"/>
      <c r="C43" s="1495" t="s">
        <v>29</v>
      </c>
      <c r="D43" s="1372"/>
      <c r="E43" s="1372"/>
      <c r="F43" s="1372"/>
      <c r="G43" s="1372"/>
      <c r="H43" s="1372"/>
      <c r="I43" s="1372"/>
      <c r="J43" s="1372"/>
      <c r="K43" s="1372"/>
      <c r="L43" s="1372"/>
      <c r="M43" s="1372"/>
      <c r="N43" s="1496"/>
      <c r="O43" s="638">
        <f>SUM(O35:O42)</f>
        <v>19700.965</v>
      </c>
      <c r="P43" s="132"/>
    </row>
    <row r="44" spans="2:16">
      <c r="B44" s="7"/>
      <c r="C44" s="1305" t="s">
        <v>32</v>
      </c>
      <c r="D44" s="1306"/>
      <c r="E44" s="1306"/>
      <c r="F44" s="1306"/>
      <c r="G44" s="1306"/>
      <c r="H44" s="1306"/>
      <c r="I44" s="1306"/>
      <c r="J44" s="1306"/>
      <c r="K44" s="1306"/>
      <c r="L44" s="1306"/>
      <c r="M44" s="1306"/>
      <c r="N44" s="1306"/>
      <c r="O44" s="1307"/>
      <c r="P44" s="466"/>
    </row>
    <row r="45" spans="2:16">
      <c r="B45" s="7"/>
      <c r="C45" s="1308"/>
      <c r="D45" s="1492"/>
      <c r="E45" s="1492"/>
      <c r="F45" s="1492"/>
      <c r="G45" s="1492"/>
      <c r="H45" s="1492"/>
      <c r="I45" s="1492"/>
      <c r="J45" s="1492"/>
      <c r="K45" s="1492"/>
      <c r="L45" s="1492"/>
      <c r="M45" s="1492"/>
      <c r="N45" s="1492"/>
      <c r="O45" s="1310"/>
      <c r="P45" s="466"/>
    </row>
    <row r="46" spans="2:16" ht="13.5" thickBot="1">
      <c r="B46" s="7"/>
      <c r="C46" s="1311"/>
      <c r="D46" s="1312"/>
      <c r="E46" s="1312"/>
      <c r="F46" s="1312"/>
      <c r="G46" s="1312"/>
      <c r="H46" s="1312"/>
      <c r="I46" s="1312"/>
      <c r="J46" s="1312"/>
      <c r="K46" s="1312"/>
      <c r="L46" s="1312"/>
      <c r="M46" s="1312"/>
      <c r="N46" s="1312"/>
      <c r="O46" s="1313"/>
      <c r="P46" s="466"/>
    </row>
    <row r="47" spans="2:16" ht="17.25">
      <c r="B47" s="7"/>
      <c r="C47" s="1280" t="s">
        <v>33</v>
      </c>
      <c r="D47" s="1281"/>
      <c r="E47" s="1281"/>
      <c r="F47" s="1281"/>
      <c r="G47" s="1281"/>
      <c r="H47" s="1281"/>
      <c r="I47" s="1281"/>
      <c r="J47" s="247" t="s">
        <v>34</v>
      </c>
      <c r="K47" s="611" t="s">
        <v>35</v>
      </c>
      <c r="L47" s="55" t="s">
        <v>51</v>
      </c>
      <c r="M47" s="1314" t="s">
        <v>36</v>
      </c>
      <c r="N47" s="1282"/>
      <c r="O47" s="47" t="s">
        <v>28</v>
      </c>
      <c r="P47" s="467"/>
    </row>
    <row r="48" spans="2:16" ht="14.25">
      <c r="B48" s="7"/>
      <c r="C48" s="1488"/>
      <c r="D48" s="1489"/>
      <c r="E48" s="1489"/>
      <c r="F48" s="1489"/>
      <c r="G48" s="1489"/>
      <c r="H48" s="1489"/>
      <c r="I48" s="1489"/>
      <c r="J48" s="246"/>
      <c r="K48" s="56"/>
      <c r="L48" s="246"/>
      <c r="M48" s="1380"/>
      <c r="N48" s="1381"/>
      <c r="O48" s="135"/>
      <c r="P48" s="132"/>
    </row>
    <row r="49" spans="2:16" ht="15" thickBot="1">
      <c r="B49" s="7"/>
      <c r="C49" s="1490"/>
      <c r="D49" s="1491"/>
      <c r="E49" s="1491"/>
      <c r="F49" s="1491"/>
      <c r="G49" s="1491"/>
      <c r="H49" s="1491"/>
      <c r="I49" s="1491"/>
      <c r="J49" s="57"/>
      <c r="K49" s="58"/>
      <c r="L49" s="57"/>
      <c r="M49" s="1283"/>
      <c r="N49" s="1284"/>
      <c r="O49" s="135"/>
      <c r="P49" s="132"/>
    </row>
    <row r="50" spans="2:16" ht="15.75" thickBot="1">
      <c r="B50" s="7"/>
      <c r="C50" s="1285" t="s">
        <v>29</v>
      </c>
      <c r="D50" s="1286"/>
      <c r="E50" s="1286"/>
      <c r="F50" s="1286"/>
      <c r="G50" s="1286"/>
      <c r="H50" s="1286"/>
      <c r="I50" s="1286"/>
      <c r="J50" s="1286"/>
      <c r="K50" s="1286"/>
      <c r="L50" s="1286"/>
      <c r="M50" s="1286"/>
      <c r="N50" s="1287"/>
      <c r="O50" s="52">
        <f>+O49+O48</f>
        <v>0</v>
      </c>
      <c r="P50" s="470"/>
    </row>
    <row r="51" spans="2:16">
      <c r="B51" s="7"/>
      <c r="C51" s="1305" t="s">
        <v>37</v>
      </c>
      <c r="D51" s="1306"/>
      <c r="E51" s="1306"/>
      <c r="F51" s="1306"/>
      <c r="G51" s="1306"/>
      <c r="H51" s="1306"/>
      <c r="I51" s="1306"/>
      <c r="J51" s="1306"/>
      <c r="K51" s="1306"/>
      <c r="L51" s="1306"/>
      <c r="M51" s="1306"/>
      <c r="N51" s="1306"/>
      <c r="O51" s="1307"/>
      <c r="P51" s="466"/>
    </row>
    <row r="52" spans="2:16">
      <c r="B52" s="7"/>
      <c r="C52" s="1308"/>
      <c r="D52" s="1492"/>
      <c r="E52" s="1492"/>
      <c r="F52" s="1492"/>
      <c r="G52" s="1492"/>
      <c r="H52" s="1492"/>
      <c r="I52" s="1492"/>
      <c r="J52" s="1492"/>
      <c r="K52" s="1492"/>
      <c r="L52" s="1492"/>
      <c r="M52" s="1492"/>
      <c r="N52" s="1492"/>
      <c r="O52" s="1310"/>
      <c r="P52" s="466"/>
    </row>
    <row r="53" spans="2:16" ht="13.5" thickBot="1">
      <c r="B53" s="7"/>
      <c r="C53" s="1311"/>
      <c r="D53" s="1312"/>
      <c r="E53" s="1312"/>
      <c r="F53" s="1312"/>
      <c r="G53" s="1312"/>
      <c r="H53" s="1312"/>
      <c r="I53" s="1312"/>
      <c r="J53" s="1312"/>
      <c r="K53" s="1312"/>
      <c r="L53" s="1312"/>
      <c r="M53" s="1312"/>
      <c r="N53" s="1312"/>
      <c r="O53" s="1313"/>
      <c r="P53" s="466"/>
    </row>
    <row r="54" spans="2:16" ht="30">
      <c r="B54" s="7"/>
      <c r="C54" s="1280" t="s">
        <v>38</v>
      </c>
      <c r="D54" s="1281"/>
      <c r="E54" s="1281"/>
      <c r="F54" s="1281"/>
      <c r="G54" s="1281"/>
      <c r="H54" s="1281"/>
      <c r="I54" s="1281"/>
      <c r="J54" s="247" t="s">
        <v>39</v>
      </c>
      <c r="K54" s="59" t="s">
        <v>40</v>
      </c>
      <c r="L54" s="60" t="s">
        <v>41</v>
      </c>
      <c r="M54" s="1301" t="s">
        <v>27</v>
      </c>
      <c r="N54" s="1302"/>
      <c r="O54" s="61" t="s">
        <v>28</v>
      </c>
      <c r="P54" s="473"/>
    </row>
    <row r="55" spans="2:16" ht="14.25">
      <c r="B55" s="7"/>
      <c r="C55" s="62" t="s">
        <v>287</v>
      </c>
      <c r="D55" s="63"/>
      <c r="E55" s="63"/>
      <c r="F55" s="63"/>
      <c r="G55" s="63"/>
      <c r="H55" s="63"/>
      <c r="I55" s="63"/>
      <c r="J55" s="428">
        <f>+'MATRIZ DE MERCADO LA LT'!J272</f>
        <v>107251</v>
      </c>
      <c r="K55" s="139"/>
      <c r="L55" s="64"/>
      <c r="M55" s="1378">
        <v>60</v>
      </c>
      <c r="N55" s="1379"/>
      <c r="O55" s="429">
        <f>+J55/M55</f>
        <v>1787.5166666666667</v>
      </c>
      <c r="P55" s="133"/>
    </row>
    <row r="56" spans="2:16" ht="14.25">
      <c r="B56" s="7"/>
      <c r="C56" s="62" t="s">
        <v>63</v>
      </c>
      <c r="D56" s="63"/>
      <c r="E56" s="63"/>
      <c r="F56" s="63"/>
      <c r="G56" s="63"/>
      <c r="H56" s="63"/>
      <c r="I56" s="63"/>
      <c r="J56" s="428">
        <f>+'MATRIZ DE MERCADO LA LT'!J248</f>
        <v>107251</v>
      </c>
      <c r="K56" s="139"/>
      <c r="L56" s="64"/>
      <c r="M56" s="1378">
        <v>60</v>
      </c>
      <c r="N56" s="1379"/>
      <c r="O56" s="429">
        <f>+J56/M56</f>
        <v>1787.5166666666667</v>
      </c>
      <c r="P56" s="133"/>
    </row>
    <row r="57" spans="2:16" ht="14.25">
      <c r="B57" s="7"/>
      <c r="C57" s="62"/>
      <c r="D57" s="63"/>
      <c r="E57" s="63"/>
      <c r="F57" s="63"/>
      <c r="G57" s="63"/>
      <c r="H57" s="63"/>
      <c r="I57" s="63"/>
      <c r="J57" s="138"/>
      <c r="K57" s="139"/>
      <c r="L57" s="64"/>
      <c r="M57" s="1380"/>
      <c r="N57" s="1381"/>
      <c r="O57" s="65"/>
      <c r="P57" s="133"/>
    </row>
    <row r="58" spans="2:16" ht="15" thickBot="1">
      <c r="B58" s="7"/>
      <c r="C58" s="1490"/>
      <c r="D58" s="1491"/>
      <c r="E58" s="1491"/>
      <c r="F58" s="1491"/>
      <c r="G58" s="1491"/>
      <c r="H58" s="1491"/>
      <c r="I58" s="1491"/>
      <c r="J58" s="57"/>
      <c r="K58" s="58"/>
      <c r="L58" s="57"/>
      <c r="M58" s="1283"/>
      <c r="N58" s="1284"/>
      <c r="O58" s="137"/>
      <c r="P58" s="132"/>
    </row>
    <row r="59" spans="2:16" ht="15.75" thickBot="1">
      <c r="B59" s="7"/>
      <c r="C59" s="1285" t="s">
        <v>29</v>
      </c>
      <c r="D59" s="1286"/>
      <c r="E59" s="1286"/>
      <c r="F59" s="1286"/>
      <c r="G59" s="1286"/>
      <c r="H59" s="1286"/>
      <c r="I59" s="1286"/>
      <c r="J59" s="1286"/>
      <c r="K59" s="1286"/>
      <c r="L59" s="1286"/>
      <c r="M59" s="1286"/>
      <c r="N59" s="1287"/>
      <c r="O59" s="136">
        <f>+O56+O55</f>
        <v>3575.0333333333333</v>
      </c>
      <c r="P59" s="132"/>
    </row>
    <row r="60" spans="2:16" ht="15" thickBot="1">
      <c r="B60" s="7"/>
      <c r="C60" s="42"/>
      <c r="D60" s="452"/>
      <c r="E60" s="452"/>
      <c r="F60" s="452"/>
      <c r="G60" s="452"/>
      <c r="H60" s="452"/>
      <c r="I60" s="452"/>
      <c r="J60" s="452"/>
      <c r="K60" s="452"/>
      <c r="L60" s="452"/>
      <c r="M60" s="452"/>
      <c r="N60" s="452"/>
      <c r="O60" s="43"/>
      <c r="P60" s="449"/>
    </row>
    <row r="61" spans="2:16" ht="15.75" thickBot="1">
      <c r="B61" s="7"/>
      <c r="C61" s="1298" t="s">
        <v>42</v>
      </c>
      <c r="D61" s="1299"/>
      <c r="E61" s="1299"/>
      <c r="F61" s="1299"/>
      <c r="G61" s="1299"/>
      <c r="H61" s="1299"/>
      <c r="I61" s="1299"/>
      <c r="J61" s="1299"/>
      <c r="K61" s="1299"/>
      <c r="L61" s="1299"/>
      <c r="M61" s="1299"/>
      <c r="N61" s="1300"/>
      <c r="O61" s="66">
        <f>+O59+O50+O30+O43</f>
        <v>34757.476666666669</v>
      </c>
      <c r="P61" s="476"/>
    </row>
    <row r="62" spans="2:16">
      <c r="B62" s="7"/>
      <c r="C62" s="1305" t="s">
        <v>43</v>
      </c>
      <c r="D62" s="1306"/>
      <c r="E62" s="1306"/>
      <c r="F62" s="1306"/>
      <c r="G62" s="1306"/>
      <c r="H62" s="1306"/>
      <c r="I62" s="1306"/>
      <c r="J62" s="1306"/>
      <c r="K62" s="1306"/>
      <c r="L62" s="1306"/>
      <c r="M62" s="1306"/>
      <c r="N62" s="1306"/>
      <c r="O62" s="1307"/>
      <c r="P62" s="466"/>
    </row>
    <row r="63" spans="2:16">
      <c r="B63" s="7"/>
      <c r="C63" s="1308"/>
      <c r="D63" s="1492"/>
      <c r="E63" s="1492"/>
      <c r="F63" s="1492"/>
      <c r="G63" s="1492"/>
      <c r="H63" s="1492"/>
      <c r="I63" s="1492"/>
      <c r="J63" s="1492"/>
      <c r="K63" s="1492"/>
      <c r="L63" s="1492"/>
      <c r="M63" s="1492"/>
      <c r="N63" s="1492"/>
      <c r="O63" s="1310"/>
      <c r="P63" s="466"/>
    </row>
    <row r="64" spans="2:16" ht="13.5" thickBot="1">
      <c r="B64" s="7"/>
      <c r="C64" s="1311"/>
      <c r="D64" s="1312"/>
      <c r="E64" s="1312"/>
      <c r="F64" s="1312"/>
      <c r="G64" s="1312"/>
      <c r="H64" s="1312"/>
      <c r="I64" s="1312"/>
      <c r="J64" s="1312"/>
      <c r="K64" s="1312"/>
      <c r="L64" s="1312"/>
      <c r="M64" s="1312"/>
      <c r="N64" s="1312"/>
      <c r="O64" s="1313"/>
      <c r="P64" s="466"/>
    </row>
    <row r="65" spans="2:16" ht="15">
      <c r="B65" s="7"/>
      <c r="C65" s="1280" t="s">
        <v>44</v>
      </c>
      <c r="D65" s="1281"/>
      <c r="E65" s="1281"/>
      <c r="F65" s="1281"/>
      <c r="G65" s="1281"/>
      <c r="H65" s="1281"/>
      <c r="I65" s="1281"/>
      <c r="J65" s="611"/>
      <c r="K65" s="612"/>
      <c r="L65" s="60" t="s">
        <v>45</v>
      </c>
      <c r="M65" s="1301" t="s">
        <v>46</v>
      </c>
      <c r="N65" s="1302"/>
      <c r="O65" s="61"/>
      <c r="P65" s="473"/>
    </row>
    <row r="66" spans="2:16" ht="14.25">
      <c r="B66" s="7"/>
      <c r="C66" s="1488" t="s">
        <v>47</v>
      </c>
      <c r="D66" s="1489"/>
      <c r="E66" s="1489"/>
      <c r="F66" s="1489"/>
      <c r="G66" s="1489"/>
      <c r="H66" s="1489"/>
      <c r="I66" s="1489"/>
      <c r="J66" s="200"/>
      <c r="K66" s="201"/>
      <c r="L66" s="202">
        <v>0.22</v>
      </c>
      <c r="M66" s="1294">
        <f>+O61*L66</f>
        <v>7646.6448666666674</v>
      </c>
      <c r="N66" s="1295"/>
      <c r="O66" s="140"/>
      <c r="P66" s="134"/>
    </row>
    <row r="67" spans="2:16" ht="14.25">
      <c r="B67" s="7"/>
      <c r="C67" s="48" t="s">
        <v>48</v>
      </c>
      <c r="D67" s="49"/>
      <c r="E67" s="49"/>
      <c r="F67" s="49"/>
      <c r="G67" s="49"/>
      <c r="H67" s="49"/>
      <c r="I67" s="49"/>
      <c r="J67" s="200"/>
      <c r="K67" s="201"/>
      <c r="L67" s="202">
        <v>0.02</v>
      </c>
      <c r="M67" s="1294">
        <f>+O61*L67</f>
        <v>695.14953333333335</v>
      </c>
      <c r="N67" s="1295"/>
      <c r="O67" s="140"/>
      <c r="P67" s="134"/>
    </row>
    <row r="68" spans="2:16" ht="15" thickBot="1">
      <c r="B68" s="7"/>
      <c r="C68" s="616" t="s">
        <v>49</v>
      </c>
      <c r="D68" s="617"/>
      <c r="E68" s="617"/>
      <c r="F68" s="617"/>
      <c r="G68" s="617"/>
      <c r="H68" s="617"/>
      <c r="I68" s="617"/>
      <c r="J68" s="205"/>
      <c r="K68" s="206"/>
      <c r="L68" s="202">
        <v>0.05</v>
      </c>
      <c r="M68" s="1296">
        <f>+O61*L68</f>
        <v>1737.8738333333336</v>
      </c>
      <c r="N68" s="1297"/>
      <c r="O68" s="140"/>
      <c r="P68" s="134"/>
    </row>
    <row r="69" spans="2:16" ht="15.75" thickBot="1">
      <c r="B69" s="7"/>
      <c r="C69" s="1285" t="s">
        <v>29</v>
      </c>
      <c r="D69" s="1286"/>
      <c r="E69" s="1286"/>
      <c r="F69" s="1286"/>
      <c r="G69" s="1286"/>
      <c r="H69" s="1286"/>
      <c r="I69" s="1286"/>
      <c r="J69" s="1286"/>
      <c r="K69" s="1286"/>
      <c r="L69" s="1286"/>
      <c r="M69" s="1286"/>
      <c r="N69" s="1287"/>
      <c r="O69" s="67">
        <f>+M68+M67+M66</f>
        <v>10079.668233333334</v>
      </c>
      <c r="P69" s="478"/>
    </row>
    <row r="70" spans="2:16" ht="15" thickBot="1">
      <c r="B70" s="7"/>
      <c r="C70" s="42"/>
      <c r="D70" s="452"/>
      <c r="E70" s="452"/>
      <c r="F70" s="452"/>
      <c r="G70" s="452"/>
      <c r="H70" s="452"/>
      <c r="I70" s="452"/>
      <c r="J70" s="452"/>
      <c r="K70" s="452"/>
      <c r="L70" s="452"/>
      <c r="M70" s="452"/>
      <c r="N70" s="452"/>
      <c r="O70" s="43"/>
      <c r="P70" s="449"/>
    </row>
    <row r="71" spans="2:16" ht="15.75" thickBot="1">
      <c r="B71" s="7"/>
      <c r="C71" s="1298" t="s">
        <v>50</v>
      </c>
      <c r="D71" s="1299"/>
      <c r="E71" s="1299"/>
      <c r="F71" s="1299"/>
      <c r="G71" s="1299"/>
      <c r="H71" s="1299"/>
      <c r="I71" s="1299"/>
      <c r="J71" s="1299"/>
      <c r="K71" s="1299"/>
      <c r="L71" s="1299"/>
      <c r="M71" s="1299"/>
      <c r="N71" s="1300"/>
      <c r="O71" s="68">
        <f>+ROUND(O69+O61,0)</f>
        <v>44837</v>
      </c>
      <c r="P71" s="478"/>
    </row>
    <row r="72" spans="2:16" ht="14.25">
      <c r="B72" s="7"/>
      <c r="C72" s="39"/>
      <c r="D72" s="40"/>
      <c r="E72" s="40"/>
      <c r="F72" s="40"/>
      <c r="G72" s="40"/>
      <c r="H72" s="40"/>
      <c r="I72" s="40"/>
      <c r="J72" s="40"/>
      <c r="K72" s="40"/>
      <c r="L72" s="40"/>
      <c r="M72" s="40"/>
      <c r="N72" s="40"/>
      <c r="O72" s="41"/>
      <c r="P72" s="449"/>
    </row>
    <row r="73" spans="2:16" ht="18.75" customHeight="1" thickBot="1">
      <c r="B73" s="7"/>
      <c r="C73" s="1290"/>
      <c r="D73" s="1291"/>
      <c r="E73" s="1291"/>
      <c r="F73" s="58"/>
      <c r="G73" s="58"/>
      <c r="H73" s="58"/>
      <c r="I73" s="58"/>
      <c r="J73" s="58"/>
      <c r="K73" s="1288"/>
      <c r="L73" s="1288"/>
      <c r="M73" s="1288"/>
      <c r="N73" s="1288"/>
      <c r="O73" s="1289"/>
      <c r="P73" s="482"/>
    </row>
    <row r="74" spans="2:16" ht="13.5" thickBot="1">
      <c r="B74" s="639"/>
      <c r="C74" s="640"/>
      <c r="D74" s="640"/>
      <c r="E74" s="640"/>
      <c r="F74" s="640"/>
      <c r="G74" s="640"/>
      <c r="H74" s="640"/>
      <c r="I74" s="640"/>
      <c r="J74" s="640"/>
      <c r="K74" s="640"/>
      <c r="L74" s="640"/>
      <c r="M74" s="640"/>
      <c r="N74" s="640"/>
      <c r="O74" s="640"/>
      <c r="P74" s="641"/>
    </row>
    <row r="75" spans="2:16" ht="13.5" thickTop="1"/>
  </sheetData>
  <mergeCells count="88">
    <mergeCell ref="C16:O16"/>
    <mergeCell ref="C6:C12"/>
    <mergeCell ref="D6:K6"/>
    <mergeCell ref="L6:O7"/>
    <mergeCell ref="D7:K7"/>
    <mergeCell ref="D8:K8"/>
    <mergeCell ref="L8:L9"/>
    <mergeCell ref="M8:O9"/>
    <mergeCell ref="D9:K11"/>
    <mergeCell ref="L10:L12"/>
    <mergeCell ref="M10:M12"/>
    <mergeCell ref="N10:N12"/>
    <mergeCell ref="O10:O12"/>
    <mergeCell ref="D12:K12"/>
    <mergeCell ref="C17:O17"/>
    <mergeCell ref="D20:L20"/>
    <mergeCell ref="M20:N20"/>
    <mergeCell ref="C21:O23"/>
    <mergeCell ref="C24:G24"/>
    <mergeCell ref="H24:I24"/>
    <mergeCell ref="J24:K24"/>
    <mergeCell ref="M24:N24"/>
    <mergeCell ref="D19:L19"/>
    <mergeCell ref="M19:N19"/>
    <mergeCell ref="C25:G25"/>
    <mergeCell ref="H25:I25"/>
    <mergeCell ref="J25:K25"/>
    <mergeCell ref="M25:N25"/>
    <mergeCell ref="C26:G26"/>
    <mergeCell ref="M26:N26"/>
    <mergeCell ref="C27:G27"/>
    <mergeCell ref="M27:N27"/>
    <mergeCell ref="C28:G28"/>
    <mergeCell ref="M28:N28"/>
    <mergeCell ref="C29:G29"/>
    <mergeCell ref="H29:I29"/>
    <mergeCell ref="J29:K29"/>
    <mergeCell ref="M29:N29"/>
    <mergeCell ref="C30:N30"/>
    <mergeCell ref="C31:O33"/>
    <mergeCell ref="C34:J34"/>
    <mergeCell ref="M34:N34"/>
    <mergeCell ref="C35:J35"/>
    <mergeCell ref="M35:N35"/>
    <mergeCell ref="C36:J36"/>
    <mergeCell ref="M36:N36"/>
    <mergeCell ref="C37:J37"/>
    <mergeCell ref="M37:N37"/>
    <mergeCell ref="C38:J38"/>
    <mergeCell ref="M38:N38"/>
    <mergeCell ref="C39:J39"/>
    <mergeCell ref="M39:N39"/>
    <mergeCell ref="C40:J40"/>
    <mergeCell ref="M40:N40"/>
    <mergeCell ref="C41:J41"/>
    <mergeCell ref="M41:N41"/>
    <mergeCell ref="C51:O53"/>
    <mergeCell ref="C42:J42"/>
    <mergeCell ref="M42:N42"/>
    <mergeCell ref="C43:N43"/>
    <mergeCell ref="C44:O46"/>
    <mergeCell ref="C47:I47"/>
    <mergeCell ref="M47:N47"/>
    <mergeCell ref="C48:I48"/>
    <mergeCell ref="M48:N48"/>
    <mergeCell ref="C49:I49"/>
    <mergeCell ref="M49:N49"/>
    <mergeCell ref="C50:N50"/>
    <mergeCell ref="C66:I66"/>
    <mergeCell ref="M66:N66"/>
    <mergeCell ref="C54:I54"/>
    <mergeCell ref="M54:N54"/>
    <mergeCell ref="M55:N55"/>
    <mergeCell ref="M56:N56"/>
    <mergeCell ref="M57:N57"/>
    <mergeCell ref="C58:I58"/>
    <mergeCell ref="M58:N58"/>
    <mergeCell ref="C59:N59"/>
    <mergeCell ref="C61:N61"/>
    <mergeCell ref="C62:O64"/>
    <mergeCell ref="C65:I65"/>
    <mergeCell ref="M65:N65"/>
    <mergeCell ref="M67:N67"/>
    <mergeCell ref="M68:N68"/>
    <mergeCell ref="C69:N69"/>
    <mergeCell ref="C71:N71"/>
    <mergeCell ref="C73:E73"/>
    <mergeCell ref="K73:O73"/>
  </mergeCells>
  <pageMargins left="0.7" right="0.7" top="0.75" bottom="0.75" header="0.3" footer="0.3"/>
  <pageSetup scale="50"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57B7D5-365D-CD48-A21F-F287FEC71383}">
  <dimension ref="B1:P78"/>
  <sheetViews>
    <sheetView view="pageBreakPreview" topLeftCell="A16" zoomScale="70" zoomScaleNormal="80" zoomScaleSheetLayoutView="70" workbookViewId="0">
      <selection activeCell="D21" sqref="D21:L21"/>
    </sheetView>
  </sheetViews>
  <sheetFormatPr baseColWidth="10" defaultColWidth="11.42578125" defaultRowHeight="12.75"/>
  <cols>
    <col min="1" max="2" width="3.42578125" style="1" customWidth="1"/>
    <col min="3" max="3" width="12.42578125" style="1" customWidth="1"/>
    <col min="4" max="4" width="18" style="1" customWidth="1"/>
    <col min="5" max="9" width="11.42578125" style="1"/>
    <col min="10" max="10" width="16.28515625" style="1" customWidth="1"/>
    <col min="11" max="11" width="16.140625" style="1" customWidth="1"/>
    <col min="12" max="12" width="17.42578125" style="1" customWidth="1"/>
    <col min="13" max="14" width="11.42578125" style="1"/>
    <col min="15" max="15" width="20" style="1" customWidth="1"/>
    <col min="16" max="17" width="3.42578125" style="1" customWidth="1"/>
    <col min="18" max="16384" width="11.42578125" style="1"/>
  </cols>
  <sheetData>
    <row r="1" spans="2:16" ht="13.5" thickBot="1"/>
    <row r="2" spans="2:16" ht="13.5" thickTop="1">
      <c r="B2" s="4"/>
      <c r="C2" s="5"/>
      <c r="D2" s="5"/>
      <c r="E2" s="5"/>
      <c r="F2" s="5"/>
      <c r="G2" s="5"/>
      <c r="H2" s="5"/>
      <c r="I2" s="5"/>
      <c r="J2" s="5"/>
      <c r="K2" s="5"/>
      <c r="L2" s="5"/>
      <c r="M2" s="5"/>
      <c r="N2" s="5"/>
      <c r="O2" s="5"/>
      <c r="P2" s="634"/>
    </row>
    <row r="3" spans="2:16">
      <c r="B3" s="7"/>
      <c r="C3" s="71" t="s">
        <v>9</v>
      </c>
      <c r="D3" s="72" t="s">
        <v>10</v>
      </c>
      <c r="E3" s="71" t="s">
        <v>11</v>
      </c>
      <c r="F3" s="72">
        <v>2</v>
      </c>
      <c r="P3" s="449"/>
    </row>
    <row r="4" spans="2:16">
      <c r="B4" s="7"/>
      <c r="C4" s="450"/>
      <c r="D4" s="451"/>
      <c r="E4" s="450"/>
      <c r="F4" s="451"/>
      <c r="P4" s="449"/>
    </row>
    <row r="5" spans="2:16" ht="15" thickBot="1">
      <c r="B5" s="7"/>
      <c r="C5" s="452"/>
      <c r="D5" s="452"/>
      <c r="E5" s="452"/>
      <c r="F5" s="452"/>
      <c r="G5" s="452"/>
      <c r="H5" s="452"/>
      <c r="I5" s="452"/>
      <c r="J5" s="452"/>
      <c r="K5" s="452"/>
      <c r="L5" s="452"/>
      <c r="M5" s="452"/>
      <c r="N5" s="452"/>
      <c r="O5" s="452"/>
      <c r="P5" s="449"/>
    </row>
    <row r="6" spans="2:16" ht="15">
      <c r="B6" s="7"/>
      <c r="C6" s="1328"/>
      <c r="D6" s="1330"/>
      <c r="E6" s="1331"/>
      <c r="F6" s="1331"/>
      <c r="G6" s="1331"/>
      <c r="H6" s="1331"/>
      <c r="I6" s="1331"/>
      <c r="J6" s="1331"/>
      <c r="K6" s="1332"/>
      <c r="L6" s="1510"/>
      <c r="M6" s="1511"/>
      <c r="N6" s="1511"/>
      <c r="O6" s="1512"/>
      <c r="P6" s="635"/>
    </row>
    <row r="7" spans="2:16" ht="15">
      <c r="B7" s="7"/>
      <c r="C7" s="1329"/>
      <c r="D7" s="1317" t="s">
        <v>58</v>
      </c>
      <c r="E7" s="1509"/>
      <c r="F7" s="1509"/>
      <c r="G7" s="1509"/>
      <c r="H7" s="1509"/>
      <c r="I7" s="1509"/>
      <c r="J7" s="1509"/>
      <c r="K7" s="1319"/>
      <c r="L7" s="1513"/>
      <c r="M7" s="1514"/>
      <c r="N7" s="1514"/>
      <c r="O7" s="1515"/>
      <c r="P7" s="635"/>
    </row>
    <row r="8" spans="2:16" ht="15">
      <c r="B8" s="7"/>
      <c r="C8" s="1329"/>
      <c r="D8" s="1317"/>
      <c r="E8" s="1509"/>
      <c r="F8" s="1509"/>
      <c r="G8" s="1509"/>
      <c r="H8" s="1509"/>
      <c r="I8" s="1509"/>
      <c r="J8" s="1509"/>
      <c r="K8" s="1319"/>
      <c r="L8" s="1505" t="s">
        <v>12</v>
      </c>
      <c r="M8" s="1516"/>
      <c r="N8" s="1517"/>
      <c r="O8" s="1518"/>
      <c r="P8" s="635"/>
    </row>
    <row r="9" spans="2:16" ht="15" customHeight="1">
      <c r="B9" s="7"/>
      <c r="C9" s="1329"/>
      <c r="D9" s="1320"/>
      <c r="E9" s="1519"/>
      <c r="F9" s="1519"/>
      <c r="G9" s="1519"/>
      <c r="H9" s="1519"/>
      <c r="I9" s="1519"/>
      <c r="J9" s="1519"/>
      <c r="K9" s="1322"/>
      <c r="L9" s="1334"/>
      <c r="M9" s="1346"/>
      <c r="N9" s="1347"/>
      <c r="O9" s="1348"/>
      <c r="P9" s="453"/>
    </row>
    <row r="10" spans="2:16" ht="12.75" customHeight="1">
      <c r="B10" s="7"/>
      <c r="C10" s="1329"/>
      <c r="D10" s="1320"/>
      <c r="E10" s="1519"/>
      <c r="F10" s="1519"/>
      <c r="G10" s="1519"/>
      <c r="H10" s="1519"/>
      <c r="I10" s="1519"/>
      <c r="J10" s="1519"/>
      <c r="K10" s="1322"/>
      <c r="L10" s="1505" t="s">
        <v>13</v>
      </c>
      <c r="M10" s="1505">
        <v>1</v>
      </c>
      <c r="N10" s="1505" t="s">
        <v>14</v>
      </c>
      <c r="O10" s="1507">
        <v>1</v>
      </c>
      <c r="P10" s="635"/>
    </row>
    <row r="11" spans="2:16" ht="13.5" customHeight="1">
      <c r="B11" s="7"/>
      <c r="C11" s="1329"/>
      <c r="D11" s="1320"/>
      <c r="E11" s="1519"/>
      <c r="F11" s="1519"/>
      <c r="G11" s="1519"/>
      <c r="H11" s="1519"/>
      <c r="I11" s="1519"/>
      <c r="J11" s="1519"/>
      <c r="K11" s="1322"/>
      <c r="L11" s="1506"/>
      <c r="M11" s="1506"/>
      <c r="N11" s="1506"/>
      <c r="O11" s="1508"/>
      <c r="P11" s="635"/>
    </row>
    <row r="12" spans="2:16" ht="15">
      <c r="B12" s="7"/>
      <c r="C12" s="1329"/>
      <c r="D12" s="1317" t="s">
        <v>15</v>
      </c>
      <c r="E12" s="1509"/>
      <c r="F12" s="1509"/>
      <c r="G12" s="1509"/>
      <c r="H12" s="1509"/>
      <c r="I12" s="1509"/>
      <c r="J12" s="1509"/>
      <c r="K12" s="1319"/>
      <c r="L12" s="1506"/>
      <c r="M12" s="1506"/>
      <c r="N12" s="1506"/>
      <c r="O12" s="1508"/>
      <c r="P12" s="635"/>
    </row>
    <row r="13" spans="2:16" ht="15.75" thickBot="1">
      <c r="B13" s="7"/>
      <c r="C13" s="24"/>
      <c r="D13" s="25"/>
      <c r="E13" s="25"/>
      <c r="F13" s="25"/>
      <c r="G13" s="25"/>
      <c r="H13" s="25"/>
      <c r="I13" s="25"/>
      <c r="J13" s="25"/>
      <c r="K13" s="25"/>
      <c r="L13" s="25"/>
      <c r="M13" s="26"/>
      <c r="N13" s="26"/>
      <c r="O13" s="27"/>
      <c r="P13" s="454"/>
    </row>
    <row r="14" spans="2:16" ht="15">
      <c r="B14" s="7"/>
      <c r="C14" s="28"/>
      <c r="D14" s="614"/>
      <c r="E14" s="614"/>
      <c r="F14" s="614"/>
      <c r="G14" s="614"/>
      <c r="H14" s="614"/>
      <c r="I14" s="614"/>
      <c r="J14" s="614"/>
      <c r="K14" s="614"/>
      <c r="L14" s="29" t="s">
        <v>16</v>
      </c>
      <c r="M14" s="30" t="s">
        <v>17</v>
      </c>
      <c r="N14" s="30" t="s">
        <v>18</v>
      </c>
      <c r="O14" s="31" t="s">
        <v>19</v>
      </c>
      <c r="P14" s="453"/>
    </row>
    <row r="15" spans="2:16" ht="15">
      <c r="B15" s="7"/>
      <c r="C15" s="32"/>
      <c r="D15" s="615"/>
      <c r="E15" s="615"/>
      <c r="F15" s="615"/>
      <c r="G15" s="615"/>
      <c r="H15" s="615"/>
      <c r="I15" s="615"/>
      <c r="J15" s="615"/>
      <c r="K15" s="615"/>
      <c r="L15" s="456"/>
      <c r="M15" s="34"/>
      <c r="N15" s="34"/>
      <c r="O15" s="35"/>
      <c r="P15" s="457"/>
    </row>
    <row r="16" spans="2:16" ht="15" thickBot="1">
      <c r="B16" s="7"/>
      <c r="C16" s="616"/>
      <c r="D16" s="617"/>
      <c r="E16" s="617"/>
      <c r="F16" s="617"/>
      <c r="G16" s="617"/>
      <c r="H16" s="617"/>
      <c r="I16" s="617"/>
      <c r="J16" s="617"/>
      <c r="K16" s="617"/>
      <c r="L16" s="617"/>
      <c r="M16" s="617"/>
      <c r="N16" s="617"/>
      <c r="O16" s="38"/>
      <c r="P16" s="449"/>
    </row>
    <row r="17" spans="2:16" ht="15" thickBot="1">
      <c r="B17" s="7"/>
      <c r="C17" s="39"/>
      <c r="D17" s="40"/>
      <c r="E17" s="40"/>
      <c r="F17" s="40"/>
      <c r="G17" s="40"/>
      <c r="H17" s="40"/>
      <c r="I17" s="452"/>
      <c r="J17" s="452"/>
      <c r="K17" s="40"/>
      <c r="L17" s="40"/>
      <c r="M17" s="40"/>
      <c r="N17" s="40"/>
      <c r="O17" s="41"/>
      <c r="P17" s="449"/>
    </row>
    <row r="18" spans="2:16" ht="15">
      <c r="B18" s="7"/>
      <c r="C18" s="1325" t="s">
        <v>20</v>
      </c>
      <c r="D18" s="1326"/>
      <c r="E18" s="1326"/>
      <c r="F18" s="1326"/>
      <c r="G18" s="1326"/>
      <c r="H18" s="1326"/>
      <c r="I18" s="1326"/>
      <c r="J18" s="1326"/>
      <c r="K18" s="1326"/>
      <c r="L18" s="1326"/>
      <c r="M18" s="1326"/>
      <c r="N18" s="1326"/>
      <c r="O18" s="1327"/>
      <c r="P18" s="463"/>
    </row>
    <row r="19" spans="2:16" ht="15" thickBot="1">
      <c r="B19" s="7"/>
      <c r="C19" s="42"/>
      <c r="D19" s="452"/>
      <c r="E19" s="452"/>
      <c r="F19" s="452"/>
      <c r="G19" s="452"/>
      <c r="H19" s="452"/>
      <c r="I19" s="452"/>
      <c r="J19" s="452"/>
      <c r="K19" s="452"/>
      <c r="L19" s="452"/>
      <c r="M19" s="452"/>
      <c r="N19" s="452"/>
      <c r="O19" s="43"/>
      <c r="P19" s="449"/>
    </row>
    <row r="20" spans="2:16" ht="15">
      <c r="B20" s="7"/>
      <c r="C20" s="44" t="s">
        <v>21</v>
      </c>
      <c r="D20" s="1352" t="s">
        <v>2</v>
      </c>
      <c r="E20" s="1353"/>
      <c r="F20" s="1353"/>
      <c r="G20" s="1353"/>
      <c r="H20" s="1353"/>
      <c r="I20" s="1353"/>
      <c r="J20" s="1353"/>
      <c r="K20" s="1353"/>
      <c r="L20" s="1354"/>
      <c r="M20" s="1323" t="s">
        <v>22</v>
      </c>
      <c r="N20" s="1324"/>
      <c r="O20" s="44" t="s">
        <v>4</v>
      </c>
      <c r="P20" s="464"/>
    </row>
    <row r="21" spans="2:16" ht="37.5" customHeight="1" thickBot="1">
      <c r="B21" s="7"/>
      <c r="C21" s="45">
        <v>5.0999999999999996</v>
      </c>
      <c r="D21" s="1389" t="s">
        <v>334</v>
      </c>
      <c r="E21" s="1390"/>
      <c r="F21" s="1390"/>
      <c r="G21" s="1390"/>
      <c r="H21" s="1390"/>
      <c r="I21" s="1390"/>
      <c r="J21" s="1390"/>
      <c r="K21" s="1390"/>
      <c r="L21" s="1391"/>
      <c r="M21" s="1361" t="s">
        <v>335</v>
      </c>
      <c r="N21" s="1362"/>
      <c r="O21" s="46">
        <v>1</v>
      </c>
      <c r="P21" s="465"/>
    </row>
    <row r="22" spans="2:16">
      <c r="B22" s="7"/>
      <c r="C22" s="1305" t="s">
        <v>23</v>
      </c>
      <c r="D22" s="1306"/>
      <c r="E22" s="1306"/>
      <c r="F22" s="1306"/>
      <c r="G22" s="1306"/>
      <c r="H22" s="1306"/>
      <c r="I22" s="1306"/>
      <c r="J22" s="1306"/>
      <c r="K22" s="1306"/>
      <c r="L22" s="1306"/>
      <c r="M22" s="1306"/>
      <c r="N22" s="1306"/>
      <c r="O22" s="1307"/>
      <c r="P22" s="466"/>
    </row>
    <row r="23" spans="2:16">
      <c r="B23" s="7"/>
      <c r="C23" s="1308"/>
      <c r="D23" s="1492"/>
      <c r="E23" s="1492"/>
      <c r="F23" s="1492"/>
      <c r="G23" s="1492"/>
      <c r="H23" s="1492"/>
      <c r="I23" s="1492"/>
      <c r="J23" s="1492"/>
      <c r="K23" s="1492"/>
      <c r="L23" s="1492"/>
      <c r="M23" s="1492"/>
      <c r="N23" s="1492"/>
      <c r="O23" s="1310"/>
      <c r="P23" s="466"/>
    </row>
    <row r="24" spans="2:16" ht="13.5" thickBot="1">
      <c r="B24" s="7"/>
      <c r="C24" s="1311"/>
      <c r="D24" s="1312"/>
      <c r="E24" s="1312"/>
      <c r="F24" s="1312"/>
      <c r="G24" s="1312"/>
      <c r="H24" s="1312"/>
      <c r="I24" s="1312"/>
      <c r="J24" s="1312"/>
      <c r="K24" s="1312"/>
      <c r="L24" s="1312"/>
      <c r="M24" s="1312"/>
      <c r="N24" s="1312"/>
      <c r="O24" s="1313"/>
      <c r="P24" s="466"/>
    </row>
    <row r="25" spans="2:16" ht="15">
      <c r="B25" s="7"/>
      <c r="C25" s="1280" t="s">
        <v>2</v>
      </c>
      <c r="D25" s="1350"/>
      <c r="E25" s="1350"/>
      <c r="F25" s="1350"/>
      <c r="G25" s="1351"/>
      <c r="H25" s="1314" t="s">
        <v>24</v>
      </c>
      <c r="I25" s="1350"/>
      <c r="J25" s="1359" t="s">
        <v>25</v>
      </c>
      <c r="K25" s="1360"/>
      <c r="L25" s="247" t="s">
        <v>26</v>
      </c>
      <c r="M25" s="1314" t="s">
        <v>27</v>
      </c>
      <c r="N25" s="1282"/>
      <c r="O25" s="644" t="s">
        <v>28</v>
      </c>
      <c r="P25" s="467"/>
    </row>
    <row r="26" spans="2:16" ht="14.25">
      <c r="B26" s="7"/>
      <c r="C26" s="1488" t="s">
        <v>59</v>
      </c>
      <c r="D26" s="1489"/>
      <c r="E26" s="1489"/>
      <c r="F26" s="1489"/>
      <c r="G26" s="1503"/>
      <c r="H26" s="1504"/>
      <c r="I26" s="1503"/>
      <c r="J26" s="1504"/>
      <c r="K26" s="1503"/>
      <c r="L26" s="214"/>
      <c r="M26" s="1357">
        <v>0.1</v>
      </c>
      <c r="N26" s="1358"/>
      <c r="O26" s="425">
        <f>+M26*O60</f>
        <v>1608.7700000000002</v>
      </c>
      <c r="P26" s="132"/>
    </row>
    <row r="27" spans="2:16" ht="14.25">
      <c r="B27" s="7"/>
      <c r="C27" s="1498" t="s">
        <v>349</v>
      </c>
      <c r="D27" s="1499"/>
      <c r="E27" s="1499"/>
      <c r="F27" s="1499"/>
      <c r="G27" s="1500"/>
      <c r="H27" s="51"/>
      <c r="I27" s="50"/>
      <c r="J27" s="51"/>
      <c r="K27" s="50"/>
      <c r="L27" s="424">
        <f>+'MATRIZ DE MERCADO LA LT'!J86</f>
        <v>92053</v>
      </c>
      <c r="M27" s="1357">
        <v>2.5</v>
      </c>
      <c r="N27" s="1358"/>
      <c r="O27" s="425">
        <f>+L27/M27</f>
        <v>36821.199999999997</v>
      </c>
      <c r="P27" s="132"/>
    </row>
    <row r="28" spans="2:16" ht="14.25" customHeight="1">
      <c r="B28" s="7"/>
      <c r="C28" s="1498" t="s">
        <v>193</v>
      </c>
      <c r="D28" s="1499"/>
      <c r="E28" s="1499"/>
      <c r="F28" s="1499"/>
      <c r="G28" s="1500"/>
      <c r="H28" s="51"/>
      <c r="I28" s="50"/>
      <c r="J28" s="51"/>
      <c r="K28" s="50"/>
      <c r="L28" s="424">
        <f>+'MATRIZ DE MERCADO LA LT'!J158</f>
        <v>129601</v>
      </c>
      <c r="M28" s="1357">
        <v>2.5</v>
      </c>
      <c r="N28" s="1358"/>
      <c r="O28" s="425">
        <f>+L28/M28</f>
        <v>51840.4</v>
      </c>
      <c r="P28" s="132"/>
    </row>
    <row r="29" spans="2:16" ht="14.25">
      <c r="B29" s="7"/>
      <c r="C29" s="1498" t="s">
        <v>341</v>
      </c>
      <c r="D29" s="1499"/>
      <c r="E29" s="1499"/>
      <c r="F29" s="1499"/>
      <c r="G29" s="1500"/>
      <c r="H29" s="51"/>
      <c r="I29" s="50"/>
      <c r="J29" s="51"/>
      <c r="K29" s="50"/>
      <c r="L29" s="424">
        <f>+'MATRIZ DE MERCADO LA LT'!J69</f>
        <v>16407.8125</v>
      </c>
      <c r="M29" s="1357">
        <v>2.5</v>
      </c>
      <c r="N29" s="1358"/>
      <c r="O29" s="425">
        <f>+L29/M29</f>
        <v>6563.125</v>
      </c>
      <c r="P29" s="132"/>
    </row>
    <row r="30" spans="2:16" ht="15" thickBot="1">
      <c r="B30" s="7"/>
      <c r="C30" s="1490"/>
      <c r="D30" s="1491"/>
      <c r="E30" s="1491"/>
      <c r="F30" s="1491"/>
      <c r="G30" s="1501"/>
      <c r="H30" s="1502"/>
      <c r="I30" s="1501"/>
      <c r="J30" s="1502"/>
      <c r="K30" s="1501"/>
      <c r="L30" s="180"/>
      <c r="M30" s="1370"/>
      <c r="N30" s="1371"/>
      <c r="O30" s="135"/>
      <c r="P30" s="132"/>
    </row>
    <row r="31" spans="2:16" ht="15.75" thickBot="1">
      <c r="B31" s="7"/>
      <c r="C31" s="1285" t="s">
        <v>29</v>
      </c>
      <c r="D31" s="1286"/>
      <c r="E31" s="1286"/>
      <c r="F31" s="1286"/>
      <c r="G31" s="1286"/>
      <c r="H31" s="1286"/>
      <c r="I31" s="1286"/>
      <c r="J31" s="1286"/>
      <c r="K31" s="1286"/>
      <c r="L31" s="1372"/>
      <c r="M31" s="1286"/>
      <c r="N31" s="1287"/>
      <c r="O31" s="52">
        <f>+O30+O29+O28+O26+O27</f>
        <v>96833.494999999995</v>
      </c>
      <c r="P31" s="470"/>
    </row>
    <row r="32" spans="2:16" ht="13.5" customHeight="1">
      <c r="B32" s="7"/>
      <c r="C32" s="1305" t="s">
        <v>30</v>
      </c>
      <c r="D32" s="1306"/>
      <c r="E32" s="1306"/>
      <c r="F32" s="1306"/>
      <c r="G32" s="1306"/>
      <c r="H32" s="1306"/>
      <c r="I32" s="1306"/>
      <c r="J32" s="1306"/>
      <c r="K32" s="1306"/>
      <c r="L32" s="1306"/>
      <c r="M32" s="1306"/>
      <c r="N32" s="1306"/>
      <c r="O32" s="1307"/>
      <c r="P32" s="466"/>
    </row>
    <row r="33" spans="2:16">
      <c r="B33" s="7"/>
      <c r="C33" s="1308"/>
      <c r="D33" s="1492"/>
      <c r="E33" s="1492"/>
      <c r="F33" s="1492"/>
      <c r="G33" s="1492"/>
      <c r="H33" s="1492"/>
      <c r="I33" s="1492"/>
      <c r="J33" s="1492"/>
      <c r="K33" s="1492"/>
      <c r="L33" s="1492"/>
      <c r="M33" s="1492"/>
      <c r="N33" s="1492"/>
      <c r="O33" s="1310"/>
      <c r="P33" s="466"/>
    </row>
    <row r="34" spans="2:16" ht="13.5" thickBot="1">
      <c r="B34" s="7"/>
      <c r="C34" s="1311"/>
      <c r="D34" s="1312"/>
      <c r="E34" s="1312"/>
      <c r="F34" s="1312"/>
      <c r="G34" s="1312"/>
      <c r="H34" s="1312"/>
      <c r="I34" s="1312"/>
      <c r="J34" s="1312"/>
      <c r="K34" s="1312"/>
      <c r="L34" s="1312"/>
      <c r="M34" s="1312"/>
      <c r="N34" s="1312"/>
      <c r="O34" s="1313"/>
      <c r="P34" s="466"/>
    </row>
    <row r="35" spans="2:16" ht="15">
      <c r="B35" s="7"/>
      <c r="C35" s="1280" t="s">
        <v>2</v>
      </c>
      <c r="D35" s="1281"/>
      <c r="E35" s="1281"/>
      <c r="F35" s="1281"/>
      <c r="G35" s="1281"/>
      <c r="H35" s="1281"/>
      <c r="I35" s="1281"/>
      <c r="J35" s="1282"/>
      <c r="K35" s="613" t="s">
        <v>22</v>
      </c>
      <c r="L35" s="247" t="s">
        <v>4</v>
      </c>
      <c r="M35" s="1314" t="s">
        <v>31</v>
      </c>
      <c r="N35" s="1282"/>
      <c r="O35" s="47" t="s">
        <v>28</v>
      </c>
      <c r="P35" s="467"/>
    </row>
    <row r="36" spans="2:16" ht="15">
      <c r="B36" s="7"/>
      <c r="C36" s="1493" t="s">
        <v>350</v>
      </c>
      <c r="D36" s="1493"/>
      <c r="E36" s="1493"/>
      <c r="F36" s="1493"/>
      <c r="G36" s="1493"/>
      <c r="H36" s="1493"/>
      <c r="I36" s="1493"/>
      <c r="J36" s="1493"/>
      <c r="K36" s="245" t="s">
        <v>335</v>
      </c>
      <c r="L36" s="119">
        <v>1.3</v>
      </c>
      <c r="M36" s="1497">
        <f>+'MATRIZ DE MERCADO LA LT'!J4</f>
        <v>40172</v>
      </c>
      <c r="N36" s="1497"/>
      <c r="O36" s="424">
        <f>+L36*M36</f>
        <v>52223.6</v>
      </c>
      <c r="P36" s="467"/>
    </row>
    <row r="37" spans="2:16" ht="15">
      <c r="B37" s="7"/>
      <c r="C37" s="1493" t="s">
        <v>61</v>
      </c>
      <c r="D37" s="1493"/>
      <c r="E37" s="1493"/>
      <c r="F37" s="1493"/>
      <c r="G37" s="1493"/>
      <c r="H37" s="1493"/>
      <c r="I37" s="1493"/>
      <c r="J37" s="1493"/>
      <c r="K37" s="245" t="s">
        <v>351</v>
      </c>
      <c r="L37" s="119">
        <v>24</v>
      </c>
      <c r="M37" s="1497">
        <f>+'MATRIZ DE MERCADO LA LT'!J57</f>
        <v>41</v>
      </c>
      <c r="N37" s="1497"/>
      <c r="O37" s="424">
        <f t="shared" ref="O37:O41" si="0">+L37*M37</f>
        <v>984</v>
      </c>
      <c r="P37" s="467"/>
    </row>
    <row r="38" spans="2:16" ht="15">
      <c r="B38" s="7"/>
      <c r="C38" s="1493"/>
      <c r="D38" s="1493"/>
      <c r="E38" s="1493"/>
      <c r="F38" s="1493"/>
      <c r="G38" s="1493"/>
      <c r="H38" s="1493"/>
      <c r="I38" s="1493"/>
      <c r="J38" s="1493"/>
      <c r="K38" s="245"/>
      <c r="L38" s="119"/>
      <c r="M38" s="1497"/>
      <c r="N38" s="1497"/>
      <c r="O38" s="636">
        <f t="shared" si="0"/>
        <v>0</v>
      </c>
      <c r="P38" s="467"/>
    </row>
    <row r="39" spans="2:16" ht="15">
      <c r="B39" s="7"/>
      <c r="C39" s="1493"/>
      <c r="D39" s="1493"/>
      <c r="E39" s="1493"/>
      <c r="F39" s="1493"/>
      <c r="G39" s="1493"/>
      <c r="H39" s="1493"/>
      <c r="I39" s="1493"/>
      <c r="J39" s="1493"/>
      <c r="K39" s="245"/>
      <c r="L39" s="119"/>
      <c r="M39" s="1497"/>
      <c r="N39" s="1497"/>
      <c r="O39" s="636">
        <f t="shared" si="0"/>
        <v>0</v>
      </c>
      <c r="P39" s="467"/>
    </row>
    <row r="40" spans="2:16" ht="15">
      <c r="B40" s="7"/>
      <c r="C40" s="1493"/>
      <c r="D40" s="1493"/>
      <c r="E40" s="1493"/>
      <c r="F40" s="1493"/>
      <c r="G40" s="1493"/>
      <c r="H40" s="1493"/>
      <c r="I40" s="1493"/>
      <c r="J40" s="1493"/>
      <c r="K40" s="245"/>
      <c r="L40" s="119"/>
      <c r="M40" s="1482"/>
      <c r="N40" s="1482"/>
      <c r="O40" s="636">
        <f t="shared" si="0"/>
        <v>0</v>
      </c>
      <c r="P40" s="467"/>
    </row>
    <row r="41" spans="2:16" ht="15">
      <c r="B41" s="7"/>
      <c r="C41" s="1493"/>
      <c r="D41" s="1493"/>
      <c r="E41" s="1493"/>
      <c r="F41" s="1493"/>
      <c r="G41" s="1493"/>
      <c r="H41" s="1493"/>
      <c r="I41" s="1493"/>
      <c r="J41" s="1493"/>
      <c r="K41" s="245"/>
      <c r="L41" s="637"/>
      <c r="M41" s="1482"/>
      <c r="N41" s="1482"/>
      <c r="O41" s="636">
        <f t="shared" si="0"/>
        <v>0</v>
      </c>
      <c r="P41" s="467"/>
    </row>
    <row r="42" spans="2:16" ht="14.25">
      <c r="B42" s="7"/>
      <c r="C42" s="1493"/>
      <c r="D42" s="1493"/>
      <c r="E42" s="1493"/>
      <c r="F42" s="1493"/>
      <c r="G42" s="1493"/>
      <c r="H42" s="1493"/>
      <c r="I42" s="1493"/>
      <c r="J42" s="1493"/>
      <c r="K42" s="245"/>
      <c r="L42" s="119"/>
      <c r="M42" s="1482"/>
      <c r="N42" s="1482"/>
      <c r="O42" s="636">
        <f>+L42*O60</f>
        <v>0</v>
      </c>
      <c r="P42" s="132"/>
    </row>
    <row r="43" spans="2:16" ht="14.25">
      <c r="B43" s="7"/>
      <c r="C43" s="1493"/>
      <c r="D43" s="1493"/>
      <c r="E43" s="1493"/>
      <c r="F43" s="1493"/>
      <c r="G43" s="1493"/>
      <c r="H43" s="1493"/>
      <c r="I43" s="1493"/>
      <c r="J43" s="1493"/>
      <c r="K43" s="245"/>
      <c r="L43" s="637"/>
      <c r="M43" s="1494"/>
      <c r="N43" s="1494"/>
      <c r="O43" s="214"/>
      <c r="P43" s="132"/>
    </row>
    <row r="44" spans="2:16" ht="15.75" thickBot="1">
      <c r="B44" s="7"/>
      <c r="C44" s="1495" t="s">
        <v>29</v>
      </c>
      <c r="D44" s="1372"/>
      <c r="E44" s="1372"/>
      <c r="F44" s="1372"/>
      <c r="G44" s="1372"/>
      <c r="H44" s="1372"/>
      <c r="I44" s="1372"/>
      <c r="J44" s="1372"/>
      <c r="K44" s="1372"/>
      <c r="L44" s="1372"/>
      <c r="M44" s="1372"/>
      <c r="N44" s="1496"/>
      <c r="O44" s="638">
        <f>SUM(O36:O43)</f>
        <v>53207.6</v>
      </c>
      <c r="P44" s="132"/>
    </row>
    <row r="45" spans="2:16">
      <c r="B45" s="7"/>
      <c r="C45" s="1305" t="s">
        <v>32</v>
      </c>
      <c r="D45" s="1306"/>
      <c r="E45" s="1306"/>
      <c r="F45" s="1306"/>
      <c r="G45" s="1306"/>
      <c r="H45" s="1306"/>
      <c r="I45" s="1306"/>
      <c r="J45" s="1306"/>
      <c r="K45" s="1306"/>
      <c r="L45" s="1306"/>
      <c r="M45" s="1306"/>
      <c r="N45" s="1306"/>
      <c r="O45" s="1307"/>
      <c r="P45" s="466"/>
    </row>
    <row r="46" spans="2:16">
      <c r="B46" s="7"/>
      <c r="C46" s="1308"/>
      <c r="D46" s="1492"/>
      <c r="E46" s="1492"/>
      <c r="F46" s="1492"/>
      <c r="G46" s="1492"/>
      <c r="H46" s="1492"/>
      <c r="I46" s="1492"/>
      <c r="J46" s="1492"/>
      <c r="K46" s="1492"/>
      <c r="L46" s="1492"/>
      <c r="M46" s="1492"/>
      <c r="N46" s="1492"/>
      <c r="O46" s="1310"/>
      <c r="P46" s="466"/>
    </row>
    <row r="47" spans="2:16" ht="13.5" thickBot="1">
      <c r="B47" s="7"/>
      <c r="C47" s="1311"/>
      <c r="D47" s="1312"/>
      <c r="E47" s="1312"/>
      <c r="F47" s="1312"/>
      <c r="G47" s="1312"/>
      <c r="H47" s="1312"/>
      <c r="I47" s="1312"/>
      <c r="J47" s="1312"/>
      <c r="K47" s="1312"/>
      <c r="L47" s="1312"/>
      <c r="M47" s="1312"/>
      <c r="N47" s="1312"/>
      <c r="O47" s="1313"/>
      <c r="P47" s="466"/>
    </row>
    <row r="48" spans="2:16" ht="17.25">
      <c r="B48" s="7"/>
      <c r="C48" s="1280" t="s">
        <v>33</v>
      </c>
      <c r="D48" s="1281"/>
      <c r="E48" s="1281"/>
      <c r="F48" s="1281"/>
      <c r="G48" s="1281"/>
      <c r="H48" s="1281"/>
      <c r="I48" s="1281"/>
      <c r="J48" s="247" t="s">
        <v>34</v>
      </c>
      <c r="K48" s="611" t="s">
        <v>35</v>
      </c>
      <c r="L48" s="55" t="s">
        <v>51</v>
      </c>
      <c r="M48" s="1314" t="s">
        <v>36</v>
      </c>
      <c r="N48" s="1282"/>
      <c r="O48" s="47" t="s">
        <v>28</v>
      </c>
      <c r="P48" s="467"/>
    </row>
    <row r="49" spans="2:16" ht="14.25">
      <c r="B49" s="7"/>
      <c r="C49" s="1488" t="s">
        <v>62</v>
      </c>
      <c r="D49" s="1489"/>
      <c r="E49" s="1489"/>
      <c r="F49" s="1489"/>
      <c r="G49" s="1489"/>
      <c r="H49" s="1489"/>
      <c r="I49" s="1489"/>
      <c r="J49" s="246"/>
      <c r="K49" s="56">
        <v>10.3</v>
      </c>
      <c r="L49" s="246"/>
      <c r="M49" s="1294">
        <f>+'MATRIZ DE MERCADO LA LT'!J92</f>
        <v>1257</v>
      </c>
      <c r="N49" s="1295"/>
      <c r="O49" s="425">
        <f>+M49*K49</f>
        <v>12947.1</v>
      </c>
      <c r="P49" s="132"/>
    </row>
    <row r="50" spans="2:16" ht="15" thickBot="1">
      <c r="B50" s="7"/>
      <c r="C50" s="1490" t="s">
        <v>192</v>
      </c>
      <c r="D50" s="1491"/>
      <c r="E50" s="1491"/>
      <c r="F50" s="1491"/>
      <c r="G50" s="1491"/>
      <c r="H50" s="1491"/>
      <c r="I50" s="1491"/>
      <c r="J50" s="57"/>
      <c r="K50" s="645">
        <v>0.16</v>
      </c>
      <c r="L50" s="57"/>
      <c r="M50" s="1296">
        <f>+'MATRIZ DE MERCADO LA LT'!J47</f>
        <v>1283</v>
      </c>
      <c r="N50" s="1297"/>
      <c r="O50" s="425">
        <f>+M50*K50</f>
        <v>205.28</v>
      </c>
      <c r="P50" s="132"/>
    </row>
    <row r="51" spans="2:16" ht="15.75" thickBot="1">
      <c r="B51" s="7"/>
      <c r="C51" s="1285" t="s">
        <v>29</v>
      </c>
      <c r="D51" s="1286"/>
      <c r="E51" s="1286"/>
      <c r="F51" s="1286"/>
      <c r="G51" s="1286"/>
      <c r="H51" s="1286"/>
      <c r="I51" s="1286"/>
      <c r="J51" s="1286"/>
      <c r="K51" s="1286"/>
      <c r="L51" s="1286"/>
      <c r="M51" s="1286"/>
      <c r="N51" s="1287"/>
      <c r="O51" s="52">
        <f>+O50+O49</f>
        <v>13152.380000000001</v>
      </c>
      <c r="P51" s="470"/>
    </row>
    <row r="52" spans="2:16">
      <c r="B52" s="7"/>
      <c r="C52" s="1305" t="s">
        <v>37</v>
      </c>
      <c r="D52" s="1306"/>
      <c r="E52" s="1306"/>
      <c r="F52" s="1306"/>
      <c r="G52" s="1306"/>
      <c r="H52" s="1306"/>
      <c r="I52" s="1306"/>
      <c r="J52" s="1306"/>
      <c r="K52" s="1306"/>
      <c r="L52" s="1306"/>
      <c r="M52" s="1306"/>
      <c r="N52" s="1306"/>
      <c r="O52" s="1307"/>
      <c r="P52" s="466"/>
    </row>
    <row r="53" spans="2:16">
      <c r="B53" s="7"/>
      <c r="C53" s="1308"/>
      <c r="D53" s="1492"/>
      <c r="E53" s="1492"/>
      <c r="F53" s="1492"/>
      <c r="G53" s="1492"/>
      <c r="H53" s="1492"/>
      <c r="I53" s="1492"/>
      <c r="J53" s="1492"/>
      <c r="K53" s="1492"/>
      <c r="L53" s="1492"/>
      <c r="M53" s="1492"/>
      <c r="N53" s="1492"/>
      <c r="O53" s="1310"/>
      <c r="P53" s="466"/>
    </row>
    <row r="54" spans="2:16" ht="13.5" thickBot="1">
      <c r="B54" s="7"/>
      <c r="C54" s="1311"/>
      <c r="D54" s="1312"/>
      <c r="E54" s="1312"/>
      <c r="F54" s="1312"/>
      <c r="G54" s="1312"/>
      <c r="H54" s="1312"/>
      <c r="I54" s="1312"/>
      <c r="J54" s="1312"/>
      <c r="K54" s="1312"/>
      <c r="L54" s="1312"/>
      <c r="M54" s="1312"/>
      <c r="N54" s="1312"/>
      <c r="O54" s="1313"/>
      <c r="P54" s="466"/>
    </row>
    <row r="55" spans="2:16" ht="30">
      <c r="B55" s="7"/>
      <c r="C55" s="1280" t="s">
        <v>38</v>
      </c>
      <c r="D55" s="1281"/>
      <c r="E55" s="1281"/>
      <c r="F55" s="1281"/>
      <c r="G55" s="1281"/>
      <c r="H55" s="1281"/>
      <c r="I55" s="1281"/>
      <c r="J55" s="247" t="s">
        <v>39</v>
      </c>
      <c r="K55" s="59" t="s">
        <v>40</v>
      </c>
      <c r="L55" s="60" t="s">
        <v>41</v>
      </c>
      <c r="M55" s="1301" t="s">
        <v>27</v>
      </c>
      <c r="N55" s="1302"/>
      <c r="O55" s="61" t="s">
        <v>28</v>
      </c>
      <c r="P55" s="473"/>
    </row>
    <row r="56" spans="2:16" ht="14.25">
      <c r="B56" s="7"/>
      <c r="C56" s="62" t="s">
        <v>287</v>
      </c>
      <c r="D56" s="63"/>
      <c r="E56" s="63"/>
      <c r="F56" s="63"/>
      <c r="G56" s="63"/>
      <c r="H56" s="63"/>
      <c r="I56" s="63"/>
      <c r="J56" s="428">
        <f>+'MATRIZ DE MERCADO LA LT'!J272</f>
        <v>107251</v>
      </c>
      <c r="K56" s="139"/>
      <c r="L56" s="64"/>
      <c r="M56" s="1378">
        <v>20</v>
      </c>
      <c r="N56" s="1379"/>
      <c r="O56" s="429">
        <f>+J56/M56</f>
        <v>5362.55</v>
      </c>
      <c r="P56" s="133"/>
    </row>
    <row r="57" spans="2:16" ht="14.25">
      <c r="B57" s="7"/>
      <c r="C57" s="62" t="s">
        <v>352</v>
      </c>
      <c r="D57" s="63"/>
      <c r="E57" s="63"/>
      <c r="F57" s="63"/>
      <c r="G57" s="63"/>
      <c r="H57" s="63"/>
      <c r="I57" s="63"/>
      <c r="J57" s="428">
        <f>+'MATRIZ DE MERCADO LA LT'!J254</f>
        <v>214503</v>
      </c>
      <c r="K57" s="139"/>
      <c r="L57" s="64"/>
      <c r="M57" s="1378">
        <v>20</v>
      </c>
      <c r="N57" s="1379"/>
      <c r="O57" s="429">
        <f>+J57/M57</f>
        <v>10725.15</v>
      </c>
      <c r="P57" s="133"/>
    </row>
    <row r="58" spans="2:16" ht="14.25">
      <c r="B58" s="7"/>
      <c r="C58" s="62"/>
      <c r="D58" s="63"/>
      <c r="E58" s="63"/>
      <c r="F58" s="63"/>
      <c r="G58" s="63"/>
      <c r="H58" s="63"/>
      <c r="I58" s="63"/>
      <c r="J58" s="138"/>
      <c r="K58" s="139"/>
      <c r="L58" s="64"/>
      <c r="M58" s="1380"/>
      <c r="N58" s="1381"/>
      <c r="O58" s="65"/>
      <c r="P58" s="133"/>
    </row>
    <row r="59" spans="2:16" ht="15" thickBot="1">
      <c r="B59" s="7"/>
      <c r="C59" s="1490"/>
      <c r="D59" s="1491"/>
      <c r="E59" s="1491"/>
      <c r="F59" s="1491"/>
      <c r="G59" s="1491"/>
      <c r="H59" s="1491"/>
      <c r="I59" s="1491"/>
      <c r="J59" s="57"/>
      <c r="K59" s="58"/>
      <c r="L59" s="57"/>
      <c r="M59" s="1283"/>
      <c r="N59" s="1284"/>
      <c r="O59" s="137"/>
      <c r="P59" s="132"/>
    </row>
    <row r="60" spans="2:16" ht="15.75" thickBot="1">
      <c r="B60" s="7"/>
      <c r="C60" s="1285" t="s">
        <v>29</v>
      </c>
      <c r="D60" s="1286"/>
      <c r="E60" s="1286"/>
      <c r="F60" s="1286"/>
      <c r="G60" s="1286"/>
      <c r="H60" s="1286"/>
      <c r="I60" s="1286"/>
      <c r="J60" s="1286"/>
      <c r="K60" s="1286"/>
      <c r="L60" s="1286"/>
      <c r="M60" s="1286"/>
      <c r="N60" s="1287"/>
      <c r="O60" s="136">
        <f>+O57+O56</f>
        <v>16087.7</v>
      </c>
      <c r="P60" s="132"/>
    </row>
    <row r="61" spans="2:16" ht="15" thickBot="1">
      <c r="B61" s="7"/>
      <c r="C61" s="42"/>
      <c r="D61" s="452"/>
      <c r="E61" s="452"/>
      <c r="F61" s="452"/>
      <c r="G61" s="452"/>
      <c r="H61" s="452"/>
      <c r="I61" s="452"/>
      <c r="J61" s="452"/>
      <c r="K61" s="452"/>
      <c r="L61" s="452"/>
      <c r="M61" s="452"/>
      <c r="N61" s="452"/>
      <c r="O61" s="43"/>
      <c r="P61" s="449"/>
    </row>
    <row r="62" spans="2:16" ht="15.75" thickBot="1">
      <c r="B62" s="7"/>
      <c r="C62" s="1298" t="s">
        <v>42</v>
      </c>
      <c r="D62" s="1299"/>
      <c r="E62" s="1299"/>
      <c r="F62" s="1299"/>
      <c r="G62" s="1299"/>
      <c r="H62" s="1299"/>
      <c r="I62" s="1299"/>
      <c r="J62" s="1299"/>
      <c r="K62" s="1299"/>
      <c r="L62" s="1299"/>
      <c r="M62" s="1299"/>
      <c r="N62" s="1300"/>
      <c r="O62" s="66">
        <f>+O60+O51+O31+O44</f>
        <v>179281.17499999999</v>
      </c>
      <c r="P62" s="476"/>
    </row>
    <row r="63" spans="2:16">
      <c r="B63" s="7"/>
      <c r="C63" s="1305" t="s">
        <v>43</v>
      </c>
      <c r="D63" s="1306"/>
      <c r="E63" s="1306"/>
      <c r="F63" s="1306"/>
      <c r="G63" s="1306"/>
      <c r="H63" s="1306"/>
      <c r="I63" s="1306"/>
      <c r="J63" s="1306"/>
      <c r="K63" s="1306"/>
      <c r="L63" s="1306"/>
      <c r="M63" s="1306"/>
      <c r="N63" s="1306"/>
      <c r="O63" s="1307"/>
      <c r="P63" s="466"/>
    </row>
    <row r="64" spans="2:16">
      <c r="B64" s="7"/>
      <c r="C64" s="1308"/>
      <c r="D64" s="1492"/>
      <c r="E64" s="1492"/>
      <c r="F64" s="1492"/>
      <c r="G64" s="1492"/>
      <c r="H64" s="1492"/>
      <c r="I64" s="1492"/>
      <c r="J64" s="1492"/>
      <c r="K64" s="1492"/>
      <c r="L64" s="1492"/>
      <c r="M64" s="1492"/>
      <c r="N64" s="1492"/>
      <c r="O64" s="1310"/>
      <c r="P64" s="466"/>
    </row>
    <row r="65" spans="2:16" ht="13.5" thickBot="1">
      <c r="B65" s="7"/>
      <c r="C65" s="1311"/>
      <c r="D65" s="1312"/>
      <c r="E65" s="1312"/>
      <c r="F65" s="1312"/>
      <c r="G65" s="1312"/>
      <c r="H65" s="1312"/>
      <c r="I65" s="1312"/>
      <c r="J65" s="1312"/>
      <c r="K65" s="1312"/>
      <c r="L65" s="1312"/>
      <c r="M65" s="1312"/>
      <c r="N65" s="1312"/>
      <c r="O65" s="1313"/>
      <c r="P65" s="466"/>
    </row>
    <row r="66" spans="2:16" ht="15">
      <c r="B66" s="7"/>
      <c r="C66" s="1280" t="s">
        <v>44</v>
      </c>
      <c r="D66" s="1281"/>
      <c r="E66" s="1281"/>
      <c r="F66" s="1281"/>
      <c r="G66" s="1281"/>
      <c r="H66" s="1281"/>
      <c r="I66" s="1281"/>
      <c r="J66" s="611"/>
      <c r="K66" s="612"/>
      <c r="L66" s="60" t="s">
        <v>45</v>
      </c>
      <c r="M66" s="1301" t="s">
        <v>46</v>
      </c>
      <c r="N66" s="1302"/>
      <c r="O66" s="61"/>
      <c r="P66" s="473"/>
    </row>
    <row r="67" spans="2:16" ht="14.25">
      <c r="B67" s="7"/>
      <c r="C67" s="1488" t="s">
        <v>47</v>
      </c>
      <c r="D67" s="1489"/>
      <c r="E67" s="1489"/>
      <c r="F67" s="1489"/>
      <c r="G67" s="1489"/>
      <c r="H67" s="1489"/>
      <c r="I67" s="1489"/>
      <c r="J67" s="200"/>
      <c r="K67" s="201"/>
      <c r="L67" s="202">
        <v>0.22</v>
      </c>
      <c r="M67" s="1294">
        <f>+O62*L67</f>
        <v>39441.858499999995</v>
      </c>
      <c r="N67" s="1295"/>
      <c r="O67" s="140"/>
      <c r="P67" s="134"/>
    </row>
    <row r="68" spans="2:16" ht="14.25">
      <c r="B68" s="7"/>
      <c r="C68" s="48" t="s">
        <v>48</v>
      </c>
      <c r="D68" s="49"/>
      <c r="E68" s="49"/>
      <c r="F68" s="49"/>
      <c r="G68" s="49"/>
      <c r="H68" s="49"/>
      <c r="I68" s="49"/>
      <c r="J68" s="200"/>
      <c r="K68" s="201"/>
      <c r="L68" s="202">
        <v>0.02</v>
      </c>
      <c r="M68" s="1294">
        <f>+O62*L68</f>
        <v>3585.6234999999997</v>
      </c>
      <c r="N68" s="1295"/>
      <c r="O68" s="140"/>
      <c r="P68" s="134"/>
    </row>
    <row r="69" spans="2:16" ht="15" thickBot="1">
      <c r="B69" s="7"/>
      <c r="C69" s="616" t="s">
        <v>49</v>
      </c>
      <c r="D69" s="617"/>
      <c r="E69" s="617"/>
      <c r="F69" s="617"/>
      <c r="G69" s="617"/>
      <c r="H69" s="617"/>
      <c r="I69" s="617"/>
      <c r="J69" s="205"/>
      <c r="K69" s="206"/>
      <c r="L69" s="202">
        <v>0.05</v>
      </c>
      <c r="M69" s="1525">
        <f>+O62*L69</f>
        <v>8964.0587500000001</v>
      </c>
      <c r="N69" s="1526"/>
      <c r="O69" s="140"/>
      <c r="P69" s="134"/>
    </row>
    <row r="70" spans="2:16" ht="15.75" thickBot="1">
      <c r="B70" s="7"/>
      <c r="C70" s="1285" t="s">
        <v>29</v>
      </c>
      <c r="D70" s="1286"/>
      <c r="E70" s="1286"/>
      <c r="F70" s="1286"/>
      <c r="G70" s="1286"/>
      <c r="H70" s="1286"/>
      <c r="I70" s="1286"/>
      <c r="J70" s="1286"/>
      <c r="K70" s="1286"/>
      <c r="L70" s="1286"/>
      <c r="M70" s="1286"/>
      <c r="N70" s="1287"/>
      <c r="O70" s="67">
        <f>+M69+M68+M67</f>
        <v>51991.540749999993</v>
      </c>
      <c r="P70" s="478"/>
    </row>
    <row r="71" spans="2:16" ht="15" thickBot="1">
      <c r="B71" s="7"/>
      <c r="C71" s="42"/>
      <c r="D71" s="452"/>
      <c r="E71" s="452"/>
      <c r="F71" s="452"/>
      <c r="G71" s="452"/>
      <c r="H71" s="452"/>
      <c r="I71" s="452"/>
      <c r="J71" s="452"/>
      <c r="K71" s="452"/>
      <c r="L71" s="452"/>
      <c r="M71" s="452"/>
      <c r="N71" s="452"/>
      <c r="O71" s="43"/>
      <c r="P71" s="449"/>
    </row>
    <row r="72" spans="2:16" ht="15.75" thickBot="1">
      <c r="B72" s="7"/>
      <c r="C72" s="1298" t="s">
        <v>50</v>
      </c>
      <c r="D72" s="1299"/>
      <c r="E72" s="1299"/>
      <c r="F72" s="1299"/>
      <c r="G72" s="1299"/>
      <c r="H72" s="1299"/>
      <c r="I72" s="1299"/>
      <c r="J72" s="1299"/>
      <c r="K72" s="1299"/>
      <c r="L72" s="1299"/>
      <c r="M72" s="1299"/>
      <c r="N72" s="1300"/>
      <c r="O72" s="68">
        <f>+ROUND(O70+O62,0)</f>
        <v>231273</v>
      </c>
      <c r="P72" s="478"/>
    </row>
    <row r="73" spans="2:16" ht="14.25">
      <c r="B73" s="7"/>
      <c r="C73" s="39"/>
      <c r="D73" s="40"/>
      <c r="E73" s="40"/>
      <c r="F73" s="40"/>
      <c r="G73" s="40"/>
      <c r="H73" s="40"/>
      <c r="I73" s="40"/>
      <c r="J73" s="40"/>
      <c r="K73" s="40"/>
      <c r="L73" s="40"/>
      <c r="M73" s="40"/>
      <c r="N73" s="40"/>
      <c r="O73" s="41"/>
      <c r="P73" s="449"/>
    </row>
    <row r="74" spans="2:16" ht="14.25">
      <c r="B74" s="7"/>
      <c r="C74" s="42"/>
      <c r="D74" s="452"/>
      <c r="E74" s="452"/>
      <c r="F74" s="452"/>
      <c r="G74" s="452"/>
      <c r="H74" s="452"/>
      <c r="I74" s="452"/>
      <c r="J74" s="452"/>
      <c r="K74" s="452"/>
      <c r="L74" s="452"/>
      <c r="M74" s="452"/>
      <c r="N74" s="452"/>
      <c r="O74" s="43"/>
      <c r="P74" s="449"/>
    </row>
    <row r="75" spans="2:16" ht="14.25">
      <c r="B75" s="7"/>
      <c r="C75" s="42"/>
      <c r="D75" s="452"/>
      <c r="E75" s="452"/>
      <c r="F75" s="452"/>
      <c r="G75" s="452"/>
      <c r="H75" s="452"/>
      <c r="I75" s="452"/>
      <c r="J75" s="452"/>
      <c r="K75" s="452"/>
      <c r="L75" s="452"/>
      <c r="M75" s="452"/>
      <c r="N75" s="452"/>
      <c r="O75" s="43"/>
      <c r="P75" s="449"/>
    </row>
    <row r="76" spans="2:16" ht="18.75" customHeight="1" thickBot="1">
      <c r="B76" s="7"/>
      <c r="C76" s="1290"/>
      <c r="D76" s="1291"/>
      <c r="E76" s="1291"/>
      <c r="F76" s="58"/>
      <c r="G76" s="58"/>
      <c r="H76" s="58"/>
      <c r="I76" s="58"/>
      <c r="J76" s="58"/>
      <c r="K76" s="1288"/>
      <c r="L76" s="1288"/>
      <c r="M76" s="1288"/>
      <c r="N76" s="1288"/>
      <c r="O76" s="1289"/>
      <c r="P76" s="482"/>
    </row>
    <row r="77" spans="2:16" ht="13.5" thickBot="1">
      <c r="B77" s="639"/>
      <c r="C77" s="640"/>
      <c r="D77" s="640"/>
      <c r="E77" s="640"/>
      <c r="F77" s="640"/>
      <c r="G77" s="640"/>
      <c r="H77" s="640"/>
      <c r="I77" s="640"/>
      <c r="J77" s="640"/>
      <c r="K77" s="640"/>
      <c r="L77" s="640"/>
      <c r="M77" s="640"/>
      <c r="N77" s="640"/>
      <c r="O77" s="640"/>
      <c r="P77" s="641"/>
    </row>
    <row r="78" spans="2:16" ht="13.5" thickTop="1"/>
  </sheetData>
  <mergeCells count="87">
    <mergeCell ref="N10:N12"/>
    <mergeCell ref="O10:O12"/>
    <mergeCell ref="D12:K12"/>
    <mergeCell ref="C18:O18"/>
    <mergeCell ref="D20:L20"/>
    <mergeCell ref="M20:N20"/>
    <mergeCell ref="C6:C12"/>
    <mergeCell ref="D6:K6"/>
    <mergeCell ref="L6:O7"/>
    <mergeCell ref="D7:K7"/>
    <mergeCell ref="D8:K8"/>
    <mergeCell ref="L8:L9"/>
    <mergeCell ref="M8:O9"/>
    <mergeCell ref="D9:K11"/>
    <mergeCell ref="L10:L12"/>
    <mergeCell ref="M10:M12"/>
    <mergeCell ref="D21:L21"/>
    <mergeCell ref="M21:N21"/>
    <mergeCell ref="C22:O24"/>
    <mergeCell ref="C25:G25"/>
    <mergeCell ref="H25:I25"/>
    <mergeCell ref="J25:K25"/>
    <mergeCell ref="M25:N25"/>
    <mergeCell ref="C26:G26"/>
    <mergeCell ref="H26:I26"/>
    <mergeCell ref="J26:K26"/>
    <mergeCell ref="M26:N26"/>
    <mergeCell ref="C27:G27"/>
    <mergeCell ref="M27:N27"/>
    <mergeCell ref="C28:G28"/>
    <mergeCell ref="M28:N28"/>
    <mergeCell ref="C29:G29"/>
    <mergeCell ref="M29:N29"/>
    <mergeCell ref="C30:G30"/>
    <mergeCell ref="H30:I30"/>
    <mergeCell ref="J30:K30"/>
    <mergeCell ref="M30:N30"/>
    <mergeCell ref="C31:N31"/>
    <mergeCell ref="C32:O34"/>
    <mergeCell ref="C35:J35"/>
    <mergeCell ref="M35:N35"/>
    <mergeCell ref="C36:J36"/>
    <mergeCell ref="M36:N36"/>
    <mergeCell ref="C37:J37"/>
    <mergeCell ref="M37:N37"/>
    <mergeCell ref="C38:J38"/>
    <mergeCell ref="M38:N38"/>
    <mergeCell ref="C39:J39"/>
    <mergeCell ref="M39:N39"/>
    <mergeCell ref="C40:J40"/>
    <mergeCell ref="M40:N40"/>
    <mergeCell ref="C41:J41"/>
    <mergeCell ref="M41:N41"/>
    <mergeCell ref="C42:J42"/>
    <mergeCell ref="M42:N42"/>
    <mergeCell ref="C52:O54"/>
    <mergeCell ref="C43:J43"/>
    <mergeCell ref="M43:N43"/>
    <mergeCell ref="C44:N44"/>
    <mergeCell ref="C45:O47"/>
    <mergeCell ref="C48:I48"/>
    <mergeCell ref="M48:N48"/>
    <mergeCell ref="C49:I49"/>
    <mergeCell ref="M49:N49"/>
    <mergeCell ref="C50:I50"/>
    <mergeCell ref="M50:N50"/>
    <mergeCell ref="C51:N51"/>
    <mergeCell ref="C67:I67"/>
    <mergeCell ref="M67:N67"/>
    <mergeCell ref="C55:I55"/>
    <mergeCell ref="M55:N55"/>
    <mergeCell ref="M56:N56"/>
    <mergeCell ref="M57:N57"/>
    <mergeCell ref="M58:N58"/>
    <mergeCell ref="C59:I59"/>
    <mergeCell ref="M59:N59"/>
    <mergeCell ref="C60:N60"/>
    <mergeCell ref="C62:N62"/>
    <mergeCell ref="C63:O65"/>
    <mergeCell ref="C66:I66"/>
    <mergeCell ref="M66:N66"/>
    <mergeCell ref="M68:N68"/>
    <mergeCell ref="M69:N69"/>
    <mergeCell ref="C70:N70"/>
    <mergeCell ref="C72:N72"/>
    <mergeCell ref="C76:E76"/>
    <mergeCell ref="K76:O76"/>
  </mergeCells>
  <pageMargins left="0.7" right="0.7" top="0.75" bottom="0.75" header="0.3" footer="0.3"/>
  <pageSetup scale="50"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5C22DF-8AB2-1D44-A3C6-1554353CD0B1}">
  <dimension ref="B1:P76"/>
  <sheetViews>
    <sheetView view="pageBreakPreview" topLeftCell="A7" zoomScale="70" zoomScaleNormal="80" zoomScaleSheetLayoutView="70" workbookViewId="0">
      <selection activeCell="D21" sqref="D21:L21"/>
    </sheetView>
  </sheetViews>
  <sheetFormatPr baseColWidth="10" defaultColWidth="11.42578125" defaultRowHeight="12.75"/>
  <cols>
    <col min="1" max="2" width="3.42578125" style="1" customWidth="1"/>
    <col min="3" max="3" width="12.42578125" style="1" customWidth="1"/>
    <col min="4" max="4" width="18" style="1" customWidth="1"/>
    <col min="5" max="9" width="11.42578125" style="1"/>
    <col min="10" max="10" width="17" style="1" customWidth="1"/>
    <col min="11" max="11" width="16.140625" style="1" customWidth="1"/>
    <col min="12" max="12" width="17.42578125" style="1" customWidth="1"/>
    <col min="13" max="14" width="11.42578125" style="1"/>
    <col min="15" max="15" width="20" style="1" customWidth="1"/>
    <col min="16" max="17" width="3.42578125" style="1" customWidth="1"/>
    <col min="18" max="16384" width="11.42578125" style="1"/>
  </cols>
  <sheetData>
    <row r="1" spans="2:16" ht="13.5" thickBot="1"/>
    <row r="2" spans="2:16" ht="13.5" thickTop="1">
      <c r="B2" s="4"/>
      <c r="C2" s="5"/>
      <c r="D2" s="5"/>
      <c r="E2" s="5"/>
      <c r="F2" s="5"/>
      <c r="G2" s="5"/>
      <c r="H2" s="5"/>
      <c r="I2" s="5"/>
      <c r="J2" s="5"/>
      <c r="K2" s="5"/>
      <c r="L2" s="5"/>
      <c r="M2" s="5"/>
      <c r="N2" s="5"/>
      <c r="O2" s="5"/>
      <c r="P2" s="634"/>
    </row>
    <row r="3" spans="2:16">
      <c r="B3" s="7"/>
      <c r="C3" s="71" t="s">
        <v>9</v>
      </c>
      <c r="D3" s="72" t="s">
        <v>10</v>
      </c>
      <c r="E3" s="71" t="s">
        <v>11</v>
      </c>
      <c r="F3" s="72">
        <v>2</v>
      </c>
      <c r="P3" s="449"/>
    </row>
    <row r="4" spans="2:16">
      <c r="B4" s="7"/>
      <c r="C4" s="450"/>
      <c r="D4" s="451"/>
      <c r="E4" s="450"/>
      <c r="F4" s="451"/>
      <c r="P4" s="449"/>
    </row>
    <row r="5" spans="2:16" ht="15" thickBot="1">
      <c r="B5" s="7"/>
      <c r="C5" s="452"/>
      <c r="D5" s="452"/>
      <c r="E5" s="452"/>
      <c r="F5" s="452"/>
      <c r="G5" s="452"/>
      <c r="H5" s="452"/>
      <c r="I5" s="452"/>
      <c r="J5" s="452"/>
      <c r="K5" s="452"/>
      <c r="L5" s="452"/>
      <c r="M5" s="452"/>
      <c r="N5" s="452"/>
      <c r="O5" s="452"/>
      <c r="P5" s="449"/>
    </row>
    <row r="6" spans="2:16" ht="15">
      <c r="B6" s="7"/>
      <c r="C6" s="1328"/>
      <c r="D6" s="1330"/>
      <c r="E6" s="1331"/>
      <c r="F6" s="1331"/>
      <c r="G6" s="1331"/>
      <c r="H6" s="1331"/>
      <c r="I6" s="1331"/>
      <c r="J6" s="1331"/>
      <c r="K6" s="1332"/>
      <c r="L6" s="1510"/>
      <c r="M6" s="1511"/>
      <c r="N6" s="1511"/>
      <c r="O6" s="1512"/>
      <c r="P6" s="635"/>
    </row>
    <row r="7" spans="2:16" ht="15">
      <c r="B7" s="7"/>
      <c r="C7" s="1329"/>
      <c r="D7" s="1317" t="s">
        <v>58</v>
      </c>
      <c r="E7" s="1509"/>
      <c r="F7" s="1509"/>
      <c r="G7" s="1509"/>
      <c r="H7" s="1509"/>
      <c r="I7" s="1509"/>
      <c r="J7" s="1509"/>
      <c r="K7" s="1319"/>
      <c r="L7" s="1513"/>
      <c r="M7" s="1514"/>
      <c r="N7" s="1514"/>
      <c r="O7" s="1515"/>
      <c r="P7" s="635"/>
    </row>
    <row r="8" spans="2:16" ht="15">
      <c r="B8" s="7"/>
      <c r="C8" s="1329"/>
      <c r="D8" s="1317"/>
      <c r="E8" s="1509"/>
      <c r="F8" s="1509"/>
      <c r="G8" s="1509"/>
      <c r="H8" s="1509"/>
      <c r="I8" s="1509"/>
      <c r="J8" s="1509"/>
      <c r="K8" s="1319"/>
      <c r="L8" s="1505" t="s">
        <v>12</v>
      </c>
      <c r="M8" s="1516"/>
      <c r="N8" s="1517"/>
      <c r="O8" s="1518"/>
      <c r="P8" s="635"/>
    </row>
    <row r="9" spans="2:16" ht="15" customHeight="1">
      <c r="B9" s="7"/>
      <c r="C9" s="1329"/>
      <c r="D9" s="1320"/>
      <c r="E9" s="1519"/>
      <c r="F9" s="1519"/>
      <c r="G9" s="1519"/>
      <c r="H9" s="1519"/>
      <c r="I9" s="1519"/>
      <c r="J9" s="1519"/>
      <c r="K9" s="1322"/>
      <c r="L9" s="1334"/>
      <c r="M9" s="1346"/>
      <c r="N9" s="1347"/>
      <c r="O9" s="1348"/>
      <c r="P9" s="453"/>
    </row>
    <row r="10" spans="2:16" ht="12.75" customHeight="1">
      <c r="B10" s="7"/>
      <c r="C10" s="1329"/>
      <c r="D10" s="1320"/>
      <c r="E10" s="1519"/>
      <c r="F10" s="1519"/>
      <c r="G10" s="1519"/>
      <c r="H10" s="1519"/>
      <c r="I10" s="1519"/>
      <c r="J10" s="1519"/>
      <c r="K10" s="1322"/>
      <c r="L10" s="1505" t="s">
        <v>13</v>
      </c>
      <c r="M10" s="1505">
        <v>1</v>
      </c>
      <c r="N10" s="1505" t="s">
        <v>14</v>
      </c>
      <c r="O10" s="1507">
        <v>1</v>
      </c>
      <c r="P10" s="635"/>
    </row>
    <row r="11" spans="2:16" ht="13.5" customHeight="1">
      <c r="B11" s="7"/>
      <c r="C11" s="1329"/>
      <c r="D11" s="1320"/>
      <c r="E11" s="1519"/>
      <c r="F11" s="1519"/>
      <c r="G11" s="1519"/>
      <c r="H11" s="1519"/>
      <c r="I11" s="1519"/>
      <c r="J11" s="1519"/>
      <c r="K11" s="1322"/>
      <c r="L11" s="1506"/>
      <c r="M11" s="1506"/>
      <c r="N11" s="1506"/>
      <c r="O11" s="1508"/>
      <c r="P11" s="635"/>
    </row>
    <row r="12" spans="2:16" ht="15">
      <c r="B12" s="7"/>
      <c r="C12" s="1329"/>
      <c r="D12" s="1317" t="s">
        <v>15</v>
      </c>
      <c r="E12" s="1509"/>
      <c r="F12" s="1509"/>
      <c r="G12" s="1509"/>
      <c r="H12" s="1509"/>
      <c r="I12" s="1509"/>
      <c r="J12" s="1509"/>
      <c r="K12" s="1319"/>
      <c r="L12" s="1506"/>
      <c r="M12" s="1506"/>
      <c r="N12" s="1506"/>
      <c r="O12" s="1508"/>
      <c r="P12" s="635"/>
    </row>
    <row r="13" spans="2:16" ht="15.75" thickBot="1">
      <c r="B13" s="7"/>
      <c r="C13" s="24"/>
      <c r="D13" s="25"/>
      <c r="E13" s="25"/>
      <c r="F13" s="25"/>
      <c r="G13" s="25"/>
      <c r="H13" s="25"/>
      <c r="I13" s="25"/>
      <c r="J13" s="25"/>
      <c r="K13" s="25"/>
      <c r="L13" s="25"/>
      <c r="M13" s="26"/>
      <c r="N13" s="26"/>
      <c r="O13" s="27"/>
      <c r="P13" s="454"/>
    </row>
    <row r="14" spans="2:16" ht="15">
      <c r="B14" s="7"/>
      <c r="C14" s="28"/>
      <c r="D14" s="614"/>
      <c r="E14" s="614"/>
      <c r="F14" s="614"/>
      <c r="G14" s="614"/>
      <c r="H14" s="614"/>
      <c r="I14" s="614"/>
      <c r="J14" s="614"/>
      <c r="K14" s="614"/>
      <c r="L14" s="29" t="s">
        <v>16</v>
      </c>
      <c r="M14" s="30" t="s">
        <v>17</v>
      </c>
      <c r="N14" s="30" t="s">
        <v>18</v>
      </c>
      <c r="O14" s="31" t="s">
        <v>19</v>
      </c>
      <c r="P14" s="453"/>
    </row>
    <row r="15" spans="2:16" ht="15">
      <c r="B15" s="7"/>
      <c r="C15" s="32"/>
      <c r="D15" s="615"/>
      <c r="E15" s="615"/>
      <c r="F15" s="615"/>
      <c r="G15" s="615"/>
      <c r="H15" s="615"/>
      <c r="I15" s="615"/>
      <c r="J15" s="615"/>
      <c r="K15" s="615"/>
      <c r="L15" s="456"/>
      <c r="M15" s="34"/>
      <c r="N15" s="34"/>
      <c r="O15" s="35"/>
      <c r="P15" s="457"/>
    </row>
    <row r="16" spans="2:16" ht="15" thickBot="1">
      <c r="B16" s="7"/>
      <c r="C16" s="616"/>
      <c r="D16" s="617"/>
      <c r="E16" s="617"/>
      <c r="F16" s="617"/>
      <c r="G16" s="617"/>
      <c r="H16" s="617"/>
      <c r="I16" s="617"/>
      <c r="J16" s="617"/>
      <c r="K16" s="617"/>
      <c r="L16" s="617"/>
      <c r="M16" s="617"/>
      <c r="N16" s="617"/>
      <c r="O16" s="38"/>
      <c r="P16" s="449"/>
    </row>
    <row r="17" spans="2:16" ht="15" thickBot="1">
      <c r="B17" s="7"/>
      <c r="C17" s="39"/>
      <c r="D17" s="40"/>
      <c r="E17" s="40"/>
      <c r="F17" s="40"/>
      <c r="G17" s="40"/>
      <c r="H17" s="40"/>
      <c r="I17" s="452"/>
      <c r="J17" s="452"/>
      <c r="K17" s="40"/>
      <c r="L17" s="40"/>
      <c r="M17" s="40"/>
      <c r="N17" s="40"/>
      <c r="O17" s="41"/>
      <c r="P17" s="449"/>
    </row>
    <row r="18" spans="2:16" ht="15">
      <c r="B18" s="7"/>
      <c r="C18" s="1325" t="s">
        <v>20</v>
      </c>
      <c r="D18" s="1326"/>
      <c r="E18" s="1326"/>
      <c r="F18" s="1326"/>
      <c r="G18" s="1326"/>
      <c r="H18" s="1326"/>
      <c r="I18" s="1326"/>
      <c r="J18" s="1326"/>
      <c r="K18" s="1326"/>
      <c r="L18" s="1326"/>
      <c r="M18" s="1326"/>
      <c r="N18" s="1326"/>
      <c r="O18" s="1327"/>
      <c r="P18" s="463"/>
    </row>
    <row r="19" spans="2:16" ht="15" thickBot="1">
      <c r="B19" s="7"/>
      <c r="C19" s="42"/>
      <c r="D19" s="452"/>
      <c r="E19" s="452"/>
      <c r="F19" s="452"/>
      <c r="G19" s="452"/>
      <c r="H19" s="452"/>
      <c r="I19" s="452"/>
      <c r="J19" s="452"/>
      <c r="K19" s="452"/>
      <c r="L19" s="452"/>
      <c r="M19" s="452"/>
      <c r="N19" s="452"/>
      <c r="O19" s="43"/>
      <c r="P19" s="449"/>
    </row>
    <row r="20" spans="2:16" ht="15">
      <c r="B20" s="7"/>
      <c r="C20" s="44" t="s">
        <v>21</v>
      </c>
      <c r="D20" s="1352" t="s">
        <v>2</v>
      </c>
      <c r="E20" s="1353"/>
      <c r="F20" s="1353"/>
      <c r="G20" s="1353"/>
      <c r="H20" s="1353"/>
      <c r="I20" s="1353"/>
      <c r="J20" s="1353"/>
      <c r="K20" s="1353"/>
      <c r="L20" s="1354"/>
      <c r="M20" s="1323" t="s">
        <v>22</v>
      </c>
      <c r="N20" s="1324"/>
      <c r="O20" s="44" t="s">
        <v>4</v>
      </c>
      <c r="P20" s="464"/>
    </row>
    <row r="21" spans="2:16" ht="37.5" customHeight="1" thickBot="1">
      <c r="B21" s="7"/>
      <c r="C21" s="45">
        <v>5.1999999999999993</v>
      </c>
      <c r="D21" s="1389" t="s">
        <v>336</v>
      </c>
      <c r="E21" s="1390"/>
      <c r="F21" s="1390"/>
      <c r="G21" s="1390"/>
      <c r="H21" s="1390"/>
      <c r="I21" s="1390"/>
      <c r="J21" s="1390"/>
      <c r="K21" s="1390"/>
      <c r="L21" s="1391"/>
      <c r="M21" s="1361" t="s">
        <v>335</v>
      </c>
      <c r="N21" s="1362"/>
      <c r="O21" s="46">
        <v>1</v>
      </c>
      <c r="P21" s="465"/>
    </row>
    <row r="22" spans="2:16">
      <c r="B22" s="7"/>
      <c r="C22" s="1305" t="s">
        <v>23</v>
      </c>
      <c r="D22" s="1306"/>
      <c r="E22" s="1306"/>
      <c r="F22" s="1306"/>
      <c r="G22" s="1306"/>
      <c r="H22" s="1306"/>
      <c r="I22" s="1306"/>
      <c r="J22" s="1306"/>
      <c r="K22" s="1306"/>
      <c r="L22" s="1306"/>
      <c r="M22" s="1306"/>
      <c r="N22" s="1306"/>
      <c r="O22" s="1307"/>
      <c r="P22" s="466"/>
    </row>
    <row r="23" spans="2:16">
      <c r="B23" s="7"/>
      <c r="C23" s="1308"/>
      <c r="D23" s="1492"/>
      <c r="E23" s="1492"/>
      <c r="F23" s="1492"/>
      <c r="G23" s="1492"/>
      <c r="H23" s="1492"/>
      <c r="I23" s="1492"/>
      <c r="J23" s="1492"/>
      <c r="K23" s="1492"/>
      <c r="L23" s="1492"/>
      <c r="M23" s="1492"/>
      <c r="N23" s="1492"/>
      <c r="O23" s="1310"/>
      <c r="P23" s="466"/>
    </row>
    <row r="24" spans="2:16" ht="13.5" thickBot="1">
      <c r="B24" s="7"/>
      <c r="C24" s="1311"/>
      <c r="D24" s="1312"/>
      <c r="E24" s="1312"/>
      <c r="F24" s="1312"/>
      <c r="G24" s="1312"/>
      <c r="H24" s="1312"/>
      <c r="I24" s="1312"/>
      <c r="J24" s="1312"/>
      <c r="K24" s="1312"/>
      <c r="L24" s="1312"/>
      <c r="M24" s="1312"/>
      <c r="N24" s="1312"/>
      <c r="O24" s="1313"/>
      <c r="P24" s="466"/>
    </row>
    <row r="25" spans="2:16" ht="15">
      <c r="B25" s="7"/>
      <c r="C25" s="1280" t="s">
        <v>2</v>
      </c>
      <c r="D25" s="1350"/>
      <c r="E25" s="1350"/>
      <c r="F25" s="1350"/>
      <c r="G25" s="1351"/>
      <c r="H25" s="1314" t="s">
        <v>24</v>
      </c>
      <c r="I25" s="1350"/>
      <c r="J25" s="1359" t="s">
        <v>25</v>
      </c>
      <c r="K25" s="1360"/>
      <c r="L25" s="247" t="s">
        <v>26</v>
      </c>
      <c r="M25" s="1314" t="s">
        <v>27</v>
      </c>
      <c r="N25" s="1282"/>
      <c r="O25" s="47" t="s">
        <v>28</v>
      </c>
      <c r="P25" s="467"/>
    </row>
    <row r="26" spans="2:16" ht="14.25">
      <c r="B26" s="7"/>
      <c r="C26" s="1488" t="s">
        <v>59</v>
      </c>
      <c r="D26" s="1489"/>
      <c r="E26" s="1489"/>
      <c r="F26" s="1489"/>
      <c r="G26" s="1503"/>
      <c r="H26" s="1504"/>
      <c r="I26" s="1503"/>
      <c r="J26" s="1504"/>
      <c r="K26" s="1503"/>
      <c r="L26" s="424"/>
      <c r="M26" s="1357">
        <v>0.1</v>
      </c>
      <c r="N26" s="1358"/>
      <c r="O26" s="425">
        <f>+M26*O60</f>
        <v>1005.4825000000001</v>
      </c>
      <c r="P26" s="132"/>
    </row>
    <row r="27" spans="2:16" ht="14.25">
      <c r="B27" s="7"/>
      <c r="C27" s="1498" t="s">
        <v>349</v>
      </c>
      <c r="D27" s="1499"/>
      <c r="E27" s="1499"/>
      <c r="F27" s="1499"/>
      <c r="G27" s="1500"/>
      <c r="H27" s="51"/>
      <c r="I27" s="50"/>
      <c r="J27" s="51"/>
      <c r="K27" s="50"/>
      <c r="L27" s="424">
        <f>+'MATRIZ DE MERCADO LA LT'!J86</f>
        <v>92053</v>
      </c>
      <c r="M27" s="1357">
        <v>8.75</v>
      </c>
      <c r="N27" s="1358"/>
      <c r="O27" s="425">
        <f>+L27/M27</f>
        <v>10520.342857142858</v>
      </c>
      <c r="P27" s="132"/>
    </row>
    <row r="28" spans="2:16" ht="14.25" customHeight="1">
      <c r="B28" s="7"/>
      <c r="C28" s="1498" t="s">
        <v>353</v>
      </c>
      <c r="D28" s="1499"/>
      <c r="E28" s="1499"/>
      <c r="F28" s="1499"/>
      <c r="G28" s="1500"/>
      <c r="H28" s="51"/>
      <c r="I28" s="50"/>
      <c r="J28" s="51"/>
      <c r="K28" s="50"/>
      <c r="L28" s="424">
        <f>+'MATRIZ DE MERCADO LA LT'!J143</f>
        <v>63006</v>
      </c>
      <c r="M28" s="1357">
        <v>8.75</v>
      </c>
      <c r="N28" s="1358"/>
      <c r="O28" s="425">
        <f>+L28/M28</f>
        <v>7200.6857142857143</v>
      </c>
      <c r="P28" s="132"/>
    </row>
    <row r="29" spans="2:16" ht="14.25">
      <c r="B29" s="7"/>
      <c r="C29" s="1498" t="s">
        <v>354</v>
      </c>
      <c r="D29" s="1499"/>
      <c r="E29" s="1499"/>
      <c r="F29" s="1499"/>
      <c r="G29" s="1500"/>
      <c r="H29" s="51"/>
      <c r="I29" s="50"/>
      <c r="J29" s="51"/>
      <c r="K29" s="50"/>
      <c r="L29" s="424">
        <f>+'MATRIZ DE MERCADO LA LT'!J88</f>
        <v>6063</v>
      </c>
      <c r="M29" s="1357">
        <v>8.75</v>
      </c>
      <c r="N29" s="1358"/>
      <c r="O29" s="425">
        <f>+L29/M29</f>
        <v>692.91428571428571</v>
      </c>
      <c r="P29" s="132"/>
    </row>
    <row r="30" spans="2:16" ht="15" thickBot="1">
      <c r="B30" s="7"/>
      <c r="C30" s="1490" t="s">
        <v>341</v>
      </c>
      <c r="D30" s="1491"/>
      <c r="E30" s="1491"/>
      <c r="F30" s="1491"/>
      <c r="G30" s="1501"/>
      <c r="H30" s="1502"/>
      <c r="I30" s="1501"/>
      <c r="J30" s="1502"/>
      <c r="K30" s="1501"/>
      <c r="L30" s="426">
        <f>+'MATRIZ DE MERCADO LA LT'!J69</f>
        <v>16407.8125</v>
      </c>
      <c r="M30" s="1370">
        <v>8.75</v>
      </c>
      <c r="N30" s="1371"/>
      <c r="O30" s="425">
        <f>+L30/M30</f>
        <v>1875.1785714285713</v>
      </c>
      <c r="P30" s="132"/>
    </row>
    <row r="31" spans="2:16" ht="15.75" thickBot="1">
      <c r="B31" s="7"/>
      <c r="C31" s="1285" t="s">
        <v>29</v>
      </c>
      <c r="D31" s="1286"/>
      <c r="E31" s="1286"/>
      <c r="F31" s="1286"/>
      <c r="G31" s="1286"/>
      <c r="H31" s="1286"/>
      <c r="I31" s="1286"/>
      <c r="J31" s="1286"/>
      <c r="K31" s="1286"/>
      <c r="L31" s="1372"/>
      <c r="M31" s="1286"/>
      <c r="N31" s="1287"/>
      <c r="O31" s="52">
        <f>+O30+O29+O28+O26+O27</f>
        <v>21294.603928571429</v>
      </c>
      <c r="P31" s="470"/>
    </row>
    <row r="32" spans="2:16" ht="13.5" customHeight="1">
      <c r="B32" s="7"/>
      <c r="C32" s="1305" t="s">
        <v>30</v>
      </c>
      <c r="D32" s="1306"/>
      <c r="E32" s="1306"/>
      <c r="F32" s="1306"/>
      <c r="G32" s="1306"/>
      <c r="H32" s="1306"/>
      <c r="I32" s="1306"/>
      <c r="J32" s="1306"/>
      <c r="K32" s="1306"/>
      <c r="L32" s="1306"/>
      <c r="M32" s="1306"/>
      <c r="N32" s="1306"/>
      <c r="O32" s="1307"/>
      <c r="P32" s="466"/>
    </row>
    <row r="33" spans="2:16">
      <c r="B33" s="7"/>
      <c r="C33" s="1308"/>
      <c r="D33" s="1492"/>
      <c r="E33" s="1492"/>
      <c r="F33" s="1492"/>
      <c r="G33" s="1492"/>
      <c r="H33" s="1492"/>
      <c r="I33" s="1492"/>
      <c r="J33" s="1492"/>
      <c r="K33" s="1492"/>
      <c r="L33" s="1492"/>
      <c r="M33" s="1492"/>
      <c r="N33" s="1492"/>
      <c r="O33" s="1310"/>
      <c r="P33" s="466"/>
    </row>
    <row r="34" spans="2:16" ht="13.5" thickBot="1">
      <c r="B34" s="7"/>
      <c r="C34" s="1311"/>
      <c r="D34" s="1312"/>
      <c r="E34" s="1312"/>
      <c r="F34" s="1312"/>
      <c r="G34" s="1312"/>
      <c r="H34" s="1312"/>
      <c r="I34" s="1312"/>
      <c r="J34" s="1312"/>
      <c r="K34" s="1312"/>
      <c r="L34" s="1312"/>
      <c r="M34" s="1312"/>
      <c r="N34" s="1312"/>
      <c r="O34" s="1313"/>
      <c r="P34" s="466"/>
    </row>
    <row r="35" spans="2:16" ht="15">
      <c r="B35" s="7"/>
      <c r="C35" s="1280" t="s">
        <v>2</v>
      </c>
      <c r="D35" s="1281"/>
      <c r="E35" s="1281"/>
      <c r="F35" s="1281"/>
      <c r="G35" s="1281"/>
      <c r="H35" s="1281"/>
      <c r="I35" s="1281"/>
      <c r="J35" s="1282"/>
      <c r="K35" s="613" t="s">
        <v>22</v>
      </c>
      <c r="L35" s="247" t="s">
        <v>4</v>
      </c>
      <c r="M35" s="1314" t="s">
        <v>31</v>
      </c>
      <c r="N35" s="1282"/>
      <c r="O35" s="47" t="s">
        <v>28</v>
      </c>
      <c r="P35" s="467"/>
    </row>
    <row r="36" spans="2:16" ht="15">
      <c r="B36" s="7"/>
      <c r="C36" s="1493" t="s">
        <v>355</v>
      </c>
      <c r="D36" s="1493"/>
      <c r="E36" s="1493"/>
      <c r="F36" s="1493"/>
      <c r="G36" s="1493"/>
      <c r="H36" s="1493"/>
      <c r="I36" s="1493"/>
      <c r="J36" s="1493"/>
      <c r="K36" s="245" t="s">
        <v>335</v>
      </c>
      <c r="L36" s="119">
        <v>1.25</v>
      </c>
      <c r="M36" s="1497">
        <f>+'MATRIZ DE MERCADO LA LT'!J25</f>
        <v>414070</v>
      </c>
      <c r="N36" s="1497"/>
      <c r="O36" s="424">
        <f>+L36*M36</f>
        <v>517587.5</v>
      </c>
      <c r="P36" s="467"/>
    </row>
    <row r="37" spans="2:16" ht="15">
      <c r="B37" s="7"/>
      <c r="C37" s="1493" t="s">
        <v>356</v>
      </c>
      <c r="D37" s="1493"/>
      <c r="E37" s="1493"/>
      <c r="F37" s="1493"/>
      <c r="G37" s="1493"/>
      <c r="H37" s="1493"/>
      <c r="I37" s="1493"/>
      <c r="J37" s="1493"/>
      <c r="K37" s="245" t="s">
        <v>351</v>
      </c>
      <c r="L37" s="119">
        <v>1</v>
      </c>
      <c r="M37" s="1497">
        <f>+'MATRIZ DE MERCADO LA LT'!J23</f>
        <v>1212</v>
      </c>
      <c r="N37" s="1497"/>
      <c r="O37" s="424">
        <f t="shared" ref="O37" si="0">+L37*M37</f>
        <v>1212</v>
      </c>
      <c r="P37" s="467"/>
    </row>
    <row r="38" spans="2:16" ht="15">
      <c r="B38" s="7"/>
      <c r="C38" s="1493"/>
      <c r="D38" s="1493"/>
      <c r="E38" s="1493"/>
      <c r="F38" s="1493"/>
      <c r="G38" s="1493"/>
      <c r="H38" s="1493"/>
      <c r="I38" s="1493"/>
      <c r="J38" s="1493"/>
      <c r="K38" s="245"/>
      <c r="L38" s="119"/>
      <c r="M38" s="1482"/>
      <c r="N38" s="1482"/>
      <c r="O38" s="636"/>
      <c r="P38" s="467"/>
    </row>
    <row r="39" spans="2:16" ht="15">
      <c r="B39" s="7"/>
      <c r="C39" s="1493"/>
      <c r="D39" s="1493"/>
      <c r="E39" s="1493"/>
      <c r="F39" s="1493"/>
      <c r="G39" s="1493"/>
      <c r="H39" s="1493"/>
      <c r="I39" s="1493"/>
      <c r="J39" s="1493"/>
      <c r="K39" s="245"/>
      <c r="L39" s="119"/>
      <c r="M39" s="1482"/>
      <c r="N39" s="1482"/>
      <c r="O39" s="636"/>
      <c r="P39" s="467"/>
    </row>
    <row r="40" spans="2:16" ht="15">
      <c r="B40" s="7"/>
      <c r="C40" s="1493"/>
      <c r="D40" s="1493"/>
      <c r="E40" s="1493"/>
      <c r="F40" s="1493"/>
      <c r="G40" s="1493"/>
      <c r="H40" s="1493"/>
      <c r="I40" s="1493"/>
      <c r="J40" s="1493"/>
      <c r="K40" s="245"/>
      <c r="L40" s="119"/>
      <c r="M40" s="1482"/>
      <c r="N40" s="1482"/>
      <c r="O40" s="636"/>
      <c r="P40" s="467"/>
    </row>
    <row r="41" spans="2:16" ht="15">
      <c r="B41" s="7"/>
      <c r="C41" s="1493"/>
      <c r="D41" s="1493"/>
      <c r="E41" s="1493"/>
      <c r="F41" s="1493"/>
      <c r="G41" s="1493"/>
      <c r="H41" s="1493"/>
      <c r="I41" s="1493"/>
      <c r="J41" s="1493"/>
      <c r="K41" s="245"/>
      <c r="L41" s="637"/>
      <c r="M41" s="1482"/>
      <c r="N41" s="1482"/>
      <c r="O41" s="636"/>
      <c r="P41" s="467"/>
    </row>
    <row r="42" spans="2:16" ht="14.25">
      <c r="B42" s="7"/>
      <c r="C42" s="1493"/>
      <c r="D42" s="1493"/>
      <c r="E42" s="1493"/>
      <c r="F42" s="1493"/>
      <c r="G42" s="1493"/>
      <c r="H42" s="1493"/>
      <c r="I42" s="1493"/>
      <c r="J42" s="1493"/>
      <c r="K42" s="245"/>
      <c r="L42" s="119"/>
      <c r="M42" s="1482"/>
      <c r="N42" s="1482"/>
      <c r="O42" s="636"/>
      <c r="P42" s="132"/>
    </row>
    <row r="43" spans="2:16" ht="14.25">
      <c r="B43" s="7"/>
      <c r="C43" s="1493"/>
      <c r="D43" s="1493"/>
      <c r="E43" s="1493"/>
      <c r="F43" s="1493"/>
      <c r="G43" s="1493"/>
      <c r="H43" s="1493"/>
      <c r="I43" s="1493"/>
      <c r="J43" s="1493"/>
      <c r="K43" s="245"/>
      <c r="L43" s="637"/>
      <c r="M43" s="1494"/>
      <c r="N43" s="1494"/>
      <c r="O43" s="214"/>
      <c r="P43" s="132"/>
    </row>
    <row r="44" spans="2:16" ht="15.75" thickBot="1">
      <c r="B44" s="7"/>
      <c r="C44" s="1495" t="s">
        <v>29</v>
      </c>
      <c r="D44" s="1372"/>
      <c r="E44" s="1372"/>
      <c r="F44" s="1372"/>
      <c r="G44" s="1372"/>
      <c r="H44" s="1372"/>
      <c r="I44" s="1372"/>
      <c r="J44" s="1372"/>
      <c r="K44" s="1372"/>
      <c r="L44" s="1372"/>
      <c r="M44" s="1372"/>
      <c r="N44" s="1496"/>
      <c r="O44" s="638">
        <f>SUM(O36:O43)</f>
        <v>518799.5</v>
      </c>
      <c r="P44" s="132"/>
    </row>
    <row r="45" spans="2:16">
      <c r="B45" s="7"/>
      <c r="C45" s="1305" t="s">
        <v>32</v>
      </c>
      <c r="D45" s="1306"/>
      <c r="E45" s="1306"/>
      <c r="F45" s="1306"/>
      <c r="G45" s="1306"/>
      <c r="H45" s="1306"/>
      <c r="I45" s="1306"/>
      <c r="J45" s="1306"/>
      <c r="K45" s="1306"/>
      <c r="L45" s="1306"/>
      <c r="M45" s="1306"/>
      <c r="N45" s="1306"/>
      <c r="O45" s="1307"/>
      <c r="P45" s="466"/>
    </row>
    <row r="46" spans="2:16">
      <c r="B46" s="7"/>
      <c r="C46" s="1308"/>
      <c r="D46" s="1492"/>
      <c r="E46" s="1492"/>
      <c r="F46" s="1492"/>
      <c r="G46" s="1492"/>
      <c r="H46" s="1492"/>
      <c r="I46" s="1492"/>
      <c r="J46" s="1492"/>
      <c r="K46" s="1492"/>
      <c r="L46" s="1492"/>
      <c r="M46" s="1492"/>
      <c r="N46" s="1492"/>
      <c r="O46" s="1310"/>
      <c r="P46" s="466"/>
    </row>
    <row r="47" spans="2:16" ht="13.5" thickBot="1">
      <c r="B47" s="7"/>
      <c r="C47" s="1311"/>
      <c r="D47" s="1312"/>
      <c r="E47" s="1312"/>
      <c r="F47" s="1312"/>
      <c r="G47" s="1312"/>
      <c r="H47" s="1312"/>
      <c r="I47" s="1312"/>
      <c r="J47" s="1312"/>
      <c r="K47" s="1312"/>
      <c r="L47" s="1312"/>
      <c r="M47" s="1312"/>
      <c r="N47" s="1312"/>
      <c r="O47" s="1313"/>
      <c r="P47" s="466"/>
    </row>
    <row r="48" spans="2:16" ht="17.25">
      <c r="B48" s="7"/>
      <c r="C48" s="1280" t="s">
        <v>33</v>
      </c>
      <c r="D48" s="1281"/>
      <c r="E48" s="1281"/>
      <c r="F48" s="1281"/>
      <c r="G48" s="1281"/>
      <c r="H48" s="1281"/>
      <c r="I48" s="1281"/>
      <c r="J48" s="247" t="s">
        <v>34</v>
      </c>
      <c r="K48" s="611" t="s">
        <v>35</v>
      </c>
      <c r="L48" s="55" t="s">
        <v>51</v>
      </c>
      <c r="M48" s="1314" t="s">
        <v>36</v>
      </c>
      <c r="N48" s="1282"/>
      <c r="O48" s="47" t="s">
        <v>28</v>
      </c>
      <c r="P48" s="467"/>
    </row>
    <row r="49" spans="2:16" ht="14.25">
      <c r="B49" s="7"/>
      <c r="C49" s="1488" t="s">
        <v>62</v>
      </c>
      <c r="D49" s="1489"/>
      <c r="E49" s="1489"/>
      <c r="F49" s="1489"/>
      <c r="G49" s="1489"/>
      <c r="H49" s="1489"/>
      <c r="I49" s="1489"/>
      <c r="J49" s="246"/>
      <c r="K49" s="56">
        <v>20</v>
      </c>
      <c r="L49" s="246"/>
      <c r="M49" s="1294">
        <f>+'MATRIZ DE MERCADO LA LT'!J92</f>
        <v>1257</v>
      </c>
      <c r="N49" s="1295"/>
      <c r="O49" s="425">
        <f>+M49*K49</f>
        <v>25140</v>
      </c>
      <c r="P49" s="132"/>
    </row>
    <row r="50" spans="2:16" ht="15" thickBot="1">
      <c r="B50" s="7"/>
      <c r="C50" s="1490" t="s">
        <v>192</v>
      </c>
      <c r="D50" s="1491"/>
      <c r="E50" s="1491"/>
      <c r="F50" s="1491"/>
      <c r="G50" s="1491"/>
      <c r="H50" s="1491"/>
      <c r="I50" s="1491"/>
      <c r="J50" s="57"/>
      <c r="K50" s="128">
        <v>0.16</v>
      </c>
      <c r="L50" s="57"/>
      <c r="M50" s="1296">
        <f>+'MATRIZ DE MERCADO LA LT'!J47</f>
        <v>1283</v>
      </c>
      <c r="N50" s="1297"/>
      <c r="O50" s="425">
        <f>+M50*K50</f>
        <v>205.28</v>
      </c>
      <c r="P50" s="132"/>
    </row>
    <row r="51" spans="2:16" ht="15.75" thickBot="1">
      <c r="B51" s="7"/>
      <c r="C51" s="1285" t="s">
        <v>29</v>
      </c>
      <c r="D51" s="1286"/>
      <c r="E51" s="1286"/>
      <c r="F51" s="1286"/>
      <c r="G51" s="1286"/>
      <c r="H51" s="1286"/>
      <c r="I51" s="1286"/>
      <c r="J51" s="1286"/>
      <c r="K51" s="1286"/>
      <c r="L51" s="1286"/>
      <c r="M51" s="1286"/>
      <c r="N51" s="1287"/>
      <c r="O51" s="52">
        <f>+O50+O49</f>
        <v>25345.279999999999</v>
      </c>
      <c r="P51" s="470"/>
    </row>
    <row r="52" spans="2:16">
      <c r="B52" s="7"/>
      <c r="C52" s="1305" t="s">
        <v>37</v>
      </c>
      <c r="D52" s="1306"/>
      <c r="E52" s="1306"/>
      <c r="F52" s="1306"/>
      <c r="G52" s="1306"/>
      <c r="H52" s="1306"/>
      <c r="I52" s="1306"/>
      <c r="J52" s="1306"/>
      <c r="K52" s="1306"/>
      <c r="L52" s="1306"/>
      <c r="M52" s="1306"/>
      <c r="N52" s="1306"/>
      <c r="O52" s="1307"/>
      <c r="P52" s="466"/>
    </row>
    <row r="53" spans="2:16">
      <c r="B53" s="7"/>
      <c r="C53" s="1308"/>
      <c r="D53" s="1492"/>
      <c r="E53" s="1492"/>
      <c r="F53" s="1492"/>
      <c r="G53" s="1492"/>
      <c r="H53" s="1492"/>
      <c r="I53" s="1492"/>
      <c r="J53" s="1492"/>
      <c r="K53" s="1492"/>
      <c r="L53" s="1492"/>
      <c r="M53" s="1492"/>
      <c r="N53" s="1492"/>
      <c r="O53" s="1310"/>
      <c r="P53" s="466"/>
    </row>
    <row r="54" spans="2:16" ht="13.5" thickBot="1">
      <c r="B54" s="7"/>
      <c r="C54" s="1311"/>
      <c r="D54" s="1312"/>
      <c r="E54" s="1312"/>
      <c r="F54" s="1312"/>
      <c r="G54" s="1312"/>
      <c r="H54" s="1312"/>
      <c r="I54" s="1312"/>
      <c r="J54" s="1312"/>
      <c r="K54" s="1312"/>
      <c r="L54" s="1312"/>
      <c r="M54" s="1312"/>
      <c r="N54" s="1312"/>
      <c r="O54" s="1313"/>
      <c r="P54" s="466"/>
    </row>
    <row r="55" spans="2:16" ht="30">
      <c r="B55" s="7"/>
      <c r="C55" s="1280" t="s">
        <v>38</v>
      </c>
      <c r="D55" s="1281"/>
      <c r="E55" s="1281"/>
      <c r="F55" s="1281"/>
      <c r="G55" s="1281"/>
      <c r="H55" s="1281"/>
      <c r="I55" s="1281"/>
      <c r="J55" s="247" t="s">
        <v>39</v>
      </c>
      <c r="K55" s="59" t="s">
        <v>40</v>
      </c>
      <c r="L55" s="60" t="s">
        <v>41</v>
      </c>
      <c r="M55" s="1301" t="s">
        <v>27</v>
      </c>
      <c r="N55" s="1302"/>
      <c r="O55" s="61" t="s">
        <v>28</v>
      </c>
      <c r="P55" s="473"/>
    </row>
    <row r="56" spans="2:16" ht="14.25">
      <c r="B56" s="7"/>
      <c r="C56" s="62" t="s">
        <v>287</v>
      </c>
      <c r="D56" s="63"/>
      <c r="E56" s="63"/>
      <c r="F56" s="63"/>
      <c r="G56" s="63"/>
      <c r="H56" s="63"/>
      <c r="I56" s="63"/>
      <c r="J56" s="428">
        <f>+'MATRIZ DE MERCADO LA LT'!J272</f>
        <v>107251</v>
      </c>
      <c r="K56" s="139"/>
      <c r="L56" s="64"/>
      <c r="M56" s="1378">
        <v>70</v>
      </c>
      <c r="N56" s="1379"/>
      <c r="O56" s="429">
        <f>+J56/M56</f>
        <v>1532.1571428571428</v>
      </c>
      <c r="P56" s="133"/>
    </row>
    <row r="57" spans="2:16" ht="14.25">
      <c r="B57" s="7"/>
      <c r="C57" s="62" t="s">
        <v>352</v>
      </c>
      <c r="D57" s="63"/>
      <c r="E57" s="63"/>
      <c r="F57" s="63"/>
      <c r="G57" s="63"/>
      <c r="H57" s="63"/>
      <c r="I57" s="63"/>
      <c r="J57" s="428">
        <f>+'MATRIZ DE MERCADO LA LT'!J254</f>
        <v>214503</v>
      </c>
      <c r="K57" s="139"/>
      <c r="L57" s="64"/>
      <c r="M57" s="1378">
        <v>70</v>
      </c>
      <c r="N57" s="1379"/>
      <c r="O57" s="429">
        <f>+J57/M57</f>
        <v>3064.3285714285716</v>
      </c>
      <c r="P57" s="133"/>
    </row>
    <row r="58" spans="2:16" ht="14.25">
      <c r="B58" s="7"/>
      <c r="C58" s="62" t="s">
        <v>357</v>
      </c>
      <c r="D58" s="63"/>
      <c r="E58" s="63"/>
      <c r="F58" s="63"/>
      <c r="G58" s="63"/>
      <c r="H58" s="63"/>
      <c r="I58" s="63"/>
      <c r="J58" s="428">
        <f>+'MATRIZ DE MERCADO LA LT'!J275</f>
        <v>80439</v>
      </c>
      <c r="K58" s="139"/>
      <c r="L58" s="64"/>
      <c r="M58" s="1380">
        <v>70</v>
      </c>
      <c r="N58" s="1381"/>
      <c r="O58" s="429">
        <f>+J58/M58</f>
        <v>1149.1285714285714</v>
      </c>
      <c r="P58" s="133"/>
    </row>
    <row r="59" spans="2:16" ht="15" thickBot="1">
      <c r="B59" s="7"/>
      <c r="C59" s="1490" t="s">
        <v>358</v>
      </c>
      <c r="D59" s="1491"/>
      <c r="E59" s="1491"/>
      <c r="F59" s="1491"/>
      <c r="G59" s="1491"/>
      <c r="H59" s="1491"/>
      <c r="I59" s="1491"/>
      <c r="J59" s="57"/>
      <c r="K59" s="58"/>
      <c r="L59" s="57"/>
      <c r="M59" s="1283"/>
      <c r="N59" s="1284"/>
      <c r="O59" s="646">
        <f>+(O56+O57+O58)*0.75</f>
        <v>4309.2107142857149</v>
      </c>
      <c r="P59" s="132"/>
    </row>
    <row r="60" spans="2:16" ht="15.75" thickBot="1">
      <c r="B60" s="7"/>
      <c r="C60" s="1285" t="s">
        <v>29</v>
      </c>
      <c r="D60" s="1286"/>
      <c r="E60" s="1286"/>
      <c r="F60" s="1286"/>
      <c r="G60" s="1286"/>
      <c r="H60" s="1286"/>
      <c r="I60" s="1286"/>
      <c r="J60" s="1286"/>
      <c r="K60" s="1286"/>
      <c r="L60" s="1286"/>
      <c r="M60" s="1286"/>
      <c r="N60" s="1287"/>
      <c r="O60" s="136">
        <f>+O57+O56+O58+O59</f>
        <v>10054.825000000001</v>
      </c>
      <c r="P60" s="132"/>
    </row>
    <row r="61" spans="2:16" ht="15" thickBot="1">
      <c r="B61" s="7"/>
      <c r="C61" s="42"/>
      <c r="D61" s="452"/>
      <c r="E61" s="452"/>
      <c r="F61" s="452"/>
      <c r="G61" s="452"/>
      <c r="H61" s="452"/>
      <c r="I61" s="452"/>
      <c r="J61" s="452"/>
      <c r="K61" s="452"/>
      <c r="L61" s="452"/>
      <c r="M61" s="452"/>
      <c r="N61" s="452"/>
      <c r="O61" s="43"/>
      <c r="P61" s="449"/>
    </row>
    <row r="62" spans="2:16" ht="15.75" thickBot="1">
      <c r="B62" s="7"/>
      <c r="C62" s="1298" t="s">
        <v>42</v>
      </c>
      <c r="D62" s="1299"/>
      <c r="E62" s="1299"/>
      <c r="F62" s="1299"/>
      <c r="G62" s="1299"/>
      <c r="H62" s="1299"/>
      <c r="I62" s="1299"/>
      <c r="J62" s="1299"/>
      <c r="K62" s="1299"/>
      <c r="L62" s="1299"/>
      <c r="M62" s="1299"/>
      <c r="N62" s="1300"/>
      <c r="O62" s="66">
        <f>+O60+O51+O31+O44</f>
        <v>575494.20892857143</v>
      </c>
      <c r="P62" s="476"/>
    </row>
    <row r="63" spans="2:16">
      <c r="B63" s="7"/>
      <c r="C63" s="1305" t="s">
        <v>43</v>
      </c>
      <c r="D63" s="1306"/>
      <c r="E63" s="1306"/>
      <c r="F63" s="1306"/>
      <c r="G63" s="1306"/>
      <c r="H63" s="1306"/>
      <c r="I63" s="1306"/>
      <c r="J63" s="1306"/>
      <c r="K63" s="1306"/>
      <c r="L63" s="1306"/>
      <c r="M63" s="1306"/>
      <c r="N63" s="1306"/>
      <c r="O63" s="1307"/>
      <c r="P63" s="466"/>
    </row>
    <row r="64" spans="2:16">
      <c r="B64" s="7"/>
      <c r="C64" s="1308"/>
      <c r="D64" s="1492"/>
      <c r="E64" s="1492"/>
      <c r="F64" s="1492"/>
      <c r="G64" s="1492"/>
      <c r="H64" s="1492"/>
      <c r="I64" s="1492"/>
      <c r="J64" s="1492"/>
      <c r="K64" s="1492"/>
      <c r="L64" s="1492"/>
      <c r="M64" s="1492"/>
      <c r="N64" s="1492"/>
      <c r="O64" s="1310"/>
      <c r="P64" s="466"/>
    </row>
    <row r="65" spans="2:16" ht="13.5" thickBot="1">
      <c r="B65" s="7"/>
      <c r="C65" s="1311"/>
      <c r="D65" s="1312"/>
      <c r="E65" s="1312"/>
      <c r="F65" s="1312"/>
      <c r="G65" s="1312"/>
      <c r="H65" s="1312"/>
      <c r="I65" s="1312"/>
      <c r="J65" s="1312"/>
      <c r="K65" s="1312"/>
      <c r="L65" s="1312"/>
      <c r="M65" s="1312"/>
      <c r="N65" s="1312"/>
      <c r="O65" s="1313"/>
      <c r="P65" s="466"/>
    </row>
    <row r="66" spans="2:16" ht="15">
      <c r="B66" s="7"/>
      <c r="C66" s="1280" t="s">
        <v>44</v>
      </c>
      <c r="D66" s="1281"/>
      <c r="E66" s="1281"/>
      <c r="F66" s="1281"/>
      <c r="G66" s="1281"/>
      <c r="H66" s="1281"/>
      <c r="I66" s="1281"/>
      <c r="J66" s="611"/>
      <c r="K66" s="612"/>
      <c r="L66" s="60" t="s">
        <v>45</v>
      </c>
      <c r="M66" s="1301" t="s">
        <v>46</v>
      </c>
      <c r="N66" s="1302"/>
      <c r="O66" s="61"/>
      <c r="P66" s="473"/>
    </row>
    <row r="67" spans="2:16" ht="14.25">
      <c r="B67" s="7"/>
      <c r="C67" s="1488" t="s">
        <v>47</v>
      </c>
      <c r="D67" s="1489"/>
      <c r="E67" s="1489"/>
      <c r="F67" s="1489"/>
      <c r="G67" s="1489"/>
      <c r="H67" s="1489"/>
      <c r="I67" s="1489"/>
      <c r="J67" s="200"/>
      <c r="K67" s="201"/>
      <c r="L67" s="202">
        <v>0.22</v>
      </c>
      <c r="M67" s="1294">
        <f>+O62*L67</f>
        <v>126608.72596428571</v>
      </c>
      <c r="N67" s="1295"/>
      <c r="O67" s="140"/>
      <c r="P67" s="134"/>
    </row>
    <row r="68" spans="2:16" ht="14.25">
      <c r="B68" s="7"/>
      <c r="C68" s="48" t="s">
        <v>48</v>
      </c>
      <c r="D68" s="49"/>
      <c r="E68" s="49"/>
      <c r="F68" s="49"/>
      <c r="G68" s="49"/>
      <c r="H68" s="49"/>
      <c r="I68" s="49"/>
      <c r="J68" s="200"/>
      <c r="K68" s="201"/>
      <c r="L68" s="202">
        <v>0.02</v>
      </c>
      <c r="M68" s="1294">
        <f>+O62*L68</f>
        <v>11509.884178571428</v>
      </c>
      <c r="N68" s="1295"/>
      <c r="O68" s="140"/>
      <c r="P68" s="134"/>
    </row>
    <row r="69" spans="2:16" ht="15" thickBot="1">
      <c r="B69" s="7"/>
      <c r="C69" s="616" t="s">
        <v>49</v>
      </c>
      <c r="D69" s="617"/>
      <c r="E69" s="617"/>
      <c r="F69" s="617"/>
      <c r="G69" s="617"/>
      <c r="H69" s="617"/>
      <c r="I69" s="617"/>
      <c r="J69" s="205"/>
      <c r="K69" s="206"/>
      <c r="L69" s="202">
        <v>0.05</v>
      </c>
      <c r="M69" s="1296">
        <f>+O62*L69</f>
        <v>28774.710446428573</v>
      </c>
      <c r="N69" s="1297"/>
      <c r="O69" s="140"/>
      <c r="P69" s="134"/>
    </row>
    <row r="70" spans="2:16" ht="15.75" thickBot="1">
      <c r="B70" s="7"/>
      <c r="C70" s="1285" t="s">
        <v>29</v>
      </c>
      <c r="D70" s="1286"/>
      <c r="E70" s="1286"/>
      <c r="F70" s="1286"/>
      <c r="G70" s="1286"/>
      <c r="H70" s="1286"/>
      <c r="I70" s="1286"/>
      <c r="J70" s="1286"/>
      <c r="K70" s="1286"/>
      <c r="L70" s="1286"/>
      <c r="M70" s="1286"/>
      <c r="N70" s="1287"/>
      <c r="O70" s="67">
        <f>+M69+M68+M67</f>
        <v>166893.32058928569</v>
      </c>
      <c r="P70" s="478"/>
    </row>
    <row r="71" spans="2:16" ht="15" thickBot="1">
      <c r="B71" s="7"/>
      <c r="C71" s="42"/>
      <c r="D71" s="452"/>
      <c r="E71" s="452"/>
      <c r="F71" s="452"/>
      <c r="G71" s="452"/>
      <c r="H71" s="452"/>
      <c r="I71" s="452"/>
      <c r="J71" s="452"/>
      <c r="K71" s="452"/>
      <c r="L71" s="452"/>
      <c r="M71" s="452"/>
      <c r="N71" s="452"/>
      <c r="O71" s="43"/>
      <c r="P71" s="449"/>
    </row>
    <row r="72" spans="2:16" ht="15.75" thickBot="1">
      <c r="B72" s="7"/>
      <c r="C72" s="1298" t="s">
        <v>50</v>
      </c>
      <c r="D72" s="1299"/>
      <c r="E72" s="1299"/>
      <c r="F72" s="1299"/>
      <c r="G72" s="1299"/>
      <c r="H72" s="1299"/>
      <c r="I72" s="1299"/>
      <c r="J72" s="1299"/>
      <c r="K72" s="1299"/>
      <c r="L72" s="1299"/>
      <c r="M72" s="1299"/>
      <c r="N72" s="1300"/>
      <c r="O72" s="68">
        <f>+ROUND(O70+O62,0)</f>
        <v>742388</v>
      </c>
      <c r="P72" s="478"/>
    </row>
    <row r="73" spans="2:16" ht="14.25">
      <c r="B73" s="7"/>
      <c r="C73" s="39"/>
      <c r="D73" s="40"/>
      <c r="E73" s="40"/>
      <c r="F73" s="40"/>
      <c r="G73" s="40"/>
      <c r="H73" s="40"/>
      <c r="I73" s="40"/>
      <c r="J73" s="40"/>
      <c r="K73" s="40"/>
      <c r="L73" s="40"/>
      <c r="M73" s="40"/>
      <c r="N73" s="40"/>
      <c r="O73" s="41"/>
      <c r="P73" s="449"/>
    </row>
    <row r="74" spans="2:16" ht="18.75" customHeight="1" thickBot="1">
      <c r="B74" s="7"/>
      <c r="C74" s="1290"/>
      <c r="D74" s="1291"/>
      <c r="E74" s="1291"/>
      <c r="F74" s="58"/>
      <c r="G74" s="58"/>
      <c r="H74" s="58"/>
      <c r="I74" s="58"/>
      <c r="J74" s="58"/>
      <c r="K74" s="1288"/>
      <c r="L74" s="1288"/>
      <c r="M74" s="1288"/>
      <c r="N74" s="1288"/>
      <c r="O74" s="1289"/>
      <c r="P74" s="482"/>
    </row>
    <row r="75" spans="2:16" ht="13.5" thickBot="1">
      <c r="B75" s="639"/>
      <c r="C75" s="640"/>
      <c r="D75" s="640"/>
      <c r="E75" s="640"/>
      <c r="F75" s="640"/>
      <c r="G75" s="640"/>
      <c r="H75" s="640"/>
      <c r="I75" s="640"/>
      <c r="J75" s="640"/>
      <c r="K75" s="640"/>
      <c r="L75" s="640"/>
      <c r="M75" s="640"/>
      <c r="N75" s="640"/>
      <c r="O75" s="640"/>
      <c r="P75" s="641"/>
    </row>
    <row r="76" spans="2:16" ht="13.5" thickTop="1"/>
  </sheetData>
  <mergeCells count="87">
    <mergeCell ref="N10:N12"/>
    <mergeCell ref="O10:O12"/>
    <mergeCell ref="D12:K12"/>
    <mergeCell ref="C18:O18"/>
    <mergeCell ref="D20:L20"/>
    <mergeCell ref="M20:N20"/>
    <mergeCell ref="C6:C12"/>
    <mergeCell ref="D6:K6"/>
    <mergeCell ref="L6:O7"/>
    <mergeCell ref="D7:K7"/>
    <mergeCell ref="D8:K8"/>
    <mergeCell ref="L8:L9"/>
    <mergeCell ref="M8:O9"/>
    <mergeCell ref="D9:K11"/>
    <mergeCell ref="L10:L12"/>
    <mergeCell ref="M10:M12"/>
    <mergeCell ref="D21:L21"/>
    <mergeCell ref="M21:N21"/>
    <mergeCell ref="C22:O24"/>
    <mergeCell ref="C25:G25"/>
    <mergeCell ref="H25:I25"/>
    <mergeCell ref="J25:K25"/>
    <mergeCell ref="M25:N25"/>
    <mergeCell ref="C26:G26"/>
    <mergeCell ref="H26:I26"/>
    <mergeCell ref="J26:K26"/>
    <mergeCell ref="M26:N26"/>
    <mergeCell ref="C27:G27"/>
    <mergeCell ref="M27:N27"/>
    <mergeCell ref="C28:G28"/>
    <mergeCell ref="M28:N28"/>
    <mergeCell ref="C29:G29"/>
    <mergeCell ref="M29:N29"/>
    <mergeCell ref="C30:G30"/>
    <mergeCell ref="H30:I30"/>
    <mergeCell ref="J30:K30"/>
    <mergeCell ref="M30:N30"/>
    <mergeCell ref="C31:N31"/>
    <mergeCell ref="C32:O34"/>
    <mergeCell ref="C35:J35"/>
    <mergeCell ref="M35:N35"/>
    <mergeCell ref="C36:J36"/>
    <mergeCell ref="M36:N36"/>
    <mergeCell ref="C37:J37"/>
    <mergeCell ref="M37:N37"/>
    <mergeCell ref="C38:J38"/>
    <mergeCell ref="M38:N38"/>
    <mergeCell ref="C39:J39"/>
    <mergeCell ref="M39:N39"/>
    <mergeCell ref="C40:J40"/>
    <mergeCell ref="M40:N40"/>
    <mergeCell ref="C41:J41"/>
    <mergeCell ref="M41:N41"/>
    <mergeCell ref="C42:J42"/>
    <mergeCell ref="M42:N42"/>
    <mergeCell ref="C52:O54"/>
    <mergeCell ref="C43:J43"/>
    <mergeCell ref="M43:N43"/>
    <mergeCell ref="C44:N44"/>
    <mergeCell ref="C45:O47"/>
    <mergeCell ref="C48:I48"/>
    <mergeCell ref="M48:N48"/>
    <mergeCell ref="C49:I49"/>
    <mergeCell ref="M49:N49"/>
    <mergeCell ref="C50:I50"/>
    <mergeCell ref="M50:N50"/>
    <mergeCell ref="C51:N51"/>
    <mergeCell ref="C67:I67"/>
    <mergeCell ref="M67:N67"/>
    <mergeCell ref="C55:I55"/>
    <mergeCell ref="M55:N55"/>
    <mergeCell ref="M56:N56"/>
    <mergeCell ref="M57:N57"/>
    <mergeCell ref="M58:N58"/>
    <mergeCell ref="C59:I59"/>
    <mergeCell ref="M59:N59"/>
    <mergeCell ref="C60:N60"/>
    <mergeCell ref="C62:N62"/>
    <mergeCell ref="C63:O65"/>
    <mergeCell ref="C66:I66"/>
    <mergeCell ref="M66:N66"/>
    <mergeCell ref="M68:N68"/>
    <mergeCell ref="M69:N69"/>
    <mergeCell ref="C70:N70"/>
    <mergeCell ref="C72:N72"/>
    <mergeCell ref="C74:E74"/>
    <mergeCell ref="K74:O74"/>
  </mergeCells>
  <pageMargins left="0.7" right="0.7" top="0.75" bottom="0.75" header="0.3" footer="0.3"/>
  <pageSetup scale="48"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3E6FD3-533D-3F41-8AFE-5EC69DD22E6E}">
  <dimension ref="B1:P77"/>
  <sheetViews>
    <sheetView view="pageBreakPreview" topLeftCell="D44" zoomScale="70" zoomScaleNormal="69" zoomScaleSheetLayoutView="70" workbookViewId="0">
      <selection activeCell="J50" sqref="J50"/>
    </sheetView>
  </sheetViews>
  <sheetFormatPr baseColWidth="10" defaultColWidth="11.42578125" defaultRowHeight="12.75"/>
  <cols>
    <col min="1" max="2" width="3.42578125" style="1" customWidth="1"/>
    <col min="3" max="3" width="12.42578125" style="1" customWidth="1"/>
    <col min="4" max="4" width="18" style="1" customWidth="1"/>
    <col min="5" max="9" width="11.42578125" style="1"/>
    <col min="10" max="10" width="17" style="1" customWidth="1"/>
    <col min="11" max="11" width="16.140625" style="1" customWidth="1"/>
    <col min="12" max="12" width="17.42578125" style="1" customWidth="1"/>
    <col min="13" max="14" width="11.42578125" style="1"/>
    <col min="15" max="15" width="20" style="1" customWidth="1"/>
    <col min="16" max="17" width="3.42578125" style="1" customWidth="1"/>
    <col min="18" max="16384" width="11.42578125" style="1"/>
  </cols>
  <sheetData>
    <row r="1" spans="2:16" ht="13.5" thickBot="1"/>
    <row r="2" spans="2:16" ht="13.5" thickTop="1">
      <c r="B2" s="4"/>
      <c r="C2" s="5"/>
      <c r="D2" s="5"/>
      <c r="E2" s="5"/>
      <c r="F2" s="5"/>
      <c r="G2" s="5"/>
      <c r="H2" s="5"/>
      <c r="I2" s="5"/>
      <c r="J2" s="5"/>
      <c r="K2" s="5"/>
      <c r="L2" s="5"/>
      <c r="M2" s="5"/>
      <c r="N2" s="5"/>
      <c r="O2" s="5"/>
      <c r="P2" s="634"/>
    </row>
    <row r="3" spans="2:16">
      <c r="B3" s="7"/>
      <c r="C3" s="71" t="s">
        <v>9</v>
      </c>
      <c r="D3" s="72" t="s">
        <v>10</v>
      </c>
      <c r="E3" s="71" t="s">
        <v>11</v>
      </c>
      <c r="F3" s="72">
        <v>2</v>
      </c>
      <c r="P3" s="449"/>
    </row>
    <row r="4" spans="2:16">
      <c r="B4" s="7"/>
      <c r="C4" s="450"/>
      <c r="D4" s="451"/>
      <c r="E4" s="450"/>
      <c r="F4" s="451"/>
      <c r="P4" s="449"/>
    </row>
    <row r="5" spans="2:16" ht="15" thickBot="1">
      <c r="B5" s="7"/>
      <c r="C5" s="452"/>
      <c r="D5" s="452"/>
      <c r="E5" s="452"/>
      <c r="F5" s="452"/>
      <c r="G5" s="452"/>
      <c r="H5" s="452"/>
      <c r="I5" s="452"/>
      <c r="J5" s="452"/>
      <c r="K5" s="452"/>
      <c r="L5" s="452"/>
      <c r="M5" s="452"/>
      <c r="N5" s="452"/>
      <c r="O5" s="452"/>
      <c r="P5" s="449"/>
    </row>
    <row r="6" spans="2:16" ht="15">
      <c r="B6" s="7"/>
      <c r="C6" s="1328"/>
      <c r="D6" s="1330"/>
      <c r="E6" s="1331"/>
      <c r="F6" s="1331"/>
      <c r="G6" s="1331"/>
      <c r="H6" s="1331"/>
      <c r="I6" s="1331"/>
      <c r="J6" s="1331"/>
      <c r="K6" s="1332"/>
      <c r="L6" s="1510"/>
      <c r="M6" s="1511"/>
      <c r="N6" s="1511"/>
      <c r="O6" s="1512"/>
      <c r="P6" s="635"/>
    </row>
    <row r="7" spans="2:16" ht="15">
      <c r="B7" s="7"/>
      <c r="C7" s="1329"/>
      <c r="D7" s="1317" t="s">
        <v>58</v>
      </c>
      <c r="E7" s="1509"/>
      <c r="F7" s="1509"/>
      <c r="G7" s="1509"/>
      <c r="H7" s="1509"/>
      <c r="I7" s="1509"/>
      <c r="J7" s="1509"/>
      <c r="K7" s="1319"/>
      <c r="L7" s="1513"/>
      <c r="M7" s="1514"/>
      <c r="N7" s="1514"/>
      <c r="O7" s="1515"/>
      <c r="P7" s="635"/>
    </row>
    <row r="8" spans="2:16" ht="15">
      <c r="B8" s="7"/>
      <c r="C8" s="1329"/>
      <c r="D8" s="1317"/>
      <c r="E8" s="1509"/>
      <c r="F8" s="1509"/>
      <c r="G8" s="1509"/>
      <c r="H8" s="1509"/>
      <c r="I8" s="1509"/>
      <c r="J8" s="1509"/>
      <c r="K8" s="1319"/>
      <c r="L8" s="1505" t="s">
        <v>12</v>
      </c>
      <c r="M8" s="1516"/>
      <c r="N8" s="1517"/>
      <c r="O8" s="1518"/>
      <c r="P8" s="635"/>
    </row>
    <row r="9" spans="2:16" ht="26.25" customHeight="1">
      <c r="B9" s="7"/>
      <c r="C9" s="1329"/>
      <c r="D9" s="1320"/>
      <c r="E9" s="1519"/>
      <c r="F9" s="1519"/>
      <c r="G9" s="1519"/>
      <c r="H9" s="1519"/>
      <c r="I9" s="1519"/>
      <c r="J9" s="1519"/>
      <c r="K9" s="1322"/>
      <c r="L9" s="1334"/>
      <c r="M9" s="1346"/>
      <c r="N9" s="1347"/>
      <c r="O9" s="1348"/>
      <c r="P9" s="453"/>
    </row>
    <row r="10" spans="2:16" ht="12.75" customHeight="1">
      <c r="B10" s="7"/>
      <c r="C10" s="1329"/>
      <c r="D10" s="1320"/>
      <c r="E10" s="1519"/>
      <c r="F10" s="1519"/>
      <c r="G10" s="1519"/>
      <c r="H10" s="1519"/>
      <c r="I10" s="1519"/>
      <c r="J10" s="1519"/>
      <c r="K10" s="1322"/>
      <c r="L10" s="1505" t="s">
        <v>13</v>
      </c>
      <c r="M10" s="1505">
        <v>1</v>
      </c>
      <c r="N10" s="1505" t="s">
        <v>14</v>
      </c>
      <c r="O10" s="1507">
        <v>1</v>
      </c>
      <c r="P10" s="635"/>
    </row>
    <row r="11" spans="2:16" ht="13.5" customHeight="1">
      <c r="B11" s="7"/>
      <c r="C11" s="1329"/>
      <c r="D11" s="1320"/>
      <c r="E11" s="1519"/>
      <c r="F11" s="1519"/>
      <c r="G11" s="1519"/>
      <c r="H11" s="1519"/>
      <c r="I11" s="1519"/>
      <c r="J11" s="1519"/>
      <c r="K11" s="1322"/>
      <c r="L11" s="1506"/>
      <c r="M11" s="1506"/>
      <c r="N11" s="1506"/>
      <c r="O11" s="1508"/>
      <c r="P11" s="635"/>
    </row>
    <row r="12" spans="2:16" ht="15">
      <c r="B12" s="7"/>
      <c r="C12" s="1329"/>
      <c r="D12" s="1317" t="s">
        <v>15</v>
      </c>
      <c r="E12" s="1509"/>
      <c r="F12" s="1509"/>
      <c r="G12" s="1509"/>
      <c r="H12" s="1509"/>
      <c r="I12" s="1509"/>
      <c r="J12" s="1509"/>
      <c r="K12" s="1319"/>
      <c r="L12" s="1506"/>
      <c r="M12" s="1506"/>
      <c r="N12" s="1506"/>
      <c r="O12" s="1508"/>
      <c r="P12" s="635"/>
    </row>
    <row r="13" spans="2:16" ht="15.75" thickBot="1">
      <c r="B13" s="7"/>
      <c r="C13" s="24"/>
      <c r="D13" s="25"/>
      <c r="E13" s="25"/>
      <c r="F13" s="25"/>
      <c r="G13" s="25"/>
      <c r="H13" s="25"/>
      <c r="I13" s="25"/>
      <c r="J13" s="25"/>
      <c r="K13" s="25"/>
      <c r="L13" s="25"/>
      <c r="M13" s="26"/>
      <c r="N13" s="26"/>
      <c r="O13" s="27"/>
      <c r="P13" s="454"/>
    </row>
    <row r="14" spans="2:16" ht="15">
      <c r="B14" s="7"/>
      <c r="C14" s="28"/>
      <c r="D14" s="614"/>
      <c r="E14" s="614"/>
      <c r="F14" s="614"/>
      <c r="G14" s="614"/>
      <c r="H14" s="614"/>
      <c r="I14" s="614"/>
      <c r="J14" s="614"/>
      <c r="K14" s="614"/>
      <c r="L14" s="29" t="s">
        <v>16</v>
      </c>
      <c r="M14" s="30" t="s">
        <v>17</v>
      </c>
      <c r="N14" s="30" t="s">
        <v>18</v>
      </c>
      <c r="O14" s="31" t="s">
        <v>19</v>
      </c>
      <c r="P14" s="453"/>
    </row>
    <row r="15" spans="2:16" ht="15">
      <c r="B15" s="7"/>
      <c r="C15" s="32"/>
      <c r="D15" s="615"/>
      <c r="E15" s="615"/>
      <c r="F15" s="615"/>
      <c r="G15" s="615"/>
      <c r="H15" s="615"/>
      <c r="I15" s="615"/>
      <c r="J15" s="615"/>
      <c r="K15" s="615"/>
      <c r="L15" s="456"/>
      <c r="M15" s="34"/>
      <c r="N15" s="34"/>
      <c r="O15" s="35"/>
      <c r="P15" s="457"/>
    </row>
    <row r="16" spans="2:16" ht="15" thickBot="1">
      <c r="B16" s="7"/>
      <c r="C16" s="616"/>
      <c r="D16" s="617"/>
      <c r="E16" s="617"/>
      <c r="F16" s="617"/>
      <c r="G16" s="617"/>
      <c r="H16" s="617"/>
      <c r="I16" s="617"/>
      <c r="J16" s="617"/>
      <c r="K16" s="617"/>
      <c r="L16" s="617"/>
      <c r="M16" s="617"/>
      <c r="N16" s="617"/>
      <c r="O16" s="38"/>
      <c r="P16" s="449"/>
    </row>
    <row r="17" spans="2:16" ht="15" thickBot="1">
      <c r="B17" s="7"/>
      <c r="C17" s="39"/>
      <c r="D17" s="40"/>
      <c r="E17" s="40"/>
      <c r="F17" s="40"/>
      <c r="G17" s="40"/>
      <c r="H17" s="40"/>
      <c r="I17" s="452"/>
      <c r="J17" s="452"/>
      <c r="K17" s="40"/>
      <c r="L17" s="40"/>
      <c r="M17" s="40"/>
      <c r="N17" s="40"/>
      <c r="O17" s="41"/>
      <c r="P17" s="449"/>
    </row>
    <row r="18" spans="2:16" ht="15">
      <c r="B18" s="7"/>
      <c r="C18" s="1325" t="s">
        <v>20</v>
      </c>
      <c r="D18" s="1326"/>
      <c r="E18" s="1326"/>
      <c r="F18" s="1326"/>
      <c r="G18" s="1326"/>
      <c r="H18" s="1326"/>
      <c r="I18" s="1326"/>
      <c r="J18" s="1326"/>
      <c r="K18" s="1326"/>
      <c r="L18" s="1326"/>
      <c r="M18" s="1326"/>
      <c r="N18" s="1326"/>
      <c r="O18" s="1327"/>
      <c r="P18" s="463"/>
    </row>
    <row r="19" spans="2:16" ht="15" thickBot="1">
      <c r="B19" s="7"/>
      <c r="C19" s="42"/>
      <c r="D19" s="452"/>
      <c r="E19" s="452"/>
      <c r="F19" s="452"/>
      <c r="G19" s="452"/>
      <c r="H19" s="452"/>
      <c r="I19" s="452"/>
      <c r="J19" s="452"/>
      <c r="K19" s="452"/>
      <c r="L19" s="452"/>
      <c r="M19" s="452"/>
      <c r="N19" s="452"/>
      <c r="O19" s="43"/>
      <c r="P19" s="449"/>
    </row>
    <row r="20" spans="2:16" ht="15">
      <c r="B20" s="7"/>
      <c r="C20" s="44" t="s">
        <v>21</v>
      </c>
      <c r="D20" s="1352" t="s">
        <v>2</v>
      </c>
      <c r="E20" s="1353"/>
      <c r="F20" s="1353"/>
      <c r="G20" s="1353"/>
      <c r="H20" s="1353"/>
      <c r="I20" s="1353"/>
      <c r="J20" s="1353"/>
      <c r="K20" s="1353"/>
      <c r="L20" s="1354"/>
      <c r="M20" s="1323" t="s">
        <v>22</v>
      </c>
      <c r="N20" s="1324"/>
      <c r="O20" s="44" t="s">
        <v>4</v>
      </c>
      <c r="P20" s="464"/>
    </row>
    <row r="21" spans="2:16" ht="37.5" customHeight="1" thickBot="1">
      <c r="B21" s="7"/>
      <c r="C21" s="45">
        <v>5.2999999999999989</v>
      </c>
      <c r="D21" s="1389" t="str">
        <f>+'PRESUPUESTO OFICIAL'!G32</f>
        <v>SUMINISTRO DE MEZCLA DENSA EN FRIO PARA REPARCHEOS DE EMERGENCIA INCLUYE DEMOLICION Y RETIRO.</v>
      </c>
      <c r="E21" s="1390"/>
      <c r="F21" s="1390"/>
      <c r="G21" s="1390"/>
      <c r="H21" s="1390"/>
      <c r="I21" s="1390"/>
      <c r="J21" s="1390"/>
      <c r="K21" s="1390"/>
      <c r="L21" s="1391"/>
      <c r="M21" s="1361" t="s">
        <v>335</v>
      </c>
      <c r="N21" s="1362"/>
      <c r="O21" s="46">
        <v>1</v>
      </c>
      <c r="P21" s="465"/>
    </row>
    <row r="22" spans="2:16">
      <c r="B22" s="7"/>
      <c r="C22" s="1305" t="s">
        <v>23</v>
      </c>
      <c r="D22" s="1306"/>
      <c r="E22" s="1306"/>
      <c r="F22" s="1306"/>
      <c r="G22" s="1306"/>
      <c r="H22" s="1306"/>
      <c r="I22" s="1306"/>
      <c r="J22" s="1306"/>
      <c r="K22" s="1306"/>
      <c r="L22" s="1306"/>
      <c r="M22" s="1306"/>
      <c r="N22" s="1306"/>
      <c r="O22" s="1307"/>
      <c r="P22" s="466"/>
    </row>
    <row r="23" spans="2:16">
      <c r="B23" s="7"/>
      <c r="C23" s="1308"/>
      <c r="D23" s="1492"/>
      <c r="E23" s="1492"/>
      <c r="F23" s="1492"/>
      <c r="G23" s="1492"/>
      <c r="H23" s="1492"/>
      <c r="I23" s="1492"/>
      <c r="J23" s="1492"/>
      <c r="K23" s="1492"/>
      <c r="L23" s="1492"/>
      <c r="M23" s="1492"/>
      <c r="N23" s="1492"/>
      <c r="O23" s="1310"/>
      <c r="P23" s="466"/>
    </row>
    <row r="24" spans="2:16" ht="13.5" thickBot="1">
      <c r="B24" s="7"/>
      <c r="C24" s="1311"/>
      <c r="D24" s="1312"/>
      <c r="E24" s="1312"/>
      <c r="F24" s="1312"/>
      <c r="G24" s="1312"/>
      <c r="H24" s="1312"/>
      <c r="I24" s="1312"/>
      <c r="J24" s="1312"/>
      <c r="K24" s="1312"/>
      <c r="L24" s="1312"/>
      <c r="M24" s="1312"/>
      <c r="N24" s="1312"/>
      <c r="O24" s="1313"/>
      <c r="P24" s="466"/>
    </row>
    <row r="25" spans="2:16" ht="15">
      <c r="B25" s="7"/>
      <c r="C25" s="1280" t="s">
        <v>2</v>
      </c>
      <c r="D25" s="1350"/>
      <c r="E25" s="1350"/>
      <c r="F25" s="1350"/>
      <c r="G25" s="1351"/>
      <c r="H25" s="1314" t="s">
        <v>24</v>
      </c>
      <c r="I25" s="1350"/>
      <c r="J25" s="1359" t="s">
        <v>25</v>
      </c>
      <c r="K25" s="1360"/>
      <c r="L25" s="247" t="s">
        <v>26</v>
      </c>
      <c r="M25" s="1314" t="s">
        <v>27</v>
      </c>
      <c r="N25" s="1282"/>
      <c r="O25" s="47" t="s">
        <v>28</v>
      </c>
      <c r="P25" s="467"/>
    </row>
    <row r="26" spans="2:16" ht="14.25">
      <c r="B26" s="7"/>
      <c r="C26" s="1488" t="s">
        <v>59</v>
      </c>
      <c r="D26" s="1489"/>
      <c r="E26" s="1489"/>
      <c r="F26" s="1489"/>
      <c r="G26" s="1503"/>
      <c r="H26" s="1504"/>
      <c r="I26" s="1503"/>
      <c r="J26" s="1504"/>
      <c r="K26" s="1503"/>
      <c r="L26" s="214"/>
      <c r="M26" s="1357">
        <v>0.1</v>
      </c>
      <c r="N26" s="1358"/>
      <c r="O26" s="425">
        <f>+M26*O60</f>
        <v>1876.896</v>
      </c>
      <c r="P26" s="132"/>
    </row>
    <row r="27" spans="2:16" ht="14.25">
      <c r="B27" s="7"/>
      <c r="C27" s="1498" t="s">
        <v>349</v>
      </c>
      <c r="D27" s="1499"/>
      <c r="E27" s="1499"/>
      <c r="F27" s="1499"/>
      <c r="G27" s="1500"/>
      <c r="H27" s="51"/>
      <c r="I27" s="50"/>
      <c r="J27" s="51"/>
      <c r="K27" s="50"/>
      <c r="L27" s="424">
        <f>+'MATRIZ DE MERCADO LA LT'!J86</f>
        <v>92053</v>
      </c>
      <c r="M27" s="1357">
        <v>2.8</v>
      </c>
      <c r="N27" s="1358"/>
      <c r="O27" s="425">
        <f>+L27/M27</f>
        <v>32876.071428571428</v>
      </c>
      <c r="P27" s="132"/>
    </row>
    <row r="28" spans="2:16" ht="14.25" customHeight="1">
      <c r="B28" s="7"/>
      <c r="C28" s="1498" t="s">
        <v>353</v>
      </c>
      <c r="D28" s="1499"/>
      <c r="E28" s="1499"/>
      <c r="F28" s="1499"/>
      <c r="G28" s="1500"/>
      <c r="H28" s="51"/>
      <c r="I28" s="50"/>
      <c r="J28" s="51"/>
      <c r="K28" s="50"/>
      <c r="L28" s="424">
        <f>+'MATRIZ DE MERCADO LA LT'!J143</f>
        <v>63006</v>
      </c>
      <c r="M28" s="1357">
        <v>2.8</v>
      </c>
      <c r="N28" s="1358"/>
      <c r="O28" s="425">
        <f>+L28/M28</f>
        <v>22502.142857142859</v>
      </c>
      <c r="P28" s="132"/>
    </row>
    <row r="29" spans="2:16" ht="14.25">
      <c r="B29" s="7"/>
      <c r="C29" s="1498" t="s">
        <v>354</v>
      </c>
      <c r="D29" s="1499"/>
      <c r="E29" s="1499"/>
      <c r="F29" s="1499"/>
      <c r="G29" s="1500"/>
      <c r="H29" s="51"/>
      <c r="I29" s="50"/>
      <c r="J29" s="51"/>
      <c r="K29" s="50"/>
      <c r="L29" s="424">
        <f>+'MATRIZ DE MERCADO LA LT'!J88</f>
        <v>6063</v>
      </c>
      <c r="M29" s="1357">
        <v>0.13</v>
      </c>
      <c r="N29" s="1358"/>
      <c r="O29" s="425">
        <f>+L29/M29</f>
        <v>46638.461538461539</v>
      </c>
      <c r="P29" s="132"/>
    </row>
    <row r="30" spans="2:16" ht="15" thickBot="1">
      <c r="B30" s="7"/>
      <c r="C30" s="1490" t="s">
        <v>341</v>
      </c>
      <c r="D30" s="1491"/>
      <c r="E30" s="1491"/>
      <c r="F30" s="1491"/>
      <c r="G30" s="1501"/>
      <c r="H30" s="1502"/>
      <c r="I30" s="1501"/>
      <c r="J30" s="1502"/>
      <c r="K30" s="1501"/>
      <c r="L30" s="426">
        <f>+'MATRIZ DE MERCADO LA LT'!J69</f>
        <v>16407.8125</v>
      </c>
      <c r="M30" s="1370">
        <v>2.5</v>
      </c>
      <c r="N30" s="1371"/>
      <c r="O30" s="425">
        <f>+L30/M30</f>
        <v>6563.125</v>
      </c>
      <c r="P30" s="132"/>
    </row>
    <row r="31" spans="2:16" ht="15.75" thickBot="1">
      <c r="B31" s="7"/>
      <c r="C31" s="1285" t="s">
        <v>29</v>
      </c>
      <c r="D31" s="1286"/>
      <c r="E31" s="1286"/>
      <c r="F31" s="1286"/>
      <c r="G31" s="1286"/>
      <c r="H31" s="1286"/>
      <c r="I31" s="1286"/>
      <c r="J31" s="1286"/>
      <c r="K31" s="1286"/>
      <c r="L31" s="1372"/>
      <c r="M31" s="1286"/>
      <c r="N31" s="1287"/>
      <c r="O31" s="52">
        <f>+O30+O29+O28+O26+O27</f>
        <v>110456.69682417583</v>
      </c>
      <c r="P31" s="470"/>
    </row>
    <row r="32" spans="2:16" ht="13.5" customHeight="1">
      <c r="B32" s="7"/>
      <c r="C32" s="1305" t="s">
        <v>30</v>
      </c>
      <c r="D32" s="1306"/>
      <c r="E32" s="1306"/>
      <c r="F32" s="1306"/>
      <c r="G32" s="1306"/>
      <c r="H32" s="1306"/>
      <c r="I32" s="1306"/>
      <c r="J32" s="1306"/>
      <c r="K32" s="1306"/>
      <c r="L32" s="1306"/>
      <c r="M32" s="1306"/>
      <c r="N32" s="1306"/>
      <c r="O32" s="1307"/>
      <c r="P32" s="466"/>
    </row>
    <row r="33" spans="2:16">
      <c r="B33" s="7"/>
      <c r="C33" s="1308"/>
      <c r="D33" s="1492"/>
      <c r="E33" s="1492"/>
      <c r="F33" s="1492"/>
      <c r="G33" s="1492"/>
      <c r="H33" s="1492"/>
      <c r="I33" s="1492"/>
      <c r="J33" s="1492"/>
      <c r="K33" s="1492"/>
      <c r="L33" s="1492"/>
      <c r="M33" s="1492"/>
      <c r="N33" s="1492"/>
      <c r="O33" s="1310"/>
      <c r="P33" s="466"/>
    </row>
    <row r="34" spans="2:16" ht="13.5" thickBot="1">
      <c r="B34" s="7"/>
      <c r="C34" s="1311"/>
      <c r="D34" s="1312"/>
      <c r="E34" s="1312"/>
      <c r="F34" s="1312"/>
      <c r="G34" s="1312"/>
      <c r="H34" s="1312"/>
      <c r="I34" s="1312"/>
      <c r="J34" s="1312"/>
      <c r="K34" s="1312"/>
      <c r="L34" s="1312"/>
      <c r="M34" s="1312"/>
      <c r="N34" s="1312"/>
      <c r="O34" s="1313"/>
      <c r="P34" s="466"/>
    </row>
    <row r="35" spans="2:16" ht="15">
      <c r="B35" s="7"/>
      <c r="C35" s="1280" t="s">
        <v>2</v>
      </c>
      <c r="D35" s="1281"/>
      <c r="E35" s="1281"/>
      <c r="F35" s="1281"/>
      <c r="G35" s="1281"/>
      <c r="H35" s="1281"/>
      <c r="I35" s="1281"/>
      <c r="J35" s="1282"/>
      <c r="K35" s="613" t="s">
        <v>22</v>
      </c>
      <c r="L35" s="247" t="s">
        <v>4</v>
      </c>
      <c r="M35" s="1314" t="s">
        <v>31</v>
      </c>
      <c r="N35" s="1282"/>
      <c r="O35" s="644" t="s">
        <v>28</v>
      </c>
      <c r="P35" s="467"/>
    </row>
    <row r="36" spans="2:16" ht="15">
      <c r="B36" s="7"/>
      <c r="C36" s="1493" t="s">
        <v>1823</v>
      </c>
      <c r="D36" s="1493"/>
      <c r="E36" s="1493"/>
      <c r="F36" s="1493"/>
      <c r="G36" s="1493"/>
      <c r="H36" s="1493"/>
      <c r="I36" s="1493"/>
      <c r="J36" s="1493"/>
      <c r="K36" s="245" t="s">
        <v>162</v>
      </c>
      <c r="L36" s="119">
        <v>98</v>
      </c>
      <c r="M36" s="1497">
        <f>+'MATRIZ DE MERCADO LA LT'!J70</f>
        <v>43999.19</v>
      </c>
      <c r="N36" s="1497"/>
      <c r="O36" s="424">
        <f>+L36*M36</f>
        <v>4311920.62</v>
      </c>
      <c r="P36" s="467"/>
    </row>
    <row r="37" spans="2:16" ht="15">
      <c r="B37" s="7"/>
      <c r="C37" s="1493" t="s">
        <v>356</v>
      </c>
      <c r="D37" s="1493"/>
      <c r="E37" s="1493"/>
      <c r="F37" s="1493"/>
      <c r="G37" s="1493"/>
      <c r="H37" s="1493"/>
      <c r="I37" s="1493"/>
      <c r="J37" s="1493"/>
      <c r="K37" s="245" t="s">
        <v>351</v>
      </c>
      <c r="L37" s="119">
        <v>1</v>
      </c>
      <c r="M37" s="1497">
        <f>+'MATRIZ DE MERCADO LA LT'!J23</f>
        <v>1212</v>
      </c>
      <c r="N37" s="1497"/>
      <c r="O37" s="424">
        <f t="shared" ref="O37:O41" si="0">+L37*M37</f>
        <v>1212</v>
      </c>
      <c r="P37" s="467"/>
    </row>
    <row r="38" spans="2:16" ht="15">
      <c r="B38" s="7"/>
      <c r="C38" s="1493"/>
      <c r="D38" s="1493"/>
      <c r="E38" s="1493"/>
      <c r="F38" s="1493"/>
      <c r="G38" s="1493"/>
      <c r="H38" s="1493"/>
      <c r="I38" s="1493"/>
      <c r="J38" s="1493"/>
      <c r="K38" s="245"/>
      <c r="L38" s="119"/>
      <c r="M38" s="1497"/>
      <c r="N38" s="1497"/>
      <c r="O38" s="424">
        <f t="shared" si="0"/>
        <v>0</v>
      </c>
      <c r="P38" s="467"/>
    </row>
    <row r="39" spans="2:16" ht="15">
      <c r="B39" s="7"/>
      <c r="C39" s="1493"/>
      <c r="D39" s="1493"/>
      <c r="E39" s="1493"/>
      <c r="F39" s="1493"/>
      <c r="G39" s="1493"/>
      <c r="H39" s="1493"/>
      <c r="I39" s="1493"/>
      <c r="J39" s="1493"/>
      <c r="K39" s="245"/>
      <c r="L39" s="119"/>
      <c r="M39" s="1482"/>
      <c r="N39" s="1482"/>
      <c r="O39" s="424">
        <f t="shared" si="0"/>
        <v>0</v>
      </c>
      <c r="P39" s="467"/>
    </row>
    <row r="40" spans="2:16" ht="15">
      <c r="B40" s="7"/>
      <c r="C40" s="1493"/>
      <c r="D40" s="1493"/>
      <c r="E40" s="1493"/>
      <c r="F40" s="1493"/>
      <c r="G40" s="1493"/>
      <c r="H40" s="1493"/>
      <c r="I40" s="1493"/>
      <c r="J40" s="1493"/>
      <c r="K40" s="245"/>
      <c r="L40" s="119"/>
      <c r="M40" s="1482"/>
      <c r="N40" s="1482"/>
      <c r="O40" s="636">
        <f t="shared" si="0"/>
        <v>0</v>
      </c>
      <c r="P40" s="467"/>
    </row>
    <row r="41" spans="2:16" ht="15">
      <c r="B41" s="7"/>
      <c r="C41" s="1493"/>
      <c r="D41" s="1493"/>
      <c r="E41" s="1493"/>
      <c r="F41" s="1493"/>
      <c r="G41" s="1493"/>
      <c r="H41" s="1493"/>
      <c r="I41" s="1493"/>
      <c r="J41" s="1493"/>
      <c r="K41" s="245"/>
      <c r="L41" s="637"/>
      <c r="M41" s="1482"/>
      <c r="N41" s="1482"/>
      <c r="O41" s="636">
        <f t="shared" si="0"/>
        <v>0</v>
      </c>
      <c r="P41" s="467"/>
    </row>
    <row r="42" spans="2:16" ht="14.25">
      <c r="B42" s="7"/>
      <c r="C42" s="1493"/>
      <c r="D42" s="1493"/>
      <c r="E42" s="1493"/>
      <c r="F42" s="1493"/>
      <c r="G42" s="1493"/>
      <c r="H42" s="1493"/>
      <c r="I42" s="1493"/>
      <c r="J42" s="1493"/>
      <c r="K42" s="245"/>
      <c r="L42" s="119"/>
      <c r="M42" s="1482"/>
      <c r="N42" s="1482"/>
      <c r="O42" s="636">
        <f>+L42*O60</f>
        <v>0</v>
      </c>
      <c r="P42" s="132"/>
    </row>
    <row r="43" spans="2:16" ht="14.25">
      <c r="B43" s="7"/>
      <c r="C43" s="1493"/>
      <c r="D43" s="1493"/>
      <c r="E43" s="1493"/>
      <c r="F43" s="1493"/>
      <c r="G43" s="1493"/>
      <c r="H43" s="1493"/>
      <c r="I43" s="1493"/>
      <c r="J43" s="1493"/>
      <c r="K43" s="245"/>
      <c r="L43" s="637"/>
      <c r="M43" s="1494"/>
      <c r="N43" s="1494"/>
      <c r="O43" s="214"/>
      <c r="P43" s="132"/>
    </row>
    <row r="44" spans="2:16" ht="15.75" thickBot="1">
      <c r="B44" s="7"/>
      <c r="C44" s="1495" t="s">
        <v>29</v>
      </c>
      <c r="D44" s="1372"/>
      <c r="E44" s="1372"/>
      <c r="F44" s="1372"/>
      <c r="G44" s="1372"/>
      <c r="H44" s="1372"/>
      <c r="I44" s="1372"/>
      <c r="J44" s="1372"/>
      <c r="K44" s="1372"/>
      <c r="L44" s="1372"/>
      <c r="M44" s="1372"/>
      <c r="N44" s="1496"/>
      <c r="O44" s="638">
        <f>SUM(O36:O43)</f>
        <v>4313132.62</v>
      </c>
      <c r="P44" s="132"/>
    </row>
    <row r="45" spans="2:16">
      <c r="B45" s="7"/>
      <c r="C45" s="1305" t="s">
        <v>32</v>
      </c>
      <c r="D45" s="1306"/>
      <c r="E45" s="1306"/>
      <c r="F45" s="1306"/>
      <c r="G45" s="1306"/>
      <c r="H45" s="1306"/>
      <c r="I45" s="1306"/>
      <c r="J45" s="1306"/>
      <c r="K45" s="1306"/>
      <c r="L45" s="1306"/>
      <c r="M45" s="1306"/>
      <c r="N45" s="1306"/>
      <c r="O45" s="1307"/>
      <c r="P45" s="466"/>
    </row>
    <row r="46" spans="2:16">
      <c r="B46" s="7"/>
      <c r="C46" s="1308"/>
      <c r="D46" s="1492"/>
      <c r="E46" s="1492"/>
      <c r="F46" s="1492"/>
      <c r="G46" s="1492"/>
      <c r="H46" s="1492"/>
      <c r="I46" s="1492"/>
      <c r="J46" s="1492"/>
      <c r="K46" s="1492"/>
      <c r="L46" s="1492"/>
      <c r="M46" s="1492"/>
      <c r="N46" s="1492"/>
      <c r="O46" s="1310"/>
      <c r="P46" s="466"/>
    </row>
    <row r="47" spans="2:16" ht="13.5" thickBot="1">
      <c r="B47" s="7"/>
      <c r="C47" s="1311"/>
      <c r="D47" s="1312"/>
      <c r="E47" s="1312"/>
      <c r="F47" s="1312"/>
      <c r="G47" s="1312"/>
      <c r="H47" s="1312"/>
      <c r="I47" s="1312"/>
      <c r="J47" s="1312"/>
      <c r="K47" s="1312"/>
      <c r="L47" s="1312"/>
      <c r="M47" s="1312"/>
      <c r="N47" s="1312"/>
      <c r="O47" s="1313"/>
      <c r="P47" s="466"/>
    </row>
    <row r="48" spans="2:16" ht="17.25">
      <c r="B48" s="7"/>
      <c r="C48" s="1280" t="s">
        <v>33</v>
      </c>
      <c r="D48" s="1281"/>
      <c r="E48" s="1281"/>
      <c r="F48" s="1281"/>
      <c r="G48" s="1281"/>
      <c r="H48" s="1281"/>
      <c r="I48" s="1281"/>
      <c r="J48" s="247" t="s">
        <v>34</v>
      </c>
      <c r="K48" s="611" t="s">
        <v>35</v>
      </c>
      <c r="L48" s="55" t="s">
        <v>51</v>
      </c>
      <c r="M48" s="1314" t="s">
        <v>36</v>
      </c>
      <c r="N48" s="1282"/>
      <c r="O48" s="47" t="s">
        <v>28</v>
      </c>
      <c r="P48" s="467"/>
    </row>
    <row r="49" spans="2:16" ht="14.25">
      <c r="B49" s="7"/>
      <c r="C49" s="1488" t="s">
        <v>62</v>
      </c>
      <c r="D49" s="1489"/>
      <c r="E49" s="1489"/>
      <c r="F49" s="1489"/>
      <c r="G49" s="1489"/>
      <c r="H49" s="1489"/>
      <c r="I49" s="1489"/>
      <c r="J49" s="246"/>
      <c r="K49" s="56">
        <v>0.1</v>
      </c>
      <c r="L49" s="246"/>
      <c r="M49" s="1294">
        <f>+'MATRIZ DE MERCADO LA LT'!J92</f>
        <v>1257</v>
      </c>
      <c r="N49" s="1295"/>
      <c r="O49" s="425">
        <f>+M49*K49</f>
        <v>125.7</v>
      </c>
      <c r="P49" s="132"/>
    </row>
    <row r="50" spans="2:16" ht="15" thickBot="1">
      <c r="B50" s="7"/>
      <c r="C50" s="1490" t="s">
        <v>192</v>
      </c>
      <c r="D50" s="1491"/>
      <c r="E50" s="1491"/>
      <c r="F50" s="1491"/>
      <c r="G50" s="1491"/>
      <c r="H50" s="1491"/>
      <c r="I50" s="1491"/>
      <c r="J50" s="57"/>
      <c r="K50" s="129">
        <v>0.16</v>
      </c>
      <c r="L50" s="57"/>
      <c r="M50" s="1296">
        <f>+'MATRIZ DE MERCADO LA LT'!J47</f>
        <v>1283</v>
      </c>
      <c r="N50" s="1297"/>
      <c r="O50" s="425">
        <f>+M50*K50</f>
        <v>205.28</v>
      </c>
      <c r="P50" s="132"/>
    </row>
    <row r="51" spans="2:16" ht="15.75" thickBot="1">
      <c r="B51" s="7"/>
      <c r="C51" s="1285" t="s">
        <v>29</v>
      </c>
      <c r="D51" s="1286"/>
      <c r="E51" s="1286"/>
      <c r="F51" s="1286"/>
      <c r="G51" s="1286"/>
      <c r="H51" s="1286"/>
      <c r="I51" s="1286"/>
      <c r="J51" s="1286"/>
      <c r="K51" s="1286"/>
      <c r="L51" s="1286"/>
      <c r="M51" s="1286"/>
      <c r="N51" s="1287"/>
      <c r="O51" s="52">
        <f>+O50+O49</f>
        <v>330.98</v>
      </c>
      <c r="P51" s="470"/>
    </row>
    <row r="52" spans="2:16">
      <c r="B52" s="7"/>
      <c r="C52" s="1305" t="s">
        <v>37</v>
      </c>
      <c r="D52" s="1306"/>
      <c r="E52" s="1306"/>
      <c r="F52" s="1306"/>
      <c r="G52" s="1306"/>
      <c r="H52" s="1306"/>
      <c r="I52" s="1306"/>
      <c r="J52" s="1306"/>
      <c r="K52" s="1306"/>
      <c r="L52" s="1306"/>
      <c r="M52" s="1306"/>
      <c r="N52" s="1306"/>
      <c r="O52" s="1307"/>
      <c r="P52" s="466"/>
    </row>
    <row r="53" spans="2:16">
      <c r="B53" s="7"/>
      <c r="C53" s="1308"/>
      <c r="D53" s="1492"/>
      <c r="E53" s="1492"/>
      <c r="F53" s="1492"/>
      <c r="G53" s="1492"/>
      <c r="H53" s="1492"/>
      <c r="I53" s="1492"/>
      <c r="J53" s="1492"/>
      <c r="K53" s="1492"/>
      <c r="L53" s="1492"/>
      <c r="M53" s="1492"/>
      <c r="N53" s="1492"/>
      <c r="O53" s="1310"/>
      <c r="P53" s="466"/>
    </row>
    <row r="54" spans="2:16" ht="13.5" thickBot="1">
      <c r="B54" s="7"/>
      <c r="C54" s="1311"/>
      <c r="D54" s="1312"/>
      <c r="E54" s="1312"/>
      <c r="F54" s="1312"/>
      <c r="G54" s="1312"/>
      <c r="H54" s="1312"/>
      <c r="I54" s="1312"/>
      <c r="J54" s="1312"/>
      <c r="K54" s="1312"/>
      <c r="L54" s="1312"/>
      <c r="M54" s="1312"/>
      <c r="N54" s="1312"/>
      <c r="O54" s="1313"/>
      <c r="P54" s="466"/>
    </row>
    <row r="55" spans="2:16" ht="30">
      <c r="B55" s="7"/>
      <c r="C55" s="1280" t="s">
        <v>38</v>
      </c>
      <c r="D55" s="1281"/>
      <c r="E55" s="1281"/>
      <c r="F55" s="1281"/>
      <c r="G55" s="1281"/>
      <c r="H55" s="1281"/>
      <c r="I55" s="1281"/>
      <c r="J55" s="247" t="s">
        <v>39</v>
      </c>
      <c r="K55" s="59" t="s">
        <v>40</v>
      </c>
      <c r="L55" s="60" t="s">
        <v>41</v>
      </c>
      <c r="M55" s="1301" t="s">
        <v>27</v>
      </c>
      <c r="N55" s="1302"/>
      <c r="O55" s="61" t="s">
        <v>28</v>
      </c>
      <c r="P55" s="473"/>
    </row>
    <row r="56" spans="2:16" ht="14.25">
      <c r="B56" s="7"/>
      <c r="C56" s="62" t="s">
        <v>287</v>
      </c>
      <c r="D56" s="63"/>
      <c r="E56" s="63"/>
      <c r="F56" s="63"/>
      <c r="G56" s="63"/>
      <c r="H56" s="63"/>
      <c r="I56" s="63"/>
      <c r="J56" s="428">
        <f>+'MATRIZ DE MERCADO LA LT'!J272</f>
        <v>107251</v>
      </c>
      <c r="K56" s="139"/>
      <c r="L56" s="64"/>
      <c r="M56" s="1378">
        <v>25</v>
      </c>
      <c r="N56" s="1379"/>
      <c r="O56" s="429">
        <f>+J56/M56</f>
        <v>4290.04</v>
      </c>
      <c r="P56" s="133"/>
    </row>
    <row r="57" spans="2:16" ht="14.25">
      <c r="B57" s="7"/>
      <c r="C57" s="62" t="s">
        <v>1822</v>
      </c>
      <c r="D57" s="63"/>
      <c r="E57" s="63"/>
      <c r="F57" s="63"/>
      <c r="G57" s="63"/>
      <c r="H57" s="63"/>
      <c r="I57" s="63"/>
      <c r="J57" s="428">
        <f>+'MATRIZ DE MERCADO LA LT'!J251</f>
        <v>160877</v>
      </c>
      <c r="K57" s="139"/>
      <c r="L57" s="64"/>
      <c r="M57" s="1378">
        <v>25</v>
      </c>
      <c r="N57" s="1379"/>
      <c r="O57" s="429">
        <f>+J57/M57</f>
        <v>6435.08</v>
      </c>
      <c r="P57" s="133"/>
    </row>
    <row r="58" spans="2:16" ht="14.25">
      <c r="B58" s="7"/>
      <c r="C58" s="62"/>
      <c r="D58" s="63"/>
      <c r="E58" s="63"/>
      <c r="F58" s="63"/>
      <c r="G58" s="63"/>
      <c r="H58" s="63"/>
      <c r="I58" s="63"/>
      <c r="J58" s="428"/>
      <c r="K58" s="139"/>
      <c r="L58" s="64"/>
      <c r="M58" s="1380"/>
      <c r="N58" s="1381"/>
      <c r="O58" s="429"/>
      <c r="P58" s="133"/>
    </row>
    <row r="59" spans="2:16" ht="15" thickBot="1">
      <c r="B59" s="7"/>
      <c r="C59" s="1490" t="s">
        <v>358</v>
      </c>
      <c r="D59" s="1491"/>
      <c r="E59" s="1491"/>
      <c r="F59" s="1491"/>
      <c r="G59" s="1491"/>
      <c r="H59" s="1491"/>
      <c r="I59" s="1491"/>
      <c r="J59" s="57"/>
      <c r="K59" s="58"/>
      <c r="L59" s="57"/>
      <c r="M59" s="1283"/>
      <c r="N59" s="1284"/>
      <c r="O59" s="646">
        <f>+(O56+O57+O58)*0.75</f>
        <v>8043.8399999999992</v>
      </c>
      <c r="P59" s="132"/>
    </row>
    <row r="60" spans="2:16" ht="15.75" thickBot="1">
      <c r="B60" s="7"/>
      <c r="C60" s="1285" t="s">
        <v>29</v>
      </c>
      <c r="D60" s="1286"/>
      <c r="E60" s="1286"/>
      <c r="F60" s="1286"/>
      <c r="G60" s="1286"/>
      <c r="H60" s="1286"/>
      <c r="I60" s="1286"/>
      <c r="J60" s="1286"/>
      <c r="K60" s="1286"/>
      <c r="L60" s="1286"/>
      <c r="M60" s="1286"/>
      <c r="N60" s="1287"/>
      <c r="O60" s="136">
        <f>+O57+O56+O58+O59</f>
        <v>18768.96</v>
      </c>
      <c r="P60" s="132"/>
    </row>
    <row r="61" spans="2:16" ht="15" thickBot="1">
      <c r="B61" s="7"/>
      <c r="C61" s="42"/>
      <c r="D61" s="452"/>
      <c r="E61" s="452"/>
      <c r="F61" s="452"/>
      <c r="G61" s="452"/>
      <c r="H61" s="452"/>
      <c r="I61" s="452"/>
      <c r="J61" s="452"/>
      <c r="K61" s="452"/>
      <c r="L61" s="452"/>
      <c r="M61" s="452"/>
      <c r="N61" s="452"/>
      <c r="O61" s="43"/>
      <c r="P61" s="449"/>
    </row>
    <row r="62" spans="2:16" ht="15.75" thickBot="1">
      <c r="B62" s="7"/>
      <c r="C62" s="1298" t="s">
        <v>42</v>
      </c>
      <c r="D62" s="1299"/>
      <c r="E62" s="1299"/>
      <c r="F62" s="1299"/>
      <c r="G62" s="1299"/>
      <c r="H62" s="1299"/>
      <c r="I62" s="1299"/>
      <c r="J62" s="1299"/>
      <c r="K62" s="1299"/>
      <c r="L62" s="1299"/>
      <c r="M62" s="1299"/>
      <c r="N62" s="1300"/>
      <c r="O62" s="66">
        <f>+O60+O51+O31+O44</f>
        <v>4442689.2568241758</v>
      </c>
      <c r="P62" s="476"/>
    </row>
    <row r="63" spans="2:16">
      <c r="B63" s="7"/>
      <c r="C63" s="1305" t="s">
        <v>43</v>
      </c>
      <c r="D63" s="1306"/>
      <c r="E63" s="1306"/>
      <c r="F63" s="1306"/>
      <c r="G63" s="1306"/>
      <c r="H63" s="1306"/>
      <c r="I63" s="1306"/>
      <c r="J63" s="1306"/>
      <c r="K63" s="1306"/>
      <c r="L63" s="1306"/>
      <c r="M63" s="1306"/>
      <c r="N63" s="1306"/>
      <c r="O63" s="1307"/>
      <c r="P63" s="466"/>
    </row>
    <row r="64" spans="2:16">
      <c r="B64" s="7"/>
      <c r="C64" s="1308"/>
      <c r="D64" s="1492"/>
      <c r="E64" s="1492"/>
      <c r="F64" s="1492"/>
      <c r="G64" s="1492"/>
      <c r="H64" s="1492"/>
      <c r="I64" s="1492"/>
      <c r="J64" s="1492"/>
      <c r="K64" s="1492"/>
      <c r="L64" s="1492"/>
      <c r="M64" s="1492"/>
      <c r="N64" s="1492"/>
      <c r="O64" s="1310"/>
      <c r="P64" s="466"/>
    </row>
    <row r="65" spans="2:16" ht="13.5" thickBot="1">
      <c r="B65" s="7"/>
      <c r="C65" s="1311"/>
      <c r="D65" s="1312"/>
      <c r="E65" s="1312"/>
      <c r="F65" s="1312"/>
      <c r="G65" s="1312"/>
      <c r="H65" s="1312"/>
      <c r="I65" s="1312"/>
      <c r="J65" s="1312"/>
      <c r="K65" s="1312"/>
      <c r="L65" s="1312"/>
      <c r="M65" s="1312"/>
      <c r="N65" s="1312"/>
      <c r="O65" s="1313"/>
      <c r="P65" s="466"/>
    </row>
    <row r="66" spans="2:16" ht="15">
      <c r="B66" s="7"/>
      <c r="C66" s="1280" t="s">
        <v>44</v>
      </c>
      <c r="D66" s="1281"/>
      <c r="E66" s="1281"/>
      <c r="F66" s="1281"/>
      <c r="G66" s="1281"/>
      <c r="H66" s="1281"/>
      <c r="I66" s="1281"/>
      <c r="J66" s="611"/>
      <c r="K66" s="612"/>
      <c r="L66" s="60" t="s">
        <v>45</v>
      </c>
      <c r="M66" s="1301" t="s">
        <v>46</v>
      </c>
      <c r="N66" s="1302"/>
      <c r="O66" s="61"/>
      <c r="P66" s="473"/>
    </row>
    <row r="67" spans="2:16" ht="14.25">
      <c r="B67" s="7"/>
      <c r="C67" s="1488" t="s">
        <v>47</v>
      </c>
      <c r="D67" s="1489"/>
      <c r="E67" s="1489"/>
      <c r="F67" s="1489"/>
      <c r="G67" s="1489"/>
      <c r="H67" s="1489"/>
      <c r="I67" s="1489"/>
      <c r="J67" s="200"/>
      <c r="K67" s="201"/>
      <c r="L67" s="202">
        <v>0.22</v>
      </c>
      <c r="M67" s="1294">
        <f>+O62*L67</f>
        <v>977391.63650131866</v>
      </c>
      <c r="N67" s="1295"/>
      <c r="O67" s="140"/>
      <c r="P67" s="134"/>
    </row>
    <row r="68" spans="2:16" ht="14.25">
      <c r="B68" s="7"/>
      <c r="C68" s="48" t="s">
        <v>48</v>
      </c>
      <c r="D68" s="49"/>
      <c r="E68" s="49"/>
      <c r="F68" s="49"/>
      <c r="G68" s="49"/>
      <c r="H68" s="49"/>
      <c r="I68" s="49"/>
      <c r="J68" s="200"/>
      <c r="K68" s="201"/>
      <c r="L68" s="202">
        <v>0.02</v>
      </c>
      <c r="M68" s="1294">
        <f>+O62*L68</f>
        <v>88853.785136483522</v>
      </c>
      <c r="N68" s="1295"/>
      <c r="O68" s="140"/>
      <c r="P68" s="134"/>
    </row>
    <row r="69" spans="2:16" ht="15" thickBot="1">
      <c r="B69" s="7"/>
      <c r="C69" s="616" t="s">
        <v>49</v>
      </c>
      <c r="D69" s="617"/>
      <c r="E69" s="617"/>
      <c r="F69" s="617"/>
      <c r="G69" s="617"/>
      <c r="H69" s="617"/>
      <c r="I69" s="617"/>
      <c r="J69" s="205"/>
      <c r="K69" s="206"/>
      <c r="L69" s="202">
        <v>0.05</v>
      </c>
      <c r="M69" s="1296">
        <f>+O62*L69</f>
        <v>222134.46284120879</v>
      </c>
      <c r="N69" s="1297"/>
      <c r="O69" s="140"/>
      <c r="P69" s="134"/>
    </row>
    <row r="70" spans="2:16" ht="15.75" thickBot="1">
      <c r="B70" s="7"/>
      <c r="C70" s="1285" t="s">
        <v>29</v>
      </c>
      <c r="D70" s="1286"/>
      <c r="E70" s="1286"/>
      <c r="F70" s="1286"/>
      <c r="G70" s="1286"/>
      <c r="H70" s="1286"/>
      <c r="I70" s="1286"/>
      <c r="J70" s="1286"/>
      <c r="K70" s="1286"/>
      <c r="L70" s="1286"/>
      <c r="M70" s="1286"/>
      <c r="N70" s="1287"/>
      <c r="O70" s="67">
        <f>+M69+M68+M67</f>
        <v>1288379.8844790109</v>
      </c>
      <c r="P70" s="478"/>
    </row>
    <row r="71" spans="2:16" ht="15" thickBot="1">
      <c r="B71" s="7"/>
      <c r="C71" s="42"/>
      <c r="D71" s="452"/>
      <c r="E71" s="452"/>
      <c r="F71" s="452"/>
      <c r="G71" s="452"/>
      <c r="H71" s="452"/>
      <c r="I71" s="452"/>
      <c r="J71" s="452"/>
      <c r="K71" s="452"/>
      <c r="L71" s="452"/>
      <c r="M71" s="452"/>
      <c r="N71" s="452"/>
      <c r="O71" s="43"/>
      <c r="P71" s="449"/>
    </row>
    <row r="72" spans="2:16" ht="15.75" thickBot="1">
      <c r="B72" s="7"/>
      <c r="C72" s="1298" t="s">
        <v>50</v>
      </c>
      <c r="D72" s="1299"/>
      <c r="E72" s="1299"/>
      <c r="F72" s="1299"/>
      <c r="G72" s="1299"/>
      <c r="H72" s="1299"/>
      <c r="I72" s="1299"/>
      <c r="J72" s="1299"/>
      <c r="K72" s="1299"/>
      <c r="L72" s="1299"/>
      <c r="M72" s="1299"/>
      <c r="N72" s="1300"/>
      <c r="O72" s="68">
        <f>+ROUND(O70+O62,0)</f>
        <v>5731069</v>
      </c>
      <c r="P72" s="478"/>
    </row>
    <row r="73" spans="2:16" ht="14.25">
      <c r="B73" s="7"/>
      <c r="C73" s="39"/>
      <c r="D73" s="40"/>
      <c r="E73" s="40"/>
      <c r="F73" s="40"/>
      <c r="G73" s="40"/>
      <c r="H73" s="40"/>
      <c r="I73" s="40"/>
      <c r="J73" s="40"/>
      <c r="K73" s="40"/>
      <c r="L73" s="40"/>
      <c r="M73" s="40"/>
      <c r="N73" s="40"/>
      <c r="O73" s="41"/>
      <c r="P73" s="449"/>
    </row>
    <row r="74" spans="2:16" ht="14.25">
      <c r="B74" s="7"/>
      <c r="C74" s="42"/>
      <c r="D74" s="452"/>
      <c r="E74" s="452"/>
      <c r="F74" s="452"/>
      <c r="G74" s="452"/>
      <c r="H74" s="452"/>
      <c r="I74" s="452"/>
      <c r="J74" s="452"/>
      <c r="K74" s="452"/>
      <c r="L74" s="452"/>
      <c r="M74" s="452"/>
      <c r="N74" s="452"/>
      <c r="O74" s="43"/>
      <c r="P74" s="449"/>
    </row>
    <row r="75" spans="2:16" ht="18.75" customHeight="1" thickBot="1">
      <c r="B75" s="7"/>
      <c r="C75" s="1290"/>
      <c r="D75" s="1291"/>
      <c r="E75" s="1291"/>
      <c r="F75" s="58"/>
      <c r="G75" s="58"/>
      <c r="H75" s="58"/>
      <c r="I75" s="58"/>
      <c r="J75" s="58"/>
      <c r="K75" s="1288"/>
      <c r="L75" s="1288"/>
      <c r="M75" s="1288"/>
      <c r="N75" s="1288"/>
      <c r="O75" s="1289"/>
      <c r="P75" s="482"/>
    </row>
    <row r="76" spans="2:16" ht="13.5" thickBot="1">
      <c r="B76" s="639"/>
      <c r="C76" s="640"/>
      <c r="D76" s="640"/>
      <c r="E76" s="640"/>
      <c r="F76" s="640"/>
      <c r="G76" s="640"/>
      <c r="H76" s="640"/>
      <c r="I76" s="640"/>
      <c r="J76" s="640"/>
      <c r="K76" s="640"/>
      <c r="L76" s="640"/>
      <c r="M76" s="640"/>
      <c r="N76" s="640"/>
      <c r="O76" s="640"/>
      <c r="P76" s="641"/>
    </row>
    <row r="77" spans="2:16" ht="13.5" thickTop="1"/>
  </sheetData>
  <mergeCells count="87">
    <mergeCell ref="N10:N12"/>
    <mergeCell ref="O10:O12"/>
    <mergeCell ref="D12:K12"/>
    <mergeCell ref="C18:O18"/>
    <mergeCell ref="D20:L20"/>
    <mergeCell ref="M20:N20"/>
    <mergeCell ref="C6:C12"/>
    <mergeCell ref="D6:K6"/>
    <mergeCell ref="L6:O7"/>
    <mergeCell ref="D7:K7"/>
    <mergeCell ref="D8:K8"/>
    <mergeCell ref="L8:L9"/>
    <mergeCell ref="M8:O9"/>
    <mergeCell ref="D9:K11"/>
    <mergeCell ref="L10:L12"/>
    <mergeCell ref="M10:M12"/>
    <mergeCell ref="D21:L21"/>
    <mergeCell ref="M21:N21"/>
    <mergeCell ref="C22:O24"/>
    <mergeCell ref="C25:G25"/>
    <mergeCell ref="H25:I25"/>
    <mergeCell ref="J25:K25"/>
    <mergeCell ref="M25:N25"/>
    <mergeCell ref="C26:G26"/>
    <mergeCell ref="H26:I26"/>
    <mergeCell ref="J26:K26"/>
    <mergeCell ref="M26:N26"/>
    <mergeCell ref="C27:G27"/>
    <mergeCell ref="M27:N27"/>
    <mergeCell ref="C28:G28"/>
    <mergeCell ref="M28:N28"/>
    <mergeCell ref="C29:G29"/>
    <mergeCell ref="M29:N29"/>
    <mergeCell ref="C30:G30"/>
    <mergeCell ref="H30:I30"/>
    <mergeCell ref="J30:K30"/>
    <mergeCell ref="M30:N30"/>
    <mergeCell ref="C31:N31"/>
    <mergeCell ref="C32:O34"/>
    <mergeCell ref="C35:J35"/>
    <mergeCell ref="M35:N35"/>
    <mergeCell ref="C36:J36"/>
    <mergeCell ref="M36:N36"/>
    <mergeCell ref="C37:J37"/>
    <mergeCell ref="M37:N37"/>
    <mergeCell ref="C38:J38"/>
    <mergeCell ref="M38:N38"/>
    <mergeCell ref="C39:J39"/>
    <mergeCell ref="M39:N39"/>
    <mergeCell ref="C40:J40"/>
    <mergeCell ref="M40:N40"/>
    <mergeCell ref="C41:J41"/>
    <mergeCell ref="M41:N41"/>
    <mergeCell ref="C42:J42"/>
    <mergeCell ref="M42:N42"/>
    <mergeCell ref="C52:O54"/>
    <mergeCell ref="C43:J43"/>
    <mergeCell ref="M43:N43"/>
    <mergeCell ref="C44:N44"/>
    <mergeCell ref="C45:O47"/>
    <mergeCell ref="C48:I48"/>
    <mergeCell ref="M48:N48"/>
    <mergeCell ref="C49:I49"/>
    <mergeCell ref="M49:N49"/>
    <mergeCell ref="C50:I50"/>
    <mergeCell ref="M50:N50"/>
    <mergeCell ref="C51:N51"/>
    <mergeCell ref="C67:I67"/>
    <mergeCell ref="M67:N67"/>
    <mergeCell ref="C55:I55"/>
    <mergeCell ref="M55:N55"/>
    <mergeCell ref="M56:N56"/>
    <mergeCell ref="M57:N57"/>
    <mergeCell ref="M58:N58"/>
    <mergeCell ref="C59:I59"/>
    <mergeCell ref="M59:N59"/>
    <mergeCell ref="C60:N60"/>
    <mergeCell ref="C62:N62"/>
    <mergeCell ref="C63:O65"/>
    <mergeCell ref="C66:I66"/>
    <mergeCell ref="M66:N66"/>
    <mergeCell ref="M68:N68"/>
    <mergeCell ref="M69:N69"/>
    <mergeCell ref="C70:N70"/>
    <mergeCell ref="C72:N72"/>
    <mergeCell ref="C75:E75"/>
    <mergeCell ref="K75:O75"/>
  </mergeCells>
  <pageMargins left="0.7" right="0.7" top="0.75" bottom="0.75" header="0.3" footer="0.3"/>
  <pageSetup scale="48"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099B19-D479-5A45-85B8-ED37A9CDC90A}">
  <dimension ref="B1:P77"/>
  <sheetViews>
    <sheetView view="pageBreakPreview" topLeftCell="B12" zoomScale="80" zoomScaleNormal="77" zoomScaleSheetLayoutView="80" workbookViewId="0">
      <selection activeCell="L70" sqref="L70"/>
    </sheetView>
  </sheetViews>
  <sheetFormatPr baseColWidth="10" defaultColWidth="10.85546875" defaultRowHeight="12.75"/>
  <cols>
    <col min="1" max="9" width="10.85546875" style="650"/>
    <col min="10" max="10" width="19.42578125" style="650" customWidth="1"/>
    <col min="11" max="11" width="10.85546875" style="650"/>
    <col min="12" max="12" width="19.42578125" style="650" customWidth="1"/>
    <col min="13" max="14" width="10.85546875" style="650"/>
    <col min="15" max="15" width="15.85546875" style="650" customWidth="1"/>
    <col min="16" max="16384" width="10.85546875" style="650"/>
  </cols>
  <sheetData>
    <row r="1" spans="2:16" ht="13.5" thickTop="1">
      <c r="B1" s="141"/>
      <c r="C1" s="142"/>
      <c r="D1" s="142"/>
      <c r="E1" s="142"/>
      <c r="F1" s="142"/>
      <c r="G1" s="142"/>
      <c r="H1" s="142"/>
      <c r="I1" s="142"/>
      <c r="J1" s="142"/>
      <c r="K1" s="142"/>
      <c r="L1" s="142"/>
      <c r="M1" s="142"/>
      <c r="N1" s="142"/>
      <c r="O1" s="142"/>
      <c r="P1" s="649"/>
    </row>
    <row r="2" spans="2:16">
      <c r="B2" s="144"/>
      <c r="C2" s="146"/>
      <c r="D2" s="147"/>
      <c r="E2" s="146"/>
      <c r="F2" s="147"/>
      <c r="P2" s="145"/>
    </row>
    <row r="3" spans="2:16" ht="15" thickBot="1">
      <c r="B3" s="144"/>
      <c r="C3" s="148"/>
      <c r="D3" s="148"/>
      <c r="E3" s="148"/>
      <c r="F3" s="148"/>
      <c r="G3" s="148"/>
      <c r="H3" s="148"/>
      <c r="I3" s="148"/>
      <c r="J3" s="148"/>
      <c r="K3" s="148"/>
      <c r="L3" s="148"/>
      <c r="M3" s="148"/>
      <c r="N3" s="148"/>
      <c r="O3" s="148"/>
      <c r="P3" s="145"/>
    </row>
    <row r="4" spans="2:16" ht="15">
      <c r="B4" s="144"/>
      <c r="C4" s="1328"/>
      <c r="D4" s="1438"/>
      <c r="E4" s="1439"/>
      <c r="F4" s="1439"/>
      <c r="G4" s="1439"/>
      <c r="H4" s="1439"/>
      <c r="I4" s="1439"/>
      <c r="J4" s="1439"/>
      <c r="K4" s="1440"/>
      <c r="L4" s="1337"/>
      <c r="M4" s="1338"/>
      <c r="N4" s="1338"/>
      <c r="O4" s="1339"/>
      <c r="P4" s="149"/>
    </row>
    <row r="5" spans="2:16" ht="15">
      <c r="B5" s="144"/>
      <c r="C5" s="1329"/>
      <c r="D5" s="1441" t="s">
        <v>58</v>
      </c>
      <c r="E5" s="1442"/>
      <c r="F5" s="1442"/>
      <c r="G5" s="1442"/>
      <c r="H5" s="1442"/>
      <c r="I5" s="1442"/>
      <c r="J5" s="1442"/>
      <c r="K5" s="1443"/>
      <c r="L5" s="1340"/>
      <c r="M5" s="1341"/>
      <c r="N5" s="1341"/>
      <c r="O5" s="1342"/>
      <c r="P5" s="149"/>
    </row>
    <row r="6" spans="2:16" ht="15">
      <c r="B6" s="144"/>
      <c r="C6" s="1329"/>
      <c r="D6" s="1441"/>
      <c r="E6" s="1442"/>
      <c r="F6" s="1442"/>
      <c r="G6" s="1442"/>
      <c r="H6" s="1442"/>
      <c r="I6" s="1442"/>
      <c r="J6" s="1442"/>
      <c r="K6" s="1443"/>
      <c r="L6" s="1333" t="s">
        <v>12</v>
      </c>
      <c r="M6" s="1343"/>
      <c r="N6" s="1344"/>
      <c r="O6" s="1345"/>
      <c r="P6" s="149"/>
    </row>
    <row r="7" spans="2:16" ht="13.5">
      <c r="B7" s="144"/>
      <c r="C7" s="1329"/>
      <c r="D7" s="1448"/>
      <c r="E7" s="1449"/>
      <c r="F7" s="1449"/>
      <c r="G7" s="1449"/>
      <c r="H7" s="1449"/>
      <c r="I7" s="1449"/>
      <c r="J7" s="1449"/>
      <c r="K7" s="1450"/>
      <c r="L7" s="1444"/>
      <c r="M7" s="1445"/>
      <c r="N7" s="1446"/>
      <c r="O7" s="1447"/>
      <c r="P7" s="150"/>
    </row>
    <row r="8" spans="2:16" ht="13.5">
      <c r="B8" s="144"/>
      <c r="C8" s="1329"/>
      <c r="D8" s="1448"/>
      <c r="E8" s="1449"/>
      <c r="F8" s="1449"/>
      <c r="G8" s="1449"/>
      <c r="H8" s="1449"/>
      <c r="I8" s="1449"/>
      <c r="J8" s="1449"/>
      <c r="K8" s="1450"/>
      <c r="L8" s="1333" t="s">
        <v>13</v>
      </c>
      <c r="M8" s="1333">
        <v>1</v>
      </c>
      <c r="N8" s="1333" t="s">
        <v>14</v>
      </c>
      <c r="O8" s="1335">
        <v>1</v>
      </c>
      <c r="P8" s="149"/>
    </row>
    <row r="9" spans="2:16" ht="13.5">
      <c r="B9" s="144"/>
      <c r="C9" s="1329"/>
      <c r="D9" s="1448"/>
      <c r="E9" s="1449"/>
      <c r="F9" s="1449"/>
      <c r="G9" s="1449"/>
      <c r="H9" s="1449"/>
      <c r="I9" s="1449"/>
      <c r="J9" s="1449"/>
      <c r="K9" s="1450"/>
      <c r="L9" s="1349"/>
      <c r="M9" s="1349"/>
      <c r="N9" s="1349"/>
      <c r="O9" s="1336"/>
      <c r="P9" s="149"/>
    </row>
    <row r="10" spans="2:16" ht="15">
      <c r="B10" s="144"/>
      <c r="C10" s="1329"/>
      <c r="D10" s="1441" t="s">
        <v>15</v>
      </c>
      <c r="E10" s="1442"/>
      <c r="F10" s="1442"/>
      <c r="G10" s="1442"/>
      <c r="H10" s="1442"/>
      <c r="I10" s="1442"/>
      <c r="J10" s="1442"/>
      <c r="K10" s="1443"/>
      <c r="L10" s="1349"/>
      <c r="M10" s="1349"/>
      <c r="N10" s="1349"/>
      <c r="O10" s="1336"/>
      <c r="P10" s="149"/>
    </row>
    <row r="11" spans="2:16" ht="15.75" thickBot="1">
      <c r="B11" s="144"/>
      <c r="C11" s="151"/>
      <c r="D11" s="152"/>
      <c r="E11" s="152"/>
      <c r="F11" s="152"/>
      <c r="G11" s="152"/>
      <c r="H11" s="152"/>
      <c r="I11" s="152"/>
      <c r="J11" s="152"/>
      <c r="K11" s="152"/>
      <c r="L11" s="152"/>
      <c r="M11" s="153"/>
      <c r="N11" s="153"/>
      <c r="O11" s="154"/>
      <c r="P11" s="155"/>
    </row>
    <row r="12" spans="2:16" ht="15">
      <c r="B12" s="144"/>
      <c r="C12" s="156"/>
      <c r="D12" s="627"/>
      <c r="E12" s="627"/>
      <c r="F12" s="627"/>
      <c r="G12" s="627"/>
      <c r="H12" s="627"/>
      <c r="I12" s="627"/>
      <c r="J12" s="627"/>
      <c r="K12" s="627"/>
      <c r="L12" s="157" t="s">
        <v>16</v>
      </c>
      <c r="M12" s="221" t="s">
        <v>17</v>
      </c>
      <c r="N12" s="221" t="s">
        <v>18</v>
      </c>
      <c r="O12" s="158" t="s">
        <v>19</v>
      </c>
      <c r="P12" s="150"/>
    </row>
    <row r="13" spans="2:16" ht="15">
      <c r="B13" s="144"/>
      <c r="C13" s="159"/>
      <c r="D13" s="628"/>
      <c r="E13" s="628"/>
      <c r="F13" s="628"/>
      <c r="G13" s="628"/>
      <c r="H13" s="628"/>
      <c r="I13" s="628"/>
      <c r="J13" s="628"/>
      <c r="K13" s="628"/>
      <c r="L13" s="160"/>
      <c r="M13" s="161"/>
      <c r="N13" s="161"/>
      <c r="O13" s="162"/>
      <c r="P13" s="163"/>
    </row>
    <row r="14" spans="2:16" ht="15" thickBot="1">
      <c r="B14" s="144"/>
      <c r="C14" s="620"/>
      <c r="D14" s="621"/>
      <c r="E14" s="621"/>
      <c r="F14" s="621"/>
      <c r="G14" s="621"/>
      <c r="H14" s="621"/>
      <c r="I14" s="621"/>
      <c r="J14" s="621"/>
      <c r="K14" s="621"/>
      <c r="L14" s="621"/>
      <c r="M14" s="621"/>
      <c r="N14" s="621"/>
      <c r="O14" s="164"/>
      <c r="P14" s="145"/>
    </row>
    <row r="15" spans="2:16" ht="15" thickBot="1">
      <c r="B15" s="144"/>
      <c r="C15" s="210"/>
      <c r="D15" s="211"/>
      <c r="E15" s="211"/>
      <c r="F15" s="211"/>
      <c r="G15" s="211"/>
      <c r="H15" s="211"/>
      <c r="I15" s="148"/>
      <c r="J15" s="148"/>
      <c r="K15" s="211"/>
      <c r="L15" s="211"/>
      <c r="M15" s="211"/>
      <c r="N15" s="211"/>
      <c r="O15" s="212"/>
      <c r="P15" s="145"/>
    </row>
    <row r="16" spans="2:16" ht="15">
      <c r="B16" s="144"/>
      <c r="C16" s="1425" t="s">
        <v>20</v>
      </c>
      <c r="D16" s="1426"/>
      <c r="E16" s="1426"/>
      <c r="F16" s="1426"/>
      <c r="G16" s="1426"/>
      <c r="H16" s="1426"/>
      <c r="I16" s="1426"/>
      <c r="J16" s="1426"/>
      <c r="K16" s="1426"/>
      <c r="L16" s="1426"/>
      <c r="M16" s="1426"/>
      <c r="N16" s="1426"/>
      <c r="O16" s="1427"/>
      <c r="P16" s="165"/>
    </row>
    <row r="17" spans="2:16" ht="15" thickBot="1">
      <c r="B17" s="144"/>
      <c r="C17" s="166"/>
      <c r="D17" s="148"/>
      <c r="E17" s="148"/>
      <c r="F17" s="148"/>
      <c r="G17" s="148"/>
      <c r="H17" s="148"/>
      <c r="I17" s="148"/>
      <c r="J17" s="148"/>
      <c r="K17" s="148"/>
      <c r="L17" s="148"/>
      <c r="M17" s="148"/>
      <c r="N17" s="148"/>
      <c r="O17" s="167"/>
      <c r="P17" s="145"/>
    </row>
    <row r="18" spans="2:16" ht="15">
      <c r="B18" s="144"/>
      <c r="C18" s="168" t="s">
        <v>21</v>
      </c>
      <c r="D18" s="1428" t="s">
        <v>2</v>
      </c>
      <c r="E18" s="1429"/>
      <c r="F18" s="1429"/>
      <c r="G18" s="1429"/>
      <c r="H18" s="1429"/>
      <c r="I18" s="1429"/>
      <c r="J18" s="1429"/>
      <c r="K18" s="1429"/>
      <c r="L18" s="1430"/>
      <c r="M18" s="1431" t="s">
        <v>22</v>
      </c>
      <c r="N18" s="1432"/>
      <c r="O18" s="168" t="s">
        <v>4</v>
      </c>
      <c r="P18" s="169"/>
    </row>
    <row r="19" spans="2:16" ht="15" thickBot="1">
      <c r="B19" s="144"/>
      <c r="C19" s="170">
        <v>6.1</v>
      </c>
      <c r="D19" s="1527" t="s">
        <v>360</v>
      </c>
      <c r="E19" s="1528"/>
      <c r="F19" s="1528"/>
      <c r="G19" s="1528"/>
      <c r="H19" s="1528"/>
      <c r="I19" s="1528"/>
      <c r="J19" s="1528"/>
      <c r="K19" s="1528"/>
      <c r="L19" s="1529"/>
      <c r="M19" s="1436" t="s">
        <v>52</v>
      </c>
      <c r="N19" s="1437"/>
      <c r="O19" s="171">
        <v>1</v>
      </c>
      <c r="P19" s="172"/>
    </row>
    <row r="20" spans="2:16">
      <c r="B20" s="144"/>
      <c r="C20" s="1410" t="s">
        <v>23</v>
      </c>
      <c r="D20" s="1411"/>
      <c r="E20" s="1411"/>
      <c r="F20" s="1411"/>
      <c r="G20" s="1411"/>
      <c r="H20" s="1411"/>
      <c r="I20" s="1411"/>
      <c r="J20" s="1411"/>
      <c r="K20" s="1411"/>
      <c r="L20" s="1411"/>
      <c r="M20" s="1411"/>
      <c r="N20" s="1411"/>
      <c r="O20" s="1412"/>
      <c r="P20" s="173"/>
    </row>
    <row r="21" spans="2:16">
      <c r="B21" s="144"/>
      <c r="C21" s="1413"/>
      <c r="D21" s="1414"/>
      <c r="E21" s="1414"/>
      <c r="F21" s="1414"/>
      <c r="G21" s="1414"/>
      <c r="H21" s="1414"/>
      <c r="I21" s="1414"/>
      <c r="J21" s="1414"/>
      <c r="K21" s="1414"/>
      <c r="L21" s="1414"/>
      <c r="M21" s="1414"/>
      <c r="N21" s="1414"/>
      <c r="O21" s="1415"/>
      <c r="P21" s="173"/>
    </row>
    <row r="22" spans="2:16" ht="13.5" thickBot="1">
      <c r="B22" s="144"/>
      <c r="C22" s="1416"/>
      <c r="D22" s="1417"/>
      <c r="E22" s="1417"/>
      <c r="F22" s="1417"/>
      <c r="G22" s="1417"/>
      <c r="H22" s="1417"/>
      <c r="I22" s="1417"/>
      <c r="J22" s="1417"/>
      <c r="K22" s="1417"/>
      <c r="L22" s="1417"/>
      <c r="M22" s="1417"/>
      <c r="N22" s="1417"/>
      <c r="O22" s="1418"/>
      <c r="P22" s="173"/>
    </row>
    <row r="23" spans="2:16" ht="15">
      <c r="B23" s="144"/>
      <c r="C23" s="1419" t="s">
        <v>2</v>
      </c>
      <c r="D23" s="1458"/>
      <c r="E23" s="1458"/>
      <c r="F23" s="1458"/>
      <c r="G23" s="1459"/>
      <c r="H23" s="1460" t="s">
        <v>24</v>
      </c>
      <c r="I23" s="1458"/>
      <c r="J23" s="1461" t="s">
        <v>25</v>
      </c>
      <c r="K23" s="1462"/>
      <c r="L23" s="174" t="s">
        <v>26</v>
      </c>
      <c r="M23" s="1460" t="s">
        <v>27</v>
      </c>
      <c r="N23" s="1463"/>
      <c r="O23" s="175" t="s">
        <v>28</v>
      </c>
      <c r="P23" s="176"/>
    </row>
    <row r="24" spans="2:16" ht="14.25">
      <c r="B24" s="144"/>
      <c r="C24" s="1421" t="s">
        <v>59</v>
      </c>
      <c r="D24" s="1422"/>
      <c r="E24" s="1422"/>
      <c r="F24" s="1422"/>
      <c r="G24" s="1455"/>
      <c r="H24" s="1454"/>
      <c r="I24" s="1455"/>
      <c r="J24" s="1454"/>
      <c r="K24" s="1455"/>
      <c r="L24" s="214"/>
      <c r="M24" s="1464">
        <v>0.05</v>
      </c>
      <c r="N24" s="1465"/>
      <c r="O24" s="220">
        <f>M24*O62</f>
        <v>53.007750000000016</v>
      </c>
      <c r="P24" s="132"/>
    </row>
    <row r="25" spans="2:16" ht="14.25">
      <c r="B25" s="144"/>
      <c r="C25" s="1530" t="s">
        <v>361</v>
      </c>
      <c r="D25" s="1531"/>
      <c r="E25" s="1531"/>
      <c r="F25" s="1531"/>
      <c r="G25" s="1532"/>
      <c r="H25" s="178"/>
      <c r="I25" s="179"/>
      <c r="J25" s="178"/>
      <c r="K25" s="179"/>
      <c r="L25" s="177">
        <f>+'MATRIZ DE MERCADO LA LT'!J112</f>
        <v>47318</v>
      </c>
      <c r="M25" s="1456">
        <v>25</v>
      </c>
      <c r="N25" s="1457"/>
      <c r="O25" s="220">
        <f>L25/M25</f>
        <v>1892.72</v>
      </c>
      <c r="P25" s="132"/>
    </row>
    <row r="26" spans="2:16" ht="14.25">
      <c r="B26" s="144"/>
      <c r="C26" s="1533" t="s">
        <v>362</v>
      </c>
      <c r="D26" s="1534"/>
      <c r="E26" s="1534"/>
      <c r="F26" s="1534"/>
      <c r="G26" s="1535"/>
      <c r="H26" s="178"/>
      <c r="I26" s="179"/>
      <c r="J26" s="178"/>
      <c r="K26" s="179"/>
      <c r="L26" s="177">
        <f>+'MATRIZ DE MERCADO LA LT'!J143</f>
        <v>63006</v>
      </c>
      <c r="M26" s="1469">
        <v>25</v>
      </c>
      <c r="N26" s="1470"/>
      <c r="O26" s="220">
        <f t="shared" ref="O26:O27" si="0">L26/M26</f>
        <v>2520.2399999999998</v>
      </c>
      <c r="P26" s="132"/>
    </row>
    <row r="27" spans="2:16" ht="14.25">
      <c r="B27" s="144"/>
      <c r="C27" s="1533" t="s">
        <v>363</v>
      </c>
      <c r="D27" s="1534"/>
      <c r="E27" s="1534"/>
      <c r="F27" s="1534"/>
      <c r="G27" s="1535"/>
      <c r="H27" s="178"/>
      <c r="I27" s="179"/>
      <c r="J27" s="178"/>
      <c r="K27" s="179"/>
      <c r="L27" s="177">
        <f>+'MATRIZ DE MERCADO LA LT'!J118</f>
        <v>69316</v>
      </c>
      <c r="M27" s="1469">
        <v>25</v>
      </c>
      <c r="N27" s="1470"/>
      <c r="O27" s="220">
        <f t="shared" si="0"/>
        <v>2772.64</v>
      </c>
      <c r="P27" s="132"/>
    </row>
    <row r="28" spans="2:16" ht="14.25">
      <c r="B28" s="144"/>
      <c r="C28" s="1533"/>
      <c r="D28" s="1534"/>
      <c r="E28" s="1534"/>
      <c r="F28" s="1534"/>
      <c r="G28" s="1535"/>
      <c r="H28" s="178"/>
      <c r="I28" s="179"/>
      <c r="J28" s="178"/>
      <c r="K28" s="179"/>
      <c r="L28" s="177"/>
      <c r="M28" s="1464"/>
      <c r="N28" s="1465"/>
      <c r="O28" s="220"/>
      <c r="P28" s="132"/>
    </row>
    <row r="29" spans="2:16" ht="14.25">
      <c r="B29" s="144"/>
      <c r="C29" s="1536"/>
      <c r="D29" s="1537"/>
      <c r="E29" s="1537"/>
      <c r="F29" s="1537"/>
      <c r="G29" s="1538"/>
      <c r="H29" s="178"/>
      <c r="I29" s="179"/>
      <c r="J29" s="178"/>
      <c r="K29" s="179"/>
      <c r="L29" s="214"/>
      <c r="M29" s="1464"/>
      <c r="N29" s="1465"/>
      <c r="O29" s="220"/>
      <c r="P29" s="132"/>
    </row>
    <row r="30" spans="2:16" ht="15" thickBot="1">
      <c r="B30" s="144"/>
      <c r="C30" s="1399"/>
      <c r="D30" s="1400"/>
      <c r="E30" s="1400"/>
      <c r="F30" s="1400"/>
      <c r="G30" s="1474"/>
      <c r="H30" s="1475"/>
      <c r="I30" s="1474"/>
      <c r="J30" s="1475"/>
      <c r="K30" s="1474"/>
      <c r="L30" s="180"/>
      <c r="M30" s="1476"/>
      <c r="N30" s="1477"/>
      <c r="O30" s="135"/>
      <c r="P30" s="132"/>
    </row>
    <row r="31" spans="2:16" ht="15.75" thickBot="1">
      <c r="B31" s="144"/>
      <c r="C31" s="1392" t="s">
        <v>29</v>
      </c>
      <c r="D31" s="1393"/>
      <c r="E31" s="1393"/>
      <c r="F31" s="1393"/>
      <c r="G31" s="1393"/>
      <c r="H31" s="1393"/>
      <c r="I31" s="1393"/>
      <c r="J31" s="1393"/>
      <c r="K31" s="1393"/>
      <c r="L31" s="1478"/>
      <c r="M31" s="1393"/>
      <c r="N31" s="1394"/>
      <c r="O31" s="181">
        <f>SUM(O24:O30)</f>
        <v>7238.6077499999992</v>
      </c>
      <c r="P31" s="182"/>
    </row>
    <row r="32" spans="2:16">
      <c r="B32" s="144"/>
      <c r="C32" s="1410" t="s">
        <v>30</v>
      </c>
      <c r="D32" s="1411"/>
      <c r="E32" s="1411"/>
      <c r="F32" s="1411"/>
      <c r="G32" s="1411"/>
      <c r="H32" s="1411"/>
      <c r="I32" s="1411"/>
      <c r="J32" s="1411"/>
      <c r="K32" s="1411"/>
      <c r="L32" s="1411"/>
      <c r="M32" s="1411"/>
      <c r="N32" s="1411"/>
      <c r="O32" s="1412"/>
      <c r="P32" s="173"/>
    </row>
    <row r="33" spans="2:16">
      <c r="B33" s="144"/>
      <c r="C33" s="1413"/>
      <c r="D33" s="1414"/>
      <c r="E33" s="1414"/>
      <c r="F33" s="1414"/>
      <c r="G33" s="1414"/>
      <c r="H33" s="1414"/>
      <c r="I33" s="1414"/>
      <c r="J33" s="1414"/>
      <c r="K33" s="1414"/>
      <c r="L33" s="1414"/>
      <c r="M33" s="1414"/>
      <c r="N33" s="1414"/>
      <c r="O33" s="1415"/>
      <c r="P33" s="173"/>
    </row>
    <row r="34" spans="2:16" ht="13.5" thickBot="1">
      <c r="B34" s="144"/>
      <c r="C34" s="1416"/>
      <c r="D34" s="1417"/>
      <c r="E34" s="1417"/>
      <c r="F34" s="1417"/>
      <c r="G34" s="1417"/>
      <c r="H34" s="1417"/>
      <c r="I34" s="1417"/>
      <c r="J34" s="1417"/>
      <c r="K34" s="1417"/>
      <c r="L34" s="1417"/>
      <c r="M34" s="1417"/>
      <c r="N34" s="1417"/>
      <c r="O34" s="1418"/>
      <c r="P34" s="173"/>
    </row>
    <row r="35" spans="2:16" ht="15">
      <c r="B35" s="144"/>
      <c r="C35" s="1419" t="s">
        <v>2</v>
      </c>
      <c r="D35" s="1420"/>
      <c r="E35" s="1420"/>
      <c r="F35" s="1420"/>
      <c r="G35" s="1420"/>
      <c r="H35" s="1420"/>
      <c r="I35" s="1420"/>
      <c r="J35" s="1463"/>
      <c r="K35" s="624" t="s">
        <v>22</v>
      </c>
      <c r="L35" s="174" t="s">
        <v>4</v>
      </c>
      <c r="M35" s="1460" t="s">
        <v>31</v>
      </c>
      <c r="N35" s="1463"/>
      <c r="O35" s="175" t="s">
        <v>28</v>
      </c>
      <c r="P35" s="176"/>
    </row>
    <row r="36" spans="2:16" ht="15">
      <c r="B36" s="144"/>
      <c r="C36" s="1479" t="s">
        <v>61</v>
      </c>
      <c r="D36" s="1479"/>
      <c r="E36" s="1479"/>
      <c r="F36" s="1479"/>
      <c r="G36" s="1479"/>
      <c r="H36" s="1479"/>
      <c r="I36" s="1479"/>
      <c r="J36" s="1479"/>
      <c r="K36" s="215" t="s">
        <v>187</v>
      </c>
      <c r="L36" s="651">
        <v>5</v>
      </c>
      <c r="M36" s="1480">
        <f>+'MATRIZ DE MERCADO LA LT'!J57</f>
        <v>41</v>
      </c>
      <c r="N36" s="1480"/>
      <c r="O36" s="625">
        <f>L36*M36</f>
        <v>205</v>
      </c>
      <c r="P36" s="176"/>
    </row>
    <row r="37" spans="2:16" ht="15">
      <c r="B37" s="144"/>
      <c r="C37" s="1479"/>
      <c r="D37" s="1479"/>
      <c r="E37" s="1479"/>
      <c r="F37" s="1479"/>
      <c r="G37" s="1479"/>
      <c r="H37" s="1479"/>
      <c r="I37" s="1479"/>
      <c r="J37" s="1479"/>
      <c r="K37" s="215"/>
      <c r="L37" s="183"/>
      <c r="M37" s="1480"/>
      <c r="N37" s="1480"/>
      <c r="O37" s="625"/>
      <c r="P37" s="176"/>
    </row>
    <row r="38" spans="2:16" ht="15">
      <c r="B38" s="144"/>
      <c r="C38" s="1479"/>
      <c r="D38" s="1479"/>
      <c r="E38" s="1479"/>
      <c r="F38" s="1479"/>
      <c r="G38" s="1479"/>
      <c r="H38" s="1479"/>
      <c r="I38" s="1479"/>
      <c r="J38" s="1479"/>
      <c r="K38" s="215"/>
      <c r="L38" s="183"/>
      <c r="M38" s="1480"/>
      <c r="N38" s="1480"/>
      <c r="O38" s="625"/>
      <c r="P38" s="176"/>
    </row>
    <row r="39" spans="2:16" ht="15">
      <c r="B39" s="144"/>
      <c r="C39" s="1479"/>
      <c r="D39" s="1479"/>
      <c r="E39" s="1479"/>
      <c r="F39" s="1479"/>
      <c r="G39" s="1479"/>
      <c r="H39" s="1479"/>
      <c r="I39" s="1479"/>
      <c r="J39" s="1479"/>
      <c r="K39" s="215"/>
      <c r="L39" s="183"/>
      <c r="M39" s="1480"/>
      <c r="N39" s="1480"/>
      <c r="O39" s="652"/>
      <c r="P39" s="176"/>
    </row>
    <row r="40" spans="2:16" ht="15">
      <c r="B40" s="144"/>
      <c r="C40" s="1479"/>
      <c r="D40" s="1479"/>
      <c r="E40" s="1479"/>
      <c r="F40" s="1479"/>
      <c r="G40" s="1479"/>
      <c r="H40" s="1479"/>
      <c r="I40" s="1479"/>
      <c r="J40" s="1479"/>
      <c r="K40" s="215"/>
      <c r="L40" s="183"/>
      <c r="M40" s="1480"/>
      <c r="N40" s="1480"/>
      <c r="O40" s="625"/>
      <c r="P40" s="176"/>
    </row>
    <row r="41" spans="2:16" ht="15">
      <c r="B41" s="144"/>
      <c r="C41" s="1479"/>
      <c r="D41" s="1479"/>
      <c r="E41" s="1479"/>
      <c r="F41" s="1479"/>
      <c r="G41" s="1479"/>
      <c r="H41" s="1479"/>
      <c r="I41" s="1479"/>
      <c r="J41" s="1479"/>
      <c r="K41" s="215"/>
      <c r="L41" s="623"/>
      <c r="M41" s="1482"/>
      <c r="N41" s="1482"/>
      <c r="O41" s="626"/>
      <c r="P41" s="176"/>
    </row>
    <row r="42" spans="2:16" ht="14.25">
      <c r="B42" s="144"/>
      <c r="C42" s="1479"/>
      <c r="D42" s="1479"/>
      <c r="E42" s="1479"/>
      <c r="F42" s="1479"/>
      <c r="G42" s="1479"/>
      <c r="H42" s="1479"/>
      <c r="I42" s="1479"/>
      <c r="J42" s="1479"/>
      <c r="K42" s="215"/>
      <c r="L42" s="183"/>
      <c r="M42" s="1482"/>
      <c r="N42" s="1482"/>
      <c r="O42" s="653"/>
      <c r="P42" s="132"/>
    </row>
    <row r="43" spans="2:16" ht="14.25">
      <c r="B43" s="144"/>
      <c r="C43" s="1479"/>
      <c r="D43" s="1479"/>
      <c r="E43" s="1479"/>
      <c r="F43" s="1479"/>
      <c r="G43" s="1479"/>
      <c r="H43" s="1479"/>
      <c r="I43" s="1479"/>
      <c r="J43" s="1479"/>
      <c r="K43" s="215"/>
      <c r="L43" s="623"/>
      <c r="M43" s="1483"/>
      <c r="N43" s="1483"/>
      <c r="O43" s="654"/>
      <c r="P43" s="132"/>
    </row>
    <row r="44" spans="2:16" ht="15.75" thickBot="1">
      <c r="B44" s="144"/>
      <c r="C44" s="1484" t="s">
        <v>29</v>
      </c>
      <c r="D44" s="1478"/>
      <c r="E44" s="1478"/>
      <c r="F44" s="1478"/>
      <c r="G44" s="1478"/>
      <c r="H44" s="1478"/>
      <c r="I44" s="1478"/>
      <c r="J44" s="1478"/>
      <c r="K44" s="1478"/>
      <c r="L44" s="1478"/>
      <c r="M44" s="1478"/>
      <c r="N44" s="1485"/>
      <c r="O44" s="654">
        <f>SUM(O36:O43)</f>
        <v>205</v>
      </c>
      <c r="P44" s="132"/>
    </row>
    <row r="45" spans="2:16">
      <c r="B45" s="144"/>
      <c r="C45" s="1410" t="s">
        <v>32</v>
      </c>
      <c r="D45" s="1411"/>
      <c r="E45" s="1411"/>
      <c r="F45" s="1411"/>
      <c r="G45" s="1411"/>
      <c r="H45" s="1411"/>
      <c r="I45" s="1411"/>
      <c r="J45" s="1411"/>
      <c r="K45" s="1411"/>
      <c r="L45" s="1411"/>
      <c r="M45" s="1411"/>
      <c r="N45" s="1411"/>
      <c r="O45" s="1412"/>
      <c r="P45" s="173"/>
    </row>
    <row r="46" spans="2:16">
      <c r="B46" s="144"/>
      <c r="C46" s="1413"/>
      <c r="D46" s="1414"/>
      <c r="E46" s="1414"/>
      <c r="F46" s="1414"/>
      <c r="G46" s="1414"/>
      <c r="H46" s="1414"/>
      <c r="I46" s="1414"/>
      <c r="J46" s="1414"/>
      <c r="K46" s="1414"/>
      <c r="L46" s="1414"/>
      <c r="M46" s="1414"/>
      <c r="N46" s="1414"/>
      <c r="O46" s="1415"/>
      <c r="P46" s="173"/>
    </row>
    <row r="47" spans="2:16" ht="13.5" thickBot="1">
      <c r="B47" s="144"/>
      <c r="C47" s="1416"/>
      <c r="D47" s="1417"/>
      <c r="E47" s="1417"/>
      <c r="F47" s="1417"/>
      <c r="G47" s="1417"/>
      <c r="H47" s="1417"/>
      <c r="I47" s="1417"/>
      <c r="J47" s="1417"/>
      <c r="K47" s="1417"/>
      <c r="L47" s="1417"/>
      <c r="M47" s="1417"/>
      <c r="N47" s="1417"/>
      <c r="O47" s="1418"/>
      <c r="P47" s="173"/>
    </row>
    <row r="48" spans="2:16" ht="17.25">
      <c r="B48" s="144"/>
      <c r="C48" s="1419" t="s">
        <v>33</v>
      </c>
      <c r="D48" s="1420"/>
      <c r="E48" s="1420"/>
      <c r="F48" s="1420"/>
      <c r="G48" s="1420"/>
      <c r="H48" s="1420"/>
      <c r="I48" s="1420"/>
      <c r="J48" s="174" t="s">
        <v>34</v>
      </c>
      <c r="K48" s="622" t="s">
        <v>35</v>
      </c>
      <c r="L48" s="184" t="s">
        <v>51</v>
      </c>
      <c r="M48" s="1460" t="s">
        <v>36</v>
      </c>
      <c r="N48" s="1463"/>
      <c r="O48" s="175" t="s">
        <v>28</v>
      </c>
      <c r="P48" s="176"/>
    </row>
    <row r="49" spans="2:16" ht="14.25">
      <c r="B49" s="144"/>
      <c r="C49" s="1421" t="s">
        <v>364</v>
      </c>
      <c r="D49" s="1422"/>
      <c r="E49" s="1422"/>
      <c r="F49" s="1422"/>
      <c r="G49" s="1422"/>
      <c r="H49" s="1422"/>
      <c r="I49" s="1422"/>
      <c r="J49" s="185"/>
      <c r="K49" s="664">
        <v>1E-3</v>
      </c>
      <c r="L49" s="185"/>
      <c r="M49" s="1539">
        <f>+'MATRIZ DE MERCADO LA LT'!J92</f>
        <v>1257</v>
      </c>
      <c r="N49" s="1540"/>
      <c r="O49" s="655">
        <f>+K49*M49</f>
        <v>1.2570000000000001</v>
      </c>
      <c r="P49" s="132"/>
    </row>
    <row r="50" spans="2:16" ht="14.25">
      <c r="B50" s="144"/>
      <c r="C50" s="1421" t="s">
        <v>365</v>
      </c>
      <c r="D50" s="1422"/>
      <c r="E50" s="1422"/>
      <c r="F50" s="1422"/>
      <c r="G50" s="1422"/>
      <c r="H50" s="1422"/>
      <c r="I50" s="1422"/>
      <c r="J50" s="217"/>
      <c r="K50" s="656">
        <v>0.01</v>
      </c>
      <c r="L50" s="217"/>
      <c r="M50" s="1539">
        <f>+'MATRIZ DE MERCADO LA LT'!J47</f>
        <v>1283</v>
      </c>
      <c r="N50" s="1540"/>
      <c r="O50" s="655">
        <f>+K50*M50</f>
        <v>12.83</v>
      </c>
      <c r="P50" s="132"/>
    </row>
    <row r="51" spans="2:16" ht="14.25">
      <c r="B51" s="144"/>
      <c r="C51" s="1421"/>
      <c r="D51" s="1422"/>
      <c r="E51" s="1422"/>
      <c r="F51" s="1422"/>
      <c r="G51" s="1422"/>
      <c r="H51" s="1422"/>
      <c r="I51" s="1422"/>
      <c r="J51" s="217"/>
      <c r="K51" s="656"/>
      <c r="L51" s="217"/>
      <c r="M51" s="1456"/>
      <c r="N51" s="1457"/>
      <c r="O51" s="135"/>
      <c r="P51" s="132"/>
    </row>
    <row r="52" spans="2:16" ht="15" thickBot="1">
      <c r="B52" s="144"/>
      <c r="C52" s="1399"/>
      <c r="D52" s="1400"/>
      <c r="E52" s="1400"/>
      <c r="F52" s="1400"/>
      <c r="G52" s="1400"/>
      <c r="H52" s="1400"/>
      <c r="I52" s="1400"/>
      <c r="J52" s="187"/>
      <c r="K52" s="188"/>
      <c r="L52" s="187"/>
      <c r="M52" s="1401"/>
      <c r="N52" s="1402"/>
      <c r="O52" s="135">
        <v>0</v>
      </c>
      <c r="P52" s="132"/>
    </row>
    <row r="53" spans="2:16" ht="15.75" thickBot="1">
      <c r="B53" s="144"/>
      <c r="C53" s="1392" t="s">
        <v>29</v>
      </c>
      <c r="D53" s="1393"/>
      <c r="E53" s="1393"/>
      <c r="F53" s="1393"/>
      <c r="G53" s="1393"/>
      <c r="H53" s="1393"/>
      <c r="I53" s="1393"/>
      <c r="J53" s="1393"/>
      <c r="K53" s="1393"/>
      <c r="L53" s="1393"/>
      <c r="M53" s="1393"/>
      <c r="N53" s="1394"/>
      <c r="O53" s="181">
        <f>SUM(O49:O52)</f>
        <v>14.087</v>
      </c>
      <c r="P53" s="182"/>
    </row>
    <row r="54" spans="2:16">
      <c r="B54" s="144"/>
      <c r="C54" s="1410" t="s">
        <v>37</v>
      </c>
      <c r="D54" s="1411"/>
      <c r="E54" s="1411"/>
      <c r="F54" s="1411"/>
      <c r="G54" s="1411"/>
      <c r="H54" s="1411"/>
      <c r="I54" s="1411"/>
      <c r="J54" s="1411"/>
      <c r="K54" s="1411"/>
      <c r="L54" s="1411"/>
      <c r="M54" s="1411"/>
      <c r="N54" s="1411"/>
      <c r="O54" s="1412"/>
      <c r="P54" s="173"/>
    </row>
    <row r="55" spans="2:16">
      <c r="B55" s="144"/>
      <c r="C55" s="1413"/>
      <c r="D55" s="1414"/>
      <c r="E55" s="1414"/>
      <c r="F55" s="1414"/>
      <c r="G55" s="1414"/>
      <c r="H55" s="1414"/>
      <c r="I55" s="1414"/>
      <c r="J55" s="1414"/>
      <c r="K55" s="1414"/>
      <c r="L55" s="1414"/>
      <c r="M55" s="1414"/>
      <c r="N55" s="1414"/>
      <c r="O55" s="1415"/>
      <c r="P55" s="173"/>
    </row>
    <row r="56" spans="2:16" ht="13.5" thickBot="1">
      <c r="B56" s="144"/>
      <c r="C56" s="1416"/>
      <c r="D56" s="1417"/>
      <c r="E56" s="1417"/>
      <c r="F56" s="1417"/>
      <c r="G56" s="1417"/>
      <c r="H56" s="1417"/>
      <c r="I56" s="1417"/>
      <c r="J56" s="1417"/>
      <c r="K56" s="1417"/>
      <c r="L56" s="1417"/>
      <c r="M56" s="1417"/>
      <c r="N56" s="1417"/>
      <c r="O56" s="1418"/>
      <c r="P56" s="173"/>
    </row>
    <row r="57" spans="2:16" ht="30">
      <c r="B57" s="144"/>
      <c r="C57" s="1419" t="s">
        <v>38</v>
      </c>
      <c r="D57" s="1420"/>
      <c r="E57" s="1420"/>
      <c r="F57" s="1420"/>
      <c r="G57" s="1420"/>
      <c r="H57" s="1420"/>
      <c r="I57" s="1420"/>
      <c r="J57" s="174" t="s">
        <v>39</v>
      </c>
      <c r="K57" s="189" t="s">
        <v>40</v>
      </c>
      <c r="L57" s="190" t="s">
        <v>41</v>
      </c>
      <c r="M57" s="1395" t="s">
        <v>27</v>
      </c>
      <c r="N57" s="1396"/>
      <c r="O57" s="191" t="s">
        <v>28</v>
      </c>
      <c r="P57" s="192"/>
    </row>
    <row r="58" spans="2:16" ht="14.25">
      <c r="B58" s="144"/>
      <c r="C58" s="631" t="s">
        <v>197</v>
      </c>
      <c r="D58" s="632"/>
      <c r="E58" s="632"/>
      <c r="F58" s="632"/>
      <c r="G58" s="632"/>
      <c r="H58" s="632"/>
      <c r="I58" s="632"/>
      <c r="J58" s="195">
        <f>+'MATRIZ DE MERCADO LA LT'!J272</f>
        <v>107251</v>
      </c>
      <c r="K58" s="139"/>
      <c r="L58" s="196"/>
      <c r="M58" s="1469">
        <v>200</v>
      </c>
      <c r="N58" s="1470"/>
      <c r="O58" s="197">
        <v>530.07500000000005</v>
      </c>
      <c r="P58" s="133"/>
    </row>
    <row r="59" spans="2:16" ht="14.25">
      <c r="B59" s="144"/>
      <c r="C59" s="631" t="s">
        <v>198</v>
      </c>
      <c r="D59" s="632"/>
      <c r="E59" s="632"/>
      <c r="F59" s="632"/>
      <c r="G59" s="632"/>
      <c r="H59" s="632"/>
      <c r="I59" s="632"/>
      <c r="J59" s="195">
        <f>+'MATRIZ DE MERCADO LA LT'!J248</f>
        <v>107251</v>
      </c>
      <c r="K59" s="139"/>
      <c r="L59" s="196"/>
      <c r="M59" s="1469">
        <v>200</v>
      </c>
      <c r="N59" s="1470"/>
      <c r="O59" s="197">
        <v>530.08000000000004</v>
      </c>
      <c r="P59" s="133"/>
    </row>
    <row r="60" spans="2:16" ht="14.25">
      <c r="B60" s="144"/>
      <c r="C60" s="631"/>
      <c r="D60" s="632"/>
      <c r="E60" s="632"/>
      <c r="F60" s="632"/>
      <c r="G60" s="632"/>
      <c r="H60" s="632"/>
      <c r="I60" s="632"/>
      <c r="J60" s="138"/>
      <c r="K60" s="139"/>
      <c r="L60" s="196"/>
      <c r="M60" s="1456"/>
      <c r="N60" s="1457"/>
      <c r="O60" s="197"/>
      <c r="P60" s="133"/>
    </row>
    <row r="61" spans="2:16" ht="15" thickBot="1">
      <c r="B61" s="144"/>
      <c r="C61" s="1399"/>
      <c r="D61" s="1400"/>
      <c r="E61" s="1400"/>
      <c r="F61" s="1400"/>
      <c r="G61" s="1400"/>
      <c r="H61" s="1400"/>
      <c r="I61" s="1400"/>
      <c r="J61" s="187"/>
      <c r="K61" s="188"/>
      <c r="L61" s="187"/>
      <c r="M61" s="1401"/>
      <c r="N61" s="1402"/>
      <c r="O61" s="137"/>
      <c r="P61" s="132"/>
    </row>
    <row r="62" spans="2:16" ht="15.75" thickBot="1">
      <c r="B62" s="144"/>
      <c r="C62" s="1392" t="s">
        <v>29</v>
      </c>
      <c r="D62" s="1393"/>
      <c r="E62" s="1393"/>
      <c r="F62" s="1393"/>
      <c r="G62" s="1393"/>
      <c r="H62" s="1393"/>
      <c r="I62" s="1393"/>
      <c r="J62" s="1393"/>
      <c r="K62" s="1393"/>
      <c r="L62" s="1393"/>
      <c r="M62" s="1393"/>
      <c r="N62" s="1394"/>
      <c r="O62" s="136">
        <f>SUM(O58:O61)</f>
        <v>1060.1550000000002</v>
      </c>
      <c r="P62" s="132"/>
    </row>
    <row r="63" spans="2:16" ht="15" thickBot="1">
      <c r="B63" s="144"/>
      <c r="C63" s="166"/>
      <c r="D63" s="148"/>
      <c r="E63" s="148"/>
      <c r="F63" s="148"/>
      <c r="G63" s="148"/>
      <c r="H63" s="148"/>
      <c r="I63" s="148"/>
      <c r="J63" s="148"/>
      <c r="K63" s="148"/>
      <c r="L63" s="148"/>
      <c r="M63" s="148"/>
      <c r="N63" s="148"/>
      <c r="O63" s="167"/>
      <c r="P63" s="145"/>
    </row>
    <row r="64" spans="2:16" ht="15.75" thickBot="1">
      <c r="B64" s="144"/>
      <c r="C64" s="1403" t="s">
        <v>42</v>
      </c>
      <c r="D64" s="1404"/>
      <c r="E64" s="1404"/>
      <c r="F64" s="1404"/>
      <c r="G64" s="1404"/>
      <c r="H64" s="1404"/>
      <c r="I64" s="1404"/>
      <c r="J64" s="1404"/>
      <c r="K64" s="1404"/>
      <c r="L64" s="1404"/>
      <c r="M64" s="1404"/>
      <c r="N64" s="1405"/>
      <c r="O64" s="198">
        <f>+O62+O53+O44+O31</f>
        <v>8517.8497499999994</v>
      </c>
      <c r="P64" s="199"/>
    </row>
    <row r="65" spans="2:16">
      <c r="B65" s="144"/>
      <c r="C65" s="1410" t="s">
        <v>43</v>
      </c>
      <c r="D65" s="1411"/>
      <c r="E65" s="1411"/>
      <c r="F65" s="1411"/>
      <c r="G65" s="1411"/>
      <c r="H65" s="1411"/>
      <c r="I65" s="1411"/>
      <c r="J65" s="1411"/>
      <c r="K65" s="1411"/>
      <c r="L65" s="1411"/>
      <c r="M65" s="1411"/>
      <c r="N65" s="1411"/>
      <c r="O65" s="1412"/>
      <c r="P65" s="173"/>
    </row>
    <row r="66" spans="2:16">
      <c r="B66" s="144"/>
      <c r="C66" s="1413"/>
      <c r="D66" s="1414"/>
      <c r="E66" s="1414"/>
      <c r="F66" s="1414"/>
      <c r="G66" s="1414"/>
      <c r="H66" s="1414"/>
      <c r="I66" s="1414"/>
      <c r="J66" s="1414"/>
      <c r="K66" s="1414"/>
      <c r="L66" s="1414"/>
      <c r="M66" s="1414"/>
      <c r="N66" s="1414"/>
      <c r="O66" s="1415"/>
      <c r="P66" s="173"/>
    </row>
    <row r="67" spans="2:16" ht="13.5" thickBot="1">
      <c r="B67" s="144"/>
      <c r="C67" s="1416"/>
      <c r="D67" s="1417"/>
      <c r="E67" s="1417"/>
      <c r="F67" s="1417"/>
      <c r="G67" s="1417"/>
      <c r="H67" s="1417"/>
      <c r="I67" s="1417"/>
      <c r="J67" s="1417"/>
      <c r="K67" s="1417"/>
      <c r="L67" s="1417"/>
      <c r="M67" s="1417"/>
      <c r="N67" s="1417"/>
      <c r="O67" s="1418"/>
      <c r="P67" s="173"/>
    </row>
    <row r="68" spans="2:16" ht="15">
      <c r="B68" s="144"/>
      <c r="C68" s="1419" t="s">
        <v>44</v>
      </c>
      <c r="D68" s="1420"/>
      <c r="E68" s="1420"/>
      <c r="F68" s="1420"/>
      <c r="G68" s="1420"/>
      <c r="H68" s="1420"/>
      <c r="I68" s="1420"/>
      <c r="J68" s="622"/>
      <c r="K68" s="619"/>
      <c r="L68" s="190" t="s">
        <v>45</v>
      </c>
      <c r="M68" s="1395" t="s">
        <v>46</v>
      </c>
      <c r="N68" s="1396"/>
      <c r="O68" s="191"/>
      <c r="P68" s="192"/>
    </row>
    <row r="69" spans="2:16" ht="14.25">
      <c r="B69" s="144"/>
      <c r="C69" s="1421" t="s">
        <v>47</v>
      </c>
      <c r="D69" s="1422"/>
      <c r="E69" s="1422"/>
      <c r="F69" s="1422"/>
      <c r="G69" s="1422"/>
      <c r="H69" s="1422"/>
      <c r="I69" s="1422"/>
      <c r="J69" s="200"/>
      <c r="K69" s="201"/>
      <c r="L69" s="202">
        <v>0.22</v>
      </c>
      <c r="M69" s="1397">
        <f>O64*L69</f>
        <v>1873.9269449999999</v>
      </c>
      <c r="N69" s="1398"/>
      <c r="O69" s="140"/>
      <c r="P69" s="134"/>
    </row>
    <row r="70" spans="2:16" ht="14.25">
      <c r="B70" s="144"/>
      <c r="C70" s="629" t="s">
        <v>48</v>
      </c>
      <c r="D70" s="630"/>
      <c r="E70" s="630"/>
      <c r="F70" s="630"/>
      <c r="G70" s="630"/>
      <c r="H70" s="630"/>
      <c r="I70" s="630"/>
      <c r="J70" s="200"/>
      <c r="K70" s="201"/>
      <c r="L70" s="202">
        <v>0.02</v>
      </c>
      <c r="M70" s="1397">
        <f>O64*L70</f>
        <v>170.35699499999998</v>
      </c>
      <c r="N70" s="1398"/>
      <c r="O70" s="140"/>
      <c r="P70" s="134"/>
    </row>
    <row r="71" spans="2:16" ht="15" thickBot="1">
      <c r="B71" s="144"/>
      <c r="C71" s="620" t="s">
        <v>49</v>
      </c>
      <c r="D71" s="621"/>
      <c r="E71" s="621"/>
      <c r="F71" s="621"/>
      <c r="G71" s="621"/>
      <c r="H71" s="621"/>
      <c r="I71" s="621"/>
      <c r="J71" s="205"/>
      <c r="K71" s="206"/>
      <c r="L71" s="202">
        <v>0.05</v>
      </c>
      <c r="M71" s="1423">
        <f>O64*L71</f>
        <v>425.89248750000002</v>
      </c>
      <c r="N71" s="1424"/>
      <c r="O71" s="140"/>
      <c r="P71" s="134"/>
    </row>
    <row r="72" spans="2:16" ht="15.75" thickBot="1">
      <c r="B72" s="144"/>
      <c r="C72" s="1392" t="s">
        <v>29</v>
      </c>
      <c r="D72" s="1393"/>
      <c r="E72" s="1393"/>
      <c r="F72" s="1393"/>
      <c r="G72" s="1393"/>
      <c r="H72" s="1393"/>
      <c r="I72" s="1393"/>
      <c r="J72" s="1393"/>
      <c r="K72" s="1393"/>
      <c r="L72" s="1393"/>
      <c r="M72" s="1393"/>
      <c r="N72" s="1394"/>
      <c r="O72" s="207">
        <f>SUM(M69:N71)</f>
        <v>2470.1764274999996</v>
      </c>
      <c r="P72" s="208"/>
    </row>
    <row r="73" spans="2:16" ht="15" thickBot="1">
      <c r="B73" s="144"/>
      <c r="C73" s="166"/>
      <c r="D73" s="148"/>
      <c r="E73" s="148"/>
      <c r="F73" s="148"/>
      <c r="G73" s="148"/>
      <c r="H73" s="148"/>
      <c r="I73" s="148"/>
      <c r="J73" s="148"/>
      <c r="K73" s="148"/>
      <c r="L73" s="148"/>
      <c r="M73" s="148"/>
      <c r="N73" s="148"/>
      <c r="O73" s="167"/>
      <c r="P73" s="145"/>
    </row>
    <row r="74" spans="2:16" ht="15.75" thickBot="1">
      <c r="B74" s="144"/>
      <c r="C74" s="1403" t="s">
        <v>50</v>
      </c>
      <c r="D74" s="1404"/>
      <c r="E74" s="1404"/>
      <c r="F74" s="1404"/>
      <c r="G74" s="1404"/>
      <c r="H74" s="1404"/>
      <c r="I74" s="1404"/>
      <c r="J74" s="1404"/>
      <c r="K74" s="1404"/>
      <c r="L74" s="1404"/>
      <c r="M74" s="1404"/>
      <c r="N74" s="1405"/>
      <c r="O74" s="693">
        <f>ROUND(O72+O64,0)</f>
        <v>10988</v>
      </c>
      <c r="P74" s="208"/>
    </row>
    <row r="75" spans="2:16" ht="14.25">
      <c r="B75" s="144"/>
      <c r="C75" s="210"/>
      <c r="D75" s="211"/>
      <c r="E75" s="211"/>
      <c r="F75" s="211"/>
      <c r="G75" s="211"/>
      <c r="H75" s="211"/>
      <c r="I75" s="211"/>
      <c r="J75" s="211"/>
      <c r="K75" s="211"/>
      <c r="L75" s="211"/>
      <c r="M75" s="211"/>
      <c r="N75" s="211"/>
      <c r="O75" s="212"/>
      <c r="P75" s="145"/>
    </row>
    <row r="76" spans="2:16" ht="16.5" thickBot="1">
      <c r="B76" s="144"/>
      <c r="C76" s="1406"/>
      <c r="D76" s="1407"/>
      <c r="E76" s="1407"/>
      <c r="F76" s="188"/>
      <c r="G76" s="188"/>
      <c r="H76" s="188"/>
      <c r="I76" s="188"/>
      <c r="J76" s="188"/>
      <c r="K76" s="1408"/>
      <c r="L76" s="1408"/>
      <c r="M76" s="1408"/>
      <c r="N76" s="1408"/>
      <c r="O76" s="1409"/>
      <c r="P76" s="213"/>
    </row>
    <row r="77" spans="2:16" ht="13.5" thickBot="1">
      <c r="B77" s="657"/>
      <c r="C77" s="658"/>
      <c r="D77" s="658"/>
      <c r="E77" s="658"/>
      <c r="F77" s="658"/>
      <c r="G77" s="658"/>
      <c r="H77" s="658"/>
      <c r="I77" s="658"/>
      <c r="J77" s="658"/>
      <c r="K77" s="658"/>
      <c r="L77" s="658"/>
      <c r="M77" s="658"/>
      <c r="N77" s="658"/>
      <c r="O77" s="658"/>
      <c r="P77" s="659"/>
    </row>
  </sheetData>
  <mergeCells count="95">
    <mergeCell ref="M70:N70"/>
    <mergeCell ref="M71:N71"/>
    <mergeCell ref="C72:N72"/>
    <mergeCell ref="C74:N74"/>
    <mergeCell ref="C76:E76"/>
    <mergeCell ref="K76:O76"/>
    <mergeCell ref="C64:N64"/>
    <mergeCell ref="C65:O67"/>
    <mergeCell ref="C68:I68"/>
    <mergeCell ref="M68:N68"/>
    <mergeCell ref="C69:I69"/>
    <mergeCell ref="M69:N69"/>
    <mergeCell ref="C62:N62"/>
    <mergeCell ref="C52:I52"/>
    <mergeCell ref="M52:N52"/>
    <mergeCell ref="C53:N53"/>
    <mergeCell ref="C54:O56"/>
    <mergeCell ref="C57:I57"/>
    <mergeCell ref="M57:N57"/>
    <mergeCell ref="M58:N58"/>
    <mergeCell ref="M59:N59"/>
    <mergeCell ref="M60:N60"/>
    <mergeCell ref="C61:I61"/>
    <mergeCell ref="M61:N61"/>
    <mergeCell ref="C49:I49"/>
    <mergeCell ref="M49:N49"/>
    <mergeCell ref="C50:I50"/>
    <mergeCell ref="M50:N50"/>
    <mergeCell ref="C51:I51"/>
    <mergeCell ref="M51:N51"/>
    <mergeCell ref="C43:J43"/>
    <mergeCell ref="M43:N43"/>
    <mergeCell ref="C44:N44"/>
    <mergeCell ref="C45:O47"/>
    <mergeCell ref="C48:I48"/>
    <mergeCell ref="M48:N48"/>
    <mergeCell ref="C40:J40"/>
    <mergeCell ref="M40:N40"/>
    <mergeCell ref="C41:J41"/>
    <mergeCell ref="M41:N41"/>
    <mergeCell ref="C42:J42"/>
    <mergeCell ref="M42:N42"/>
    <mergeCell ref="C37:J37"/>
    <mergeCell ref="M37:N37"/>
    <mergeCell ref="C38:J38"/>
    <mergeCell ref="M38:N38"/>
    <mergeCell ref="C39:J39"/>
    <mergeCell ref="M39:N39"/>
    <mergeCell ref="C31:N31"/>
    <mergeCell ref="C32:O34"/>
    <mergeCell ref="C35:J35"/>
    <mergeCell ref="M35:N35"/>
    <mergeCell ref="C36:J36"/>
    <mergeCell ref="M36:N36"/>
    <mergeCell ref="C29:G29"/>
    <mergeCell ref="M29:N29"/>
    <mergeCell ref="C30:G30"/>
    <mergeCell ref="H30:I30"/>
    <mergeCell ref="J30:K30"/>
    <mergeCell ref="M30:N30"/>
    <mergeCell ref="C26:G26"/>
    <mergeCell ref="M26:N26"/>
    <mergeCell ref="C27:G27"/>
    <mergeCell ref="M27:N27"/>
    <mergeCell ref="C28:G28"/>
    <mergeCell ref="M28:N28"/>
    <mergeCell ref="C24:G24"/>
    <mergeCell ref="H24:I24"/>
    <mergeCell ref="J24:K24"/>
    <mergeCell ref="M24:N24"/>
    <mergeCell ref="C25:G25"/>
    <mergeCell ref="M25:N25"/>
    <mergeCell ref="D19:L19"/>
    <mergeCell ref="M19:N19"/>
    <mergeCell ref="C20:O22"/>
    <mergeCell ref="C23:G23"/>
    <mergeCell ref="H23:I23"/>
    <mergeCell ref="J23:K23"/>
    <mergeCell ref="M23:N23"/>
    <mergeCell ref="N8:N10"/>
    <mergeCell ref="O8:O10"/>
    <mergeCell ref="D10:K10"/>
    <mergeCell ref="C16:O16"/>
    <mergeCell ref="D18:L18"/>
    <mergeCell ref="M18:N18"/>
    <mergeCell ref="C4:C10"/>
    <mergeCell ref="D4:K4"/>
    <mergeCell ref="L4:O5"/>
    <mergeCell ref="D5:K5"/>
    <mergeCell ref="D6:K6"/>
    <mergeCell ref="L6:L7"/>
    <mergeCell ref="M6:O7"/>
    <mergeCell ref="D7:K9"/>
    <mergeCell ref="L8:L10"/>
    <mergeCell ref="M8:M10"/>
  </mergeCells>
  <pageMargins left="0.7" right="0.7" top="0.75" bottom="0.75" header="0.3" footer="0.3"/>
  <pageSetup scale="47"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2FEDCC-EDD0-4489-A26D-37D1BA996FBB}">
  <sheetPr>
    <pageSetUpPr fitToPage="1"/>
  </sheetPr>
  <dimension ref="A1:R71"/>
  <sheetViews>
    <sheetView view="pageBreakPreview" topLeftCell="A13" zoomScale="73" zoomScaleNormal="100" zoomScaleSheetLayoutView="73" workbookViewId="0">
      <selection activeCell="C21" sqref="C21:K21"/>
    </sheetView>
  </sheetViews>
  <sheetFormatPr baseColWidth="10" defaultRowHeight="12.75"/>
  <cols>
    <col min="1" max="1" width="3.85546875" style="845" customWidth="1"/>
    <col min="2" max="2" width="43.28515625" style="845" customWidth="1"/>
    <col min="3" max="10" width="11.42578125" style="845"/>
    <col min="11" max="11" width="16.28515625" style="845" customWidth="1"/>
    <col min="12" max="13" width="11.42578125" style="845"/>
    <col min="14" max="14" width="13.42578125" style="845" customWidth="1"/>
    <col min="15" max="15" width="3.85546875" style="845" customWidth="1"/>
    <col min="16" max="246" width="11.42578125" style="845"/>
    <col min="247" max="247" width="1.85546875" style="845" customWidth="1"/>
    <col min="248" max="248" width="27.42578125" style="845" customWidth="1"/>
    <col min="249" max="249" width="13.140625" style="845" customWidth="1"/>
    <col min="250" max="251" width="12.42578125" style="845" customWidth="1"/>
    <col min="252" max="252" width="13.42578125" style="845" customWidth="1"/>
    <col min="253" max="253" width="14.42578125" style="845" customWidth="1"/>
    <col min="254" max="254" width="19.140625" style="845" customWidth="1"/>
    <col min="255" max="255" width="1.85546875" style="845" customWidth="1"/>
    <col min="256" max="502" width="11.42578125" style="845"/>
    <col min="503" max="503" width="1.85546875" style="845" customWidth="1"/>
    <col min="504" max="504" width="27.42578125" style="845" customWidth="1"/>
    <col min="505" max="505" width="13.140625" style="845" customWidth="1"/>
    <col min="506" max="507" width="12.42578125" style="845" customWidth="1"/>
    <col min="508" max="508" width="13.42578125" style="845" customWidth="1"/>
    <col min="509" max="509" width="14.42578125" style="845" customWidth="1"/>
    <col min="510" max="510" width="19.140625" style="845" customWidth="1"/>
    <col min="511" max="511" width="1.85546875" style="845" customWidth="1"/>
    <col min="512" max="758" width="11.42578125" style="845"/>
    <col min="759" max="759" width="1.85546875" style="845" customWidth="1"/>
    <col min="760" max="760" width="27.42578125" style="845" customWidth="1"/>
    <col min="761" max="761" width="13.140625" style="845" customWidth="1"/>
    <col min="762" max="763" width="12.42578125" style="845" customWidth="1"/>
    <col min="764" max="764" width="13.42578125" style="845" customWidth="1"/>
    <col min="765" max="765" width="14.42578125" style="845" customWidth="1"/>
    <col min="766" max="766" width="19.140625" style="845" customWidth="1"/>
    <col min="767" max="767" width="1.85546875" style="845" customWidth="1"/>
    <col min="768" max="1014" width="11.42578125" style="845"/>
    <col min="1015" max="1015" width="1.85546875" style="845" customWidth="1"/>
    <col min="1016" max="1016" width="27.42578125" style="845" customWidth="1"/>
    <col min="1017" max="1017" width="13.140625" style="845" customWidth="1"/>
    <col min="1018" max="1019" width="12.42578125" style="845" customWidth="1"/>
    <col min="1020" max="1020" width="13.42578125" style="845" customWidth="1"/>
    <col min="1021" max="1021" width="14.42578125" style="845" customWidth="1"/>
    <col min="1022" max="1022" width="19.140625" style="845" customWidth="1"/>
    <col min="1023" max="1023" width="1.85546875" style="845" customWidth="1"/>
    <col min="1024" max="1270" width="11.42578125" style="845"/>
    <col min="1271" max="1271" width="1.85546875" style="845" customWidth="1"/>
    <col min="1272" max="1272" width="27.42578125" style="845" customWidth="1"/>
    <col min="1273" max="1273" width="13.140625" style="845" customWidth="1"/>
    <col min="1274" max="1275" width="12.42578125" style="845" customWidth="1"/>
    <col min="1276" max="1276" width="13.42578125" style="845" customWidth="1"/>
    <col min="1277" max="1277" width="14.42578125" style="845" customWidth="1"/>
    <col min="1278" max="1278" width="19.140625" style="845" customWidth="1"/>
    <col min="1279" max="1279" width="1.85546875" style="845" customWidth="1"/>
    <col min="1280" max="1526" width="11.42578125" style="845"/>
    <col min="1527" max="1527" width="1.85546875" style="845" customWidth="1"/>
    <col min="1528" max="1528" width="27.42578125" style="845" customWidth="1"/>
    <col min="1529" max="1529" width="13.140625" style="845" customWidth="1"/>
    <col min="1530" max="1531" width="12.42578125" style="845" customWidth="1"/>
    <col min="1532" max="1532" width="13.42578125" style="845" customWidth="1"/>
    <col min="1533" max="1533" width="14.42578125" style="845" customWidth="1"/>
    <col min="1534" max="1534" width="19.140625" style="845" customWidth="1"/>
    <col min="1535" max="1535" width="1.85546875" style="845" customWidth="1"/>
    <col min="1536" max="1782" width="11.42578125" style="845"/>
    <col min="1783" max="1783" width="1.85546875" style="845" customWidth="1"/>
    <col min="1784" max="1784" width="27.42578125" style="845" customWidth="1"/>
    <col min="1785" max="1785" width="13.140625" style="845" customWidth="1"/>
    <col min="1786" max="1787" width="12.42578125" style="845" customWidth="1"/>
    <col min="1788" max="1788" width="13.42578125" style="845" customWidth="1"/>
    <col min="1789" max="1789" width="14.42578125" style="845" customWidth="1"/>
    <col min="1790" max="1790" width="19.140625" style="845" customWidth="1"/>
    <col min="1791" max="1791" width="1.85546875" style="845" customWidth="1"/>
    <col min="1792" max="2038" width="11.42578125" style="845"/>
    <col min="2039" max="2039" width="1.85546875" style="845" customWidth="1"/>
    <col min="2040" max="2040" width="27.42578125" style="845" customWidth="1"/>
    <col min="2041" max="2041" width="13.140625" style="845" customWidth="1"/>
    <col min="2042" max="2043" width="12.42578125" style="845" customWidth="1"/>
    <col min="2044" max="2044" width="13.42578125" style="845" customWidth="1"/>
    <col min="2045" max="2045" width="14.42578125" style="845" customWidth="1"/>
    <col min="2046" max="2046" width="19.140625" style="845" customWidth="1"/>
    <col min="2047" max="2047" width="1.85546875" style="845" customWidth="1"/>
    <col min="2048" max="2294" width="11.42578125" style="845"/>
    <col min="2295" max="2295" width="1.85546875" style="845" customWidth="1"/>
    <col min="2296" max="2296" width="27.42578125" style="845" customWidth="1"/>
    <col min="2297" max="2297" width="13.140625" style="845" customWidth="1"/>
    <col min="2298" max="2299" width="12.42578125" style="845" customWidth="1"/>
    <col min="2300" max="2300" width="13.42578125" style="845" customWidth="1"/>
    <col min="2301" max="2301" width="14.42578125" style="845" customWidth="1"/>
    <col min="2302" max="2302" width="19.140625" style="845" customWidth="1"/>
    <col min="2303" max="2303" width="1.85546875" style="845" customWidth="1"/>
    <col min="2304" max="2550" width="11.42578125" style="845"/>
    <col min="2551" max="2551" width="1.85546875" style="845" customWidth="1"/>
    <col min="2552" max="2552" width="27.42578125" style="845" customWidth="1"/>
    <col min="2553" max="2553" width="13.140625" style="845" customWidth="1"/>
    <col min="2554" max="2555" width="12.42578125" style="845" customWidth="1"/>
    <col min="2556" max="2556" width="13.42578125" style="845" customWidth="1"/>
    <col min="2557" max="2557" width="14.42578125" style="845" customWidth="1"/>
    <col min="2558" max="2558" width="19.140625" style="845" customWidth="1"/>
    <col min="2559" max="2559" width="1.85546875" style="845" customWidth="1"/>
    <col min="2560" max="2806" width="11.42578125" style="845"/>
    <col min="2807" max="2807" width="1.85546875" style="845" customWidth="1"/>
    <col min="2808" max="2808" width="27.42578125" style="845" customWidth="1"/>
    <col min="2809" max="2809" width="13.140625" style="845" customWidth="1"/>
    <col min="2810" max="2811" width="12.42578125" style="845" customWidth="1"/>
    <col min="2812" max="2812" width="13.42578125" style="845" customWidth="1"/>
    <col min="2813" max="2813" width="14.42578125" style="845" customWidth="1"/>
    <col min="2814" max="2814" width="19.140625" style="845" customWidth="1"/>
    <col min="2815" max="2815" width="1.85546875" style="845" customWidth="1"/>
    <col min="2816" max="3062" width="11.42578125" style="845"/>
    <col min="3063" max="3063" width="1.85546875" style="845" customWidth="1"/>
    <col min="3064" max="3064" width="27.42578125" style="845" customWidth="1"/>
    <col min="3065" max="3065" width="13.140625" style="845" customWidth="1"/>
    <col min="3066" max="3067" width="12.42578125" style="845" customWidth="1"/>
    <col min="3068" max="3068" width="13.42578125" style="845" customWidth="1"/>
    <col min="3069" max="3069" width="14.42578125" style="845" customWidth="1"/>
    <col min="3070" max="3070" width="19.140625" style="845" customWidth="1"/>
    <col min="3071" max="3071" width="1.85546875" style="845" customWidth="1"/>
    <col min="3072" max="3318" width="11.42578125" style="845"/>
    <col min="3319" max="3319" width="1.85546875" style="845" customWidth="1"/>
    <col min="3320" max="3320" width="27.42578125" style="845" customWidth="1"/>
    <col min="3321" max="3321" width="13.140625" style="845" customWidth="1"/>
    <col min="3322" max="3323" width="12.42578125" style="845" customWidth="1"/>
    <col min="3324" max="3324" width="13.42578125" style="845" customWidth="1"/>
    <col min="3325" max="3325" width="14.42578125" style="845" customWidth="1"/>
    <col min="3326" max="3326" width="19.140625" style="845" customWidth="1"/>
    <col min="3327" max="3327" width="1.85546875" style="845" customWidth="1"/>
    <col min="3328" max="3574" width="11.42578125" style="845"/>
    <col min="3575" max="3575" width="1.85546875" style="845" customWidth="1"/>
    <col min="3576" max="3576" width="27.42578125" style="845" customWidth="1"/>
    <col min="3577" max="3577" width="13.140625" style="845" customWidth="1"/>
    <col min="3578" max="3579" width="12.42578125" style="845" customWidth="1"/>
    <col min="3580" max="3580" width="13.42578125" style="845" customWidth="1"/>
    <col min="3581" max="3581" width="14.42578125" style="845" customWidth="1"/>
    <col min="3582" max="3582" width="19.140625" style="845" customWidth="1"/>
    <col min="3583" max="3583" width="1.85546875" style="845" customWidth="1"/>
    <col min="3584" max="3830" width="11.42578125" style="845"/>
    <col min="3831" max="3831" width="1.85546875" style="845" customWidth="1"/>
    <col min="3832" max="3832" width="27.42578125" style="845" customWidth="1"/>
    <col min="3833" max="3833" width="13.140625" style="845" customWidth="1"/>
    <col min="3834" max="3835" width="12.42578125" style="845" customWidth="1"/>
    <col min="3836" max="3836" width="13.42578125" style="845" customWidth="1"/>
    <col min="3837" max="3837" width="14.42578125" style="845" customWidth="1"/>
    <col min="3838" max="3838" width="19.140625" style="845" customWidth="1"/>
    <col min="3839" max="3839" width="1.85546875" style="845" customWidth="1"/>
    <col min="3840" max="4086" width="11.42578125" style="845"/>
    <col min="4087" max="4087" width="1.85546875" style="845" customWidth="1"/>
    <col min="4088" max="4088" width="27.42578125" style="845" customWidth="1"/>
    <col min="4089" max="4089" width="13.140625" style="845" customWidth="1"/>
    <col min="4090" max="4091" width="12.42578125" style="845" customWidth="1"/>
    <col min="4092" max="4092" width="13.42578125" style="845" customWidth="1"/>
    <col min="4093" max="4093" width="14.42578125" style="845" customWidth="1"/>
    <col min="4094" max="4094" width="19.140625" style="845" customWidth="1"/>
    <col min="4095" max="4095" width="1.85546875" style="845" customWidth="1"/>
    <col min="4096" max="4342" width="11.42578125" style="845"/>
    <col min="4343" max="4343" width="1.85546875" style="845" customWidth="1"/>
    <col min="4344" max="4344" width="27.42578125" style="845" customWidth="1"/>
    <col min="4345" max="4345" width="13.140625" style="845" customWidth="1"/>
    <col min="4346" max="4347" width="12.42578125" style="845" customWidth="1"/>
    <col min="4348" max="4348" width="13.42578125" style="845" customWidth="1"/>
    <col min="4349" max="4349" width="14.42578125" style="845" customWidth="1"/>
    <col min="4350" max="4350" width="19.140625" style="845" customWidth="1"/>
    <col min="4351" max="4351" width="1.85546875" style="845" customWidth="1"/>
    <col min="4352" max="4598" width="11.42578125" style="845"/>
    <col min="4599" max="4599" width="1.85546875" style="845" customWidth="1"/>
    <col min="4600" max="4600" width="27.42578125" style="845" customWidth="1"/>
    <col min="4601" max="4601" width="13.140625" style="845" customWidth="1"/>
    <col min="4602" max="4603" width="12.42578125" style="845" customWidth="1"/>
    <col min="4604" max="4604" width="13.42578125" style="845" customWidth="1"/>
    <col min="4605" max="4605" width="14.42578125" style="845" customWidth="1"/>
    <col min="4606" max="4606" width="19.140625" style="845" customWidth="1"/>
    <col min="4607" max="4607" width="1.85546875" style="845" customWidth="1"/>
    <col min="4608" max="4854" width="11.42578125" style="845"/>
    <col min="4855" max="4855" width="1.85546875" style="845" customWidth="1"/>
    <col min="4856" max="4856" width="27.42578125" style="845" customWidth="1"/>
    <col min="4857" max="4857" width="13.140625" style="845" customWidth="1"/>
    <col min="4858" max="4859" width="12.42578125" style="845" customWidth="1"/>
    <col min="4860" max="4860" width="13.42578125" style="845" customWidth="1"/>
    <col min="4861" max="4861" width="14.42578125" style="845" customWidth="1"/>
    <col min="4862" max="4862" width="19.140625" style="845" customWidth="1"/>
    <col min="4863" max="4863" width="1.85546875" style="845" customWidth="1"/>
    <col min="4864" max="5110" width="11.42578125" style="845"/>
    <col min="5111" max="5111" width="1.85546875" style="845" customWidth="1"/>
    <col min="5112" max="5112" width="27.42578125" style="845" customWidth="1"/>
    <col min="5113" max="5113" width="13.140625" style="845" customWidth="1"/>
    <col min="5114" max="5115" width="12.42578125" style="845" customWidth="1"/>
    <col min="5116" max="5116" width="13.42578125" style="845" customWidth="1"/>
    <col min="5117" max="5117" width="14.42578125" style="845" customWidth="1"/>
    <col min="5118" max="5118" width="19.140625" style="845" customWidth="1"/>
    <col min="5119" max="5119" width="1.85546875" style="845" customWidth="1"/>
    <col min="5120" max="5366" width="11.42578125" style="845"/>
    <col min="5367" max="5367" width="1.85546875" style="845" customWidth="1"/>
    <col min="5368" max="5368" width="27.42578125" style="845" customWidth="1"/>
    <col min="5369" max="5369" width="13.140625" style="845" customWidth="1"/>
    <col min="5370" max="5371" width="12.42578125" style="845" customWidth="1"/>
    <col min="5372" max="5372" width="13.42578125" style="845" customWidth="1"/>
    <col min="5373" max="5373" width="14.42578125" style="845" customWidth="1"/>
    <col min="5374" max="5374" width="19.140625" style="845" customWidth="1"/>
    <col min="5375" max="5375" width="1.85546875" style="845" customWidth="1"/>
    <col min="5376" max="5622" width="11.42578125" style="845"/>
    <col min="5623" max="5623" width="1.85546875" style="845" customWidth="1"/>
    <col min="5624" max="5624" width="27.42578125" style="845" customWidth="1"/>
    <col min="5625" max="5625" width="13.140625" style="845" customWidth="1"/>
    <col min="5626" max="5627" width="12.42578125" style="845" customWidth="1"/>
    <col min="5628" max="5628" width="13.42578125" style="845" customWidth="1"/>
    <col min="5629" max="5629" width="14.42578125" style="845" customWidth="1"/>
    <col min="5630" max="5630" width="19.140625" style="845" customWidth="1"/>
    <col min="5631" max="5631" width="1.85546875" style="845" customWidth="1"/>
    <col min="5632" max="5878" width="11.42578125" style="845"/>
    <col min="5879" max="5879" width="1.85546875" style="845" customWidth="1"/>
    <col min="5880" max="5880" width="27.42578125" style="845" customWidth="1"/>
    <col min="5881" max="5881" width="13.140625" style="845" customWidth="1"/>
    <col min="5882" max="5883" width="12.42578125" style="845" customWidth="1"/>
    <col min="5884" max="5884" width="13.42578125" style="845" customWidth="1"/>
    <col min="5885" max="5885" width="14.42578125" style="845" customWidth="1"/>
    <col min="5886" max="5886" width="19.140625" style="845" customWidth="1"/>
    <col min="5887" max="5887" width="1.85546875" style="845" customWidth="1"/>
    <col min="5888" max="6134" width="11.42578125" style="845"/>
    <col min="6135" max="6135" width="1.85546875" style="845" customWidth="1"/>
    <col min="6136" max="6136" width="27.42578125" style="845" customWidth="1"/>
    <col min="6137" max="6137" width="13.140625" style="845" customWidth="1"/>
    <col min="6138" max="6139" width="12.42578125" style="845" customWidth="1"/>
    <col min="6140" max="6140" width="13.42578125" style="845" customWidth="1"/>
    <col min="6141" max="6141" width="14.42578125" style="845" customWidth="1"/>
    <col min="6142" max="6142" width="19.140625" style="845" customWidth="1"/>
    <col min="6143" max="6143" width="1.85546875" style="845" customWidth="1"/>
    <col min="6144" max="6390" width="11.42578125" style="845"/>
    <col min="6391" max="6391" width="1.85546875" style="845" customWidth="1"/>
    <col min="6392" max="6392" width="27.42578125" style="845" customWidth="1"/>
    <col min="6393" max="6393" width="13.140625" style="845" customWidth="1"/>
    <col min="6394" max="6395" width="12.42578125" style="845" customWidth="1"/>
    <col min="6396" max="6396" width="13.42578125" style="845" customWidth="1"/>
    <col min="6397" max="6397" width="14.42578125" style="845" customWidth="1"/>
    <col min="6398" max="6398" width="19.140625" style="845" customWidth="1"/>
    <col min="6399" max="6399" width="1.85546875" style="845" customWidth="1"/>
    <col min="6400" max="6646" width="11.42578125" style="845"/>
    <col min="6647" max="6647" width="1.85546875" style="845" customWidth="1"/>
    <col min="6648" max="6648" width="27.42578125" style="845" customWidth="1"/>
    <col min="6649" max="6649" width="13.140625" style="845" customWidth="1"/>
    <col min="6650" max="6651" width="12.42578125" style="845" customWidth="1"/>
    <col min="6652" max="6652" width="13.42578125" style="845" customWidth="1"/>
    <col min="6653" max="6653" width="14.42578125" style="845" customWidth="1"/>
    <col min="6654" max="6654" width="19.140625" style="845" customWidth="1"/>
    <col min="6655" max="6655" width="1.85546875" style="845" customWidth="1"/>
    <col min="6656" max="6902" width="11.42578125" style="845"/>
    <col min="6903" max="6903" width="1.85546875" style="845" customWidth="1"/>
    <col min="6904" max="6904" width="27.42578125" style="845" customWidth="1"/>
    <col min="6905" max="6905" width="13.140625" style="845" customWidth="1"/>
    <col min="6906" max="6907" width="12.42578125" style="845" customWidth="1"/>
    <col min="6908" max="6908" width="13.42578125" style="845" customWidth="1"/>
    <col min="6909" max="6909" width="14.42578125" style="845" customWidth="1"/>
    <col min="6910" max="6910" width="19.140625" style="845" customWidth="1"/>
    <col min="6911" max="6911" width="1.85546875" style="845" customWidth="1"/>
    <col min="6912" max="7158" width="11.42578125" style="845"/>
    <col min="7159" max="7159" width="1.85546875" style="845" customWidth="1"/>
    <col min="7160" max="7160" width="27.42578125" style="845" customWidth="1"/>
    <col min="7161" max="7161" width="13.140625" style="845" customWidth="1"/>
    <col min="7162" max="7163" width="12.42578125" style="845" customWidth="1"/>
    <col min="7164" max="7164" width="13.42578125" style="845" customWidth="1"/>
    <col min="7165" max="7165" width="14.42578125" style="845" customWidth="1"/>
    <col min="7166" max="7166" width="19.140625" style="845" customWidth="1"/>
    <col min="7167" max="7167" width="1.85546875" style="845" customWidth="1"/>
    <col min="7168" max="7414" width="11.42578125" style="845"/>
    <col min="7415" max="7415" width="1.85546875" style="845" customWidth="1"/>
    <col min="7416" max="7416" width="27.42578125" style="845" customWidth="1"/>
    <col min="7417" max="7417" width="13.140625" style="845" customWidth="1"/>
    <col min="7418" max="7419" width="12.42578125" style="845" customWidth="1"/>
    <col min="7420" max="7420" width="13.42578125" style="845" customWidth="1"/>
    <col min="7421" max="7421" width="14.42578125" style="845" customWidth="1"/>
    <col min="7422" max="7422" width="19.140625" style="845" customWidth="1"/>
    <col min="7423" max="7423" width="1.85546875" style="845" customWidth="1"/>
    <col min="7424" max="7670" width="11.42578125" style="845"/>
    <col min="7671" max="7671" width="1.85546875" style="845" customWidth="1"/>
    <col min="7672" max="7672" width="27.42578125" style="845" customWidth="1"/>
    <col min="7673" max="7673" width="13.140625" style="845" customWidth="1"/>
    <col min="7674" max="7675" width="12.42578125" style="845" customWidth="1"/>
    <col min="7676" max="7676" width="13.42578125" style="845" customWidth="1"/>
    <col min="7677" max="7677" width="14.42578125" style="845" customWidth="1"/>
    <col min="7678" max="7678" width="19.140625" style="845" customWidth="1"/>
    <col min="7679" max="7679" width="1.85546875" style="845" customWidth="1"/>
    <col min="7680" max="7926" width="11.42578125" style="845"/>
    <col min="7927" max="7927" width="1.85546875" style="845" customWidth="1"/>
    <col min="7928" max="7928" width="27.42578125" style="845" customWidth="1"/>
    <col min="7929" max="7929" width="13.140625" style="845" customWidth="1"/>
    <col min="7930" max="7931" width="12.42578125" style="845" customWidth="1"/>
    <col min="7932" max="7932" width="13.42578125" style="845" customWidth="1"/>
    <col min="7933" max="7933" width="14.42578125" style="845" customWidth="1"/>
    <col min="7934" max="7934" width="19.140625" style="845" customWidth="1"/>
    <col min="7935" max="7935" width="1.85546875" style="845" customWidth="1"/>
    <col min="7936" max="8182" width="11.42578125" style="845"/>
    <col min="8183" max="8183" width="1.85546875" style="845" customWidth="1"/>
    <col min="8184" max="8184" width="27.42578125" style="845" customWidth="1"/>
    <col min="8185" max="8185" width="13.140625" style="845" customWidth="1"/>
    <col min="8186" max="8187" width="12.42578125" style="845" customWidth="1"/>
    <col min="8188" max="8188" width="13.42578125" style="845" customWidth="1"/>
    <col min="8189" max="8189" width="14.42578125" style="845" customWidth="1"/>
    <col min="8190" max="8190" width="19.140625" style="845" customWidth="1"/>
    <col min="8191" max="8191" width="1.85546875" style="845" customWidth="1"/>
    <col min="8192" max="8438" width="11.42578125" style="845"/>
    <col min="8439" max="8439" width="1.85546875" style="845" customWidth="1"/>
    <col min="8440" max="8440" width="27.42578125" style="845" customWidth="1"/>
    <col min="8441" max="8441" width="13.140625" style="845" customWidth="1"/>
    <col min="8442" max="8443" width="12.42578125" style="845" customWidth="1"/>
    <col min="8444" max="8444" width="13.42578125" style="845" customWidth="1"/>
    <col min="8445" max="8445" width="14.42578125" style="845" customWidth="1"/>
    <col min="8446" max="8446" width="19.140625" style="845" customWidth="1"/>
    <col min="8447" max="8447" width="1.85546875" style="845" customWidth="1"/>
    <col min="8448" max="8694" width="11.42578125" style="845"/>
    <col min="8695" max="8695" width="1.85546875" style="845" customWidth="1"/>
    <col min="8696" max="8696" width="27.42578125" style="845" customWidth="1"/>
    <col min="8697" max="8697" width="13.140625" style="845" customWidth="1"/>
    <col min="8698" max="8699" width="12.42578125" style="845" customWidth="1"/>
    <col min="8700" max="8700" width="13.42578125" style="845" customWidth="1"/>
    <col min="8701" max="8701" width="14.42578125" style="845" customWidth="1"/>
    <col min="8702" max="8702" width="19.140625" style="845" customWidth="1"/>
    <col min="8703" max="8703" width="1.85546875" style="845" customWidth="1"/>
    <col min="8704" max="8950" width="11.42578125" style="845"/>
    <col min="8951" max="8951" width="1.85546875" style="845" customWidth="1"/>
    <col min="8952" max="8952" width="27.42578125" style="845" customWidth="1"/>
    <col min="8953" max="8953" width="13.140625" style="845" customWidth="1"/>
    <col min="8954" max="8955" width="12.42578125" style="845" customWidth="1"/>
    <col min="8956" max="8956" width="13.42578125" style="845" customWidth="1"/>
    <col min="8957" max="8957" width="14.42578125" style="845" customWidth="1"/>
    <col min="8958" max="8958" width="19.140625" style="845" customWidth="1"/>
    <col min="8959" max="8959" width="1.85546875" style="845" customWidth="1"/>
    <col min="8960" max="9206" width="11.42578125" style="845"/>
    <col min="9207" max="9207" width="1.85546875" style="845" customWidth="1"/>
    <col min="9208" max="9208" width="27.42578125" style="845" customWidth="1"/>
    <col min="9209" max="9209" width="13.140625" style="845" customWidth="1"/>
    <col min="9210" max="9211" width="12.42578125" style="845" customWidth="1"/>
    <col min="9212" max="9212" width="13.42578125" style="845" customWidth="1"/>
    <col min="9213" max="9213" width="14.42578125" style="845" customWidth="1"/>
    <col min="9214" max="9214" width="19.140625" style="845" customWidth="1"/>
    <col min="9215" max="9215" width="1.85546875" style="845" customWidth="1"/>
    <col min="9216" max="9462" width="11.42578125" style="845"/>
    <col min="9463" max="9463" width="1.85546875" style="845" customWidth="1"/>
    <col min="9464" max="9464" width="27.42578125" style="845" customWidth="1"/>
    <col min="9465" max="9465" width="13.140625" style="845" customWidth="1"/>
    <col min="9466" max="9467" width="12.42578125" style="845" customWidth="1"/>
    <col min="9468" max="9468" width="13.42578125" style="845" customWidth="1"/>
    <col min="9469" max="9469" width="14.42578125" style="845" customWidth="1"/>
    <col min="9470" max="9470" width="19.140625" style="845" customWidth="1"/>
    <col min="9471" max="9471" width="1.85546875" style="845" customWidth="1"/>
    <col min="9472" max="9718" width="11.42578125" style="845"/>
    <col min="9719" max="9719" width="1.85546875" style="845" customWidth="1"/>
    <col min="9720" max="9720" width="27.42578125" style="845" customWidth="1"/>
    <col min="9721" max="9721" width="13.140625" style="845" customWidth="1"/>
    <col min="9722" max="9723" width="12.42578125" style="845" customWidth="1"/>
    <col min="9724" max="9724" width="13.42578125" style="845" customWidth="1"/>
    <col min="9725" max="9725" width="14.42578125" style="845" customWidth="1"/>
    <col min="9726" max="9726" width="19.140625" style="845" customWidth="1"/>
    <col min="9727" max="9727" width="1.85546875" style="845" customWidth="1"/>
    <col min="9728" max="9974" width="11.42578125" style="845"/>
    <col min="9975" max="9975" width="1.85546875" style="845" customWidth="1"/>
    <col min="9976" max="9976" width="27.42578125" style="845" customWidth="1"/>
    <col min="9977" max="9977" width="13.140625" style="845" customWidth="1"/>
    <col min="9978" max="9979" width="12.42578125" style="845" customWidth="1"/>
    <col min="9980" max="9980" width="13.42578125" style="845" customWidth="1"/>
    <col min="9981" max="9981" width="14.42578125" style="845" customWidth="1"/>
    <col min="9982" max="9982" width="19.140625" style="845" customWidth="1"/>
    <col min="9983" max="9983" width="1.85546875" style="845" customWidth="1"/>
    <col min="9984" max="10230" width="11.42578125" style="845"/>
    <col min="10231" max="10231" width="1.85546875" style="845" customWidth="1"/>
    <col min="10232" max="10232" width="27.42578125" style="845" customWidth="1"/>
    <col min="10233" max="10233" width="13.140625" style="845" customWidth="1"/>
    <col min="10234" max="10235" width="12.42578125" style="845" customWidth="1"/>
    <col min="10236" max="10236" width="13.42578125" style="845" customWidth="1"/>
    <col min="10237" max="10237" width="14.42578125" style="845" customWidth="1"/>
    <col min="10238" max="10238" width="19.140625" style="845" customWidth="1"/>
    <col min="10239" max="10239" width="1.85546875" style="845" customWidth="1"/>
    <col min="10240" max="10486" width="11.42578125" style="845"/>
    <col min="10487" max="10487" width="1.85546875" style="845" customWidth="1"/>
    <col min="10488" max="10488" width="27.42578125" style="845" customWidth="1"/>
    <col min="10489" max="10489" width="13.140625" style="845" customWidth="1"/>
    <col min="10490" max="10491" width="12.42578125" style="845" customWidth="1"/>
    <col min="10492" max="10492" width="13.42578125" style="845" customWidth="1"/>
    <col min="10493" max="10493" width="14.42578125" style="845" customWidth="1"/>
    <col min="10494" max="10494" width="19.140625" style="845" customWidth="1"/>
    <col min="10495" max="10495" width="1.85546875" style="845" customWidth="1"/>
    <col min="10496" max="10742" width="11.42578125" style="845"/>
    <col min="10743" max="10743" width="1.85546875" style="845" customWidth="1"/>
    <col min="10744" max="10744" width="27.42578125" style="845" customWidth="1"/>
    <col min="10745" max="10745" width="13.140625" style="845" customWidth="1"/>
    <col min="10746" max="10747" width="12.42578125" style="845" customWidth="1"/>
    <col min="10748" max="10748" width="13.42578125" style="845" customWidth="1"/>
    <col min="10749" max="10749" width="14.42578125" style="845" customWidth="1"/>
    <col min="10750" max="10750" width="19.140625" style="845" customWidth="1"/>
    <col min="10751" max="10751" width="1.85546875" style="845" customWidth="1"/>
    <col min="10752" max="10998" width="11.42578125" style="845"/>
    <col min="10999" max="10999" width="1.85546875" style="845" customWidth="1"/>
    <col min="11000" max="11000" width="27.42578125" style="845" customWidth="1"/>
    <col min="11001" max="11001" width="13.140625" style="845" customWidth="1"/>
    <col min="11002" max="11003" width="12.42578125" style="845" customWidth="1"/>
    <col min="11004" max="11004" width="13.42578125" style="845" customWidth="1"/>
    <col min="11005" max="11005" width="14.42578125" style="845" customWidth="1"/>
    <col min="11006" max="11006" width="19.140625" style="845" customWidth="1"/>
    <col min="11007" max="11007" width="1.85546875" style="845" customWidth="1"/>
    <col min="11008" max="11254" width="11.42578125" style="845"/>
    <col min="11255" max="11255" width="1.85546875" style="845" customWidth="1"/>
    <col min="11256" max="11256" width="27.42578125" style="845" customWidth="1"/>
    <col min="11257" max="11257" width="13.140625" style="845" customWidth="1"/>
    <col min="11258" max="11259" width="12.42578125" style="845" customWidth="1"/>
    <col min="11260" max="11260" width="13.42578125" style="845" customWidth="1"/>
    <col min="11261" max="11261" width="14.42578125" style="845" customWidth="1"/>
    <col min="11262" max="11262" width="19.140625" style="845" customWidth="1"/>
    <col min="11263" max="11263" width="1.85546875" style="845" customWidth="1"/>
    <col min="11264" max="11510" width="11.42578125" style="845"/>
    <col min="11511" max="11511" width="1.85546875" style="845" customWidth="1"/>
    <col min="11512" max="11512" width="27.42578125" style="845" customWidth="1"/>
    <col min="11513" max="11513" width="13.140625" style="845" customWidth="1"/>
    <col min="11514" max="11515" width="12.42578125" style="845" customWidth="1"/>
    <col min="11516" max="11516" width="13.42578125" style="845" customWidth="1"/>
    <col min="11517" max="11517" width="14.42578125" style="845" customWidth="1"/>
    <col min="11518" max="11518" width="19.140625" style="845" customWidth="1"/>
    <col min="11519" max="11519" width="1.85546875" style="845" customWidth="1"/>
    <col min="11520" max="11766" width="11.42578125" style="845"/>
    <col min="11767" max="11767" width="1.85546875" style="845" customWidth="1"/>
    <col min="11768" max="11768" width="27.42578125" style="845" customWidth="1"/>
    <col min="11769" max="11769" width="13.140625" style="845" customWidth="1"/>
    <col min="11770" max="11771" width="12.42578125" style="845" customWidth="1"/>
    <col min="11772" max="11772" width="13.42578125" style="845" customWidth="1"/>
    <col min="11773" max="11773" width="14.42578125" style="845" customWidth="1"/>
    <col min="11774" max="11774" width="19.140625" style="845" customWidth="1"/>
    <col min="11775" max="11775" width="1.85546875" style="845" customWidth="1"/>
    <col min="11776" max="12022" width="11.42578125" style="845"/>
    <col min="12023" max="12023" width="1.85546875" style="845" customWidth="1"/>
    <col min="12024" max="12024" width="27.42578125" style="845" customWidth="1"/>
    <col min="12025" max="12025" width="13.140625" style="845" customWidth="1"/>
    <col min="12026" max="12027" width="12.42578125" style="845" customWidth="1"/>
    <col min="12028" max="12028" width="13.42578125" style="845" customWidth="1"/>
    <col min="12029" max="12029" width="14.42578125" style="845" customWidth="1"/>
    <col min="12030" max="12030" width="19.140625" style="845" customWidth="1"/>
    <col min="12031" max="12031" width="1.85546875" style="845" customWidth="1"/>
    <col min="12032" max="12278" width="11.42578125" style="845"/>
    <col min="12279" max="12279" width="1.85546875" style="845" customWidth="1"/>
    <col min="12280" max="12280" width="27.42578125" style="845" customWidth="1"/>
    <col min="12281" max="12281" width="13.140625" style="845" customWidth="1"/>
    <col min="12282" max="12283" width="12.42578125" style="845" customWidth="1"/>
    <col min="12284" max="12284" width="13.42578125" style="845" customWidth="1"/>
    <col min="12285" max="12285" width="14.42578125" style="845" customWidth="1"/>
    <col min="12286" max="12286" width="19.140625" style="845" customWidth="1"/>
    <col min="12287" max="12287" width="1.85546875" style="845" customWidth="1"/>
    <col min="12288" max="12534" width="11.42578125" style="845"/>
    <col min="12535" max="12535" width="1.85546875" style="845" customWidth="1"/>
    <col min="12536" max="12536" width="27.42578125" style="845" customWidth="1"/>
    <col min="12537" max="12537" width="13.140625" style="845" customWidth="1"/>
    <col min="12538" max="12539" width="12.42578125" style="845" customWidth="1"/>
    <col min="12540" max="12540" width="13.42578125" style="845" customWidth="1"/>
    <col min="12541" max="12541" width="14.42578125" style="845" customWidth="1"/>
    <col min="12542" max="12542" width="19.140625" style="845" customWidth="1"/>
    <col min="12543" max="12543" width="1.85546875" style="845" customWidth="1"/>
    <col min="12544" max="12790" width="11.42578125" style="845"/>
    <col min="12791" max="12791" width="1.85546875" style="845" customWidth="1"/>
    <col min="12792" max="12792" width="27.42578125" style="845" customWidth="1"/>
    <col min="12793" max="12793" width="13.140625" style="845" customWidth="1"/>
    <col min="12794" max="12795" width="12.42578125" style="845" customWidth="1"/>
    <col min="12796" max="12796" width="13.42578125" style="845" customWidth="1"/>
    <col min="12797" max="12797" width="14.42578125" style="845" customWidth="1"/>
    <col min="12798" max="12798" width="19.140625" style="845" customWidth="1"/>
    <col min="12799" max="12799" width="1.85546875" style="845" customWidth="1"/>
    <col min="12800" max="13046" width="11.42578125" style="845"/>
    <col min="13047" max="13047" width="1.85546875" style="845" customWidth="1"/>
    <col min="13048" max="13048" width="27.42578125" style="845" customWidth="1"/>
    <col min="13049" max="13049" width="13.140625" style="845" customWidth="1"/>
    <col min="13050" max="13051" width="12.42578125" style="845" customWidth="1"/>
    <col min="13052" max="13052" width="13.42578125" style="845" customWidth="1"/>
    <col min="13053" max="13053" width="14.42578125" style="845" customWidth="1"/>
    <col min="13054" max="13054" width="19.140625" style="845" customWidth="1"/>
    <col min="13055" max="13055" width="1.85546875" style="845" customWidth="1"/>
    <col min="13056" max="13302" width="11.42578125" style="845"/>
    <col min="13303" max="13303" width="1.85546875" style="845" customWidth="1"/>
    <col min="13304" max="13304" width="27.42578125" style="845" customWidth="1"/>
    <col min="13305" max="13305" width="13.140625" style="845" customWidth="1"/>
    <col min="13306" max="13307" width="12.42578125" style="845" customWidth="1"/>
    <col min="13308" max="13308" width="13.42578125" style="845" customWidth="1"/>
    <col min="13309" max="13309" width="14.42578125" style="845" customWidth="1"/>
    <col min="13310" max="13310" width="19.140625" style="845" customWidth="1"/>
    <col min="13311" max="13311" width="1.85546875" style="845" customWidth="1"/>
    <col min="13312" max="13558" width="11.42578125" style="845"/>
    <col min="13559" max="13559" width="1.85546875" style="845" customWidth="1"/>
    <col min="13560" max="13560" width="27.42578125" style="845" customWidth="1"/>
    <col min="13561" max="13561" width="13.140625" style="845" customWidth="1"/>
    <col min="13562" max="13563" width="12.42578125" style="845" customWidth="1"/>
    <col min="13564" max="13564" width="13.42578125" style="845" customWidth="1"/>
    <col min="13565" max="13565" width="14.42578125" style="845" customWidth="1"/>
    <col min="13566" max="13566" width="19.140625" style="845" customWidth="1"/>
    <col min="13567" max="13567" width="1.85546875" style="845" customWidth="1"/>
    <col min="13568" max="13814" width="11.42578125" style="845"/>
    <col min="13815" max="13815" width="1.85546875" style="845" customWidth="1"/>
    <col min="13816" max="13816" width="27.42578125" style="845" customWidth="1"/>
    <col min="13817" max="13817" width="13.140625" style="845" customWidth="1"/>
    <col min="13818" max="13819" width="12.42578125" style="845" customWidth="1"/>
    <col min="13820" max="13820" width="13.42578125" style="845" customWidth="1"/>
    <col min="13821" max="13821" width="14.42578125" style="845" customWidth="1"/>
    <col min="13822" max="13822" width="19.140625" style="845" customWidth="1"/>
    <col min="13823" max="13823" width="1.85546875" style="845" customWidth="1"/>
    <col min="13824" max="14070" width="11.42578125" style="845"/>
    <col min="14071" max="14071" width="1.85546875" style="845" customWidth="1"/>
    <col min="14072" max="14072" width="27.42578125" style="845" customWidth="1"/>
    <col min="14073" max="14073" width="13.140625" style="845" customWidth="1"/>
    <col min="14074" max="14075" width="12.42578125" style="845" customWidth="1"/>
    <col min="14076" max="14076" width="13.42578125" style="845" customWidth="1"/>
    <col min="14077" max="14077" width="14.42578125" style="845" customWidth="1"/>
    <col min="14078" max="14078" width="19.140625" style="845" customWidth="1"/>
    <col min="14079" max="14079" width="1.85546875" style="845" customWidth="1"/>
    <col min="14080" max="14326" width="11.42578125" style="845"/>
    <col min="14327" max="14327" width="1.85546875" style="845" customWidth="1"/>
    <col min="14328" max="14328" width="27.42578125" style="845" customWidth="1"/>
    <col min="14329" max="14329" width="13.140625" style="845" customWidth="1"/>
    <col min="14330" max="14331" width="12.42578125" style="845" customWidth="1"/>
    <col min="14332" max="14332" width="13.42578125" style="845" customWidth="1"/>
    <col min="14333" max="14333" width="14.42578125" style="845" customWidth="1"/>
    <col min="14334" max="14334" width="19.140625" style="845" customWidth="1"/>
    <col min="14335" max="14335" width="1.85546875" style="845" customWidth="1"/>
    <col min="14336" max="14582" width="11.42578125" style="845"/>
    <col min="14583" max="14583" width="1.85546875" style="845" customWidth="1"/>
    <col min="14584" max="14584" width="27.42578125" style="845" customWidth="1"/>
    <col min="14585" max="14585" width="13.140625" style="845" customWidth="1"/>
    <col min="14586" max="14587" width="12.42578125" style="845" customWidth="1"/>
    <col min="14588" max="14588" width="13.42578125" style="845" customWidth="1"/>
    <col min="14589" max="14589" width="14.42578125" style="845" customWidth="1"/>
    <col min="14590" max="14590" width="19.140625" style="845" customWidth="1"/>
    <col min="14591" max="14591" width="1.85546875" style="845" customWidth="1"/>
    <col min="14592" max="14838" width="11.42578125" style="845"/>
    <col min="14839" max="14839" width="1.85546875" style="845" customWidth="1"/>
    <col min="14840" max="14840" width="27.42578125" style="845" customWidth="1"/>
    <col min="14841" max="14841" width="13.140625" style="845" customWidth="1"/>
    <col min="14842" max="14843" width="12.42578125" style="845" customWidth="1"/>
    <col min="14844" max="14844" width="13.42578125" style="845" customWidth="1"/>
    <col min="14845" max="14845" width="14.42578125" style="845" customWidth="1"/>
    <col min="14846" max="14846" width="19.140625" style="845" customWidth="1"/>
    <col min="14847" max="14847" width="1.85546875" style="845" customWidth="1"/>
    <col min="14848" max="15094" width="11.42578125" style="845"/>
    <col min="15095" max="15095" width="1.85546875" style="845" customWidth="1"/>
    <col min="15096" max="15096" width="27.42578125" style="845" customWidth="1"/>
    <col min="15097" max="15097" width="13.140625" style="845" customWidth="1"/>
    <col min="15098" max="15099" width="12.42578125" style="845" customWidth="1"/>
    <col min="15100" max="15100" width="13.42578125" style="845" customWidth="1"/>
    <col min="15101" max="15101" width="14.42578125" style="845" customWidth="1"/>
    <col min="15102" max="15102" width="19.140625" style="845" customWidth="1"/>
    <col min="15103" max="15103" width="1.85546875" style="845" customWidth="1"/>
    <col min="15104" max="15350" width="11.42578125" style="845"/>
    <col min="15351" max="15351" width="1.85546875" style="845" customWidth="1"/>
    <col min="15352" max="15352" width="27.42578125" style="845" customWidth="1"/>
    <col min="15353" max="15353" width="13.140625" style="845" customWidth="1"/>
    <col min="15354" max="15355" width="12.42578125" style="845" customWidth="1"/>
    <col min="15356" max="15356" width="13.42578125" style="845" customWidth="1"/>
    <col min="15357" max="15357" width="14.42578125" style="845" customWidth="1"/>
    <col min="15358" max="15358" width="19.140625" style="845" customWidth="1"/>
    <col min="15359" max="15359" width="1.85546875" style="845" customWidth="1"/>
    <col min="15360" max="15606" width="11.42578125" style="845"/>
    <col min="15607" max="15607" width="1.85546875" style="845" customWidth="1"/>
    <col min="15608" max="15608" width="27.42578125" style="845" customWidth="1"/>
    <col min="15609" max="15609" width="13.140625" style="845" customWidth="1"/>
    <col min="15610" max="15611" width="12.42578125" style="845" customWidth="1"/>
    <col min="15612" max="15612" width="13.42578125" style="845" customWidth="1"/>
    <col min="15613" max="15613" width="14.42578125" style="845" customWidth="1"/>
    <col min="15614" max="15614" width="19.140625" style="845" customWidth="1"/>
    <col min="15615" max="15615" width="1.85546875" style="845" customWidth="1"/>
    <col min="15616" max="15862" width="11.42578125" style="845"/>
    <col min="15863" max="15863" width="1.85546875" style="845" customWidth="1"/>
    <col min="15864" max="15864" width="27.42578125" style="845" customWidth="1"/>
    <col min="15865" max="15865" width="13.140625" style="845" customWidth="1"/>
    <col min="15866" max="15867" width="12.42578125" style="845" customWidth="1"/>
    <col min="15868" max="15868" width="13.42578125" style="845" customWidth="1"/>
    <col min="15869" max="15869" width="14.42578125" style="845" customWidth="1"/>
    <col min="15870" max="15870" width="19.140625" style="845" customWidth="1"/>
    <col min="15871" max="15871" width="1.85546875" style="845" customWidth="1"/>
    <col min="15872" max="16118" width="11.42578125" style="845"/>
    <col min="16119" max="16119" width="1.85546875" style="845" customWidth="1"/>
    <col min="16120" max="16120" width="27.42578125" style="845" customWidth="1"/>
    <col min="16121" max="16121" width="13.140625" style="845" customWidth="1"/>
    <col min="16122" max="16123" width="12.42578125" style="845" customWidth="1"/>
    <col min="16124" max="16124" width="13.42578125" style="845" customWidth="1"/>
    <col min="16125" max="16125" width="14.42578125" style="845" customWidth="1"/>
    <col min="16126" max="16126" width="19.140625" style="845" customWidth="1"/>
    <col min="16127" max="16127" width="1.85546875" style="845" customWidth="1"/>
    <col min="16128" max="16384" width="11.42578125" style="845"/>
  </cols>
  <sheetData>
    <row r="1" spans="1:18" ht="11.25" customHeight="1" thickTop="1">
      <c r="A1" s="903"/>
      <c r="B1" s="904"/>
      <c r="C1" s="904"/>
      <c r="D1" s="904"/>
      <c r="E1" s="904"/>
      <c r="F1" s="904"/>
      <c r="G1" s="904"/>
      <c r="H1" s="904"/>
      <c r="I1" s="904"/>
      <c r="J1" s="904"/>
      <c r="K1" s="904"/>
      <c r="L1" s="904"/>
      <c r="M1" s="904"/>
      <c r="N1" s="904"/>
      <c r="O1" s="905"/>
    </row>
    <row r="2" spans="1:18" ht="12.75" customHeight="1">
      <c r="A2" s="906"/>
      <c r="B2" s="907"/>
      <c r="C2" s="907"/>
      <c r="D2" s="907"/>
      <c r="E2" s="907"/>
      <c r="F2" s="907"/>
      <c r="G2" s="907"/>
      <c r="H2" s="907"/>
      <c r="I2" s="907"/>
      <c r="J2" s="907"/>
      <c r="K2" s="907"/>
      <c r="L2" s="907"/>
      <c r="M2" s="907"/>
      <c r="N2" s="907"/>
      <c r="O2" s="908"/>
    </row>
    <row r="3" spans="1:18" ht="24.75" customHeight="1">
      <c r="A3" s="906"/>
      <c r="B3" s="909" t="s">
        <v>9</v>
      </c>
      <c r="C3" s="910" t="s">
        <v>10</v>
      </c>
      <c r="D3" s="909" t="s">
        <v>11</v>
      </c>
      <c r="E3" s="910">
        <v>2</v>
      </c>
      <c r="F3" s="907"/>
      <c r="G3" s="907"/>
      <c r="H3" s="907"/>
      <c r="I3" s="907"/>
      <c r="J3" s="907"/>
      <c r="K3" s="907"/>
      <c r="L3" s="907"/>
      <c r="M3" s="907"/>
      <c r="N3" s="907"/>
      <c r="O3" s="908"/>
    </row>
    <row r="4" spans="1:18" ht="16.5" customHeight="1">
      <c r="A4" s="906"/>
      <c r="B4" s="911"/>
      <c r="C4" s="912"/>
      <c r="D4" s="911"/>
      <c r="E4" s="912"/>
      <c r="F4" s="907"/>
      <c r="G4" s="907"/>
      <c r="H4" s="907"/>
      <c r="I4" s="907"/>
      <c r="J4" s="907"/>
      <c r="K4" s="907"/>
      <c r="L4" s="907"/>
      <c r="M4" s="907"/>
      <c r="N4" s="907"/>
      <c r="O4" s="908"/>
    </row>
    <row r="5" spans="1:18" ht="13.5" customHeight="1" thickBot="1">
      <c r="A5" s="906"/>
      <c r="B5" s="913"/>
      <c r="C5" s="913"/>
      <c r="D5" s="913"/>
      <c r="E5" s="913"/>
      <c r="F5" s="913"/>
      <c r="G5" s="913"/>
      <c r="H5" s="913"/>
      <c r="I5" s="913"/>
      <c r="J5" s="913"/>
      <c r="K5" s="913"/>
      <c r="L5" s="913"/>
      <c r="M5" s="913"/>
      <c r="N5" s="913"/>
      <c r="O5" s="908"/>
    </row>
    <row r="6" spans="1:18" s="861" customFormat="1" ht="15">
      <c r="A6" s="906"/>
      <c r="B6" s="1612"/>
      <c r="C6" s="1614"/>
      <c r="D6" s="1615"/>
      <c r="E6" s="1615"/>
      <c r="F6" s="1615"/>
      <c r="G6" s="1615"/>
      <c r="H6" s="1615"/>
      <c r="I6" s="1615"/>
      <c r="J6" s="1616"/>
      <c r="K6" s="1337"/>
      <c r="L6" s="1338"/>
      <c r="M6" s="1338"/>
      <c r="N6" s="1339"/>
      <c r="O6" s="149"/>
      <c r="P6" s="845"/>
      <c r="Q6" s="845"/>
      <c r="R6" s="845"/>
    </row>
    <row r="7" spans="1:18" ht="12.75" customHeight="1">
      <c r="A7" s="906"/>
      <c r="B7" s="1613"/>
      <c r="C7" s="1601" t="s">
        <v>58</v>
      </c>
      <c r="D7" s="1602"/>
      <c r="E7" s="1602"/>
      <c r="F7" s="1602"/>
      <c r="G7" s="1602"/>
      <c r="H7" s="1602"/>
      <c r="I7" s="1602"/>
      <c r="J7" s="1603"/>
      <c r="K7" s="1340"/>
      <c r="L7" s="1341"/>
      <c r="M7" s="1341"/>
      <c r="N7" s="1342"/>
      <c r="O7" s="149"/>
    </row>
    <row r="8" spans="1:18" ht="12.75" customHeight="1">
      <c r="A8" s="906"/>
      <c r="B8" s="1613"/>
      <c r="C8" s="1601"/>
      <c r="D8" s="1602"/>
      <c r="E8" s="1602"/>
      <c r="F8" s="1602"/>
      <c r="G8" s="1602"/>
      <c r="H8" s="1602"/>
      <c r="I8" s="1602"/>
      <c r="J8" s="1603"/>
      <c r="K8" s="1333" t="s">
        <v>12</v>
      </c>
      <c r="L8" s="1343"/>
      <c r="M8" s="1344"/>
      <c r="N8" s="1345"/>
      <c r="O8" s="149"/>
    </row>
    <row r="9" spans="1:18" ht="12.75" customHeight="1">
      <c r="A9" s="906"/>
      <c r="B9" s="1613"/>
      <c r="C9" s="1621"/>
      <c r="D9" s="1622"/>
      <c r="E9" s="1622"/>
      <c r="F9" s="1622"/>
      <c r="G9" s="1622"/>
      <c r="H9" s="1622"/>
      <c r="I9" s="1622"/>
      <c r="J9" s="1623"/>
      <c r="K9" s="1617"/>
      <c r="L9" s="1618"/>
      <c r="M9" s="1619"/>
      <c r="N9" s="1620"/>
      <c r="O9" s="914"/>
    </row>
    <row r="10" spans="1:18" ht="12.75" customHeight="1">
      <c r="A10" s="906"/>
      <c r="B10" s="1613"/>
      <c r="C10" s="1621"/>
      <c r="D10" s="1622"/>
      <c r="E10" s="1622"/>
      <c r="F10" s="1622"/>
      <c r="G10" s="1622"/>
      <c r="H10" s="1622"/>
      <c r="I10" s="1622"/>
      <c r="J10" s="1623"/>
      <c r="K10" s="1333" t="s">
        <v>13</v>
      </c>
      <c r="L10" s="1333">
        <v>1</v>
      </c>
      <c r="M10" s="1333" t="s">
        <v>14</v>
      </c>
      <c r="N10" s="1335">
        <v>1</v>
      </c>
      <c r="O10" s="149"/>
    </row>
    <row r="11" spans="1:18" ht="12.75" customHeight="1">
      <c r="A11" s="906"/>
      <c r="B11" s="1613"/>
      <c r="C11" s="1621"/>
      <c r="D11" s="1622"/>
      <c r="E11" s="1622"/>
      <c r="F11" s="1622"/>
      <c r="G11" s="1622"/>
      <c r="H11" s="1622"/>
      <c r="I11" s="1622"/>
      <c r="J11" s="1623"/>
      <c r="K11" s="1349"/>
      <c r="L11" s="1349"/>
      <c r="M11" s="1349"/>
      <c r="N11" s="1336"/>
      <c r="O11" s="149"/>
    </row>
    <row r="12" spans="1:18" ht="12.75" customHeight="1">
      <c r="A12" s="906"/>
      <c r="B12" s="1613"/>
      <c r="C12" s="1601" t="s">
        <v>15</v>
      </c>
      <c r="D12" s="1602"/>
      <c r="E12" s="1602"/>
      <c r="F12" s="1602"/>
      <c r="G12" s="1602"/>
      <c r="H12" s="1602"/>
      <c r="I12" s="1602"/>
      <c r="J12" s="1603"/>
      <c r="K12" s="1349"/>
      <c r="L12" s="1349"/>
      <c r="M12" s="1349"/>
      <c r="N12" s="1336"/>
      <c r="O12" s="149"/>
    </row>
    <row r="13" spans="1:18" ht="12.75" customHeight="1" thickBot="1">
      <c r="A13" s="906"/>
      <c r="B13" s="915"/>
      <c r="C13" s="916"/>
      <c r="D13" s="916"/>
      <c r="E13" s="916"/>
      <c r="F13" s="916"/>
      <c r="G13" s="916"/>
      <c r="H13" s="916"/>
      <c r="I13" s="916"/>
      <c r="J13" s="916"/>
      <c r="K13" s="916"/>
      <c r="L13" s="917"/>
      <c r="M13" s="917"/>
      <c r="N13" s="918"/>
      <c r="O13" s="919"/>
    </row>
    <row r="14" spans="1:18" s="861" customFormat="1" ht="13.5" customHeight="1">
      <c r="A14" s="906"/>
      <c r="B14" s="920"/>
      <c r="C14" s="921"/>
      <c r="D14" s="921"/>
      <c r="E14" s="921"/>
      <c r="F14" s="921"/>
      <c r="G14" s="921"/>
      <c r="H14" s="921"/>
      <c r="I14" s="921"/>
      <c r="J14" s="921"/>
      <c r="K14" s="922" t="s">
        <v>16</v>
      </c>
      <c r="L14" s="923" t="s">
        <v>17</v>
      </c>
      <c r="M14" s="923" t="s">
        <v>18</v>
      </c>
      <c r="N14" s="924" t="s">
        <v>19</v>
      </c>
      <c r="O14" s="914"/>
      <c r="P14" s="845"/>
      <c r="Q14" s="845"/>
      <c r="R14" s="845"/>
    </row>
    <row r="15" spans="1:18" ht="12.75" customHeight="1">
      <c r="A15" s="906"/>
      <c r="B15" s="925"/>
      <c r="C15" s="926"/>
      <c r="D15" s="926"/>
      <c r="E15" s="926"/>
      <c r="F15" s="926"/>
      <c r="G15" s="926"/>
      <c r="H15" s="926"/>
      <c r="I15" s="926"/>
      <c r="J15" s="926"/>
      <c r="K15" s="927"/>
      <c r="L15" s="928">
        <v>3</v>
      </c>
      <c r="M15" s="928">
        <v>3</v>
      </c>
      <c r="N15" s="929">
        <v>2021</v>
      </c>
      <c r="O15" s="930"/>
    </row>
    <row r="16" spans="1:18" ht="12.75" customHeight="1" thickBot="1">
      <c r="A16" s="906"/>
      <c r="B16" s="931"/>
      <c r="C16" s="932"/>
      <c r="D16" s="932"/>
      <c r="E16" s="932"/>
      <c r="F16" s="932"/>
      <c r="G16" s="932"/>
      <c r="H16" s="932"/>
      <c r="I16" s="932"/>
      <c r="J16" s="932"/>
      <c r="K16" s="932"/>
      <c r="L16" s="932"/>
      <c r="M16" s="932"/>
      <c r="N16" s="933"/>
      <c r="O16" s="908"/>
    </row>
    <row r="17" spans="1:15" ht="12.75" customHeight="1" thickBot="1">
      <c r="A17" s="906"/>
      <c r="B17" s="934"/>
      <c r="C17" s="935"/>
      <c r="D17" s="935"/>
      <c r="E17" s="935"/>
      <c r="F17" s="935"/>
      <c r="G17" s="935"/>
      <c r="H17" s="913"/>
      <c r="I17" s="913"/>
      <c r="J17" s="935"/>
      <c r="K17" s="935"/>
      <c r="L17" s="935"/>
      <c r="M17" s="935"/>
      <c r="N17" s="936"/>
      <c r="O17" s="908"/>
    </row>
    <row r="18" spans="1:15" ht="12.75" customHeight="1">
      <c r="A18" s="906"/>
      <c r="B18" s="1604" t="s">
        <v>20</v>
      </c>
      <c r="C18" s="1605"/>
      <c r="D18" s="1605"/>
      <c r="E18" s="1605"/>
      <c r="F18" s="1605"/>
      <c r="G18" s="1605"/>
      <c r="H18" s="1605"/>
      <c r="I18" s="1605"/>
      <c r="J18" s="1605"/>
      <c r="K18" s="1605"/>
      <c r="L18" s="1605"/>
      <c r="M18" s="1605"/>
      <c r="N18" s="1606"/>
      <c r="O18" s="937"/>
    </row>
    <row r="19" spans="1:15" ht="12.75" customHeight="1" thickBot="1">
      <c r="A19" s="906"/>
      <c r="B19" s="938"/>
      <c r="C19" s="913"/>
      <c r="D19" s="913"/>
      <c r="E19" s="913"/>
      <c r="F19" s="913"/>
      <c r="G19" s="913"/>
      <c r="H19" s="913"/>
      <c r="I19" s="913"/>
      <c r="J19" s="913"/>
      <c r="K19" s="913"/>
      <c r="L19" s="913"/>
      <c r="M19" s="913"/>
      <c r="N19" s="939"/>
      <c r="O19" s="908"/>
    </row>
    <row r="20" spans="1:15" ht="12.75" customHeight="1">
      <c r="A20" s="906"/>
      <c r="B20" s="940" t="s">
        <v>21</v>
      </c>
      <c r="C20" s="1607" t="s">
        <v>2</v>
      </c>
      <c r="D20" s="1608"/>
      <c r="E20" s="1608"/>
      <c r="F20" s="1608"/>
      <c r="G20" s="1608"/>
      <c r="H20" s="1608"/>
      <c r="I20" s="1608"/>
      <c r="J20" s="1608"/>
      <c r="K20" s="1609"/>
      <c r="L20" s="1610" t="s">
        <v>22</v>
      </c>
      <c r="M20" s="1611"/>
      <c r="N20" s="940" t="s">
        <v>4</v>
      </c>
      <c r="O20" s="941"/>
    </row>
    <row r="21" spans="1:15" ht="32.25" customHeight="1" thickBot="1">
      <c r="A21" s="906"/>
      <c r="B21" s="942">
        <v>6.2</v>
      </c>
      <c r="C21" s="1594" t="str">
        <f>+'PRESUPUESTO OFICIAL'!G36</f>
        <v>MEDICIÓN DE COEFICIENTE DE ROZAMIENTO INCLUYE MOVILIZACIÓN DEL EQUIPO, PERSONAL Y ANALISIS DEL INFORME</v>
      </c>
      <c r="D21" s="1595"/>
      <c r="E21" s="1595"/>
      <c r="F21" s="1595"/>
      <c r="G21" s="1595"/>
      <c r="H21" s="1595"/>
      <c r="I21" s="1595"/>
      <c r="J21" s="1595"/>
      <c r="K21" s="1596"/>
      <c r="L21" s="1597" t="s">
        <v>52</v>
      </c>
      <c r="M21" s="1598"/>
      <c r="N21" s="943">
        <v>1</v>
      </c>
      <c r="O21" s="944"/>
    </row>
    <row r="22" spans="1:15" ht="12.75" customHeight="1">
      <c r="A22" s="906"/>
      <c r="B22" s="1553" t="s">
        <v>23</v>
      </c>
      <c r="C22" s="1554"/>
      <c r="D22" s="1554"/>
      <c r="E22" s="1554"/>
      <c r="F22" s="1554"/>
      <c r="G22" s="1554"/>
      <c r="H22" s="1554"/>
      <c r="I22" s="1554"/>
      <c r="J22" s="1554"/>
      <c r="K22" s="1554"/>
      <c r="L22" s="1554"/>
      <c r="M22" s="1554"/>
      <c r="N22" s="1555"/>
      <c r="O22" s="945"/>
    </row>
    <row r="23" spans="1:15" ht="12.75" customHeight="1">
      <c r="A23" s="906"/>
      <c r="B23" s="1556"/>
      <c r="C23" s="1557"/>
      <c r="D23" s="1557"/>
      <c r="E23" s="1557"/>
      <c r="F23" s="1557"/>
      <c r="G23" s="1557"/>
      <c r="H23" s="1557"/>
      <c r="I23" s="1557"/>
      <c r="J23" s="1557"/>
      <c r="K23" s="1557"/>
      <c r="L23" s="1557"/>
      <c r="M23" s="1557"/>
      <c r="N23" s="1558"/>
      <c r="O23" s="945"/>
    </row>
    <row r="24" spans="1:15" ht="12.75" customHeight="1" thickBot="1">
      <c r="A24" s="906"/>
      <c r="B24" s="1559"/>
      <c r="C24" s="1560"/>
      <c r="D24" s="1560"/>
      <c r="E24" s="1560"/>
      <c r="F24" s="1560"/>
      <c r="G24" s="1560"/>
      <c r="H24" s="1560"/>
      <c r="I24" s="1560"/>
      <c r="J24" s="1560"/>
      <c r="K24" s="1560"/>
      <c r="L24" s="1560"/>
      <c r="M24" s="1560"/>
      <c r="N24" s="1561"/>
      <c r="O24" s="945"/>
    </row>
    <row r="25" spans="1:15" s="861" customFormat="1" ht="12.75" customHeight="1" thickBot="1">
      <c r="A25" s="906"/>
      <c r="B25" s="1562" t="s">
        <v>2</v>
      </c>
      <c r="C25" s="1599"/>
      <c r="D25" s="1599"/>
      <c r="E25" s="1599"/>
      <c r="F25" s="1600"/>
      <c r="G25" s="1582" t="s">
        <v>24</v>
      </c>
      <c r="H25" s="1599"/>
      <c r="I25" s="1582" t="s">
        <v>25</v>
      </c>
      <c r="J25" s="1583"/>
      <c r="K25" s="946" t="s">
        <v>26</v>
      </c>
      <c r="L25" s="1582" t="s">
        <v>27</v>
      </c>
      <c r="M25" s="1583"/>
      <c r="N25" s="947" t="s">
        <v>28</v>
      </c>
      <c r="O25" s="948"/>
    </row>
    <row r="26" spans="1:15" ht="13.5" customHeight="1">
      <c r="A26" s="906"/>
      <c r="B26" s="949" t="s">
        <v>59</v>
      </c>
      <c r="C26" s="950"/>
      <c r="D26" s="950"/>
      <c r="E26" s="950"/>
      <c r="F26" s="951"/>
      <c r="G26" s="1584"/>
      <c r="H26" s="1585"/>
      <c r="I26" s="1584"/>
      <c r="J26" s="1585"/>
      <c r="K26" s="952"/>
      <c r="L26" s="952"/>
      <c r="M26" s="953"/>
      <c r="N26" s="954"/>
      <c r="O26" s="955"/>
    </row>
    <row r="27" spans="1:15" ht="13.5" customHeight="1">
      <c r="A27" s="906"/>
      <c r="B27" s="956" t="s">
        <v>1808</v>
      </c>
      <c r="C27" s="957"/>
      <c r="D27" s="957"/>
      <c r="E27" s="957"/>
      <c r="F27" s="958"/>
      <c r="G27" s="959"/>
      <c r="H27" s="960"/>
      <c r="I27" s="959"/>
      <c r="J27" s="960"/>
      <c r="K27" s="862">
        <f>+'MATRIZ DE MERCADO LA LT'!J174</f>
        <v>204</v>
      </c>
      <c r="L27" s="867" t="s">
        <v>132</v>
      </c>
      <c r="M27" s="863">
        <v>1</v>
      </c>
      <c r="N27" s="864">
        <f>IF(M27&lt;&gt;0,K27/M27,"")</f>
        <v>204</v>
      </c>
      <c r="O27" s="955"/>
    </row>
    <row r="28" spans="1:15" ht="13.5" customHeight="1">
      <c r="A28" s="906"/>
      <c r="B28" s="956" t="s">
        <v>363</v>
      </c>
      <c r="C28" s="961"/>
      <c r="D28" s="961"/>
      <c r="E28" s="961"/>
      <c r="F28" s="962"/>
      <c r="G28" s="963"/>
      <c r="H28" s="964"/>
      <c r="I28" s="963"/>
      <c r="J28" s="964"/>
      <c r="K28" s="862">
        <f>+'MATRIZ DE MERCADO LA LT'!J118</f>
        <v>69316</v>
      </c>
      <c r="L28" s="862" t="s">
        <v>132</v>
      </c>
      <c r="M28" s="965">
        <v>1.8E-3</v>
      </c>
      <c r="N28" s="864">
        <f>K28*M28</f>
        <v>124.7688</v>
      </c>
      <c r="O28" s="955"/>
    </row>
    <row r="29" spans="1:15" ht="15" thickBot="1">
      <c r="A29" s="906"/>
      <c r="B29" s="966"/>
      <c r="C29" s="967"/>
      <c r="D29" s="967"/>
      <c r="E29" s="967"/>
      <c r="F29" s="968"/>
      <c r="G29" s="1586"/>
      <c r="H29" s="1587"/>
      <c r="I29" s="1586"/>
      <c r="J29" s="1587"/>
      <c r="K29" s="969"/>
      <c r="L29" s="1591"/>
      <c r="M29" s="1592"/>
      <c r="N29" s="970"/>
      <c r="O29" s="955"/>
    </row>
    <row r="30" spans="1:15" ht="15.75" thickBot="1">
      <c r="A30" s="906"/>
      <c r="B30" s="1541" t="s">
        <v>29</v>
      </c>
      <c r="C30" s="1542"/>
      <c r="D30" s="1542"/>
      <c r="E30" s="1542"/>
      <c r="F30" s="1542"/>
      <c r="G30" s="1542"/>
      <c r="H30" s="1542"/>
      <c r="I30" s="1542"/>
      <c r="J30" s="1542"/>
      <c r="K30" s="1593"/>
      <c r="L30" s="1542"/>
      <c r="M30" s="1543"/>
      <c r="N30" s="971">
        <f>SUM(N26:N29)</f>
        <v>328.7688</v>
      </c>
      <c r="O30" s="972"/>
    </row>
    <row r="31" spans="1:15" ht="12.75" customHeight="1">
      <c r="A31" s="906"/>
      <c r="B31" s="1553" t="s">
        <v>30</v>
      </c>
      <c r="C31" s="1554"/>
      <c r="D31" s="1554"/>
      <c r="E31" s="1554"/>
      <c r="F31" s="1554"/>
      <c r="G31" s="1554"/>
      <c r="H31" s="1554"/>
      <c r="I31" s="1554"/>
      <c r="J31" s="1554"/>
      <c r="K31" s="1554"/>
      <c r="L31" s="1554"/>
      <c r="M31" s="1554"/>
      <c r="N31" s="1555"/>
      <c r="O31" s="945"/>
    </row>
    <row r="32" spans="1:15" s="861" customFormat="1" ht="12.75" customHeight="1">
      <c r="A32" s="906"/>
      <c r="B32" s="1556"/>
      <c r="C32" s="1557"/>
      <c r="D32" s="1557"/>
      <c r="E32" s="1557"/>
      <c r="F32" s="1557"/>
      <c r="G32" s="1557"/>
      <c r="H32" s="1557"/>
      <c r="I32" s="1557"/>
      <c r="J32" s="1557"/>
      <c r="K32" s="1557"/>
      <c r="L32" s="1557"/>
      <c r="M32" s="1557"/>
      <c r="N32" s="1558"/>
      <c r="O32" s="945"/>
    </row>
    <row r="33" spans="1:15" ht="12.75" customHeight="1" thickBot="1">
      <c r="A33" s="906"/>
      <c r="B33" s="1559"/>
      <c r="C33" s="1560"/>
      <c r="D33" s="1560"/>
      <c r="E33" s="1560"/>
      <c r="F33" s="1560"/>
      <c r="G33" s="1560"/>
      <c r="H33" s="1560"/>
      <c r="I33" s="1560"/>
      <c r="J33" s="1560"/>
      <c r="K33" s="1560"/>
      <c r="L33" s="1560"/>
      <c r="M33" s="1560"/>
      <c r="N33" s="1561"/>
      <c r="O33" s="945"/>
    </row>
    <row r="34" spans="1:15" ht="12.75" customHeight="1" thickBot="1">
      <c r="A34" s="906"/>
      <c r="B34" s="1562" t="s">
        <v>2</v>
      </c>
      <c r="C34" s="1563"/>
      <c r="D34" s="1563"/>
      <c r="E34" s="1563"/>
      <c r="F34" s="1563"/>
      <c r="G34" s="1563"/>
      <c r="H34" s="1563"/>
      <c r="I34" s="1583"/>
      <c r="J34" s="973" t="s">
        <v>22</v>
      </c>
      <c r="K34" s="946" t="s">
        <v>4</v>
      </c>
      <c r="L34" s="1582" t="s">
        <v>31</v>
      </c>
      <c r="M34" s="1583"/>
      <c r="N34" s="947" t="s">
        <v>28</v>
      </c>
      <c r="O34" s="948"/>
    </row>
    <row r="35" spans="1:15" ht="12.75" customHeight="1">
      <c r="A35" s="906"/>
      <c r="B35" s="1588" t="s">
        <v>61</v>
      </c>
      <c r="C35" s="1589"/>
      <c r="D35" s="1590"/>
      <c r="E35" s="950"/>
      <c r="F35" s="950"/>
      <c r="G35" s="950"/>
      <c r="H35" s="950"/>
      <c r="I35" s="951"/>
      <c r="J35" s="974" t="s">
        <v>160</v>
      </c>
      <c r="K35" s="953">
        <v>1</v>
      </c>
      <c r="L35" s="975"/>
      <c r="M35" s="862">
        <f>+'MATRIZ DE MERCADO LA LT'!J57</f>
        <v>41</v>
      </c>
      <c r="N35" s="954">
        <f>M35*K35</f>
        <v>41</v>
      </c>
      <c r="O35" s="955"/>
    </row>
    <row r="36" spans="1:15" ht="12.75" customHeight="1">
      <c r="A36" s="906"/>
      <c r="B36" s="1577"/>
      <c r="C36" s="1578"/>
      <c r="D36" s="1579"/>
      <c r="E36" s="976"/>
      <c r="F36" s="976"/>
      <c r="G36" s="976"/>
      <c r="H36" s="976"/>
      <c r="I36" s="964"/>
      <c r="J36" s="867"/>
      <c r="K36" s="863"/>
      <c r="L36" s="977"/>
      <c r="M36" s="862"/>
      <c r="N36" s="978"/>
      <c r="O36" s="955"/>
    </row>
    <row r="37" spans="1:15" ht="17.25" customHeight="1">
      <c r="A37" s="906"/>
      <c r="B37" s="1577"/>
      <c r="C37" s="1578"/>
      <c r="D37" s="1579"/>
      <c r="E37" s="976"/>
      <c r="F37" s="976"/>
      <c r="G37" s="976"/>
      <c r="H37" s="976"/>
      <c r="I37" s="964"/>
      <c r="J37" s="867"/>
      <c r="K37" s="863"/>
      <c r="L37" s="977"/>
      <c r="M37" s="862"/>
      <c r="N37" s="978"/>
      <c r="O37" s="955"/>
    </row>
    <row r="38" spans="1:15" ht="17.25" customHeight="1">
      <c r="A38" s="906"/>
      <c r="B38" s="1577"/>
      <c r="C38" s="1578"/>
      <c r="D38" s="1579"/>
      <c r="E38" s="976"/>
      <c r="F38" s="976"/>
      <c r="G38" s="976"/>
      <c r="H38" s="976"/>
      <c r="I38" s="964"/>
      <c r="J38" s="867"/>
      <c r="K38" s="863"/>
      <c r="L38" s="977"/>
      <c r="M38" s="862"/>
      <c r="N38" s="978"/>
      <c r="O38" s="945"/>
    </row>
    <row r="39" spans="1:15" ht="17.25" customHeight="1" thickBot="1">
      <c r="A39" s="906"/>
      <c r="B39" s="966"/>
      <c r="C39" s="967"/>
      <c r="D39" s="967"/>
      <c r="E39" s="967"/>
      <c r="F39" s="967"/>
      <c r="G39" s="967"/>
      <c r="H39" s="967"/>
      <c r="I39" s="968"/>
      <c r="J39" s="979"/>
      <c r="K39" s="980"/>
      <c r="L39" s="1580"/>
      <c r="M39" s="1581"/>
      <c r="N39" s="970"/>
      <c r="O39" s="945"/>
    </row>
    <row r="40" spans="1:15" ht="17.25" customHeight="1" thickBot="1">
      <c r="A40" s="906"/>
      <c r="B40" s="1541" t="s">
        <v>29</v>
      </c>
      <c r="C40" s="1542"/>
      <c r="D40" s="1542"/>
      <c r="E40" s="1542"/>
      <c r="F40" s="1542"/>
      <c r="G40" s="1542"/>
      <c r="H40" s="1542"/>
      <c r="I40" s="1542"/>
      <c r="J40" s="1542"/>
      <c r="K40" s="1542"/>
      <c r="L40" s="1542"/>
      <c r="M40" s="1543"/>
      <c r="N40" s="981">
        <f>SUM(N35:N39)</f>
        <v>41</v>
      </c>
      <c r="O40" s="945"/>
    </row>
    <row r="41" spans="1:15" ht="17.25" customHeight="1">
      <c r="A41" s="906"/>
      <c r="B41" s="1553" t="s">
        <v>32</v>
      </c>
      <c r="C41" s="1554"/>
      <c r="D41" s="1554"/>
      <c r="E41" s="1554"/>
      <c r="F41" s="1554"/>
      <c r="G41" s="1554"/>
      <c r="H41" s="1554"/>
      <c r="I41" s="1554"/>
      <c r="J41" s="1554"/>
      <c r="K41" s="1554"/>
      <c r="L41" s="1554"/>
      <c r="M41" s="1554"/>
      <c r="N41" s="1555"/>
      <c r="O41" s="948"/>
    </row>
    <row r="42" spans="1:15" ht="17.25" customHeight="1">
      <c r="A42" s="906"/>
      <c r="B42" s="1556"/>
      <c r="C42" s="1557"/>
      <c r="D42" s="1557"/>
      <c r="E42" s="1557"/>
      <c r="F42" s="1557"/>
      <c r="G42" s="1557"/>
      <c r="H42" s="1557"/>
      <c r="I42" s="1557"/>
      <c r="J42" s="1557"/>
      <c r="K42" s="1557"/>
      <c r="L42" s="1557"/>
      <c r="M42" s="1557"/>
      <c r="N42" s="1558"/>
      <c r="O42" s="955"/>
    </row>
    <row r="43" spans="1:15" ht="13.5" thickBot="1">
      <c r="A43" s="906"/>
      <c r="B43" s="1559"/>
      <c r="C43" s="1560"/>
      <c r="D43" s="1560"/>
      <c r="E43" s="1560"/>
      <c r="F43" s="1560"/>
      <c r="G43" s="1560"/>
      <c r="H43" s="1560"/>
      <c r="I43" s="1560"/>
      <c r="J43" s="1560"/>
      <c r="K43" s="1560"/>
      <c r="L43" s="1560"/>
      <c r="M43" s="1560"/>
      <c r="N43" s="1561"/>
      <c r="O43" s="955"/>
    </row>
    <row r="44" spans="1:15" ht="18" thickBot="1">
      <c r="A44" s="906"/>
      <c r="B44" s="1562" t="s">
        <v>33</v>
      </c>
      <c r="C44" s="1563"/>
      <c r="D44" s="1563"/>
      <c r="E44" s="1563"/>
      <c r="F44" s="1563"/>
      <c r="G44" s="1563"/>
      <c r="H44" s="1563"/>
      <c r="I44" s="946" t="s">
        <v>34</v>
      </c>
      <c r="J44" s="982" t="s">
        <v>35</v>
      </c>
      <c r="K44" s="983" t="s">
        <v>51</v>
      </c>
      <c r="L44" s="1582" t="s">
        <v>36</v>
      </c>
      <c r="M44" s="1583"/>
      <c r="N44" s="947" t="s">
        <v>28</v>
      </c>
      <c r="O44" s="972"/>
    </row>
    <row r="45" spans="1:15" ht="14.25">
      <c r="A45" s="906"/>
      <c r="B45" s="984"/>
      <c r="C45" s="950"/>
      <c r="D45" s="950"/>
      <c r="E45" s="950"/>
      <c r="F45" s="950"/>
      <c r="G45" s="950"/>
      <c r="H45" s="950"/>
      <c r="I45" s="974"/>
      <c r="J45" s="974"/>
      <c r="K45" s="841"/>
      <c r="L45" s="985"/>
      <c r="M45" s="952"/>
      <c r="N45" s="954"/>
      <c r="O45" s="945"/>
    </row>
    <row r="46" spans="1:15" ht="15" thickBot="1">
      <c r="A46" s="906"/>
      <c r="B46" s="986"/>
      <c r="C46" s="967"/>
      <c r="D46" s="967"/>
      <c r="E46" s="967"/>
      <c r="F46" s="967"/>
      <c r="G46" s="967"/>
      <c r="H46" s="967"/>
      <c r="I46" s="987"/>
      <c r="J46" s="900"/>
      <c r="K46" s="987"/>
      <c r="L46" s="988"/>
      <c r="M46" s="989"/>
      <c r="N46" s="990"/>
      <c r="O46" s="945"/>
    </row>
    <row r="47" spans="1:15" ht="15.75" thickBot="1">
      <c r="A47" s="906"/>
      <c r="B47" s="1541" t="s">
        <v>29</v>
      </c>
      <c r="C47" s="1542"/>
      <c r="D47" s="1542"/>
      <c r="E47" s="1542"/>
      <c r="F47" s="1542"/>
      <c r="G47" s="1542"/>
      <c r="H47" s="1542"/>
      <c r="I47" s="1542"/>
      <c r="J47" s="1542"/>
      <c r="K47" s="1542"/>
      <c r="L47" s="1542"/>
      <c r="M47" s="1543"/>
      <c r="N47" s="971">
        <f>SUM(N45:N46)</f>
        <v>0</v>
      </c>
      <c r="O47" s="945"/>
    </row>
    <row r="48" spans="1:15" ht="13.5">
      <c r="A48" s="906"/>
      <c r="B48" s="1553" t="s">
        <v>37</v>
      </c>
      <c r="C48" s="1554"/>
      <c r="D48" s="1554"/>
      <c r="E48" s="1554"/>
      <c r="F48" s="1554"/>
      <c r="G48" s="1554"/>
      <c r="H48" s="1554"/>
      <c r="I48" s="1554"/>
      <c r="J48" s="1554"/>
      <c r="K48" s="1554"/>
      <c r="L48" s="1554"/>
      <c r="M48" s="1554"/>
      <c r="N48" s="1555"/>
      <c r="O48" s="991"/>
    </row>
    <row r="49" spans="1:15">
      <c r="A49" s="906"/>
      <c r="B49" s="1556"/>
      <c r="C49" s="1557"/>
      <c r="D49" s="1557"/>
      <c r="E49" s="1557"/>
      <c r="F49" s="1557"/>
      <c r="G49" s="1557"/>
      <c r="H49" s="1557"/>
      <c r="I49" s="1557"/>
      <c r="J49" s="1557"/>
      <c r="K49" s="1557"/>
      <c r="L49" s="1557"/>
      <c r="M49" s="1557"/>
      <c r="N49" s="1558"/>
      <c r="O49" s="992"/>
    </row>
    <row r="50" spans="1:15" ht="13.5" thickBot="1">
      <c r="A50" s="906"/>
      <c r="B50" s="1559"/>
      <c r="C50" s="1560"/>
      <c r="D50" s="1560"/>
      <c r="E50" s="1560"/>
      <c r="F50" s="1560"/>
      <c r="G50" s="1560"/>
      <c r="H50" s="1560"/>
      <c r="I50" s="1560"/>
      <c r="J50" s="1560"/>
      <c r="K50" s="1560"/>
      <c r="L50" s="1560"/>
      <c r="M50" s="1560"/>
      <c r="N50" s="1561"/>
      <c r="O50" s="992"/>
    </row>
    <row r="51" spans="1:15" ht="30.75" thickBot="1">
      <c r="A51" s="906"/>
      <c r="B51" s="1562" t="s">
        <v>38</v>
      </c>
      <c r="C51" s="1563"/>
      <c r="D51" s="1563"/>
      <c r="E51" s="1563"/>
      <c r="F51" s="1563"/>
      <c r="G51" s="1563"/>
      <c r="H51" s="1563"/>
      <c r="I51" s="946" t="s">
        <v>39</v>
      </c>
      <c r="J51" s="993" t="s">
        <v>40</v>
      </c>
      <c r="K51" s="994" t="s">
        <v>41</v>
      </c>
      <c r="L51" s="1564" t="s">
        <v>27</v>
      </c>
      <c r="M51" s="1565"/>
      <c r="N51" s="995" t="s">
        <v>28</v>
      </c>
      <c r="O51" s="955"/>
    </row>
    <row r="52" spans="1:15" ht="14.25">
      <c r="A52" s="906"/>
      <c r="B52" s="996"/>
      <c r="C52" s="997"/>
      <c r="D52" s="997"/>
      <c r="E52" s="997"/>
      <c r="F52" s="997"/>
      <c r="G52" s="997"/>
      <c r="H52" s="997"/>
      <c r="I52" s="998"/>
      <c r="J52" s="999"/>
      <c r="K52" s="1000"/>
      <c r="L52" s="1001"/>
      <c r="M52" s="953"/>
      <c r="N52" s="954"/>
      <c r="O52" s="955"/>
    </row>
    <row r="53" spans="1:15" ht="14.25">
      <c r="A53" s="906"/>
      <c r="B53" s="1566"/>
      <c r="C53" s="1567"/>
      <c r="D53" s="1568"/>
      <c r="E53" s="1002"/>
      <c r="F53" s="1002"/>
      <c r="G53" s="1002"/>
      <c r="H53" s="1002"/>
      <c r="I53" s="864"/>
      <c r="J53" s="1003"/>
      <c r="K53" s="1004"/>
      <c r="L53" s="1005"/>
      <c r="M53" s="863"/>
      <c r="N53" s="978"/>
      <c r="O53" s="908"/>
    </row>
    <row r="54" spans="1:15" ht="15" thickBot="1">
      <c r="A54" s="906"/>
      <c r="B54" s="1569"/>
      <c r="C54" s="1570"/>
      <c r="D54" s="1570"/>
      <c r="E54" s="1570"/>
      <c r="F54" s="1570"/>
      <c r="G54" s="1570"/>
      <c r="H54" s="1570"/>
      <c r="I54" s="1006"/>
      <c r="J54" s="1007"/>
      <c r="K54" s="1006"/>
      <c r="L54" s="1571"/>
      <c r="M54" s="1572"/>
      <c r="N54" s="1008"/>
      <c r="O54" s="1009"/>
    </row>
    <row r="55" spans="1:15" ht="15.75" thickBot="1">
      <c r="A55" s="906"/>
      <c r="B55" s="1541" t="s">
        <v>29</v>
      </c>
      <c r="C55" s="1542"/>
      <c r="D55" s="1542"/>
      <c r="E55" s="1542"/>
      <c r="F55" s="1542"/>
      <c r="G55" s="1542"/>
      <c r="H55" s="1542"/>
      <c r="I55" s="1542"/>
      <c r="J55" s="1542"/>
      <c r="K55" s="1542"/>
      <c r="L55" s="1542"/>
      <c r="M55" s="1543"/>
      <c r="N55" s="1010">
        <f>SUM(N52:N54)</f>
        <v>0</v>
      </c>
      <c r="O55" s="945"/>
    </row>
    <row r="56" spans="1:15" ht="15" thickBot="1">
      <c r="A56" s="906"/>
      <c r="B56" s="938"/>
      <c r="C56" s="913"/>
      <c r="D56" s="913"/>
      <c r="E56" s="913"/>
      <c r="F56" s="913"/>
      <c r="G56" s="913"/>
      <c r="H56" s="913"/>
      <c r="I56" s="913"/>
      <c r="J56" s="913"/>
      <c r="K56" s="913"/>
      <c r="L56" s="913"/>
      <c r="M56" s="913"/>
      <c r="N56" s="939"/>
      <c r="O56" s="945"/>
    </row>
    <row r="57" spans="1:15" ht="15.75" thickBot="1">
      <c r="A57" s="906"/>
      <c r="B57" s="1544" t="s">
        <v>42</v>
      </c>
      <c r="C57" s="1545"/>
      <c r="D57" s="1545"/>
      <c r="E57" s="1545"/>
      <c r="F57" s="1545"/>
      <c r="G57" s="1545"/>
      <c r="H57" s="1545"/>
      <c r="I57" s="1545"/>
      <c r="J57" s="1545"/>
      <c r="K57" s="1545"/>
      <c r="L57" s="1545"/>
      <c r="M57" s="1546"/>
      <c r="N57" s="1011">
        <f>+N55+N47+N30+N40</f>
        <v>369.7688</v>
      </c>
      <c r="O57" s="945"/>
    </row>
    <row r="58" spans="1:15" ht="13.5">
      <c r="A58" s="906"/>
      <c r="B58" s="1553" t="s">
        <v>43</v>
      </c>
      <c r="C58" s="1554"/>
      <c r="D58" s="1554"/>
      <c r="E58" s="1554"/>
      <c r="F58" s="1554"/>
      <c r="G58" s="1554"/>
      <c r="H58" s="1554"/>
      <c r="I58" s="1554"/>
      <c r="J58" s="1554"/>
      <c r="K58" s="1554"/>
      <c r="L58" s="1554"/>
      <c r="M58" s="1554"/>
      <c r="N58" s="1555"/>
      <c r="O58" s="991"/>
    </row>
    <row r="59" spans="1:15">
      <c r="A59" s="906"/>
      <c r="B59" s="1556"/>
      <c r="C59" s="1557"/>
      <c r="D59" s="1557"/>
      <c r="E59" s="1557"/>
      <c r="F59" s="1557"/>
      <c r="G59" s="1557"/>
      <c r="H59" s="1557"/>
      <c r="I59" s="1557"/>
      <c r="J59" s="1557"/>
      <c r="K59" s="1557"/>
      <c r="L59" s="1557"/>
      <c r="M59" s="1557"/>
      <c r="N59" s="1558"/>
      <c r="O59" s="955"/>
    </row>
    <row r="60" spans="1:15" ht="13.5" thickBot="1">
      <c r="A60" s="906"/>
      <c r="B60" s="1559"/>
      <c r="C60" s="1560"/>
      <c r="D60" s="1560"/>
      <c r="E60" s="1560"/>
      <c r="F60" s="1560"/>
      <c r="G60" s="1560"/>
      <c r="H60" s="1560"/>
      <c r="I60" s="1560"/>
      <c r="J60" s="1560"/>
      <c r="K60" s="1560"/>
      <c r="L60" s="1560"/>
      <c r="M60" s="1560"/>
      <c r="N60" s="1561"/>
      <c r="O60" s="955"/>
    </row>
    <row r="61" spans="1:15" ht="15">
      <c r="A61" s="906"/>
      <c r="B61" s="1573" t="s">
        <v>44</v>
      </c>
      <c r="C61" s="1574"/>
      <c r="D61" s="1574"/>
      <c r="E61" s="1574"/>
      <c r="F61" s="1574"/>
      <c r="G61" s="1574"/>
      <c r="H61" s="1574"/>
      <c r="I61" s="1012"/>
      <c r="J61" s="1013"/>
      <c r="K61" s="1014" t="s">
        <v>45</v>
      </c>
      <c r="L61" s="1575" t="s">
        <v>46</v>
      </c>
      <c r="M61" s="1576"/>
      <c r="N61" s="1015"/>
      <c r="O61" s="955"/>
    </row>
    <row r="62" spans="1:15" ht="14.25">
      <c r="A62" s="906"/>
      <c r="B62" s="1551" t="s">
        <v>47</v>
      </c>
      <c r="C62" s="1552"/>
      <c r="D62" s="1552"/>
      <c r="E62" s="1552"/>
      <c r="F62" s="1552"/>
      <c r="G62" s="1552"/>
      <c r="H62" s="1552"/>
      <c r="I62" s="1016"/>
      <c r="J62" s="1017"/>
      <c r="K62" s="1018">
        <v>0.22</v>
      </c>
      <c r="L62" s="1294">
        <f>+N57*K62</f>
        <v>81.349136000000001</v>
      </c>
      <c r="M62" s="1295"/>
      <c r="N62" s="1019"/>
      <c r="O62" s="1020"/>
    </row>
    <row r="63" spans="1:15" ht="14.25">
      <c r="A63" s="906"/>
      <c r="B63" s="1021" t="s">
        <v>48</v>
      </c>
      <c r="C63" s="1022"/>
      <c r="D63" s="1022"/>
      <c r="E63" s="1022"/>
      <c r="F63" s="1022"/>
      <c r="G63" s="1022"/>
      <c r="H63" s="1022"/>
      <c r="I63" s="1016"/>
      <c r="J63" s="1017"/>
      <c r="K63" s="1018">
        <v>0.02</v>
      </c>
      <c r="L63" s="1294">
        <f>+N57*K63</f>
        <v>7.3953759999999997</v>
      </c>
      <c r="M63" s="1295"/>
      <c r="N63" s="1019"/>
      <c r="O63" s="908"/>
    </row>
    <row r="64" spans="1:15" ht="15" thickBot="1">
      <c r="A64" s="906"/>
      <c r="B64" s="931" t="s">
        <v>49</v>
      </c>
      <c r="C64" s="932"/>
      <c r="D64" s="932"/>
      <c r="E64" s="932"/>
      <c r="F64" s="932"/>
      <c r="G64" s="932"/>
      <c r="H64" s="932"/>
      <c r="I64" s="1023"/>
      <c r="J64" s="1024"/>
      <c r="K64" s="1018">
        <v>0.05</v>
      </c>
      <c r="L64" s="1296">
        <f>+N57*K64</f>
        <v>18.488440000000001</v>
      </c>
      <c r="M64" s="1297"/>
      <c r="N64" s="1019"/>
      <c r="O64" s="1020"/>
    </row>
    <row r="65" spans="1:15" ht="15.75" thickBot="1">
      <c r="A65" s="906"/>
      <c r="B65" s="1541" t="s">
        <v>29</v>
      </c>
      <c r="C65" s="1542"/>
      <c r="D65" s="1542"/>
      <c r="E65" s="1542"/>
      <c r="F65" s="1542"/>
      <c r="G65" s="1542"/>
      <c r="H65" s="1542"/>
      <c r="I65" s="1542"/>
      <c r="J65" s="1542"/>
      <c r="K65" s="1542"/>
      <c r="L65" s="1542"/>
      <c r="M65" s="1543"/>
      <c r="N65" s="1025">
        <f>+L64+L63+L62</f>
        <v>107.232952</v>
      </c>
      <c r="O65" s="908"/>
    </row>
    <row r="66" spans="1:15" ht="16.5" thickBot="1">
      <c r="A66" s="906"/>
      <c r="B66" s="938"/>
      <c r="C66" s="913"/>
      <c r="D66" s="913"/>
      <c r="E66" s="913"/>
      <c r="F66" s="913"/>
      <c r="G66" s="913"/>
      <c r="H66" s="913"/>
      <c r="I66" s="913"/>
      <c r="J66" s="913"/>
      <c r="K66" s="913"/>
      <c r="L66" s="913"/>
      <c r="M66" s="913"/>
      <c r="N66" s="939"/>
      <c r="O66" s="1026"/>
    </row>
    <row r="67" spans="1:15" ht="15.75" thickBot="1">
      <c r="A67" s="906"/>
      <c r="B67" s="1544" t="s">
        <v>50</v>
      </c>
      <c r="C67" s="1545"/>
      <c r="D67" s="1545"/>
      <c r="E67" s="1545"/>
      <c r="F67" s="1545"/>
      <c r="G67" s="1545"/>
      <c r="H67" s="1545"/>
      <c r="I67" s="1545"/>
      <c r="J67" s="1545"/>
      <c r="K67" s="1545"/>
      <c r="L67" s="1545"/>
      <c r="M67" s="1546"/>
      <c r="N67" s="1027">
        <f>+ROUND(N65+N57,0)</f>
        <v>477</v>
      </c>
      <c r="O67" s="1028"/>
    </row>
    <row r="68" spans="1:15" ht="14.25">
      <c r="A68" s="1029"/>
      <c r="B68" s="934"/>
      <c r="C68" s="935"/>
      <c r="D68" s="935"/>
      <c r="E68" s="935"/>
      <c r="F68" s="935"/>
      <c r="G68" s="935"/>
      <c r="H68" s="935"/>
      <c r="I68" s="935"/>
      <c r="J68" s="935"/>
      <c r="K68" s="935"/>
      <c r="L68" s="935"/>
      <c r="M68" s="935"/>
      <c r="N68" s="936"/>
      <c r="O68" s="1030"/>
    </row>
    <row r="69" spans="1:15" ht="15" thickBot="1">
      <c r="A69" s="1031"/>
      <c r="B69" s="1547"/>
      <c r="C69" s="1548"/>
      <c r="D69" s="1548"/>
      <c r="E69" s="1007"/>
      <c r="F69" s="1007"/>
      <c r="G69" s="1007"/>
      <c r="H69" s="1007"/>
      <c r="I69" s="1007"/>
      <c r="J69" s="1549"/>
      <c r="K69" s="1549"/>
      <c r="L69" s="1549"/>
      <c r="M69" s="1549"/>
      <c r="N69" s="1550"/>
      <c r="O69" s="1030"/>
    </row>
    <row r="70" spans="1:15" ht="13.5" thickBot="1">
      <c r="A70" s="1032"/>
      <c r="B70" s="1033"/>
      <c r="C70" s="1033"/>
      <c r="D70" s="1033"/>
      <c r="E70" s="1033"/>
      <c r="F70" s="1033"/>
      <c r="G70" s="1033"/>
      <c r="H70" s="1033"/>
      <c r="I70" s="1033"/>
      <c r="J70" s="1033"/>
      <c r="K70" s="1033"/>
      <c r="L70" s="1033"/>
      <c r="M70" s="1033"/>
      <c r="N70" s="1033"/>
      <c r="O70" s="1034"/>
    </row>
    <row r="71" spans="1:15" ht="13.5" thickTop="1"/>
  </sheetData>
  <mergeCells count="61">
    <mergeCell ref="M10:M12"/>
    <mergeCell ref="N10:N12"/>
    <mergeCell ref="C12:J12"/>
    <mergeCell ref="B18:N18"/>
    <mergeCell ref="C20:K20"/>
    <mergeCell ref="L20:M20"/>
    <mergeCell ref="B6:B12"/>
    <mergeCell ref="C6:J6"/>
    <mergeCell ref="K6:N7"/>
    <mergeCell ref="C7:J7"/>
    <mergeCell ref="C8:J8"/>
    <mergeCell ref="K8:K9"/>
    <mergeCell ref="L8:N9"/>
    <mergeCell ref="C9:J11"/>
    <mergeCell ref="K10:K12"/>
    <mergeCell ref="L10:L12"/>
    <mergeCell ref="C21:K21"/>
    <mergeCell ref="L21:M21"/>
    <mergeCell ref="B22:N24"/>
    <mergeCell ref="B25:F25"/>
    <mergeCell ref="G25:H25"/>
    <mergeCell ref="I25:J25"/>
    <mergeCell ref="L25:M25"/>
    <mergeCell ref="B37:D37"/>
    <mergeCell ref="G26:H26"/>
    <mergeCell ref="I26:J26"/>
    <mergeCell ref="G29:H29"/>
    <mergeCell ref="I29:J29"/>
    <mergeCell ref="B31:N33"/>
    <mergeCell ref="B34:I34"/>
    <mergeCell ref="L34:M34"/>
    <mergeCell ref="B35:D35"/>
    <mergeCell ref="B36:D36"/>
    <mergeCell ref="L29:M29"/>
    <mergeCell ref="B30:M30"/>
    <mergeCell ref="B38:D38"/>
    <mergeCell ref="L39:M39"/>
    <mergeCell ref="B40:M40"/>
    <mergeCell ref="B41:N43"/>
    <mergeCell ref="B44:H44"/>
    <mergeCell ref="L44:M44"/>
    <mergeCell ref="B62:H62"/>
    <mergeCell ref="L62:M62"/>
    <mergeCell ref="B47:M47"/>
    <mergeCell ref="B48:N50"/>
    <mergeCell ref="B51:H51"/>
    <mergeCell ref="L51:M51"/>
    <mergeCell ref="B53:D53"/>
    <mergeCell ref="B54:H54"/>
    <mergeCell ref="L54:M54"/>
    <mergeCell ref="B55:M55"/>
    <mergeCell ref="B57:M57"/>
    <mergeCell ref="B58:N60"/>
    <mergeCell ref="B61:H61"/>
    <mergeCell ref="L61:M61"/>
    <mergeCell ref="L63:M63"/>
    <mergeCell ref="L64:M64"/>
    <mergeCell ref="B65:M65"/>
    <mergeCell ref="B67:M67"/>
    <mergeCell ref="B69:D69"/>
    <mergeCell ref="J69:N69"/>
  </mergeCells>
  <printOptions horizontalCentered="1"/>
  <pageMargins left="0.70866141732283472" right="0.70866141732283472" top="0.74803149606299213" bottom="0.74803149606299213" header="0.31496062992125984" footer="0.31496062992125984"/>
  <pageSetup scale="47" fitToHeight="0"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13995-5DDA-45D9-8DB1-42E642BD4451}">
  <dimension ref="A1:K45"/>
  <sheetViews>
    <sheetView topLeftCell="A7" zoomScale="85" zoomScaleNormal="85" workbookViewId="0">
      <selection activeCell="B7" sqref="B7:F7"/>
    </sheetView>
  </sheetViews>
  <sheetFormatPr baseColWidth="10" defaultColWidth="11.42578125" defaultRowHeight="15" customHeight="1"/>
  <cols>
    <col min="1" max="1" width="1.7109375" style="739" customWidth="1"/>
    <col min="2" max="2" width="16.7109375" style="739" customWidth="1"/>
    <col min="3" max="5" width="15.7109375" style="739" customWidth="1"/>
    <col min="6" max="6" width="13.7109375" style="739" customWidth="1"/>
    <col min="7" max="7" width="15.7109375" style="739" customWidth="1"/>
    <col min="8" max="8" width="14.85546875" style="739" bestFit="1" customWidth="1"/>
    <col min="9" max="9" width="1.7109375" style="739" customWidth="1"/>
    <col min="10" max="256" width="11.42578125" style="739"/>
    <col min="257" max="257" width="1.7109375" style="739" customWidth="1"/>
    <col min="258" max="258" width="16.7109375" style="739" customWidth="1"/>
    <col min="259" max="261" width="15.7109375" style="739" customWidth="1"/>
    <col min="262" max="262" width="13.7109375" style="739" customWidth="1"/>
    <col min="263" max="263" width="15.7109375" style="739" customWidth="1"/>
    <col min="264" max="264" width="12.7109375" style="739" customWidth="1"/>
    <col min="265" max="265" width="1.7109375" style="739" customWidth="1"/>
    <col min="266" max="512" width="11.42578125" style="739"/>
    <col min="513" max="513" width="1.7109375" style="739" customWidth="1"/>
    <col min="514" max="514" width="16.7109375" style="739" customWidth="1"/>
    <col min="515" max="517" width="15.7109375" style="739" customWidth="1"/>
    <col min="518" max="518" width="13.7109375" style="739" customWidth="1"/>
    <col min="519" max="519" width="15.7109375" style="739" customWidth="1"/>
    <col min="520" max="520" width="12.7109375" style="739" customWidth="1"/>
    <col min="521" max="521" width="1.7109375" style="739" customWidth="1"/>
    <col min="522" max="768" width="11.42578125" style="739"/>
    <col min="769" max="769" width="1.7109375" style="739" customWidth="1"/>
    <col min="770" max="770" width="16.7109375" style="739" customWidth="1"/>
    <col min="771" max="773" width="15.7109375" style="739" customWidth="1"/>
    <col min="774" max="774" width="13.7109375" style="739" customWidth="1"/>
    <col min="775" max="775" width="15.7109375" style="739" customWidth="1"/>
    <col min="776" max="776" width="12.7109375" style="739" customWidth="1"/>
    <col min="777" max="777" width="1.7109375" style="739" customWidth="1"/>
    <col min="778" max="1024" width="11.42578125" style="739"/>
    <col min="1025" max="1025" width="1.7109375" style="739" customWidth="1"/>
    <col min="1026" max="1026" width="16.7109375" style="739" customWidth="1"/>
    <col min="1027" max="1029" width="15.7109375" style="739" customWidth="1"/>
    <col min="1030" max="1030" width="13.7109375" style="739" customWidth="1"/>
    <col min="1031" max="1031" width="15.7109375" style="739" customWidth="1"/>
    <col min="1032" max="1032" width="12.7109375" style="739" customWidth="1"/>
    <col min="1033" max="1033" width="1.7109375" style="739" customWidth="1"/>
    <col min="1034" max="1280" width="11.42578125" style="739"/>
    <col min="1281" max="1281" width="1.7109375" style="739" customWidth="1"/>
    <col min="1282" max="1282" width="16.7109375" style="739" customWidth="1"/>
    <col min="1283" max="1285" width="15.7109375" style="739" customWidth="1"/>
    <col min="1286" max="1286" width="13.7109375" style="739" customWidth="1"/>
    <col min="1287" max="1287" width="15.7109375" style="739" customWidth="1"/>
    <col min="1288" max="1288" width="12.7109375" style="739" customWidth="1"/>
    <col min="1289" max="1289" width="1.7109375" style="739" customWidth="1"/>
    <col min="1290" max="1536" width="11.42578125" style="739"/>
    <col min="1537" max="1537" width="1.7109375" style="739" customWidth="1"/>
    <col min="1538" max="1538" width="16.7109375" style="739" customWidth="1"/>
    <col min="1539" max="1541" width="15.7109375" style="739" customWidth="1"/>
    <col min="1542" max="1542" width="13.7109375" style="739" customWidth="1"/>
    <col min="1543" max="1543" width="15.7109375" style="739" customWidth="1"/>
    <col min="1544" max="1544" width="12.7109375" style="739" customWidth="1"/>
    <col min="1545" max="1545" width="1.7109375" style="739" customWidth="1"/>
    <col min="1546" max="1792" width="11.42578125" style="739"/>
    <col min="1793" max="1793" width="1.7109375" style="739" customWidth="1"/>
    <col min="1794" max="1794" width="16.7109375" style="739" customWidth="1"/>
    <col min="1795" max="1797" width="15.7109375" style="739" customWidth="1"/>
    <col min="1798" max="1798" width="13.7109375" style="739" customWidth="1"/>
    <col min="1799" max="1799" width="15.7109375" style="739" customWidth="1"/>
    <col min="1800" max="1800" width="12.7109375" style="739" customWidth="1"/>
    <col min="1801" max="1801" width="1.7109375" style="739" customWidth="1"/>
    <col min="1802" max="2048" width="11.42578125" style="739"/>
    <col min="2049" max="2049" width="1.7109375" style="739" customWidth="1"/>
    <col min="2050" max="2050" width="16.7109375" style="739" customWidth="1"/>
    <col min="2051" max="2053" width="15.7109375" style="739" customWidth="1"/>
    <col min="2054" max="2054" width="13.7109375" style="739" customWidth="1"/>
    <col min="2055" max="2055" width="15.7109375" style="739" customWidth="1"/>
    <col min="2056" max="2056" width="12.7109375" style="739" customWidth="1"/>
    <col min="2057" max="2057" width="1.7109375" style="739" customWidth="1"/>
    <col min="2058" max="2304" width="11.42578125" style="739"/>
    <col min="2305" max="2305" width="1.7109375" style="739" customWidth="1"/>
    <col min="2306" max="2306" width="16.7109375" style="739" customWidth="1"/>
    <col min="2307" max="2309" width="15.7109375" style="739" customWidth="1"/>
    <col min="2310" max="2310" width="13.7109375" style="739" customWidth="1"/>
    <col min="2311" max="2311" width="15.7109375" style="739" customWidth="1"/>
    <col min="2312" max="2312" width="12.7109375" style="739" customWidth="1"/>
    <col min="2313" max="2313" width="1.7109375" style="739" customWidth="1"/>
    <col min="2314" max="2560" width="11.42578125" style="739"/>
    <col min="2561" max="2561" width="1.7109375" style="739" customWidth="1"/>
    <col min="2562" max="2562" width="16.7109375" style="739" customWidth="1"/>
    <col min="2563" max="2565" width="15.7109375" style="739" customWidth="1"/>
    <col min="2566" max="2566" width="13.7109375" style="739" customWidth="1"/>
    <col min="2567" max="2567" width="15.7109375" style="739" customWidth="1"/>
    <col min="2568" max="2568" width="12.7109375" style="739" customWidth="1"/>
    <col min="2569" max="2569" width="1.7109375" style="739" customWidth="1"/>
    <col min="2570" max="2816" width="11.42578125" style="739"/>
    <col min="2817" max="2817" width="1.7109375" style="739" customWidth="1"/>
    <col min="2818" max="2818" width="16.7109375" style="739" customWidth="1"/>
    <col min="2819" max="2821" width="15.7109375" style="739" customWidth="1"/>
    <col min="2822" max="2822" width="13.7109375" style="739" customWidth="1"/>
    <col min="2823" max="2823" width="15.7109375" style="739" customWidth="1"/>
    <col min="2824" max="2824" width="12.7109375" style="739" customWidth="1"/>
    <col min="2825" max="2825" width="1.7109375" style="739" customWidth="1"/>
    <col min="2826" max="3072" width="11.42578125" style="739"/>
    <col min="3073" max="3073" width="1.7109375" style="739" customWidth="1"/>
    <col min="3074" max="3074" width="16.7109375" style="739" customWidth="1"/>
    <col min="3075" max="3077" width="15.7109375" style="739" customWidth="1"/>
    <col min="3078" max="3078" width="13.7109375" style="739" customWidth="1"/>
    <col min="3079" max="3079" width="15.7109375" style="739" customWidth="1"/>
    <col min="3080" max="3080" width="12.7109375" style="739" customWidth="1"/>
    <col min="3081" max="3081" width="1.7109375" style="739" customWidth="1"/>
    <col min="3082" max="3328" width="11.42578125" style="739"/>
    <col min="3329" max="3329" width="1.7109375" style="739" customWidth="1"/>
    <col min="3330" max="3330" width="16.7109375" style="739" customWidth="1"/>
    <col min="3331" max="3333" width="15.7109375" style="739" customWidth="1"/>
    <col min="3334" max="3334" width="13.7109375" style="739" customWidth="1"/>
    <col min="3335" max="3335" width="15.7109375" style="739" customWidth="1"/>
    <col min="3336" max="3336" width="12.7109375" style="739" customWidth="1"/>
    <col min="3337" max="3337" width="1.7109375" style="739" customWidth="1"/>
    <col min="3338" max="3584" width="11.42578125" style="739"/>
    <col min="3585" max="3585" width="1.7109375" style="739" customWidth="1"/>
    <col min="3586" max="3586" width="16.7109375" style="739" customWidth="1"/>
    <col min="3587" max="3589" width="15.7109375" style="739" customWidth="1"/>
    <col min="3590" max="3590" width="13.7109375" style="739" customWidth="1"/>
    <col min="3591" max="3591" width="15.7109375" style="739" customWidth="1"/>
    <col min="3592" max="3592" width="12.7109375" style="739" customWidth="1"/>
    <col min="3593" max="3593" width="1.7109375" style="739" customWidth="1"/>
    <col min="3594" max="3840" width="11.42578125" style="739"/>
    <col min="3841" max="3841" width="1.7109375" style="739" customWidth="1"/>
    <col min="3842" max="3842" width="16.7109375" style="739" customWidth="1"/>
    <col min="3843" max="3845" width="15.7109375" style="739" customWidth="1"/>
    <col min="3846" max="3846" width="13.7109375" style="739" customWidth="1"/>
    <col min="3847" max="3847" width="15.7109375" style="739" customWidth="1"/>
    <col min="3848" max="3848" width="12.7109375" style="739" customWidth="1"/>
    <col min="3849" max="3849" width="1.7109375" style="739" customWidth="1"/>
    <col min="3850" max="4096" width="11.42578125" style="739"/>
    <col min="4097" max="4097" width="1.7109375" style="739" customWidth="1"/>
    <col min="4098" max="4098" width="16.7109375" style="739" customWidth="1"/>
    <col min="4099" max="4101" width="15.7109375" style="739" customWidth="1"/>
    <col min="4102" max="4102" width="13.7109375" style="739" customWidth="1"/>
    <col min="4103" max="4103" width="15.7109375" style="739" customWidth="1"/>
    <col min="4104" max="4104" width="12.7109375" style="739" customWidth="1"/>
    <col min="4105" max="4105" width="1.7109375" style="739" customWidth="1"/>
    <col min="4106" max="4352" width="11.42578125" style="739"/>
    <col min="4353" max="4353" width="1.7109375" style="739" customWidth="1"/>
    <col min="4354" max="4354" width="16.7109375" style="739" customWidth="1"/>
    <col min="4355" max="4357" width="15.7109375" style="739" customWidth="1"/>
    <col min="4358" max="4358" width="13.7109375" style="739" customWidth="1"/>
    <col min="4359" max="4359" width="15.7109375" style="739" customWidth="1"/>
    <col min="4360" max="4360" width="12.7109375" style="739" customWidth="1"/>
    <col min="4361" max="4361" width="1.7109375" style="739" customWidth="1"/>
    <col min="4362" max="4608" width="11.42578125" style="739"/>
    <col min="4609" max="4609" width="1.7109375" style="739" customWidth="1"/>
    <col min="4610" max="4610" width="16.7109375" style="739" customWidth="1"/>
    <col min="4611" max="4613" width="15.7109375" style="739" customWidth="1"/>
    <col min="4614" max="4614" width="13.7109375" style="739" customWidth="1"/>
    <col min="4615" max="4615" width="15.7109375" style="739" customWidth="1"/>
    <col min="4616" max="4616" width="12.7109375" style="739" customWidth="1"/>
    <col min="4617" max="4617" width="1.7109375" style="739" customWidth="1"/>
    <col min="4618" max="4864" width="11.42578125" style="739"/>
    <col min="4865" max="4865" width="1.7109375" style="739" customWidth="1"/>
    <col min="4866" max="4866" width="16.7109375" style="739" customWidth="1"/>
    <col min="4867" max="4869" width="15.7109375" style="739" customWidth="1"/>
    <col min="4870" max="4870" width="13.7109375" style="739" customWidth="1"/>
    <col min="4871" max="4871" width="15.7109375" style="739" customWidth="1"/>
    <col min="4872" max="4872" width="12.7109375" style="739" customWidth="1"/>
    <col min="4873" max="4873" width="1.7109375" style="739" customWidth="1"/>
    <col min="4874" max="5120" width="11.42578125" style="739"/>
    <col min="5121" max="5121" width="1.7109375" style="739" customWidth="1"/>
    <col min="5122" max="5122" width="16.7109375" style="739" customWidth="1"/>
    <col min="5123" max="5125" width="15.7109375" style="739" customWidth="1"/>
    <col min="5126" max="5126" width="13.7109375" style="739" customWidth="1"/>
    <col min="5127" max="5127" width="15.7109375" style="739" customWidth="1"/>
    <col min="5128" max="5128" width="12.7109375" style="739" customWidth="1"/>
    <col min="5129" max="5129" width="1.7109375" style="739" customWidth="1"/>
    <col min="5130" max="5376" width="11.42578125" style="739"/>
    <col min="5377" max="5377" width="1.7109375" style="739" customWidth="1"/>
    <col min="5378" max="5378" width="16.7109375" style="739" customWidth="1"/>
    <col min="5379" max="5381" width="15.7109375" style="739" customWidth="1"/>
    <col min="5382" max="5382" width="13.7109375" style="739" customWidth="1"/>
    <col min="5383" max="5383" width="15.7109375" style="739" customWidth="1"/>
    <col min="5384" max="5384" width="12.7109375" style="739" customWidth="1"/>
    <col min="5385" max="5385" width="1.7109375" style="739" customWidth="1"/>
    <col min="5386" max="5632" width="11.42578125" style="739"/>
    <col min="5633" max="5633" width="1.7109375" style="739" customWidth="1"/>
    <col min="5634" max="5634" width="16.7109375" style="739" customWidth="1"/>
    <col min="5635" max="5637" width="15.7109375" style="739" customWidth="1"/>
    <col min="5638" max="5638" width="13.7109375" style="739" customWidth="1"/>
    <col min="5639" max="5639" width="15.7109375" style="739" customWidth="1"/>
    <col min="5640" max="5640" width="12.7109375" style="739" customWidth="1"/>
    <col min="5641" max="5641" width="1.7109375" style="739" customWidth="1"/>
    <col min="5642" max="5888" width="11.42578125" style="739"/>
    <col min="5889" max="5889" width="1.7109375" style="739" customWidth="1"/>
    <col min="5890" max="5890" width="16.7109375" style="739" customWidth="1"/>
    <col min="5891" max="5893" width="15.7109375" style="739" customWidth="1"/>
    <col min="5894" max="5894" width="13.7109375" style="739" customWidth="1"/>
    <col min="5895" max="5895" width="15.7109375" style="739" customWidth="1"/>
    <col min="5896" max="5896" width="12.7109375" style="739" customWidth="1"/>
    <col min="5897" max="5897" width="1.7109375" style="739" customWidth="1"/>
    <col min="5898" max="6144" width="11.42578125" style="739"/>
    <col min="6145" max="6145" width="1.7109375" style="739" customWidth="1"/>
    <col min="6146" max="6146" width="16.7109375" style="739" customWidth="1"/>
    <col min="6147" max="6149" width="15.7109375" style="739" customWidth="1"/>
    <col min="6150" max="6150" width="13.7109375" style="739" customWidth="1"/>
    <col min="6151" max="6151" width="15.7109375" style="739" customWidth="1"/>
    <col min="6152" max="6152" width="12.7109375" style="739" customWidth="1"/>
    <col min="6153" max="6153" width="1.7109375" style="739" customWidth="1"/>
    <col min="6154" max="6400" width="11.42578125" style="739"/>
    <col min="6401" max="6401" width="1.7109375" style="739" customWidth="1"/>
    <col min="6402" max="6402" width="16.7109375" style="739" customWidth="1"/>
    <col min="6403" max="6405" width="15.7109375" style="739" customWidth="1"/>
    <col min="6406" max="6406" width="13.7109375" style="739" customWidth="1"/>
    <col min="6407" max="6407" width="15.7109375" style="739" customWidth="1"/>
    <col min="6408" max="6408" width="12.7109375" style="739" customWidth="1"/>
    <col min="6409" max="6409" width="1.7109375" style="739" customWidth="1"/>
    <col min="6410" max="6656" width="11.42578125" style="739"/>
    <col min="6657" max="6657" width="1.7109375" style="739" customWidth="1"/>
    <col min="6658" max="6658" width="16.7109375" style="739" customWidth="1"/>
    <col min="6659" max="6661" width="15.7109375" style="739" customWidth="1"/>
    <col min="6662" max="6662" width="13.7109375" style="739" customWidth="1"/>
    <col min="6663" max="6663" width="15.7109375" style="739" customWidth="1"/>
    <col min="6664" max="6664" width="12.7109375" style="739" customWidth="1"/>
    <col min="6665" max="6665" width="1.7109375" style="739" customWidth="1"/>
    <col min="6666" max="6912" width="11.42578125" style="739"/>
    <col min="6913" max="6913" width="1.7109375" style="739" customWidth="1"/>
    <col min="6914" max="6914" width="16.7109375" style="739" customWidth="1"/>
    <col min="6915" max="6917" width="15.7109375" style="739" customWidth="1"/>
    <col min="6918" max="6918" width="13.7109375" style="739" customWidth="1"/>
    <col min="6919" max="6919" width="15.7109375" style="739" customWidth="1"/>
    <col min="6920" max="6920" width="12.7109375" style="739" customWidth="1"/>
    <col min="6921" max="6921" width="1.7109375" style="739" customWidth="1"/>
    <col min="6922" max="7168" width="11.42578125" style="739"/>
    <col min="7169" max="7169" width="1.7109375" style="739" customWidth="1"/>
    <col min="7170" max="7170" width="16.7109375" style="739" customWidth="1"/>
    <col min="7171" max="7173" width="15.7109375" style="739" customWidth="1"/>
    <col min="7174" max="7174" width="13.7109375" style="739" customWidth="1"/>
    <col min="7175" max="7175" width="15.7109375" style="739" customWidth="1"/>
    <col min="7176" max="7176" width="12.7109375" style="739" customWidth="1"/>
    <col min="7177" max="7177" width="1.7109375" style="739" customWidth="1"/>
    <col min="7178" max="7424" width="11.42578125" style="739"/>
    <col min="7425" max="7425" width="1.7109375" style="739" customWidth="1"/>
    <col min="7426" max="7426" width="16.7109375" style="739" customWidth="1"/>
    <col min="7427" max="7429" width="15.7109375" style="739" customWidth="1"/>
    <col min="7430" max="7430" width="13.7109375" style="739" customWidth="1"/>
    <col min="7431" max="7431" width="15.7109375" style="739" customWidth="1"/>
    <col min="7432" max="7432" width="12.7109375" style="739" customWidth="1"/>
    <col min="7433" max="7433" width="1.7109375" style="739" customWidth="1"/>
    <col min="7434" max="7680" width="11.42578125" style="739"/>
    <col min="7681" max="7681" width="1.7109375" style="739" customWidth="1"/>
    <col min="7682" max="7682" width="16.7109375" style="739" customWidth="1"/>
    <col min="7683" max="7685" width="15.7109375" style="739" customWidth="1"/>
    <col min="7686" max="7686" width="13.7109375" style="739" customWidth="1"/>
    <col min="7687" max="7687" width="15.7109375" style="739" customWidth="1"/>
    <col min="7688" max="7688" width="12.7109375" style="739" customWidth="1"/>
    <col min="7689" max="7689" width="1.7109375" style="739" customWidth="1"/>
    <col min="7690" max="7936" width="11.42578125" style="739"/>
    <col min="7937" max="7937" width="1.7109375" style="739" customWidth="1"/>
    <col min="7938" max="7938" width="16.7109375" style="739" customWidth="1"/>
    <col min="7939" max="7941" width="15.7109375" style="739" customWidth="1"/>
    <col min="7942" max="7942" width="13.7109375" style="739" customWidth="1"/>
    <col min="7943" max="7943" width="15.7109375" style="739" customWidth="1"/>
    <col min="7944" max="7944" width="12.7109375" style="739" customWidth="1"/>
    <col min="7945" max="7945" width="1.7109375" style="739" customWidth="1"/>
    <col min="7946" max="8192" width="11.42578125" style="739"/>
    <col min="8193" max="8193" width="1.7109375" style="739" customWidth="1"/>
    <col min="8194" max="8194" width="16.7109375" style="739" customWidth="1"/>
    <col min="8195" max="8197" width="15.7109375" style="739" customWidth="1"/>
    <col min="8198" max="8198" width="13.7109375" style="739" customWidth="1"/>
    <col min="8199" max="8199" width="15.7109375" style="739" customWidth="1"/>
    <col min="8200" max="8200" width="12.7109375" style="739" customWidth="1"/>
    <col min="8201" max="8201" width="1.7109375" style="739" customWidth="1"/>
    <col min="8202" max="8448" width="11.42578125" style="739"/>
    <col min="8449" max="8449" width="1.7109375" style="739" customWidth="1"/>
    <col min="8450" max="8450" width="16.7109375" style="739" customWidth="1"/>
    <col min="8451" max="8453" width="15.7109375" style="739" customWidth="1"/>
    <col min="8454" max="8454" width="13.7109375" style="739" customWidth="1"/>
    <col min="8455" max="8455" width="15.7109375" style="739" customWidth="1"/>
    <col min="8456" max="8456" width="12.7109375" style="739" customWidth="1"/>
    <col min="8457" max="8457" width="1.7109375" style="739" customWidth="1"/>
    <col min="8458" max="8704" width="11.42578125" style="739"/>
    <col min="8705" max="8705" width="1.7109375" style="739" customWidth="1"/>
    <col min="8706" max="8706" width="16.7109375" style="739" customWidth="1"/>
    <col min="8707" max="8709" width="15.7109375" style="739" customWidth="1"/>
    <col min="8710" max="8710" width="13.7109375" style="739" customWidth="1"/>
    <col min="8711" max="8711" width="15.7109375" style="739" customWidth="1"/>
    <col min="8712" max="8712" width="12.7109375" style="739" customWidth="1"/>
    <col min="8713" max="8713" width="1.7109375" style="739" customWidth="1"/>
    <col min="8714" max="8960" width="11.42578125" style="739"/>
    <col min="8961" max="8961" width="1.7109375" style="739" customWidth="1"/>
    <col min="8962" max="8962" width="16.7109375" style="739" customWidth="1"/>
    <col min="8963" max="8965" width="15.7109375" style="739" customWidth="1"/>
    <col min="8966" max="8966" width="13.7109375" style="739" customWidth="1"/>
    <col min="8967" max="8967" width="15.7109375" style="739" customWidth="1"/>
    <col min="8968" max="8968" width="12.7109375" style="739" customWidth="1"/>
    <col min="8969" max="8969" width="1.7109375" style="739" customWidth="1"/>
    <col min="8970" max="9216" width="11.42578125" style="739"/>
    <col min="9217" max="9217" width="1.7109375" style="739" customWidth="1"/>
    <col min="9218" max="9218" width="16.7109375" style="739" customWidth="1"/>
    <col min="9219" max="9221" width="15.7109375" style="739" customWidth="1"/>
    <col min="9222" max="9222" width="13.7109375" style="739" customWidth="1"/>
    <col min="9223" max="9223" width="15.7109375" style="739" customWidth="1"/>
    <col min="9224" max="9224" width="12.7109375" style="739" customWidth="1"/>
    <col min="9225" max="9225" width="1.7109375" style="739" customWidth="1"/>
    <col min="9226" max="9472" width="11.42578125" style="739"/>
    <col min="9473" max="9473" width="1.7109375" style="739" customWidth="1"/>
    <col min="9474" max="9474" width="16.7109375" style="739" customWidth="1"/>
    <col min="9475" max="9477" width="15.7109375" style="739" customWidth="1"/>
    <col min="9478" max="9478" width="13.7109375" style="739" customWidth="1"/>
    <col min="9479" max="9479" width="15.7109375" style="739" customWidth="1"/>
    <col min="9480" max="9480" width="12.7109375" style="739" customWidth="1"/>
    <col min="9481" max="9481" width="1.7109375" style="739" customWidth="1"/>
    <col min="9482" max="9728" width="11.42578125" style="739"/>
    <col min="9729" max="9729" width="1.7109375" style="739" customWidth="1"/>
    <col min="9730" max="9730" width="16.7109375" style="739" customWidth="1"/>
    <col min="9731" max="9733" width="15.7109375" style="739" customWidth="1"/>
    <col min="9734" max="9734" width="13.7109375" style="739" customWidth="1"/>
    <col min="9735" max="9735" width="15.7109375" style="739" customWidth="1"/>
    <col min="9736" max="9736" width="12.7109375" style="739" customWidth="1"/>
    <col min="9737" max="9737" width="1.7109375" style="739" customWidth="1"/>
    <col min="9738" max="9984" width="11.42578125" style="739"/>
    <col min="9985" max="9985" width="1.7109375" style="739" customWidth="1"/>
    <col min="9986" max="9986" width="16.7109375" style="739" customWidth="1"/>
    <col min="9987" max="9989" width="15.7109375" style="739" customWidth="1"/>
    <col min="9990" max="9990" width="13.7109375" style="739" customWidth="1"/>
    <col min="9991" max="9991" width="15.7109375" style="739" customWidth="1"/>
    <col min="9992" max="9992" width="12.7109375" style="739" customWidth="1"/>
    <col min="9993" max="9993" width="1.7109375" style="739" customWidth="1"/>
    <col min="9994" max="10240" width="11.42578125" style="739"/>
    <col min="10241" max="10241" width="1.7109375" style="739" customWidth="1"/>
    <col min="10242" max="10242" width="16.7109375" style="739" customWidth="1"/>
    <col min="10243" max="10245" width="15.7109375" style="739" customWidth="1"/>
    <col min="10246" max="10246" width="13.7109375" style="739" customWidth="1"/>
    <col min="10247" max="10247" width="15.7109375" style="739" customWidth="1"/>
    <col min="10248" max="10248" width="12.7109375" style="739" customWidth="1"/>
    <col min="10249" max="10249" width="1.7109375" style="739" customWidth="1"/>
    <col min="10250" max="10496" width="11.42578125" style="739"/>
    <col min="10497" max="10497" width="1.7109375" style="739" customWidth="1"/>
    <col min="10498" max="10498" width="16.7109375" style="739" customWidth="1"/>
    <col min="10499" max="10501" width="15.7109375" style="739" customWidth="1"/>
    <col min="10502" max="10502" width="13.7109375" style="739" customWidth="1"/>
    <col min="10503" max="10503" width="15.7109375" style="739" customWidth="1"/>
    <col min="10504" max="10504" width="12.7109375" style="739" customWidth="1"/>
    <col min="10505" max="10505" width="1.7109375" style="739" customWidth="1"/>
    <col min="10506" max="10752" width="11.42578125" style="739"/>
    <col min="10753" max="10753" width="1.7109375" style="739" customWidth="1"/>
    <col min="10754" max="10754" width="16.7109375" style="739" customWidth="1"/>
    <col min="10755" max="10757" width="15.7109375" style="739" customWidth="1"/>
    <col min="10758" max="10758" width="13.7109375" style="739" customWidth="1"/>
    <col min="10759" max="10759" width="15.7109375" style="739" customWidth="1"/>
    <col min="10760" max="10760" width="12.7109375" style="739" customWidth="1"/>
    <col min="10761" max="10761" width="1.7109375" style="739" customWidth="1"/>
    <col min="10762" max="11008" width="11.42578125" style="739"/>
    <col min="11009" max="11009" width="1.7109375" style="739" customWidth="1"/>
    <col min="11010" max="11010" width="16.7109375" style="739" customWidth="1"/>
    <col min="11011" max="11013" width="15.7109375" style="739" customWidth="1"/>
    <col min="11014" max="11014" width="13.7109375" style="739" customWidth="1"/>
    <col min="11015" max="11015" width="15.7109375" style="739" customWidth="1"/>
    <col min="11016" max="11016" width="12.7109375" style="739" customWidth="1"/>
    <col min="11017" max="11017" width="1.7109375" style="739" customWidth="1"/>
    <col min="11018" max="11264" width="11.42578125" style="739"/>
    <col min="11265" max="11265" width="1.7109375" style="739" customWidth="1"/>
    <col min="11266" max="11266" width="16.7109375" style="739" customWidth="1"/>
    <col min="11267" max="11269" width="15.7109375" style="739" customWidth="1"/>
    <col min="11270" max="11270" width="13.7109375" style="739" customWidth="1"/>
    <col min="11271" max="11271" width="15.7109375" style="739" customWidth="1"/>
    <col min="11272" max="11272" width="12.7109375" style="739" customWidth="1"/>
    <col min="11273" max="11273" width="1.7109375" style="739" customWidth="1"/>
    <col min="11274" max="11520" width="11.42578125" style="739"/>
    <col min="11521" max="11521" width="1.7109375" style="739" customWidth="1"/>
    <col min="11522" max="11522" width="16.7109375" style="739" customWidth="1"/>
    <col min="11523" max="11525" width="15.7109375" style="739" customWidth="1"/>
    <col min="11526" max="11526" width="13.7109375" style="739" customWidth="1"/>
    <col min="11527" max="11527" width="15.7109375" style="739" customWidth="1"/>
    <col min="11528" max="11528" width="12.7109375" style="739" customWidth="1"/>
    <col min="11529" max="11529" width="1.7109375" style="739" customWidth="1"/>
    <col min="11530" max="11776" width="11.42578125" style="739"/>
    <col min="11777" max="11777" width="1.7109375" style="739" customWidth="1"/>
    <col min="11778" max="11778" width="16.7109375" style="739" customWidth="1"/>
    <col min="11779" max="11781" width="15.7109375" style="739" customWidth="1"/>
    <col min="11782" max="11782" width="13.7109375" style="739" customWidth="1"/>
    <col min="11783" max="11783" width="15.7109375" style="739" customWidth="1"/>
    <col min="11784" max="11784" width="12.7109375" style="739" customWidth="1"/>
    <col min="11785" max="11785" width="1.7109375" style="739" customWidth="1"/>
    <col min="11786" max="12032" width="11.42578125" style="739"/>
    <col min="12033" max="12033" width="1.7109375" style="739" customWidth="1"/>
    <col min="12034" max="12034" width="16.7109375" style="739" customWidth="1"/>
    <col min="12035" max="12037" width="15.7109375" style="739" customWidth="1"/>
    <col min="12038" max="12038" width="13.7109375" style="739" customWidth="1"/>
    <col min="12039" max="12039" width="15.7109375" style="739" customWidth="1"/>
    <col min="12040" max="12040" width="12.7109375" style="739" customWidth="1"/>
    <col min="12041" max="12041" width="1.7109375" style="739" customWidth="1"/>
    <col min="12042" max="12288" width="11.42578125" style="739"/>
    <col min="12289" max="12289" width="1.7109375" style="739" customWidth="1"/>
    <col min="12290" max="12290" width="16.7109375" style="739" customWidth="1"/>
    <col min="12291" max="12293" width="15.7109375" style="739" customWidth="1"/>
    <col min="12294" max="12294" width="13.7109375" style="739" customWidth="1"/>
    <col min="12295" max="12295" width="15.7109375" style="739" customWidth="1"/>
    <col min="12296" max="12296" width="12.7109375" style="739" customWidth="1"/>
    <col min="12297" max="12297" width="1.7109375" style="739" customWidth="1"/>
    <col min="12298" max="12544" width="11.42578125" style="739"/>
    <col min="12545" max="12545" width="1.7109375" style="739" customWidth="1"/>
    <col min="12546" max="12546" width="16.7109375" style="739" customWidth="1"/>
    <col min="12547" max="12549" width="15.7109375" style="739" customWidth="1"/>
    <col min="12550" max="12550" width="13.7109375" style="739" customWidth="1"/>
    <col min="12551" max="12551" width="15.7109375" style="739" customWidth="1"/>
    <col min="12552" max="12552" width="12.7109375" style="739" customWidth="1"/>
    <col min="12553" max="12553" width="1.7109375" style="739" customWidth="1"/>
    <col min="12554" max="12800" width="11.42578125" style="739"/>
    <col min="12801" max="12801" width="1.7109375" style="739" customWidth="1"/>
    <col min="12802" max="12802" width="16.7109375" style="739" customWidth="1"/>
    <col min="12803" max="12805" width="15.7109375" style="739" customWidth="1"/>
    <col min="12806" max="12806" width="13.7109375" style="739" customWidth="1"/>
    <col min="12807" max="12807" width="15.7109375" style="739" customWidth="1"/>
    <col min="12808" max="12808" width="12.7109375" style="739" customWidth="1"/>
    <col min="12809" max="12809" width="1.7109375" style="739" customWidth="1"/>
    <col min="12810" max="13056" width="11.42578125" style="739"/>
    <col min="13057" max="13057" width="1.7109375" style="739" customWidth="1"/>
    <col min="13058" max="13058" width="16.7109375" style="739" customWidth="1"/>
    <col min="13059" max="13061" width="15.7109375" style="739" customWidth="1"/>
    <col min="13062" max="13062" width="13.7109375" style="739" customWidth="1"/>
    <col min="13063" max="13063" width="15.7109375" style="739" customWidth="1"/>
    <col min="13064" max="13064" width="12.7109375" style="739" customWidth="1"/>
    <col min="13065" max="13065" width="1.7109375" style="739" customWidth="1"/>
    <col min="13066" max="13312" width="11.42578125" style="739"/>
    <col min="13313" max="13313" width="1.7109375" style="739" customWidth="1"/>
    <col min="13314" max="13314" width="16.7109375" style="739" customWidth="1"/>
    <col min="13315" max="13317" width="15.7109375" style="739" customWidth="1"/>
    <col min="13318" max="13318" width="13.7109375" style="739" customWidth="1"/>
    <col min="13319" max="13319" width="15.7109375" style="739" customWidth="1"/>
    <col min="13320" max="13320" width="12.7109375" style="739" customWidth="1"/>
    <col min="13321" max="13321" width="1.7109375" style="739" customWidth="1"/>
    <col min="13322" max="13568" width="11.42578125" style="739"/>
    <col min="13569" max="13569" width="1.7109375" style="739" customWidth="1"/>
    <col min="13570" max="13570" width="16.7109375" style="739" customWidth="1"/>
    <col min="13571" max="13573" width="15.7109375" style="739" customWidth="1"/>
    <col min="13574" max="13574" width="13.7109375" style="739" customWidth="1"/>
    <col min="13575" max="13575" width="15.7109375" style="739" customWidth="1"/>
    <col min="13576" max="13576" width="12.7109375" style="739" customWidth="1"/>
    <col min="13577" max="13577" width="1.7109375" style="739" customWidth="1"/>
    <col min="13578" max="13824" width="11.42578125" style="739"/>
    <col min="13825" max="13825" width="1.7109375" style="739" customWidth="1"/>
    <col min="13826" max="13826" width="16.7109375" style="739" customWidth="1"/>
    <col min="13827" max="13829" width="15.7109375" style="739" customWidth="1"/>
    <col min="13830" max="13830" width="13.7109375" style="739" customWidth="1"/>
    <col min="13831" max="13831" width="15.7109375" style="739" customWidth="1"/>
    <col min="13832" max="13832" width="12.7109375" style="739" customWidth="1"/>
    <col min="13833" max="13833" width="1.7109375" style="739" customWidth="1"/>
    <col min="13834" max="14080" width="11.42578125" style="739"/>
    <col min="14081" max="14081" width="1.7109375" style="739" customWidth="1"/>
    <col min="14082" max="14082" width="16.7109375" style="739" customWidth="1"/>
    <col min="14083" max="14085" width="15.7109375" style="739" customWidth="1"/>
    <col min="14086" max="14086" width="13.7109375" style="739" customWidth="1"/>
    <col min="14087" max="14087" width="15.7109375" style="739" customWidth="1"/>
    <col min="14088" max="14088" width="12.7109375" style="739" customWidth="1"/>
    <col min="14089" max="14089" width="1.7109375" style="739" customWidth="1"/>
    <col min="14090" max="14336" width="11.42578125" style="739"/>
    <col min="14337" max="14337" width="1.7109375" style="739" customWidth="1"/>
    <col min="14338" max="14338" width="16.7109375" style="739" customWidth="1"/>
    <col min="14339" max="14341" width="15.7109375" style="739" customWidth="1"/>
    <col min="14342" max="14342" width="13.7109375" style="739" customWidth="1"/>
    <col min="14343" max="14343" width="15.7109375" style="739" customWidth="1"/>
    <col min="14344" max="14344" width="12.7109375" style="739" customWidth="1"/>
    <col min="14345" max="14345" width="1.7109375" style="739" customWidth="1"/>
    <col min="14346" max="14592" width="11.42578125" style="739"/>
    <col min="14593" max="14593" width="1.7109375" style="739" customWidth="1"/>
    <col min="14594" max="14594" width="16.7109375" style="739" customWidth="1"/>
    <col min="14595" max="14597" width="15.7109375" style="739" customWidth="1"/>
    <col min="14598" max="14598" width="13.7109375" style="739" customWidth="1"/>
    <col min="14599" max="14599" width="15.7109375" style="739" customWidth="1"/>
    <col min="14600" max="14600" width="12.7109375" style="739" customWidth="1"/>
    <col min="14601" max="14601" width="1.7109375" style="739" customWidth="1"/>
    <col min="14602" max="14848" width="11.42578125" style="739"/>
    <col min="14849" max="14849" width="1.7109375" style="739" customWidth="1"/>
    <col min="14850" max="14850" width="16.7109375" style="739" customWidth="1"/>
    <col min="14851" max="14853" width="15.7109375" style="739" customWidth="1"/>
    <col min="14854" max="14854" width="13.7109375" style="739" customWidth="1"/>
    <col min="14855" max="14855" width="15.7109375" style="739" customWidth="1"/>
    <col min="14856" max="14856" width="12.7109375" style="739" customWidth="1"/>
    <col min="14857" max="14857" width="1.7109375" style="739" customWidth="1"/>
    <col min="14858" max="15104" width="11.42578125" style="739"/>
    <col min="15105" max="15105" width="1.7109375" style="739" customWidth="1"/>
    <col min="15106" max="15106" width="16.7109375" style="739" customWidth="1"/>
    <col min="15107" max="15109" width="15.7109375" style="739" customWidth="1"/>
    <col min="15110" max="15110" width="13.7109375" style="739" customWidth="1"/>
    <col min="15111" max="15111" width="15.7109375" style="739" customWidth="1"/>
    <col min="15112" max="15112" width="12.7109375" style="739" customWidth="1"/>
    <col min="15113" max="15113" width="1.7109375" style="739" customWidth="1"/>
    <col min="15114" max="15360" width="11.42578125" style="739"/>
    <col min="15361" max="15361" width="1.7109375" style="739" customWidth="1"/>
    <col min="15362" max="15362" width="16.7109375" style="739" customWidth="1"/>
    <col min="15363" max="15365" width="15.7109375" style="739" customWidth="1"/>
    <col min="15366" max="15366" width="13.7109375" style="739" customWidth="1"/>
    <col min="15367" max="15367" width="15.7109375" style="739" customWidth="1"/>
    <col min="15368" max="15368" width="12.7109375" style="739" customWidth="1"/>
    <col min="15369" max="15369" width="1.7109375" style="739" customWidth="1"/>
    <col min="15370" max="15616" width="11.42578125" style="739"/>
    <col min="15617" max="15617" width="1.7109375" style="739" customWidth="1"/>
    <col min="15618" max="15618" width="16.7109375" style="739" customWidth="1"/>
    <col min="15619" max="15621" width="15.7109375" style="739" customWidth="1"/>
    <col min="15622" max="15622" width="13.7109375" style="739" customWidth="1"/>
    <col min="15623" max="15623" width="15.7109375" style="739" customWidth="1"/>
    <col min="15624" max="15624" width="12.7109375" style="739" customWidth="1"/>
    <col min="15625" max="15625" width="1.7109375" style="739" customWidth="1"/>
    <col min="15626" max="15872" width="11.42578125" style="739"/>
    <col min="15873" max="15873" width="1.7109375" style="739" customWidth="1"/>
    <col min="15874" max="15874" width="16.7109375" style="739" customWidth="1"/>
    <col min="15875" max="15877" width="15.7109375" style="739" customWidth="1"/>
    <col min="15878" max="15878" width="13.7109375" style="739" customWidth="1"/>
    <col min="15879" max="15879" width="15.7109375" style="739" customWidth="1"/>
    <col min="15880" max="15880" width="12.7109375" style="739" customWidth="1"/>
    <col min="15881" max="15881" width="1.7109375" style="739" customWidth="1"/>
    <col min="15882" max="16128" width="11.42578125" style="739"/>
    <col min="16129" max="16129" width="1.7109375" style="739" customWidth="1"/>
    <col min="16130" max="16130" width="16.7109375" style="739" customWidth="1"/>
    <col min="16131" max="16133" width="15.7109375" style="739" customWidth="1"/>
    <col min="16134" max="16134" width="13.7109375" style="739" customWidth="1"/>
    <col min="16135" max="16135" width="15.7109375" style="739" customWidth="1"/>
    <col min="16136" max="16136" width="12.7109375" style="739" customWidth="1"/>
    <col min="16137" max="16137" width="1.7109375" style="739" customWidth="1"/>
    <col min="16138" max="16384" width="11.42578125" style="739"/>
  </cols>
  <sheetData>
    <row r="1" spans="2:11" ht="10.35" customHeight="1" thickBot="1"/>
    <row r="2" spans="2:11" ht="15" customHeight="1">
      <c r="B2" s="740"/>
      <c r="C2" s="741"/>
      <c r="D2" s="741"/>
      <c r="E2" s="742"/>
      <c r="F2" s="1624" t="s">
        <v>1734</v>
      </c>
      <c r="G2" s="1625"/>
      <c r="H2" s="1626"/>
    </row>
    <row r="3" spans="2:11" ht="47.25" customHeight="1" thickBot="1">
      <c r="B3" s="743"/>
      <c r="C3" s="1628" t="s">
        <v>320</v>
      </c>
      <c r="D3" s="1628"/>
      <c r="E3" s="1629"/>
      <c r="F3" s="1627"/>
      <c r="G3" s="1628"/>
      <c r="H3" s="1629"/>
    </row>
    <row r="4" spans="2:11" ht="15" customHeight="1" thickBot="1">
      <c r="B4" s="744"/>
      <c r="C4" s="744"/>
      <c r="D4" s="744"/>
      <c r="E4" s="744"/>
      <c r="F4" s="744"/>
      <c r="G4" s="744"/>
      <c r="H4" s="744"/>
    </row>
    <row r="5" spans="2:11" ht="38.25" customHeight="1" thickBot="1">
      <c r="B5" s="1630"/>
      <c r="C5" s="1631"/>
      <c r="D5" s="1632"/>
      <c r="E5" s="1632"/>
      <c r="F5" s="1633"/>
      <c r="G5" s="1634" t="s">
        <v>1761</v>
      </c>
      <c r="H5" s="1635"/>
    </row>
    <row r="6" spans="2:11" ht="15" customHeight="1" thickBot="1">
      <c r="B6" s="744"/>
      <c r="C6" s="744"/>
      <c r="D6" s="744"/>
      <c r="E6" s="744"/>
      <c r="F6" s="744"/>
      <c r="G6" s="744"/>
      <c r="H6" s="744"/>
    </row>
    <row r="7" spans="2:11" ht="39" customHeight="1" thickBot="1">
      <c r="B7" s="1630" t="str">
        <f>+'PRESUPUESTO OFICIAL'!G39</f>
        <v>SUMINISTRO Y APLICACION DE ESTUCO Y PINTURA</v>
      </c>
      <c r="C7" s="1631"/>
      <c r="D7" s="1632"/>
      <c r="E7" s="1632"/>
      <c r="F7" s="1633"/>
      <c r="G7" s="1636" t="s">
        <v>1735</v>
      </c>
      <c r="H7" s="1637"/>
    </row>
    <row r="8" spans="2:11" ht="15" customHeight="1">
      <c r="B8" s="744"/>
      <c r="C8" s="744"/>
      <c r="D8" s="744"/>
      <c r="E8" s="744"/>
      <c r="F8" s="744"/>
      <c r="G8" s="744"/>
      <c r="H8" s="744"/>
    </row>
    <row r="9" spans="2:11" ht="15" customHeight="1" thickBot="1">
      <c r="B9" s="1638" t="s">
        <v>1736</v>
      </c>
      <c r="C9" s="1638"/>
      <c r="D9" s="1638"/>
      <c r="E9" s="1638"/>
      <c r="F9" s="1638"/>
      <c r="G9" s="1638"/>
      <c r="H9" s="1638"/>
    </row>
    <row r="10" spans="2:11" ht="15" customHeight="1">
      <c r="B10" s="1639" t="s">
        <v>1737</v>
      </c>
      <c r="C10" s="1640"/>
      <c r="D10" s="745" t="s">
        <v>1738</v>
      </c>
      <c r="E10" s="745" t="s">
        <v>26</v>
      </c>
      <c r="F10" s="745" t="s">
        <v>1739</v>
      </c>
      <c r="G10" s="746" t="s">
        <v>1740</v>
      </c>
      <c r="H10" s="1641"/>
    </row>
    <row r="11" spans="2:11" ht="15" customHeight="1">
      <c r="B11" s="1644" t="s">
        <v>1741</v>
      </c>
      <c r="C11" s="1645"/>
      <c r="D11" s="747"/>
      <c r="E11" s="747"/>
      <c r="F11" s="747">
        <v>0.1</v>
      </c>
      <c r="G11" s="802">
        <f>+H39*F11</f>
        <v>1691.2280000000001</v>
      </c>
      <c r="H11" s="1642"/>
    </row>
    <row r="12" spans="2:11" ht="15" customHeight="1">
      <c r="B12" s="1646"/>
      <c r="C12" s="1647"/>
      <c r="D12" s="747"/>
      <c r="E12" s="749"/>
      <c r="F12" s="747"/>
      <c r="G12" s="748"/>
      <c r="H12" s="1642"/>
      <c r="K12" s="750"/>
    </row>
    <row r="13" spans="2:11" ht="15" customHeight="1" thickBot="1">
      <c r="B13" s="1648"/>
      <c r="C13" s="1649"/>
      <c r="D13" s="751"/>
      <c r="E13" s="752"/>
      <c r="F13" s="751"/>
      <c r="G13" s="753"/>
      <c r="H13" s="1643"/>
    </row>
    <row r="14" spans="2:11" ht="15" customHeight="1" thickBot="1">
      <c r="B14" s="754"/>
      <c r="C14" s="754"/>
      <c r="D14" s="754"/>
      <c r="E14" s="754"/>
      <c r="F14" s="755"/>
      <c r="G14" s="756" t="s">
        <v>1742</v>
      </c>
      <c r="H14" s="799"/>
    </row>
    <row r="15" spans="2:11" ht="15" customHeight="1" thickBot="1">
      <c r="B15" s="744"/>
      <c r="C15" s="744"/>
      <c r="D15" s="744"/>
      <c r="E15" s="744"/>
      <c r="F15" s="744"/>
      <c r="G15" s="755"/>
      <c r="H15" s="757">
        <f>+G11</f>
        <v>1691.2280000000001</v>
      </c>
    </row>
    <row r="16" spans="2:11" ht="15" customHeight="1" thickBot="1">
      <c r="B16" s="1638" t="s">
        <v>1743</v>
      </c>
      <c r="C16" s="1638"/>
      <c r="D16" s="1638"/>
      <c r="E16" s="1638"/>
      <c r="F16" s="1638"/>
      <c r="G16" s="1638"/>
      <c r="H16" s="1638"/>
    </row>
    <row r="17" spans="2:8" ht="15" customHeight="1">
      <c r="B17" s="1639" t="s">
        <v>1737</v>
      </c>
      <c r="C17" s="1640"/>
      <c r="D17" s="745" t="s">
        <v>22</v>
      </c>
      <c r="E17" s="745" t="s">
        <v>4</v>
      </c>
      <c r="F17" s="745" t="s">
        <v>1740</v>
      </c>
      <c r="G17" s="746" t="s">
        <v>1744</v>
      </c>
      <c r="H17" s="1641"/>
    </row>
    <row r="18" spans="2:8" ht="24.75" customHeight="1">
      <c r="B18" s="1644" t="s">
        <v>1745</v>
      </c>
      <c r="C18" s="1645"/>
      <c r="D18" s="747" t="s">
        <v>127</v>
      </c>
      <c r="E18" s="758">
        <v>0.25</v>
      </c>
      <c r="F18" s="759">
        <f>+'MATRIZ DE MERCADO LA LT'!I193</f>
        <v>16666.1371</v>
      </c>
      <c r="G18" s="760">
        <f>+E18*F18</f>
        <v>4166.534275</v>
      </c>
      <c r="H18" s="1642"/>
    </row>
    <row r="19" spans="2:8" ht="15" customHeight="1">
      <c r="B19" s="1644" t="s">
        <v>1746</v>
      </c>
      <c r="C19" s="1645"/>
      <c r="D19" s="761" t="s">
        <v>346</v>
      </c>
      <c r="E19" s="762">
        <v>0.09</v>
      </c>
      <c r="F19" s="763">
        <v>29900</v>
      </c>
      <c r="G19" s="760">
        <f>+F19*E19</f>
        <v>2691</v>
      </c>
      <c r="H19" s="1642"/>
    </row>
    <row r="20" spans="2:8" ht="15" customHeight="1">
      <c r="B20" s="1644"/>
      <c r="C20" s="1645"/>
      <c r="D20" s="761"/>
      <c r="E20" s="761"/>
      <c r="F20" s="763"/>
      <c r="G20" s="760"/>
      <c r="H20" s="1642"/>
    </row>
    <row r="21" spans="2:8" ht="15" customHeight="1" thickBot="1">
      <c r="B21" s="1648"/>
      <c r="C21" s="1649"/>
      <c r="D21" s="751"/>
      <c r="E21" s="751"/>
      <c r="F21" s="752"/>
      <c r="G21" s="753"/>
      <c r="H21" s="1643"/>
    </row>
    <row r="22" spans="2:8" ht="15" customHeight="1" thickBot="1">
      <c r="B22" s="744"/>
      <c r="C22" s="744"/>
      <c r="D22" s="744"/>
      <c r="E22" s="744"/>
      <c r="F22" s="744"/>
      <c r="G22" s="764" t="s">
        <v>1742</v>
      </c>
      <c r="H22" s="765">
        <f>SUM(G18:G21)</f>
        <v>6857.534275</v>
      </c>
    </row>
    <row r="23" spans="2:8" ht="15" customHeight="1">
      <c r="B23" s="744"/>
      <c r="C23" s="744"/>
      <c r="D23" s="744"/>
      <c r="E23" s="744"/>
      <c r="F23" s="744"/>
      <c r="G23" s="744"/>
      <c r="H23" s="766"/>
    </row>
    <row r="24" spans="2:8" ht="15" customHeight="1" thickBot="1">
      <c r="B24" s="1638" t="s">
        <v>1747</v>
      </c>
      <c r="C24" s="1638"/>
      <c r="D24" s="1638"/>
      <c r="E24" s="1638"/>
      <c r="F24" s="1638"/>
      <c r="G24" s="1638"/>
      <c r="H24" s="1638"/>
    </row>
    <row r="25" spans="2:8" ht="15" customHeight="1">
      <c r="B25" s="767" t="s">
        <v>33</v>
      </c>
      <c r="C25" s="745" t="s">
        <v>4</v>
      </c>
      <c r="D25" s="745" t="s">
        <v>35</v>
      </c>
      <c r="E25" s="745" t="s">
        <v>1748</v>
      </c>
      <c r="F25" s="745" t="s">
        <v>36</v>
      </c>
      <c r="G25" s="768" t="s">
        <v>1740</v>
      </c>
      <c r="H25" s="1641"/>
    </row>
    <row r="26" spans="2:8" ht="15" customHeight="1">
      <c r="B26" s="769"/>
      <c r="C26" s="747"/>
      <c r="D26" s="747"/>
      <c r="E26" s="747"/>
      <c r="F26" s="749"/>
      <c r="G26" s="770"/>
      <c r="H26" s="1642"/>
    </row>
    <row r="27" spans="2:8" ht="15" customHeight="1" thickBot="1">
      <c r="B27" s="771"/>
      <c r="C27" s="751"/>
      <c r="D27" s="751"/>
      <c r="E27" s="751"/>
      <c r="F27" s="752"/>
      <c r="G27" s="772"/>
      <c r="H27" s="1643"/>
    </row>
    <row r="28" spans="2:8" ht="15" customHeight="1" thickBot="1">
      <c r="B28" s="744"/>
      <c r="C28" s="744"/>
      <c r="D28" s="744"/>
      <c r="E28" s="744"/>
      <c r="F28" s="744"/>
      <c r="G28" s="764" t="s">
        <v>1742</v>
      </c>
      <c r="H28" s="773">
        <f>SUM(G26:G27)</f>
        <v>0</v>
      </c>
    </row>
    <row r="29" spans="2:8" ht="15" customHeight="1">
      <c r="B29" s="744"/>
      <c r="C29" s="744"/>
      <c r="D29" s="744"/>
      <c r="E29" s="744"/>
      <c r="F29" s="744"/>
      <c r="G29" s="744"/>
      <c r="H29" s="766"/>
    </row>
    <row r="30" spans="2:8" ht="15" customHeight="1" thickBot="1">
      <c r="B30" s="1638" t="s">
        <v>1749</v>
      </c>
      <c r="C30" s="1638"/>
      <c r="D30" s="1638"/>
      <c r="E30" s="1638"/>
      <c r="F30" s="1638"/>
      <c r="G30" s="1638"/>
      <c r="H30" s="1638"/>
    </row>
    <row r="31" spans="2:8" ht="15" customHeight="1" thickBot="1">
      <c r="B31" s="774" t="s">
        <v>38</v>
      </c>
      <c r="C31" s="775" t="s">
        <v>39</v>
      </c>
      <c r="D31" s="775" t="s">
        <v>40</v>
      </c>
      <c r="E31" s="775" t="s">
        <v>41</v>
      </c>
      <c r="F31" s="775" t="s">
        <v>27</v>
      </c>
      <c r="G31" s="776" t="s">
        <v>1740</v>
      </c>
      <c r="H31" s="1641"/>
    </row>
    <row r="32" spans="2:8" ht="15" customHeight="1">
      <c r="B32" s="777" t="s">
        <v>73</v>
      </c>
      <c r="C32" s="800">
        <f>+'MATRIZ DE MERCADO LA LT'!J272</f>
        <v>107251</v>
      </c>
      <c r="D32" s="778"/>
      <c r="E32" s="779"/>
      <c r="F32" s="780">
        <v>16</v>
      </c>
      <c r="G32" s="781">
        <f>+C32/F32</f>
        <v>6703.1875</v>
      </c>
      <c r="H32" s="1642"/>
    </row>
    <row r="33" spans="1:10" ht="15" customHeight="1">
      <c r="B33" s="782" t="s">
        <v>1766</v>
      </c>
      <c r="C33" s="801">
        <f>+'MATRIZ DE MERCADO LA LT'!J245</f>
        <v>53625</v>
      </c>
      <c r="D33" s="784"/>
      <c r="E33" s="779"/>
      <c r="F33" s="747">
        <f>+F32</f>
        <v>16</v>
      </c>
      <c r="G33" s="781">
        <f>+C33/F33</f>
        <v>3351.5625</v>
      </c>
      <c r="H33" s="1642"/>
    </row>
    <row r="34" spans="1:10" ht="15" customHeight="1">
      <c r="B34" s="782"/>
      <c r="C34" s="801"/>
      <c r="D34" s="747"/>
      <c r="E34" s="749"/>
      <c r="F34" s="747"/>
      <c r="G34" s="785"/>
      <c r="H34" s="1642"/>
    </row>
    <row r="35" spans="1:10" ht="15" customHeight="1" thickBot="1">
      <c r="B35" s="771"/>
      <c r="C35" s="751"/>
      <c r="D35" s="751"/>
      <c r="E35" s="751"/>
      <c r="F35" s="751"/>
      <c r="G35" s="786"/>
      <c r="H35" s="1643"/>
    </row>
    <row r="36" spans="1:10" ht="15" customHeight="1" thickBot="1">
      <c r="B36" s="744" t="s">
        <v>1742</v>
      </c>
      <c r="C36" s="744"/>
      <c r="D36" s="744"/>
      <c r="E36" s="744"/>
      <c r="F36" s="744"/>
      <c r="G36" s="764" t="s">
        <v>1742</v>
      </c>
      <c r="H36" s="765">
        <f>SUM(G32:G35)</f>
        <v>10054.75</v>
      </c>
    </row>
    <row r="37" spans="1:10" ht="15" customHeight="1" thickBot="1">
      <c r="B37" s="744"/>
      <c r="C37" s="744"/>
      <c r="D37" s="744"/>
      <c r="E37" s="744"/>
      <c r="F37" s="744"/>
      <c r="G37" s="744"/>
      <c r="H37" s="766"/>
    </row>
    <row r="38" spans="1:10" ht="15" customHeight="1" thickBot="1">
      <c r="B38" s="1652" t="s">
        <v>1750</v>
      </c>
      <c r="C38" s="1653"/>
      <c r="D38" s="1653"/>
      <c r="E38" s="1653"/>
      <c r="F38" s="1653"/>
      <c r="G38" s="1654"/>
      <c r="H38" s="757">
        <f>+H15+H22+H28+H36</f>
        <v>18603.512275000001</v>
      </c>
    </row>
    <row r="39" spans="1:10" ht="15" customHeight="1">
      <c r="A39" s="787"/>
      <c r="B39" s="787"/>
      <c r="C39" s="787"/>
      <c r="D39" s="787"/>
      <c r="E39" s="1655"/>
      <c r="F39" s="1656"/>
      <c r="G39" s="1657"/>
      <c r="H39" s="788">
        <v>16912.28</v>
      </c>
    </row>
    <row r="40" spans="1:10" ht="15" customHeight="1">
      <c r="A40" s="787"/>
      <c r="B40" s="787"/>
      <c r="C40" s="787"/>
      <c r="D40" s="787"/>
      <c r="E40" s="1650" t="s">
        <v>1751</v>
      </c>
      <c r="F40" s="1650"/>
      <c r="G40" s="789">
        <v>0.22</v>
      </c>
      <c r="H40" s="790">
        <f>ROUND(H38*G40,0)</f>
        <v>4093</v>
      </c>
      <c r="J40" s="791"/>
    </row>
    <row r="41" spans="1:10" ht="15" customHeight="1">
      <c r="A41" s="787"/>
      <c r="B41" s="787"/>
      <c r="C41" s="787"/>
      <c r="D41" s="787"/>
      <c r="E41" s="1650" t="s">
        <v>1752</v>
      </c>
      <c r="F41" s="1650"/>
      <c r="G41" s="789">
        <v>0.02</v>
      </c>
      <c r="H41" s="790">
        <f>ROUND(H38*G41,0)</f>
        <v>372</v>
      </c>
    </row>
    <row r="42" spans="1:10" ht="15" customHeight="1">
      <c r="A42" s="787"/>
      <c r="B42" s="787"/>
      <c r="C42" s="787"/>
      <c r="D42" s="787"/>
      <c r="E42" s="1650" t="s">
        <v>1753</v>
      </c>
      <c r="F42" s="1650"/>
      <c r="G42" s="789">
        <v>0.05</v>
      </c>
      <c r="H42" s="790">
        <f>ROUND(H38*G42,0)</f>
        <v>930</v>
      </c>
    </row>
    <row r="43" spans="1:10" ht="15" customHeight="1">
      <c r="A43" s="787"/>
      <c r="B43" s="787"/>
      <c r="C43" s="787"/>
      <c r="D43" s="787"/>
      <c r="E43" s="1651" t="s">
        <v>1754</v>
      </c>
      <c r="F43" s="1651"/>
      <c r="G43" s="1651"/>
      <c r="H43" s="792">
        <f>ROUND(H38+H40+H41+H42,0)</f>
        <v>23999</v>
      </c>
    </row>
    <row r="44" spans="1:10" ht="15" customHeight="1">
      <c r="A44" s="787"/>
      <c r="B44" s="787"/>
      <c r="C44" s="787"/>
      <c r="D44" s="787"/>
      <c r="E44" s="787"/>
      <c r="F44" s="787"/>
      <c r="G44" s="787"/>
      <c r="H44" s="787"/>
    </row>
    <row r="45" spans="1:10" ht="15" customHeight="1" thickBot="1">
      <c r="B45" s="793"/>
      <c r="C45" s="794"/>
      <c r="D45" s="794"/>
      <c r="E45" s="795"/>
      <c r="F45" s="794"/>
      <c r="G45" s="796"/>
      <c r="H45" s="797"/>
    </row>
  </sheetData>
  <mergeCells count="29">
    <mergeCell ref="E40:F40"/>
    <mergeCell ref="E41:F41"/>
    <mergeCell ref="E42:F42"/>
    <mergeCell ref="E43:G43"/>
    <mergeCell ref="B24:H24"/>
    <mergeCell ref="H25:H27"/>
    <mergeCell ref="B30:H30"/>
    <mergeCell ref="H31:H35"/>
    <mergeCell ref="B38:G38"/>
    <mergeCell ref="E39:G39"/>
    <mergeCell ref="B16:H16"/>
    <mergeCell ref="B17:C17"/>
    <mergeCell ref="H17:H21"/>
    <mergeCell ref="B18:C18"/>
    <mergeCell ref="B19:C19"/>
    <mergeCell ref="B20:C20"/>
    <mergeCell ref="B21:C21"/>
    <mergeCell ref="B9:H9"/>
    <mergeCell ref="B10:C10"/>
    <mergeCell ref="H10:H13"/>
    <mergeCell ref="B11:C11"/>
    <mergeCell ref="B12:C12"/>
    <mergeCell ref="B13:C13"/>
    <mergeCell ref="F2:H3"/>
    <mergeCell ref="C3:E3"/>
    <mergeCell ref="B5:F5"/>
    <mergeCell ref="G5:H5"/>
    <mergeCell ref="B7:F7"/>
    <mergeCell ref="G7:H7"/>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4F2041-0DF2-4234-817C-E167A35B3033}">
  <dimension ref="A1:K45"/>
  <sheetViews>
    <sheetView workbookViewId="0">
      <selection activeCell="B8" sqref="B8"/>
    </sheetView>
  </sheetViews>
  <sheetFormatPr baseColWidth="10" defaultColWidth="11.42578125" defaultRowHeight="15" customHeight="1"/>
  <cols>
    <col min="1" max="1" width="1.7109375" style="739" customWidth="1"/>
    <col min="2" max="2" width="16.7109375" style="739" customWidth="1"/>
    <col min="3" max="5" width="15.7109375" style="739" customWidth="1"/>
    <col min="6" max="6" width="13.7109375" style="739" customWidth="1"/>
    <col min="7" max="7" width="15.7109375" style="739" customWidth="1"/>
    <col min="8" max="8" width="12.7109375" style="739" customWidth="1"/>
    <col min="9" max="9" width="1.7109375" style="739" customWidth="1"/>
    <col min="10" max="256" width="11.42578125" style="739"/>
    <col min="257" max="257" width="1.7109375" style="739" customWidth="1"/>
    <col min="258" max="258" width="16.7109375" style="739" customWidth="1"/>
    <col min="259" max="261" width="15.7109375" style="739" customWidth="1"/>
    <col min="262" max="262" width="13.7109375" style="739" customWidth="1"/>
    <col min="263" max="263" width="15.7109375" style="739" customWidth="1"/>
    <col min="264" max="264" width="12.7109375" style="739" customWidth="1"/>
    <col min="265" max="265" width="1.7109375" style="739" customWidth="1"/>
    <col min="266" max="512" width="11.42578125" style="739"/>
    <col min="513" max="513" width="1.7109375" style="739" customWidth="1"/>
    <col min="514" max="514" width="16.7109375" style="739" customWidth="1"/>
    <col min="515" max="517" width="15.7109375" style="739" customWidth="1"/>
    <col min="518" max="518" width="13.7109375" style="739" customWidth="1"/>
    <col min="519" max="519" width="15.7109375" style="739" customWidth="1"/>
    <col min="520" max="520" width="12.7109375" style="739" customWidth="1"/>
    <col min="521" max="521" width="1.7109375" style="739" customWidth="1"/>
    <col min="522" max="768" width="11.42578125" style="739"/>
    <col min="769" max="769" width="1.7109375" style="739" customWidth="1"/>
    <col min="770" max="770" width="16.7109375" style="739" customWidth="1"/>
    <col min="771" max="773" width="15.7109375" style="739" customWidth="1"/>
    <col min="774" max="774" width="13.7109375" style="739" customWidth="1"/>
    <col min="775" max="775" width="15.7109375" style="739" customWidth="1"/>
    <col min="776" max="776" width="12.7109375" style="739" customWidth="1"/>
    <col min="777" max="777" width="1.7109375" style="739" customWidth="1"/>
    <col min="778" max="1024" width="11.42578125" style="739"/>
    <col min="1025" max="1025" width="1.7109375" style="739" customWidth="1"/>
    <col min="1026" max="1026" width="16.7109375" style="739" customWidth="1"/>
    <col min="1027" max="1029" width="15.7109375" style="739" customWidth="1"/>
    <col min="1030" max="1030" width="13.7109375" style="739" customWidth="1"/>
    <col min="1031" max="1031" width="15.7109375" style="739" customWidth="1"/>
    <col min="1032" max="1032" width="12.7109375" style="739" customWidth="1"/>
    <col min="1033" max="1033" width="1.7109375" style="739" customWidth="1"/>
    <col min="1034" max="1280" width="11.42578125" style="739"/>
    <col min="1281" max="1281" width="1.7109375" style="739" customWidth="1"/>
    <col min="1282" max="1282" width="16.7109375" style="739" customWidth="1"/>
    <col min="1283" max="1285" width="15.7109375" style="739" customWidth="1"/>
    <col min="1286" max="1286" width="13.7109375" style="739" customWidth="1"/>
    <col min="1287" max="1287" width="15.7109375" style="739" customWidth="1"/>
    <col min="1288" max="1288" width="12.7109375" style="739" customWidth="1"/>
    <col min="1289" max="1289" width="1.7109375" style="739" customWidth="1"/>
    <col min="1290" max="1536" width="11.42578125" style="739"/>
    <col min="1537" max="1537" width="1.7109375" style="739" customWidth="1"/>
    <col min="1538" max="1538" width="16.7109375" style="739" customWidth="1"/>
    <col min="1539" max="1541" width="15.7109375" style="739" customWidth="1"/>
    <col min="1542" max="1542" width="13.7109375" style="739" customWidth="1"/>
    <col min="1543" max="1543" width="15.7109375" style="739" customWidth="1"/>
    <col min="1544" max="1544" width="12.7109375" style="739" customWidth="1"/>
    <col min="1545" max="1545" width="1.7109375" style="739" customWidth="1"/>
    <col min="1546" max="1792" width="11.42578125" style="739"/>
    <col min="1793" max="1793" width="1.7109375" style="739" customWidth="1"/>
    <col min="1794" max="1794" width="16.7109375" style="739" customWidth="1"/>
    <col min="1795" max="1797" width="15.7109375" style="739" customWidth="1"/>
    <col min="1798" max="1798" width="13.7109375" style="739" customWidth="1"/>
    <col min="1799" max="1799" width="15.7109375" style="739" customWidth="1"/>
    <col min="1800" max="1800" width="12.7109375" style="739" customWidth="1"/>
    <col min="1801" max="1801" width="1.7109375" style="739" customWidth="1"/>
    <col min="1802" max="2048" width="11.42578125" style="739"/>
    <col min="2049" max="2049" width="1.7109375" style="739" customWidth="1"/>
    <col min="2050" max="2050" width="16.7109375" style="739" customWidth="1"/>
    <col min="2051" max="2053" width="15.7109375" style="739" customWidth="1"/>
    <col min="2054" max="2054" width="13.7109375" style="739" customWidth="1"/>
    <col min="2055" max="2055" width="15.7109375" style="739" customWidth="1"/>
    <col min="2056" max="2056" width="12.7109375" style="739" customWidth="1"/>
    <col min="2057" max="2057" width="1.7109375" style="739" customWidth="1"/>
    <col min="2058" max="2304" width="11.42578125" style="739"/>
    <col min="2305" max="2305" width="1.7109375" style="739" customWidth="1"/>
    <col min="2306" max="2306" width="16.7109375" style="739" customWidth="1"/>
    <col min="2307" max="2309" width="15.7109375" style="739" customWidth="1"/>
    <col min="2310" max="2310" width="13.7109375" style="739" customWidth="1"/>
    <col min="2311" max="2311" width="15.7109375" style="739" customWidth="1"/>
    <col min="2312" max="2312" width="12.7109375" style="739" customWidth="1"/>
    <col min="2313" max="2313" width="1.7109375" style="739" customWidth="1"/>
    <col min="2314" max="2560" width="11.42578125" style="739"/>
    <col min="2561" max="2561" width="1.7109375" style="739" customWidth="1"/>
    <col min="2562" max="2562" width="16.7109375" style="739" customWidth="1"/>
    <col min="2563" max="2565" width="15.7109375" style="739" customWidth="1"/>
    <col min="2566" max="2566" width="13.7109375" style="739" customWidth="1"/>
    <col min="2567" max="2567" width="15.7109375" style="739" customWidth="1"/>
    <col min="2568" max="2568" width="12.7109375" style="739" customWidth="1"/>
    <col min="2569" max="2569" width="1.7109375" style="739" customWidth="1"/>
    <col min="2570" max="2816" width="11.42578125" style="739"/>
    <col min="2817" max="2817" width="1.7109375" style="739" customWidth="1"/>
    <col min="2818" max="2818" width="16.7109375" style="739" customWidth="1"/>
    <col min="2819" max="2821" width="15.7109375" style="739" customWidth="1"/>
    <col min="2822" max="2822" width="13.7109375" style="739" customWidth="1"/>
    <col min="2823" max="2823" width="15.7109375" style="739" customWidth="1"/>
    <col min="2824" max="2824" width="12.7109375" style="739" customWidth="1"/>
    <col min="2825" max="2825" width="1.7109375" style="739" customWidth="1"/>
    <col min="2826" max="3072" width="11.42578125" style="739"/>
    <col min="3073" max="3073" width="1.7109375" style="739" customWidth="1"/>
    <col min="3074" max="3074" width="16.7109375" style="739" customWidth="1"/>
    <col min="3075" max="3077" width="15.7109375" style="739" customWidth="1"/>
    <col min="3078" max="3078" width="13.7109375" style="739" customWidth="1"/>
    <col min="3079" max="3079" width="15.7109375" style="739" customWidth="1"/>
    <col min="3080" max="3080" width="12.7109375" style="739" customWidth="1"/>
    <col min="3081" max="3081" width="1.7109375" style="739" customWidth="1"/>
    <col min="3082" max="3328" width="11.42578125" style="739"/>
    <col min="3329" max="3329" width="1.7109375" style="739" customWidth="1"/>
    <col min="3330" max="3330" width="16.7109375" style="739" customWidth="1"/>
    <col min="3331" max="3333" width="15.7109375" style="739" customWidth="1"/>
    <col min="3334" max="3334" width="13.7109375" style="739" customWidth="1"/>
    <col min="3335" max="3335" width="15.7109375" style="739" customWidth="1"/>
    <col min="3336" max="3336" width="12.7109375" style="739" customWidth="1"/>
    <col min="3337" max="3337" width="1.7109375" style="739" customWidth="1"/>
    <col min="3338" max="3584" width="11.42578125" style="739"/>
    <col min="3585" max="3585" width="1.7109375" style="739" customWidth="1"/>
    <col min="3586" max="3586" width="16.7109375" style="739" customWidth="1"/>
    <col min="3587" max="3589" width="15.7109375" style="739" customWidth="1"/>
    <col min="3590" max="3590" width="13.7109375" style="739" customWidth="1"/>
    <col min="3591" max="3591" width="15.7109375" style="739" customWidth="1"/>
    <col min="3592" max="3592" width="12.7109375" style="739" customWidth="1"/>
    <col min="3593" max="3593" width="1.7109375" style="739" customWidth="1"/>
    <col min="3594" max="3840" width="11.42578125" style="739"/>
    <col min="3841" max="3841" width="1.7109375" style="739" customWidth="1"/>
    <col min="3842" max="3842" width="16.7109375" style="739" customWidth="1"/>
    <col min="3843" max="3845" width="15.7109375" style="739" customWidth="1"/>
    <col min="3846" max="3846" width="13.7109375" style="739" customWidth="1"/>
    <col min="3847" max="3847" width="15.7109375" style="739" customWidth="1"/>
    <col min="3848" max="3848" width="12.7109375" style="739" customWidth="1"/>
    <col min="3849" max="3849" width="1.7109375" style="739" customWidth="1"/>
    <col min="3850" max="4096" width="11.42578125" style="739"/>
    <col min="4097" max="4097" width="1.7109375" style="739" customWidth="1"/>
    <col min="4098" max="4098" width="16.7109375" style="739" customWidth="1"/>
    <col min="4099" max="4101" width="15.7109375" style="739" customWidth="1"/>
    <col min="4102" max="4102" width="13.7109375" style="739" customWidth="1"/>
    <col min="4103" max="4103" width="15.7109375" style="739" customWidth="1"/>
    <col min="4104" max="4104" width="12.7109375" style="739" customWidth="1"/>
    <col min="4105" max="4105" width="1.7109375" style="739" customWidth="1"/>
    <col min="4106" max="4352" width="11.42578125" style="739"/>
    <col min="4353" max="4353" width="1.7109375" style="739" customWidth="1"/>
    <col min="4354" max="4354" width="16.7109375" style="739" customWidth="1"/>
    <col min="4355" max="4357" width="15.7109375" style="739" customWidth="1"/>
    <col min="4358" max="4358" width="13.7109375" style="739" customWidth="1"/>
    <col min="4359" max="4359" width="15.7109375" style="739" customWidth="1"/>
    <col min="4360" max="4360" width="12.7109375" style="739" customWidth="1"/>
    <col min="4361" max="4361" width="1.7109375" style="739" customWidth="1"/>
    <col min="4362" max="4608" width="11.42578125" style="739"/>
    <col min="4609" max="4609" width="1.7109375" style="739" customWidth="1"/>
    <col min="4610" max="4610" width="16.7109375" style="739" customWidth="1"/>
    <col min="4611" max="4613" width="15.7109375" style="739" customWidth="1"/>
    <col min="4614" max="4614" width="13.7109375" style="739" customWidth="1"/>
    <col min="4615" max="4615" width="15.7109375" style="739" customWidth="1"/>
    <col min="4616" max="4616" width="12.7109375" style="739" customWidth="1"/>
    <col min="4617" max="4617" width="1.7109375" style="739" customWidth="1"/>
    <col min="4618" max="4864" width="11.42578125" style="739"/>
    <col min="4865" max="4865" width="1.7109375" style="739" customWidth="1"/>
    <col min="4866" max="4866" width="16.7109375" style="739" customWidth="1"/>
    <col min="4867" max="4869" width="15.7109375" style="739" customWidth="1"/>
    <col min="4870" max="4870" width="13.7109375" style="739" customWidth="1"/>
    <col min="4871" max="4871" width="15.7109375" style="739" customWidth="1"/>
    <col min="4872" max="4872" width="12.7109375" style="739" customWidth="1"/>
    <col min="4873" max="4873" width="1.7109375" style="739" customWidth="1"/>
    <col min="4874" max="5120" width="11.42578125" style="739"/>
    <col min="5121" max="5121" width="1.7109375" style="739" customWidth="1"/>
    <col min="5122" max="5122" width="16.7109375" style="739" customWidth="1"/>
    <col min="5123" max="5125" width="15.7109375" style="739" customWidth="1"/>
    <col min="5126" max="5126" width="13.7109375" style="739" customWidth="1"/>
    <col min="5127" max="5127" width="15.7109375" style="739" customWidth="1"/>
    <col min="5128" max="5128" width="12.7109375" style="739" customWidth="1"/>
    <col min="5129" max="5129" width="1.7109375" style="739" customWidth="1"/>
    <col min="5130" max="5376" width="11.42578125" style="739"/>
    <col min="5377" max="5377" width="1.7109375" style="739" customWidth="1"/>
    <col min="5378" max="5378" width="16.7109375" style="739" customWidth="1"/>
    <col min="5379" max="5381" width="15.7109375" style="739" customWidth="1"/>
    <col min="5382" max="5382" width="13.7109375" style="739" customWidth="1"/>
    <col min="5383" max="5383" width="15.7109375" style="739" customWidth="1"/>
    <col min="5384" max="5384" width="12.7109375" style="739" customWidth="1"/>
    <col min="5385" max="5385" width="1.7109375" style="739" customWidth="1"/>
    <col min="5386" max="5632" width="11.42578125" style="739"/>
    <col min="5633" max="5633" width="1.7109375" style="739" customWidth="1"/>
    <col min="5634" max="5634" width="16.7109375" style="739" customWidth="1"/>
    <col min="5635" max="5637" width="15.7109375" style="739" customWidth="1"/>
    <col min="5638" max="5638" width="13.7109375" style="739" customWidth="1"/>
    <col min="5639" max="5639" width="15.7109375" style="739" customWidth="1"/>
    <col min="5640" max="5640" width="12.7109375" style="739" customWidth="1"/>
    <col min="5641" max="5641" width="1.7109375" style="739" customWidth="1"/>
    <col min="5642" max="5888" width="11.42578125" style="739"/>
    <col min="5889" max="5889" width="1.7109375" style="739" customWidth="1"/>
    <col min="5890" max="5890" width="16.7109375" style="739" customWidth="1"/>
    <col min="5891" max="5893" width="15.7109375" style="739" customWidth="1"/>
    <col min="5894" max="5894" width="13.7109375" style="739" customWidth="1"/>
    <col min="5895" max="5895" width="15.7109375" style="739" customWidth="1"/>
    <col min="5896" max="5896" width="12.7109375" style="739" customWidth="1"/>
    <col min="5897" max="5897" width="1.7109375" style="739" customWidth="1"/>
    <col min="5898" max="6144" width="11.42578125" style="739"/>
    <col min="6145" max="6145" width="1.7109375" style="739" customWidth="1"/>
    <col min="6146" max="6146" width="16.7109375" style="739" customWidth="1"/>
    <col min="6147" max="6149" width="15.7109375" style="739" customWidth="1"/>
    <col min="6150" max="6150" width="13.7109375" style="739" customWidth="1"/>
    <col min="6151" max="6151" width="15.7109375" style="739" customWidth="1"/>
    <col min="6152" max="6152" width="12.7109375" style="739" customWidth="1"/>
    <col min="6153" max="6153" width="1.7109375" style="739" customWidth="1"/>
    <col min="6154" max="6400" width="11.42578125" style="739"/>
    <col min="6401" max="6401" width="1.7109375" style="739" customWidth="1"/>
    <col min="6402" max="6402" width="16.7109375" style="739" customWidth="1"/>
    <col min="6403" max="6405" width="15.7109375" style="739" customWidth="1"/>
    <col min="6406" max="6406" width="13.7109375" style="739" customWidth="1"/>
    <col min="6407" max="6407" width="15.7109375" style="739" customWidth="1"/>
    <col min="6408" max="6408" width="12.7109375" style="739" customWidth="1"/>
    <col min="6409" max="6409" width="1.7109375" style="739" customWidth="1"/>
    <col min="6410" max="6656" width="11.42578125" style="739"/>
    <col min="6657" max="6657" width="1.7109375" style="739" customWidth="1"/>
    <col min="6658" max="6658" width="16.7109375" style="739" customWidth="1"/>
    <col min="6659" max="6661" width="15.7109375" style="739" customWidth="1"/>
    <col min="6662" max="6662" width="13.7109375" style="739" customWidth="1"/>
    <col min="6663" max="6663" width="15.7109375" style="739" customWidth="1"/>
    <col min="6664" max="6664" width="12.7109375" style="739" customWidth="1"/>
    <col min="6665" max="6665" width="1.7109375" style="739" customWidth="1"/>
    <col min="6666" max="6912" width="11.42578125" style="739"/>
    <col min="6913" max="6913" width="1.7109375" style="739" customWidth="1"/>
    <col min="6914" max="6914" width="16.7109375" style="739" customWidth="1"/>
    <col min="6915" max="6917" width="15.7109375" style="739" customWidth="1"/>
    <col min="6918" max="6918" width="13.7109375" style="739" customWidth="1"/>
    <col min="6919" max="6919" width="15.7109375" style="739" customWidth="1"/>
    <col min="6920" max="6920" width="12.7109375" style="739" customWidth="1"/>
    <col min="6921" max="6921" width="1.7109375" style="739" customWidth="1"/>
    <col min="6922" max="7168" width="11.42578125" style="739"/>
    <col min="7169" max="7169" width="1.7109375" style="739" customWidth="1"/>
    <col min="7170" max="7170" width="16.7109375" style="739" customWidth="1"/>
    <col min="7171" max="7173" width="15.7109375" style="739" customWidth="1"/>
    <col min="7174" max="7174" width="13.7109375" style="739" customWidth="1"/>
    <col min="7175" max="7175" width="15.7109375" style="739" customWidth="1"/>
    <col min="7176" max="7176" width="12.7109375" style="739" customWidth="1"/>
    <col min="7177" max="7177" width="1.7109375" style="739" customWidth="1"/>
    <col min="7178" max="7424" width="11.42578125" style="739"/>
    <col min="7425" max="7425" width="1.7109375" style="739" customWidth="1"/>
    <col min="7426" max="7426" width="16.7109375" style="739" customWidth="1"/>
    <col min="7427" max="7429" width="15.7109375" style="739" customWidth="1"/>
    <col min="7430" max="7430" width="13.7109375" style="739" customWidth="1"/>
    <col min="7431" max="7431" width="15.7109375" style="739" customWidth="1"/>
    <col min="7432" max="7432" width="12.7109375" style="739" customWidth="1"/>
    <col min="7433" max="7433" width="1.7109375" style="739" customWidth="1"/>
    <col min="7434" max="7680" width="11.42578125" style="739"/>
    <col min="7681" max="7681" width="1.7109375" style="739" customWidth="1"/>
    <col min="7682" max="7682" width="16.7109375" style="739" customWidth="1"/>
    <col min="7683" max="7685" width="15.7109375" style="739" customWidth="1"/>
    <col min="7686" max="7686" width="13.7109375" style="739" customWidth="1"/>
    <col min="7687" max="7687" width="15.7109375" style="739" customWidth="1"/>
    <col min="7688" max="7688" width="12.7109375" style="739" customWidth="1"/>
    <col min="7689" max="7689" width="1.7109375" style="739" customWidth="1"/>
    <col min="7690" max="7936" width="11.42578125" style="739"/>
    <col min="7937" max="7937" width="1.7109375" style="739" customWidth="1"/>
    <col min="7938" max="7938" width="16.7109375" style="739" customWidth="1"/>
    <col min="7939" max="7941" width="15.7109375" style="739" customWidth="1"/>
    <col min="7942" max="7942" width="13.7109375" style="739" customWidth="1"/>
    <col min="7943" max="7943" width="15.7109375" style="739" customWidth="1"/>
    <col min="7944" max="7944" width="12.7109375" style="739" customWidth="1"/>
    <col min="7945" max="7945" width="1.7109375" style="739" customWidth="1"/>
    <col min="7946" max="8192" width="11.42578125" style="739"/>
    <col min="8193" max="8193" width="1.7109375" style="739" customWidth="1"/>
    <col min="8194" max="8194" width="16.7109375" style="739" customWidth="1"/>
    <col min="8195" max="8197" width="15.7109375" style="739" customWidth="1"/>
    <col min="8198" max="8198" width="13.7109375" style="739" customWidth="1"/>
    <col min="8199" max="8199" width="15.7109375" style="739" customWidth="1"/>
    <col min="8200" max="8200" width="12.7109375" style="739" customWidth="1"/>
    <col min="8201" max="8201" width="1.7109375" style="739" customWidth="1"/>
    <col min="8202" max="8448" width="11.42578125" style="739"/>
    <col min="8449" max="8449" width="1.7109375" style="739" customWidth="1"/>
    <col min="8450" max="8450" width="16.7109375" style="739" customWidth="1"/>
    <col min="8451" max="8453" width="15.7109375" style="739" customWidth="1"/>
    <col min="8454" max="8454" width="13.7109375" style="739" customWidth="1"/>
    <col min="8455" max="8455" width="15.7109375" style="739" customWidth="1"/>
    <col min="8456" max="8456" width="12.7109375" style="739" customWidth="1"/>
    <col min="8457" max="8457" width="1.7109375" style="739" customWidth="1"/>
    <col min="8458" max="8704" width="11.42578125" style="739"/>
    <col min="8705" max="8705" width="1.7109375" style="739" customWidth="1"/>
    <col min="8706" max="8706" width="16.7109375" style="739" customWidth="1"/>
    <col min="8707" max="8709" width="15.7109375" style="739" customWidth="1"/>
    <col min="8710" max="8710" width="13.7109375" style="739" customWidth="1"/>
    <col min="8711" max="8711" width="15.7109375" style="739" customWidth="1"/>
    <col min="8712" max="8712" width="12.7109375" style="739" customWidth="1"/>
    <col min="8713" max="8713" width="1.7109375" style="739" customWidth="1"/>
    <col min="8714" max="8960" width="11.42578125" style="739"/>
    <col min="8961" max="8961" width="1.7109375" style="739" customWidth="1"/>
    <col min="8962" max="8962" width="16.7109375" style="739" customWidth="1"/>
    <col min="8963" max="8965" width="15.7109375" style="739" customWidth="1"/>
    <col min="8966" max="8966" width="13.7109375" style="739" customWidth="1"/>
    <col min="8967" max="8967" width="15.7109375" style="739" customWidth="1"/>
    <col min="8968" max="8968" width="12.7109375" style="739" customWidth="1"/>
    <col min="8969" max="8969" width="1.7109375" style="739" customWidth="1"/>
    <col min="8970" max="9216" width="11.42578125" style="739"/>
    <col min="9217" max="9217" width="1.7109375" style="739" customWidth="1"/>
    <col min="9218" max="9218" width="16.7109375" style="739" customWidth="1"/>
    <col min="9219" max="9221" width="15.7109375" style="739" customWidth="1"/>
    <col min="9222" max="9222" width="13.7109375" style="739" customWidth="1"/>
    <col min="9223" max="9223" width="15.7109375" style="739" customWidth="1"/>
    <col min="9224" max="9224" width="12.7109375" style="739" customWidth="1"/>
    <col min="9225" max="9225" width="1.7109375" style="739" customWidth="1"/>
    <col min="9226" max="9472" width="11.42578125" style="739"/>
    <col min="9473" max="9473" width="1.7109375" style="739" customWidth="1"/>
    <col min="9474" max="9474" width="16.7109375" style="739" customWidth="1"/>
    <col min="9475" max="9477" width="15.7109375" style="739" customWidth="1"/>
    <col min="9478" max="9478" width="13.7109375" style="739" customWidth="1"/>
    <col min="9479" max="9479" width="15.7109375" style="739" customWidth="1"/>
    <col min="9480" max="9480" width="12.7109375" style="739" customWidth="1"/>
    <col min="9481" max="9481" width="1.7109375" style="739" customWidth="1"/>
    <col min="9482" max="9728" width="11.42578125" style="739"/>
    <col min="9729" max="9729" width="1.7109375" style="739" customWidth="1"/>
    <col min="9730" max="9730" width="16.7109375" style="739" customWidth="1"/>
    <col min="9731" max="9733" width="15.7109375" style="739" customWidth="1"/>
    <col min="9734" max="9734" width="13.7109375" style="739" customWidth="1"/>
    <col min="9735" max="9735" width="15.7109375" style="739" customWidth="1"/>
    <col min="9736" max="9736" width="12.7109375" style="739" customWidth="1"/>
    <col min="9737" max="9737" width="1.7109375" style="739" customWidth="1"/>
    <col min="9738" max="9984" width="11.42578125" style="739"/>
    <col min="9985" max="9985" width="1.7109375" style="739" customWidth="1"/>
    <col min="9986" max="9986" width="16.7109375" style="739" customWidth="1"/>
    <col min="9987" max="9989" width="15.7109375" style="739" customWidth="1"/>
    <col min="9990" max="9990" width="13.7109375" style="739" customWidth="1"/>
    <col min="9991" max="9991" width="15.7109375" style="739" customWidth="1"/>
    <col min="9992" max="9992" width="12.7109375" style="739" customWidth="1"/>
    <col min="9993" max="9993" width="1.7109375" style="739" customWidth="1"/>
    <col min="9994" max="10240" width="11.42578125" style="739"/>
    <col min="10241" max="10241" width="1.7109375" style="739" customWidth="1"/>
    <col min="10242" max="10242" width="16.7109375" style="739" customWidth="1"/>
    <col min="10243" max="10245" width="15.7109375" style="739" customWidth="1"/>
    <col min="10246" max="10246" width="13.7109375" style="739" customWidth="1"/>
    <col min="10247" max="10247" width="15.7109375" style="739" customWidth="1"/>
    <col min="10248" max="10248" width="12.7109375" style="739" customWidth="1"/>
    <col min="10249" max="10249" width="1.7109375" style="739" customWidth="1"/>
    <col min="10250" max="10496" width="11.42578125" style="739"/>
    <col min="10497" max="10497" width="1.7109375" style="739" customWidth="1"/>
    <col min="10498" max="10498" width="16.7109375" style="739" customWidth="1"/>
    <col min="10499" max="10501" width="15.7109375" style="739" customWidth="1"/>
    <col min="10502" max="10502" width="13.7109375" style="739" customWidth="1"/>
    <col min="10503" max="10503" width="15.7109375" style="739" customWidth="1"/>
    <col min="10504" max="10504" width="12.7109375" style="739" customWidth="1"/>
    <col min="10505" max="10505" width="1.7109375" style="739" customWidth="1"/>
    <col min="10506" max="10752" width="11.42578125" style="739"/>
    <col min="10753" max="10753" width="1.7109375" style="739" customWidth="1"/>
    <col min="10754" max="10754" width="16.7109375" style="739" customWidth="1"/>
    <col min="10755" max="10757" width="15.7109375" style="739" customWidth="1"/>
    <col min="10758" max="10758" width="13.7109375" style="739" customWidth="1"/>
    <col min="10759" max="10759" width="15.7109375" style="739" customWidth="1"/>
    <col min="10760" max="10760" width="12.7109375" style="739" customWidth="1"/>
    <col min="10761" max="10761" width="1.7109375" style="739" customWidth="1"/>
    <col min="10762" max="11008" width="11.42578125" style="739"/>
    <col min="11009" max="11009" width="1.7109375" style="739" customWidth="1"/>
    <col min="11010" max="11010" width="16.7109375" style="739" customWidth="1"/>
    <col min="11011" max="11013" width="15.7109375" style="739" customWidth="1"/>
    <col min="11014" max="11014" width="13.7109375" style="739" customWidth="1"/>
    <col min="11015" max="11015" width="15.7109375" style="739" customWidth="1"/>
    <col min="11016" max="11016" width="12.7109375" style="739" customWidth="1"/>
    <col min="11017" max="11017" width="1.7109375" style="739" customWidth="1"/>
    <col min="11018" max="11264" width="11.42578125" style="739"/>
    <col min="11265" max="11265" width="1.7109375" style="739" customWidth="1"/>
    <col min="11266" max="11266" width="16.7109375" style="739" customWidth="1"/>
    <col min="11267" max="11269" width="15.7109375" style="739" customWidth="1"/>
    <col min="11270" max="11270" width="13.7109375" style="739" customWidth="1"/>
    <col min="11271" max="11271" width="15.7109375" style="739" customWidth="1"/>
    <col min="11272" max="11272" width="12.7109375" style="739" customWidth="1"/>
    <col min="11273" max="11273" width="1.7109375" style="739" customWidth="1"/>
    <col min="11274" max="11520" width="11.42578125" style="739"/>
    <col min="11521" max="11521" width="1.7109375" style="739" customWidth="1"/>
    <col min="11522" max="11522" width="16.7109375" style="739" customWidth="1"/>
    <col min="11523" max="11525" width="15.7109375" style="739" customWidth="1"/>
    <col min="11526" max="11526" width="13.7109375" style="739" customWidth="1"/>
    <col min="11527" max="11527" width="15.7109375" style="739" customWidth="1"/>
    <col min="11528" max="11528" width="12.7109375" style="739" customWidth="1"/>
    <col min="11529" max="11529" width="1.7109375" style="739" customWidth="1"/>
    <col min="11530" max="11776" width="11.42578125" style="739"/>
    <col min="11777" max="11777" width="1.7109375" style="739" customWidth="1"/>
    <col min="11778" max="11778" width="16.7109375" style="739" customWidth="1"/>
    <col min="11779" max="11781" width="15.7109375" style="739" customWidth="1"/>
    <col min="11782" max="11782" width="13.7109375" style="739" customWidth="1"/>
    <col min="11783" max="11783" width="15.7109375" style="739" customWidth="1"/>
    <col min="11784" max="11784" width="12.7109375" style="739" customWidth="1"/>
    <col min="11785" max="11785" width="1.7109375" style="739" customWidth="1"/>
    <col min="11786" max="12032" width="11.42578125" style="739"/>
    <col min="12033" max="12033" width="1.7109375" style="739" customWidth="1"/>
    <col min="12034" max="12034" width="16.7109375" style="739" customWidth="1"/>
    <col min="12035" max="12037" width="15.7109375" style="739" customWidth="1"/>
    <col min="12038" max="12038" width="13.7109375" style="739" customWidth="1"/>
    <col min="12039" max="12039" width="15.7109375" style="739" customWidth="1"/>
    <col min="12040" max="12040" width="12.7109375" style="739" customWidth="1"/>
    <col min="12041" max="12041" width="1.7109375" style="739" customWidth="1"/>
    <col min="12042" max="12288" width="11.42578125" style="739"/>
    <col min="12289" max="12289" width="1.7109375" style="739" customWidth="1"/>
    <col min="12290" max="12290" width="16.7109375" style="739" customWidth="1"/>
    <col min="12291" max="12293" width="15.7109375" style="739" customWidth="1"/>
    <col min="12294" max="12294" width="13.7109375" style="739" customWidth="1"/>
    <col min="12295" max="12295" width="15.7109375" style="739" customWidth="1"/>
    <col min="12296" max="12296" width="12.7109375" style="739" customWidth="1"/>
    <col min="12297" max="12297" width="1.7109375" style="739" customWidth="1"/>
    <col min="12298" max="12544" width="11.42578125" style="739"/>
    <col min="12545" max="12545" width="1.7109375" style="739" customWidth="1"/>
    <col min="12546" max="12546" width="16.7109375" style="739" customWidth="1"/>
    <col min="12547" max="12549" width="15.7109375" style="739" customWidth="1"/>
    <col min="12550" max="12550" width="13.7109375" style="739" customWidth="1"/>
    <col min="12551" max="12551" width="15.7109375" style="739" customWidth="1"/>
    <col min="12552" max="12552" width="12.7109375" style="739" customWidth="1"/>
    <col min="12553" max="12553" width="1.7109375" style="739" customWidth="1"/>
    <col min="12554" max="12800" width="11.42578125" style="739"/>
    <col min="12801" max="12801" width="1.7109375" style="739" customWidth="1"/>
    <col min="12802" max="12802" width="16.7109375" style="739" customWidth="1"/>
    <col min="12803" max="12805" width="15.7109375" style="739" customWidth="1"/>
    <col min="12806" max="12806" width="13.7109375" style="739" customWidth="1"/>
    <col min="12807" max="12807" width="15.7109375" style="739" customWidth="1"/>
    <col min="12808" max="12808" width="12.7109375" style="739" customWidth="1"/>
    <col min="12809" max="12809" width="1.7109375" style="739" customWidth="1"/>
    <col min="12810" max="13056" width="11.42578125" style="739"/>
    <col min="13057" max="13057" width="1.7109375" style="739" customWidth="1"/>
    <col min="13058" max="13058" width="16.7109375" style="739" customWidth="1"/>
    <col min="13059" max="13061" width="15.7109375" style="739" customWidth="1"/>
    <col min="13062" max="13062" width="13.7109375" style="739" customWidth="1"/>
    <col min="13063" max="13063" width="15.7109375" style="739" customWidth="1"/>
    <col min="13064" max="13064" width="12.7109375" style="739" customWidth="1"/>
    <col min="13065" max="13065" width="1.7109375" style="739" customWidth="1"/>
    <col min="13066" max="13312" width="11.42578125" style="739"/>
    <col min="13313" max="13313" width="1.7109375" style="739" customWidth="1"/>
    <col min="13314" max="13314" width="16.7109375" style="739" customWidth="1"/>
    <col min="13315" max="13317" width="15.7109375" style="739" customWidth="1"/>
    <col min="13318" max="13318" width="13.7109375" style="739" customWidth="1"/>
    <col min="13319" max="13319" width="15.7109375" style="739" customWidth="1"/>
    <col min="13320" max="13320" width="12.7109375" style="739" customWidth="1"/>
    <col min="13321" max="13321" width="1.7109375" style="739" customWidth="1"/>
    <col min="13322" max="13568" width="11.42578125" style="739"/>
    <col min="13569" max="13569" width="1.7109375" style="739" customWidth="1"/>
    <col min="13570" max="13570" width="16.7109375" style="739" customWidth="1"/>
    <col min="13571" max="13573" width="15.7109375" style="739" customWidth="1"/>
    <col min="13574" max="13574" width="13.7109375" style="739" customWidth="1"/>
    <col min="13575" max="13575" width="15.7109375" style="739" customWidth="1"/>
    <col min="13576" max="13576" width="12.7109375" style="739" customWidth="1"/>
    <col min="13577" max="13577" width="1.7109375" style="739" customWidth="1"/>
    <col min="13578" max="13824" width="11.42578125" style="739"/>
    <col min="13825" max="13825" width="1.7109375" style="739" customWidth="1"/>
    <col min="13826" max="13826" width="16.7109375" style="739" customWidth="1"/>
    <col min="13827" max="13829" width="15.7109375" style="739" customWidth="1"/>
    <col min="13830" max="13830" width="13.7109375" style="739" customWidth="1"/>
    <col min="13831" max="13831" width="15.7109375" style="739" customWidth="1"/>
    <col min="13832" max="13832" width="12.7109375" style="739" customWidth="1"/>
    <col min="13833" max="13833" width="1.7109375" style="739" customWidth="1"/>
    <col min="13834" max="14080" width="11.42578125" style="739"/>
    <col min="14081" max="14081" width="1.7109375" style="739" customWidth="1"/>
    <col min="14082" max="14082" width="16.7109375" style="739" customWidth="1"/>
    <col min="14083" max="14085" width="15.7109375" style="739" customWidth="1"/>
    <col min="14086" max="14086" width="13.7109375" style="739" customWidth="1"/>
    <col min="14087" max="14087" width="15.7109375" style="739" customWidth="1"/>
    <col min="14088" max="14088" width="12.7109375" style="739" customWidth="1"/>
    <col min="14089" max="14089" width="1.7109375" style="739" customWidth="1"/>
    <col min="14090" max="14336" width="11.42578125" style="739"/>
    <col min="14337" max="14337" width="1.7109375" style="739" customWidth="1"/>
    <col min="14338" max="14338" width="16.7109375" style="739" customWidth="1"/>
    <col min="14339" max="14341" width="15.7109375" style="739" customWidth="1"/>
    <col min="14342" max="14342" width="13.7109375" style="739" customWidth="1"/>
    <col min="14343" max="14343" width="15.7109375" style="739" customWidth="1"/>
    <col min="14344" max="14344" width="12.7109375" style="739" customWidth="1"/>
    <col min="14345" max="14345" width="1.7109375" style="739" customWidth="1"/>
    <col min="14346" max="14592" width="11.42578125" style="739"/>
    <col min="14593" max="14593" width="1.7109375" style="739" customWidth="1"/>
    <col min="14594" max="14594" width="16.7109375" style="739" customWidth="1"/>
    <col min="14595" max="14597" width="15.7109375" style="739" customWidth="1"/>
    <col min="14598" max="14598" width="13.7109375" style="739" customWidth="1"/>
    <col min="14599" max="14599" width="15.7109375" style="739" customWidth="1"/>
    <col min="14600" max="14600" width="12.7109375" style="739" customWidth="1"/>
    <col min="14601" max="14601" width="1.7109375" style="739" customWidth="1"/>
    <col min="14602" max="14848" width="11.42578125" style="739"/>
    <col min="14849" max="14849" width="1.7109375" style="739" customWidth="1"/>
    <col min="14850" max="14850" width="16.7109375" style="739" customWidth="1"/>
    <col min="14851" max="14853" width="15.7109375" style="739" customWidth="1"/>
    <col min="14854" max="14854" width="13.7109375" style="739" customWidth="1"/>
    <col min="14855" max="14855" width="15.7109375" style="739" customWidth="1"/>
    <col min="14856" max="14856" width="12.7109375" style="739" customWidth="1"/>
    <col min="14857" max="14857" width="1.7109375" style="739" customWidth="1"/>
    <col min="14858" max="15104" width="11.42578125" style="739"/>
    <col min="15105" max="15105" width="1.7109375" style="739" customWidth="1"/>
    <col min="15106" max="15106" width="16.7109375" style="739" customWidth="1"/>
    <col min="15107" max="15109" width="15.7109375" style="739" customWidth="1"/>
    <col min="15110" max="15110" width="13.7109375" style="739" customWidth="1"/>
    <col min="15111" max="15111" width="15.7109375" style="739" customWidth="1"/>
    <col min="15112" max="15112" width="12.7109375" style="739" customWidth="1"/>
    <col min="15113" max="15113" width="1.7109375" style="739" customWidth="1"/>
    <col min="15114" max="15360" width="11.42578125" style="739"/>
    <col min="15361" max="15361" width="1.7109375" style="739" customWidth="1"/>
    <col min="15362" max="15362" width="16.7109375" style="739" customWidth="1"/>
    <col min="15363" max="15365" width="15.7109375" style="739" customWidth="1"/>
    <col min="15366" max="15366" width="13.7109375" style="739" customWidth="1"/>
    <col min="15367" max="15367" width="15.7109375" style="739" customWidth="1"/>
    <col min="15368" max="15368" width="12.7109375" style="739" customWidth="1"/>
    <col min="15369" max="15369" width="1.7109375" style="739" customWidth="1"/>
    <col min="15370" max="15616" width="11.42578125" style="739"/>
    <col min="15617" max="15617" width="1.7109375" style="739" customWidth="1"/>
    <col min="15618" max="15618" width="16.7109375" style="739" customWidth="1"/>
    <col min="15619" max="15621" width="15.7109375" style="739" customWidth="1"/>
    <col min="15622" max="15622" width="13.7109375" style="739" customWidth="1"/>
    <col min="15623" max="15623" width="15.7109375" style="739" customWidth="1"/>
    <col min="15624" max="15624" width="12.7109375" style="739" customWidth="1"/>
    <col min="15625" max="15625" width="1.7109375" style="739" customWidth="1"/>
    <col min="15626" max="15872" width="11.42578125" style="739"/>
    <col min="15873" max="15873" width="1.7109375" style="739" customWidth="1"/>
    <col min="15874" max="15874" width="16.7109375" style="739" customWidth="1"/>
    <col min="15875" max="15877" width="15.7109375" style="739" customWidth="1"/>
    <col min="15878" max="15878" width="13.7109375" style="739" customWidth="1"/>
    <col min="15879" max="15879" width="15.7109375" style="739" customWidth="1"/>
    <col min="15880" max="15880" width="12.7109375" style="739" customWidth="1"/>
    <col min="15881" max="15881" width="1.7109375" style="739" customWidth="1"/>
    <col min="15882" max="16128" width="11.42578125" style="739"/>
    <col min="16129" max="16129" width="1.7109375" style="739" customWidth="1"/>
    <col min="16130" max="16130" width="16.7109375" style="739" customWidth="1"/>
    <col min="16131" max="16133" width="15.7109375" style="739" customWidth="1"/>
    <col min="16134" max="16134" width="13.7109375" style="739" customWidth="1"/>
    <col min="16135" max="16135" width="15.7109375" style="739" customWidth="1"/>
    <col min="16136" max="16136" width="12.7109375" style="739" customWidth="1"/>
    <col min="16137" max="16137" width="1.7109375" style="739" customWidth="1"/>
    <col min="16138" max="16384" width="11.42578125" style="739"/>
  </cols>
  <sheetData>
    <row r="1" spans="2:11" ht="10.35" customHeight="1" thickBot="1"/>
    <row r="2" spans="2:11" ht="15" customHeight="1">
      <c r="B2" s="740"/>
      <c r="C2" s="741"/>
      <c r="D2" s="741"/>
      <c r="E2" s="742"/>
      <c r="F2" s="1624" t="s">
        <v>1734</v>
      </c>
      <c r="G2" s="1625"/>
      <c r="H2" s="1626"/>
    </row>
    <row r="3" spans="2:11" ht="47.25" customHeight="1" thickBot="1">
      <c r="B3" s="743"/>
      <c r="C3" s="1628" t="s">
        <v>320</v>
      </c>
      <c r="D3" s="1628"/>
      <c r="E3" s="1629"/>
      <c r="F3" s="1627"/>
      <c r="G3" s="1628"/>
      <c r="H3" s="1629"/>
    </row>
    <row r="4" spans="2:11" ht="15" customHeight="1" thickBot="1">
      <c r="B4" s="744"/>
      <c r="C4" s="744"/>
      <c r="D4" s="744"/>
      <c r="E4" s="744"/>
      <c r="F4" s="744"/>
      <c r="G4" s="744"/>
      <c r="H4" s="744"/>
    </row>
    <row r="5" spans="2:11" ht="38.25" customHeight="1" thickBot="1">
      <c r="B5" s="1630"/>
      <c r="C5" s="1631"/>
      <c r="D5" s="1632"/>
      <c r="E5" s="1632"/>
      <c r="F5" s="1633"/>
      <c r="G5" s="1634" t="s">
        <v>1762</v>
      </c>
      <c r="H5" s="1635"/>
    </row>
    <row r="6" spans="2:11" ht="15" customHeight="1" thickBot="1">
      <c r="B6" s="744"/>
      <c r="C6" s="744"/>
      <c r="D6" s="744"/>
      <c r="E6" s="744"/>
      <c r="F6" s="744"/>
      <c r="G6" s="744"/>
      <c r="H6" s="744"/>
    </row>
    <row r="7" spans="2:11" ht="30" customHeight="1" thickBot="1">
      <c r="B7" s="1630" t="str">
        <f>+'PRESUPUESTO OFICIAL'!G40</f>
        <v>SUMINISTRO Y APLICACION DE ESTUCO Y PINTURA</v>
      </c>
      <c r="C7" s="1631"/>
      <c r="D7" s="1632"/>
      <c r="E7" s="1632"/>
      <c r="F7" s="1633"/>
      <c r="G7" s="1636" t="s">
        <v>1755</v>
      </c>
      <c r="H7" s="1637"/>
    </row>
    <row r="8" spans="2:11" ht="15" customHeight="1">
      <c r="B8" s="744"/>
      <c r="C8" s="744"/>
      <c r="D8" s="744"/>
      <c r="E8" s="744"/>
      <c r="F8" s="744"/>
      <c r="G8" s="744"/>
      <c r="H8" s="744"/>
    </row>
    <row r="9" spans="2:11" ht="15" customHeight="1" thickBot="1">
      <c r="B9" s="1638" t="s">
        <v>1736</v>
      </c>
      <c r="C9" s="1638"/>
      <c r="D9" s="1638"/>
      <c r="E9" s="1638"/>
      <c r="F9" s="1638"/>
      <c r="G9" s="1638"/>
      <c r="H9" s="1638"/>
    </row>
    <row r="10" spans="2:11" ht="15" customHeight="1">
      <c r="B10" s="1639" t="s">
        <v>1737</v>
      </c>
      <c r="C10" s="1640"/>
      <c r="D10" s="745" t="s">
        <v>1738</v>
      </c>
      <c r="E10" s="745" t="s">
        <v>26</v>
      </c>
      <c r="F10" s="745" t="s">
        <v>1739</v>
      </c>
      <c r="G10" s="746" t="s">
        <v>1740</v>
      </c>
      <c r="H10" s="1641"/>
    </row>
    <row r="11" spans="2:11" ht="15" customHeight="1">
      <c r="B11" s="1644" t="s">
        <v>1741</v>
      </c>
      <c r="C11" s="1645"/>
      <c r="D11" s="747"/>
      <c r="E11" s="747"/>
      <c r="F11" s="747">
        <v>0.1</v>
      </c>
      <c r="G11" s="798">
        <f>+F11*H39</f>
        <v>992.61500000000001</v>
      </c>
      <c r="H11" s="1642"/>
    </row>
    <row r="12" spans="2:11" ht="15" customHeight="1">
      <c r="B12" s="1646"/>
      <c r="C12" s="1647"/>
      <c r="D12" s="747"/>
      <c r="E12" s="749"/>
      <c r="F12" s="747"/>
      <c r="G12" s="798"/>
      <c r="H12" s="1642"/>
      <c r="K12" s="750"/>
    </row>
    <row r="13" spans="2:11" ht="15" customHeight="1" thickBot="1">
      <c r="B13" s="1648"/>
      <c r="C13" s="1649"/>
      <c r="D13" s="751"/>
      <c r="E13" s="752"/>
      <c r="F13" s="751"/>
      <c r="G13" s="753"/>
      <c r="H13" s="1643"/>
    </row>
    <row r="14" spans="2:11" ht="15" customHeight="1" thickBot="1">
      <c r="B14" s="754"/>
      <c r="C14" s="754"/>
      <c r="D14" s="754"/>
      <c r="E14" s="754"/>
      <c r="F14" s="755"/>
      <c r="G14" s="756" t="s">
        <v>1742</v>
      </c>
    </row>
    <row r="15" spans="2:11" ht="15" customHeight="1" thickBot="1">
      <c r="B15" s="744"/>
      <c r="C15" s="744"/>
      <c r="D15" s="744"/>
      <c r="E15" s="744"/>
      <c r="F15" s="744"/>
      <c r="G15" s="755"/>
      <c r="H15" s="757">
        <f>SUM(G11:G12)</f>
        <v>992.61500000000001</v>
      </c>
    </row>
    <row r="16" spans="2:11" ht="15" customHeight="1" thickBot="1">
      <c r="B16" s="1638" t="s">
        <v>1743</v>
      </c>
      <c r="C16" s="1638"/>
      <c r="D16" s="1638"/>
      <c r="E16" s="1638"/>
      <c r="F16" s="1638"/>
      <c r="G16" s="1638"/>
      <c r="H16" s="1638"/>
    </row>
    <row r="17" spans="2:8" ht="15" customHeight="1">
      <c r="B17" s="1639" t="s">
        <v>1737</v>
      </c>
      <c r="C17" s="1640"/>
      <c r="D17" s="745" t="s">
        <v>22</v>
      </c>
      <c r="E17" s="745" t="s">
        <v>4</v>
      </c>
      <c r="F17" s="745" t="s">
        <v>1740</v>
      </c>
      <c r="G17" s="746" t="s">
        <v>1744</v>
      </c>
      <c r="H17" s="1641"/>
    </row>
    <row r="18" spans="2:8" ht="24.75" customHeight="1">
      <c r="B18" s="1644" t="s">
        <v>1745</v>
      </c>
      <c r="C18" s="1645"/>
      <c r="D18" s="747" t="s">
        <v>127</v>
      </c>
      <c r="E18" s="758">
        <v>0.15</v>
      </c>
      <c r="F18" s="759">
        <f>+'MATRIZ DE MERCADO LA LT'!I194</f>
        <v>9576.9120000000003</v>
      </c>
      <c r="G18" s="760">
        <f>+F18*E18</f>
        <v>1436.5368000000001</v>
      </c>
      <c r="H18" s="1642"/>
    </row>
    <row r="19" spans="2:8" ht="15" customHeight="1">
      <c r="B19" s="1644" t="s">
        <v>1746</v>
      </c>
      <c r="C19" s="1645"/>
      <c r="D19" s="761" t="s">
        <v>346</v>
      </c>
      <c r="E19" s="762">
        <v>0.05</v>
      </c>
      <c r="F19" s="763">
        <v>29900</v>
      </c>
      <c r="G19" s="760">
        <f>+F19*E19</f>
        <v>1495</v>
      </c>
      <c r="H19" s="1642"/>
    </row>
    <row r="20" spans="2:8" ht="15" customHeight="1">
      <c r="B20" s="1644"/>
      <c r="C20" s="1645"/>
      <c r="D20" s="761"/>
      <c r="E20" s="761"/>
      <c r="F20" s="763"/>
      <c r="G20" s="760"/>
      <c r="H20" s="1642"/>
    </row>
    <row r="21" spans="2:8" ht="15" customHeight="1" thickBot="1">
      <c r="B21" s="1648"/>
      <c r="C21" s="1649"/>
      <c r="D21" s="751"/>
      <c r="E21" s="751"/>
      <c r="F21" s="752"/>
      <c r="G21" s="753"/>
      <c r="H21" s="1643"/>
    </row>
    <row r="22" spans="2:8" ht="15" customHeight="1" thickBot="1">
      <c r="B22" s="744"/>
      <c r="C22" s="744"/>
      <c r="D22" s="744"/>
      <c r="E22" s="744"/>
      <c r="F22" s="744"/>
      <c r="G22" s="764" t="s">
        <v>1742</v>
      </c>
      <c r="H22" s="765">
        <f>SUM(G18:G21)</f>
        <v>2931.5367999999999</v>
      </c>
    </row>
    <row r="23" spans="2:8" ht="15" customHeight="1">
      <c r="B23" s="744"/>
      <c r="C23" s="744"/>
      <c r="D23" s="744"/>
      <c r="E23" s="744"/>
      <c r="F23" s="744"/>
      <c r="G23" s="744"/>
      <c r="H23" s="766"/>
    </row>
    <row r="24" spans="2:8" ht="15" customHeight="1" thickBot="1">
      <c r="B24" s="1638" t="s">
        <v>1747</v>
      </c>
      <c r="C24" s="1638"/>
      <c r="D24" s="1638"/>
      <c r="E24" s="1638"/>
      <c r="F24" s="1638"/>
      <c r="G24" s="1638"/>
      <c r="H24" s="1638"/>
    </row>
    <row r="25" spans="2:8" ht="15" customHeight="1">
      <c r="B25" s="767" t="s">
        <v>33</v>
      </c>
      <c r="C25" s="745" t="s">
        <v>4</v>
      </c>
      <c r="D25" s="745" t="s">
        <v>35</v>
      </c>
      <c r="E25" s="745" t="s">
        <v>1748</v>
      </c>
      <c r="F25" s="745" t="s">
        <v>36</v>
      </c>
      <c r="G25" s="768" t="s">
        <v>1740</v>
      </c>
      <c r="H25" s="1641"/>
    </row>
    <row r="26" spans="2:8" ht="15" customHeight="1">
      <c r="B26" s="769"/>
      <c r="C26" s="747"/>
      <c r="D26" s="747"/>
      <c r="E26" s="747"/>
      <c r="F26" s="749"/>
      <c r="G26" s="770"/>
      <c r="H26" s="1642"/>
    </row>
    <row r="27" spans="2:8" ht="15" customHeight="1" thickBot="1">
      <c r="B27" s="771"/>
      <c r="C27" s="751"/>
      <c r="D27" s="751"/>
      <c r="E27" s="751"/>
      <c r="F27" s="752"/>
      <c r="G27" s="772"/>
      <c r="H27" s="1643"/>
    </row>
    <row r="28" spans="2:8" ht="15" customHeight="1" thickBot="1">
      <c r="B28" s="744"/>
      <c r="C28" s="744"/>
      <c r="D28" s="744"/>
      <c r="E28" s="744"/>
      <c r="F28" s="744"/>
      <c r="G28" s="764" t="s">
        <v>1742</v>
      </c>
      <c r="H28" s="773">
        <f>SUM(G26:G27)</f>
        <v>0</v>
      </c>
    </row>
    <row r="29" spans="2:8" ht="15" customHeight="1">
      <c r="B29" s="744"/>
      <c r="C29" s="744"/>
      <c r="D29" s="744"/>
      <c r="E29" s="744"/>
      <c r="F29" s="744"/>
      <c r="G29" s="744"/>
      <c r="H29" s="766"/>
    </row>
    <row r="30" spans="2:8" ht="15" customHeight="1" thickBot="1">
      <c r="B30" s="1638" t="s">
        <v>1749</v>
      </c>
      <c r="C30" s="1638"/>
      <c r="D30" s="1638"/>
      <c r="E30" s="1638"/>
      <c r="F30" s="1638"/>
      <c r="G30" s="1638"/>
      <c r="H30" s="1638"/>
    </row>
    <row r="31" spans="2:8" ht="15" customHeight="1" thickBot="1">
      <c r="B31" s="774" t="s">
        <v>38</v>
      </c>
      <c r="C31" s="775" t="s">
        <v>39</v>
      </c>
      <c r="D31" s="775" t="s">
        <v>40</v>
      </c>
      <c r="E31" s="775" t="s">
        <v>41</v>
      </c>
      <c r="F31" s="775" t="s">
        <v>27</v>
      </c>
      <c r="G31" s="776" t="s">
        <v>1740</v>
      </c>
      <c r="H31" s="1641"/>
    </row>
    <row r="32" spans="2:8" ht="15" customHeight="1">
      <c r="B32" s="777" t="s">
        <v>73</v>
      </c>
      <c r="C32" s="800">
        <f>+'MATRIZ DE MERCADO LA LT'!J272</f>
        <v>107251</v>
      </c>
      <c r="D32" s="778"/>
      <c r="E32" s="779"/>
      <c r="F32" s="780">
        <v>23</v>
      </c>
      <c r="G32" s="781">
        <f>+C32/F32</f>
        <v>4663.086956521739</v>
      </c>
      <c r="H32" s="1642"/>
    </row>
    <row r="33" spans="1:10" ht="15" customHeight="1">
      <c r="B33" s="782" t="s">
        <v>1766</v>
      </c>
      <c r="C33" s="801">
        <f>+'MATRIZ DE MERCADO LA LT'!J245</f>
        <v>53625</v>
      </c>
      <c r="D33" s="784"/>
      <c r="E33" s="779"/>
      <c r="F33" s="747">
        <f>+F32</f>
        <v>23</v>
      </c>
      <c r="G33" s="781">
        <f>+C33/F33</f>
        <v>2331.521739130435</v>
      </c>
      <c r="H33" s="1642"/>
    </row>
    <row r="34" spans="1:10" ht="15" customHeight="1">
      <c r="B34" s="782"/>
      <c r="C34" s="783"/>
      <c r="D34" s="747"/>
      <c r="E34" s="749"/>
      <c r="F34" s="747"/>
      <c r="G34" s="785"/>
      <c r="H34" s="1642"/>
    </row>
    <row r="35" spans="1:10" ht="15" customHeight="1" thickBot="1">
      <c r="B35" s="771"/>
      <c r="C35" s="751"/>
      <c r="D35" s="751"/>
      <c r="E35" s="751"/>
      <c r="F35" s="751"/>
      <c r="G35" s="786"/>
      <c r="H35" s="1643"/>
    </row>
    <row r="36" spans="1:10" ht="15" customHeight="1" thickBot="1">
      <c r="B36" s="744" t="s">
        <v>1742</v>
      </c>
      <c r="C36" s="744"/>
      <c r="D36" s="744"/>
      <c r="E36" s="744"/>
      <c r="F36" s="744"/>
      <c r="G36" s="764" t="s">
        <v>1742</v>
      </c>
      <c r="H36" s="765">
        <f>SUM(G32:G35)</f>
        <v>6994.608695652174</v>
      </c>
    </row>
    <row r="37" spans="1:10" ht="15" customHeight="1" thickBot="1">
      <c r="B37" s="744"/>
      <c r="C37" s="744"/>
      <c r="D37" s="744"/>
      <c r="E37" s="744"/>
      <c r="F37" s="744"/>
      <c r="G37" s="744"/>
      <c r="H37" s="766"/>
    </row>
    <row r="38" spans="1:10" ht="15" customHeight="1" thickBot="1">
      <c r="B38" s="1652" t="s">
        <v>1750</v>
      </c>
      <c r="C38" s="1653"/>
      <c r="D38" s="1653"/>
      <c r="E38" s="1653"/>
      <c r="F38" s="1653"/>
      <c r="G38" s="1654"/>
      <c r="H38" s="757">
        <f>(H15+H22+H36)</f>
        <v>10918.760495652174</v>
      </c>
    </row>
    <row r="39" spans="1:10" ht="15" customHeight="1">
      <c r="A39" s="787"/>
      <c r="B39" s="787"/>
      <c r="C39" s="787"/>
      <c r="D39" s="787"/>
      <c r="E39" s="1655"/>
      <c r="F39" s="1656"/>
      <c r="G39" s="1657"/>
      <c r="H39" s="788">
        <v>9926.15</v>
      </c>
    </row>
    <row r="40" spans="1:10" ht="15" customHeight="1">
      <c r="A40" s="787"/>
      <c r="B40" s="787"/>
      <c r="C40" s="787"/>
      <c r="D40" s="787"/>
      <c r="E40" s="1650" t="s">
        <v>1751</v>
      </c>
      <c r="F40" s="1650"/>
      <c r="G40" s="789">
        <v>0.22</v>
      </c>
      <c r="H40" s="790">
        <f>ROUND(H38*G40,0)</f>
        <v>2402</v>
      </c>
      <c r="J40" s="791"/>
    </row>
    <row r="41" spans="1:10" ht="15" customHeight="1">
      <c r="A41" s="787"/>
      <c r="B41" s="787"/>
      <c r="C41" s="787"/>
      <c r="D41" s="787"/>
      <c r="E41" s="1650" t="s">
        <v>1752</v>
      </c>
      <c r="F41" s="1650"/>
      <c r="G41" s="789">
        <v>0.02</v>
      </c>
      <c r="H41" s="790">
        <f>ROUND(H38*G41,0)</f>
        <v>218</v>
      </c>
    </row>
    <row r="42" spans="1:10" ht="15" customHeight="1">
      <c r="A42" s="787"/>
      <c r="B42" s="787"/>
      <c r="C42" s="787"/>
      <c r="D42" s="787"/>
      <c r="E42" s="1650" t="s">
        <v>1753</v>
      </c>
      <c r="F42" s="1650"/>
      <c r="G42" s="789">
        <v>0.05</v>
      </c>
      <c r="H42" s="790">
        <f>ROUND(H38*G42,0)</f>
        <v>546</v>
      </c>
    </row>
    <row r="43" spans="1:10" ht="15" customHeight="1">
      <c r="A43" s="787"/>
      <c r="B43" s="787"/>
      <c r="C43" s="787"/>
      <c r="D43" s="787"/>
      <c r="E43" s="1651" t="s">
        <v>1754</v>
      </c>
      <c r="F43" s="1651"/>
      <c r="G43" s="1651"/>
      <c r="H43" s="792">
        <f>ROUND(H38+H40+H41+H42,0)</f>
        <v>14085</v>
      </c>
    </row>
    <row r="44" spans="1:10" ht="15" customHeight="1">
      <c r="A44" s="787"/>
      <c r="B44" s="787"/>
      <c r="C44" s="787"/>
      <c r="D44" s="787"/>
      <c r="E44" s="787"/>
      <c r="F44" s="787"/>
      <c r="G44" s="787"/>
      <c r="H44" s="787"/>
    </row>
    <row r="45" spans="1:10" ht="15" customHeight="1" thickBot="1">
      <c r="B45" s="793"/>
      <c r="C45" s="794"/>
      <c r="D45" s="794"/>
      <c r="E45" s="795"/>
      <c r="F45" s="794"/>
      <c r="G45" s="796"/>
      <c r="H45" s="797"/>
    </row>
  </sheetData>
  <mergeCells count="29">
    <mergeCell ref="E40:F40"/>
    <mergeCell ref="E41:F41"/>
    <mergeCell ref="E42:F42"/>
    <mergeCell ref="E43:G43"/>
    <mergeCell ref="B24:H24"/>
    <mergeCell ref="H25:H27"/>
    <mergeCell ref="B30:H30"/>
    <mergeCell ref="H31:H35"/>
    <mergeCell ref="B38:G38"/>
    <mergeCell ref="E39:G39"/>
    <mergeCell ref="B16:H16"/>
    <mergeCell ref="B17:C17"/>
    <mergeCell ref="H17:H21"/>
    <mergeCell ref="B18:C18"/>
    <mergeCell ref="B19:C19"/>
    <mergeCell ref="B20:C20"/>
    <mergeCell ref="B21:C21"/>
    <mergeCell ref="B9:H9"/>
    <mergeCell ref="B10:C10"/>
    <mergeCell ref="H10:H13"/>
    <mergeCell ref="B11:C11"/>
    <mergeCell ref="B12:C12"/>
    <mergeCell ref="B13:C13"/>
    <mergeCell ref="F2:H3"/>
    <mergeCell ref="C3:E3"/>
    <mergeCell ref="B5:F5"/>
    <mergeCell ref="G5:H5"/>
    <mergeCell ref="B7:F7"/>
    <mergeCell ref="G7:H7"/>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123DA-5A24-495A-9361-6787EEDFC189}">
  <dimension ref="A1:K45"/>
  <sheetViews>
    <sheetView workbookViewId="0">
      <selection activeCell="B7" sqref="B7:F7"/>
    </sheetView>
  </sheetViews>
  <sheetFormatPr baseColWidth="10" defaultColWidth="11.42578125" defaultRowHeight="15" customHeight="1"/>
  <cols>
    <col min="1" max="1" width="1.7109375" style="739" customWidth="1"/>
    <col min="2" max="2" width="16.7109375" style="739" customWidth="1"/>
    <col min="3" max="5" width="15.7109375" style="739" customWidth="1"/>
    <col min="6" max="6" width="13.7109375" style="739" customWidth="1"/>
    <col min="7" max="7" width="15.7109375" style="739" customWidth="1"/>
    <col min="8" max="8" width="12.7109375" style="739" customWidth="1"/>
    <col min="9" max="9" width="1.7109375" style="739" customWidth="1"/>
    <col min="10" max="256" width="11.42578125" style="739"/>
    <col min="257" max="257" width="1.7109375" style="739" customWidth="1"/>
    <col min="258" max="258" width="16.7109375" style="739" customWidth="1"/>
    <col min="259" max="261" width="15.7109375" style="739" customWidth="1"/>
    <col min="262" max="262" width="13.7109375" style="739" customWidth="1"/>
    <col min="263" max="263" width="15.7109375" style="739" customWidth="1"/>
    <col min="264" max="264" width="12.7109375" style="739" customWidth="1"/>
    <col min="265" max="265" width="1.7109375" style="739" customWidth="1"/>
    <col min="266" max="512" width="11.42578125" style="739"/>
    <col min="513" max="513" width="1.7109375" style="739" customWidth="1"/>
    <col min="514" max="514" width="16.7109375" style="739" customWidth="1"/>
    <col min="515" max="517" width="15.7109375" style="739" customWidth="1"/>
    <col min="518" max="518" width="13.7109375" style="739" customWidth="1"/>
    <col min="519" max="519" width="15.7109375" style="739" customWidth="1"/>
    <col min="520" max="520" width="12.7109375" style="739" customWidth="1"/>
    <col min="521" max="521" width="1.7109375" style="739" customWidth="1"/>
    <col min="522" max="768" width="11.42578125" style="739"/>
    <col min="769" max="769" width="1.7109375" style="739" customWidth="1"/>
    <col min="770" max="770" width="16.7109375" style="739" customWidth="1"/>
    <col min="771" max="773" width="15.7109375" style="739" customWidth="1"/>
    <col min="774" max="774" width="13.7109375" style="739" customWidth="1"/>
    <col min="775" max="775" width="15.7109375" style="739" customWidth="1"/>
    <col min="776" max="776" width="12.7109375" style="739" customWidth="1"/>
    <col min="777" max="777" width="1.7109375" style="739" customWidth="1"/>
    <col min="778" max="1024" width="11.42578125" style="739"/>
    <col min="1025" max="1025" width="1.7109375" style="739" customWidth="1"/>
    <col min="1026" max="1026" width="16.7109375" style="739" customWidth="1"/>
    <col min="1027" max="1029" width="15.7109375" style="739" customWidth="1"/>
    <col min="1030" max="1030" width="13.7109375" style="739" customWidth="1"/>
    <col min="1031" max="1031" width="15.7109375" style="739" customWidth="1"/>
    <col min="1032" max="1032" width="12.7109375" style="739" customWidth="1"/>
    <col min="1033" max="1033" width="1.7109375" style="739" customWidth="1"/>
    <col min="1034" max="1280" width="11.42578125" style="739"/>
    <col min="1281" max="1281" width="1.7109375" style="739" customWidth="1"/>
    <col min="1282" max="1282" width="16.7109375" style="739" customWidth="1"/>
    <col min="1283" max="1285" width="15.7109375" style="739" customWidth="1"/>
    <col min="1286" max="1286" width="13.7109375" style="739" customWidth="1"/>
    <col min="1287" max="1287" width="15.7109375" style="739" customWidth="1"/>
    <col min="1288" max="1288" width="12.7109375" style="739" customWidth="1"/>
    <col min="1289" max="1289" width="1.7109375" style="739" customWidth="1"/>
    <col min="1290" max="1536" width="11.42578125" style="739"/>
    <col min="1537" max="1537" width="1.7109375" style="739" customWidth="1"/>
    <col min="1538" max="1538" width="16.7109375" style="739" customWidth="1"/>
    <col min="1539" max="1541" width="15.7109375" style="739" customWidth="1"/>
    <col min="1542" max="1542" width="13.7109375" style="739" customWidth="1"/>
    <col min="1543" max="1543" width="15.7109375" style="739" customWidth="1"/>
    <col min="1544" max="1544" width="12.7109375" style="739" customWidth="1"/>
    <col min="1545" max="1545" width="1.7109375" style="739" customWidth="1"/>
    <col min="1546" max="1792" width="11.42578125" style="739"/>
    <col min="1793" max="1793" width="1.7109375" style="739" customWidth="1"/>
    <col min="1794" max="1794" width="16.7109375" style="739" customWidth="1"/>
    <col min="1795" max="1797" width="15.7109375" style="739" customWidth="1"/>
    <col min="1798" max="1798" width="13.7109375" style="739" customWidth="1"/>
    <col min="1799" max="1799" width="15.7109375" style="739" customWidth="1"/>
    <col min="1800" max="1800" width="12.7109375" style="739" customWidth="1"/>
    <col min="1801" max="1801" width="1.7109375" style="739" customWidth="1"/>
    <col min="1802" max="2048" width="11.42578125" style="739"/>
    <col min="2049" max="2049" width="1.7109375" style="739" customWidth="1"/>
    <col min="2050" max="2050" width="16.7109375" style="739" customWidth="1"/>
    <col min="2051" max="2053" width="15.7109375" style="739" customWidth="1"/>
    <col min="2054" max="2054" width="13.7109375" style="739" customWidth="1"/>
    <col min="2055" max="2055" width="15.7109375" style="739" customWidth="1"/>
    <col min="2056" max="2056" width="12.7109375" style="739" customWidth="1"/>
    <col min="2057" max="2057" width="1.7109375" style="739" customWidth="1"/>
    <col min="2058" max="2304" width="11.42578125" style="739"/>
    <col min="2305" max="2305" width="1.7109375" style="739" customWidth="1"/>
    <col min="2306" max="2306" width="16.7109375" style="739" customWidth="1"/>
    <col min="2307" max="2309" width="15.7109375" style="739" customWidth="1"/>
    <col min="2310" max="2310" width="13.7109375" style="739" customWidth="1"/>
    <col min="2311" max="2311" width="15.7109375" style="739" customWidth="1"/>
    <col min="2312" max="2312" width="12.7109375" style="739" customWidth="1"/>
    <col min="2313" max="2313" width="1.7109375" style="739" customWidth="1"/>
    <col min="2314" max="2560" width="11.42578125" style="739"/>
    <col min="2561" max="2561" width="1.7109375" style="739" customWidth="1"/>
    <col min="2562" max="2562" width="16.7109375" style="739" customWidth="1"/>
    <col min="2563" max="2565" width="15.7109375" style="739" customWidth="1"/>
    <col min="2566" max="2566" width="13.7109375" style="739" customWidth="1"/>
    <col min="2567" max="2567" width="15.7109375" style="739" customWidth="1"/>
    <col min="2568" max="2568" width="12.7109375" style="739" customWidth="1"/>
    <col min="2569" max="2569" width="1.7109375" style="739" customWidth="1"/>
    <col min="2570" max="2816" width="11.42578125" style="739"/>
    <col min="2817" max="2817" width="1.7109375" style="739" customWidth="1"/>
    <col min="2818" max="2818" width="16.7109375" style="739" customWidth="1"/>
    <col min="2819" max="2821" width="15.7109375" style="739" customWidth="1"/>
    <col min="2822" max="2822" width="13.7109375" style="739" customWidth="1"/>
    <col min="2823" max="2823" width="15.7109375" style="739" customWidth="1"/>
    <col min="2824" max="2824" width="12.7109375" style="739" customWidth="1"/>
    <col min="2825" max="2825" width="1.7109375" style="739" customWidth="1"/>
    <col min="2826" max="3072" width="11.42578125" style="739"/>
    <col min="3073" max="3073" width="1.7109375" style="739" customWidth="1"/>
    <col min="3074" max="3074" width="16.7109375" style="739" customWidth="1"/>
    <col min="3075" max="3077" width="15.7109375" style="739" customWidth="1"/>
    <col min="3078" max="3078" width="13.7109375" style="739" customWidth="1"/>
    <col min="3079" max="3079" width="15.7109375" style="739" customWidth="1"/>
    <col min="3080" max="3080" width="12.7109375" style="739" customWidth="1"/>
    <col min="3081" max="3081" width="1.7109375" style="739" customWidth="1"/>
    <col min="3082" max="3328" width="11.42578125" style="739"/>
    <col min="3329" max="3329" width="1.7109375" style="739" customWidth="1"/>
    <col min="3330" max="3330" width="16.7109375" style="739" customWidth="1"/>
    <col min="3331" max="3333" width="15.7109375" style="739" customWidth="1"/>
    <col min="3334" max="3334" width="13.7109375" style="739" customWidth="1"/>
    <col min="3335" max="3335" width="15.7109375" style="739" customWidth="1"/>
    <col min="3336" max="3336" width="12.7109375" style="739" customWidth="1"/>
    <col min="3337" max="3337" width="1.7109375" style="739" customWidth="1"/>
    <col min="3338" max="3584" width="11.42578125" style="739"/>
    <col min="3585" max="3585" width="1.7109375" style="739" customWidth="1"/>
    <col min="3586" max="3586" width="16.7109375" style="739" customWidth="1"/>
    <col min="3587" max="3589" width="15.7109375" style="739" customWidth="1"/>
    <col min="3590" max="3590" width="13.7109375" style="739" customWidth="1"/>
    <col min="3591" max="3591" width="15.7109375" style="739" customWidth="1"/>
    <col min="3592" max="3592" width="12.7109375" style="739" customWidth="1"/>
    <col min="3593" max="3593" width="1.7109375" style="739" customWidth="1"/>
    <col min="3594" max="3840" width="11.42578125" style="739"/>
    <col min="3841" max="3841" width="1.7109375" style="739" customWidth="1"/>
    <col min="3842" max="3842" width="16.7109375" style="739" customWidth="1"/>
    <col min="3843" max="3845" width="15.7109375" style="739" customWidth="1"/>
    <col min="3846" max="3846" width="13.7109375" style="739" customWidth="1"/>
    <col min="3847" max="3847" width="15.7109375" style="739" customWidth="1"/>
    <col min="3848" max="3848" width="12.7109375" style="739" customWidth="1"/>
    <col min="3849" max="3849" width="1.7109375" style="739" customWidth="1"/>
    <col min="3850" max="4096" width="11.42578125" style="739"/>
    <col min="4097" max="4097" width="1.7109375" style="739" customWidth="1"/>
    <col min="4098" max="4098" width="16.7109375" style="739" customWidth="1"/>
    <col min="4099" max="4101" width="15.7109375" style="739" customWidth="1"/>
    <col min="4102" max="4102" width="13.7109375" style="739" customWidth="1"/>
    <col min="4103" max="4103" width="15.7109375" style="739" customWidth="1"/>
    <col min="4104" max="4104" width="12.7109375" style="739" customWidth="1"/>
    <col min="4105" max="4105" width="1.7109375" style="739" customWidth="1"/>
    <col min="4106" max="4352" width="11.42578125" style="739"/>
    <col min="4353" max="4353" width="1.7109375" style="739" customWidth="1"/>
    <col min="4354" max="4354" width="16.7109375" style="739" customWidth="1"/>
    <col min="4355" max="4357" width="15.7109375" style="739" customWidth="1"/>
    <col min="4358" max="4358" width="13.7109375" style="739" customWidth="1"/>
    <col min="4359" max="4359" width="15.7109375" style="739" customWidth="1"/>
    <col min="4360" max="4360" width="12.7109375" style="739" customWidth="1"/>
    <col min="4361" max="4361" width="1.7109375" style="739" customWidth="1"/>
    <col min="4362" max="4608" width="11.42578125" style="739"/>
    <col min="4609" max="4609" width="1.7109375" style="739" customWidth="1"/>
    <col min="4610" max="4610" width="16.7109375" style="739" customWidth="1"/>
    <col min="4611" max="4613" width="15.7109375" style="739" customWidth="1"/>
    <col min="4614" max="4614" width="13.7109375" style="739" customWidth="1"/>
    <col min="4615" max="4615" width="15.7109375" style="739" customWidth="1"/>
    <col min="4616" max="4616" width="12.7109375" style="739" customWidth="1"/>
    <col min="4617" max="4617" width="1.7109375" style="739" customWidth="1"/>
    <col min="4618" max="4864" width="11.42578125" style="739"/>
    <col min="4865" max="4865" width="1.7109375" style="739" customWidth="1"/>
    <col min="4866" max="4866" width="16.7109375" style="739" customWidth="1"/>
    <col min="4867" max="4869" width="15.7109375" style="739" customWidth="1"/>
    <col min="4870" max="4870" width="13.7109375" style="739" customWidth="1"/>
    <col min="4871" max="4871" width="15.7109375" style="739" customWidth="1"/>
    <col min="4872" max="4872" width="12.7109375" style="739" customWidth="1"/>
    <col min="4873" max="4873" width="1.7109375" style="739" customWidth="1"/>
    <col min="4874" max="5120" width="11.42578125" style="739"/>
    <col min="5121" max="5121" width="1.7109375" style="739" customWidth="1"/>
    <col min="5122" max="5122" width="16.7109375" style="739" customWidth="1"/>
    <col min="5123" max="5125" width="15.7109375" style="739" customWidth="1"/>
    <col min="5126" max="5126" width="13.7109375" style="739" customWidth="1"/>
    <col min="5127" max="5127" width="15.7109375" style="739" customWidth="1"/>
    <col min="5128" max="5128" width="12.7109375" style="739" customWidth="1"/>
    <col min="5129" max="5129" width="1.7109375" style="739" customWidth="1"/>
    <col min="5130" max="5376" width="11.42578125" style="739"/>
    <col min="5377" max="5377" width="1.7109375" style="739" customWidth="1"/>
    <col min="5378" max="5378" width="16.7109375" style="739" customWidth="1"/>
    <col min="5379" max="5381" width="15.7109375" style="739" customWidth="1"/>
    <col min="5382" max="5382" width="13.7109375" style="739" customWidth="1"/>
    <col min="5383" max="5383" width="15.7109375" style="739" customWidth="1"/>
    <col min="5384" max="5384" width="12.7109375" style="739" customWidth="1"/>
    <col min="5385" max="5385" width="1.7109375" style="739" customWidth="1"/>
    <col min="5386" max="5632" width="11.42578125" style="739"/>
    <col min="5633" max="5633" width="1.7109375" style="739" customWidth="1"/>
    <col min="5634" max="5634" width="16.7109375" style="739" customWidth="1"/>
    <col min="5635" max="5637" width="15.7109375" style="739" customWidth="1"/>
    <col min="5638" max="5638" width="13.7109375" style="739" customWidth="1"/>
    <col min="5639" max="5639" width="15.7109375" style="739" customWidth="1"/>
    <col min="5640" max="5640" width="12.7109375" style="739" customWidth="1"/>
    <col min="5641" max="5641" width="1.7109375" style="739" customWidth="1"/>
    <col min="5642" max="5888" width="11.42578125" style="739"/>
    <col min="5889" max="5889" width="1.7109375" style="739" customWidth="1"/>
    <col min="5890" max="5890" width="16.7109375" style="739" customWidth="1"/>
    <col min="5891" max="5893" width="15.7109375" style="739" customWidth="1"/>
    <col min="5894" max="5894" width="13.7109375" style="739" customWidth="1"/>
    <col min="5895" max="5895" width="15.7109375" style="739" customWidth="1"/>
    <col min="5896" max="5896" width="12.7109375" style="739" customWidth="1"/>
    <col min="5897" max="5897" width="1.7109375" style="739" customWidth="1"/>
    <col min="5898" max="6144" width="11.42578125" style="739"/>
    <col min="6145" max="6145" width="1.7109375" style="739" customWidth="1"/>
    <col min="6146" max="6146" width="16.7109375" style="739" customWidth="1"/>
    <col min="6147" max="6149" width="15.7109375" style="739" customWidth="1"/>
    <col min="6150" max="6150" width="13.7109375" style="739" customWidth="1"/>
    <col min="6151" max="6151" width="15.7109375" style="739" customWidth="1"/>
    <col min="6152" max="6152" width="12.7109375" style="739" customWidth="1"/>
    <col min="6153" max="6153" width="1.7109375" style="739" customWidth="1"/>
    <col min="6154" max="6400" width="11.42578125" style="739"/>
    <col min="6401" max="6401" width="1.7109375" style="739" customWidth="1"/>
    <col min="6402" max="6402" width="16.7109375" style="739" customWidth="1"/>
    <col min="6403" max="6405" width="15.7109375" style="739" customWidth="1"/>
    <col min="6406" max="6406" width="13.7109375" style="739" customWidth="1"/>
    <col min="6407" max="6407" width="15.7109375" style="739" customWidth="1"/>
    <col min="6408" max="6408" width="12.7109375" style="739" customWidth="1"/>
    <col min="6409" max="6409" width="1.7109375" style="739" customWidth="1"/>
    <col min="6410" max="6656" width="11.42578125" style="739"/>
    <col min="6657" max="6657" width="1.7109375" style="739" customWidth="1"/>
    <col min="6658" max="6658" width="16.7109375" style="739" customWidth="1"/>
    <col min="6659" max="6661" width="15.7109375" style="739" customWidth="1"/>
    <col min="6662" max="6662" width="13.7109375" style="739" customWidth="1"/>
    <col min="6663" max="6663" width="15.7109375" style="739" customWidth="1"/>
    <col min="6664" max="6664" width="12.7109375" style="739" customWidth="1"/>
    <col min="6665" max="6665" width="1.7109375" style="739" customWidth="1"/>
    <col min="6666" max="6912" width="11.42578125" style="739"/>
    <col min="6913" max="6913" width="1.7109375" style="739" customWidth="1"/>
    <col min="6914" max="6914" width="16.7109375" style="739" customWidth="1"/>
    <col min="6915" max="6917" width="15.7109375" style="739" customWidth="1"/>
    <col min="6918" max="6918" width="13.7109375" style="739" customWidth="1"/>
    <col min="6919" max="6919" width="15.7109375" style="739" customWidth="1"/>
    <col min="6920" max="6920" width="12.7109375" style="739" customWidth="1"/>
    <col min="6921" max="6921" width="1.7109375" style="739" customWidth="1"/>
    <col min="6922" max="7168" width="11.42578125" style="739"/>
    <col min="7169" max="7169" width="1.7109375" style="739" customWidth="1"/>
    <col min="7170" max="7170" width="16.7109375" style="739" customWidth="1"/>
    <col min="7171" max="7173" width="15.7109375" style="739" customWidth="1"/>
    <col min="7174" max="7174" width="13.7109375" style="739" customWidth="1"/>
    <col min="7175" max="7175" width="15.7109375" style="739" customWidth="1"/>
    <col min="7176" max="7176" width="12.7109375" style="739" customWidth="1"/>
    <col min="7177" max="7177" width="1.7109375" style="739" customWidth="1"/>
    <col min="7178" max="7424" width="11.42578125" style="739"/>
    <col min="7425" max="7425" width="1.7109375" style="739" customWidth="1"/>
    <col min="7426" max="7426" width="16.7109375" style="739" customWidth="1"/>
    <col min="7427" max="7429" width="15.7109375" style="739" customWidth="1"/>
    <col min="7430" max="7430" width="13.7109375" style="739" customWidth="1"/>
    <col min="7431" max="7431" width="15.7109375" style="739" customWidth="1"/>
    <col min="7432" max="7432" width="12.7109375" style="739" customWidth="1"/>
    <col min="7433" max="7433" width="1.7109375" style="739" customWidth="1"/>
    <col min="7434" max="7680" width="11.42578125" style="739"/>
    <col min="7681" max="7681" width="1.7109375" style="739" customWidth="1"/>
    <col min="7682" max="7682" width="16.7109375" style="739" customWidth="1"/>
    <col min="7683" max="7685" width="15.7109375" style="739" customWidth="1"/>
    <col min="7686" max="7686" width="13.7109375" style="739" customWidth="1"/>
    <col min="7687" max="7687" width="15.7109375" style="739" customWidth="1"/>
    <col min="7688" max="7688" width="12.7109375" style="739" customWidth="1"/>
    <col min="7689" max="7689" width="1.7109375" style="739" customWidth="1"/>
    <col min="7690" max="7936" width="11.42578125" style="739"/>
    <col min="7937" max="7937" width="1.7109375" style="739" customWidth="1"/>
    <col min="7938" max="7938" width="16.7109375" style="739" customWidth="1"/>
    <col min="7939" max="7941" width="15.7109375" style="739" customWidth="1"/>
    <col min="7942" max="7942" width="13.7109375" style="739" customWidth="1"/>
    <col min="7943" max="7943" width="15.7109375" style="739" customWidth="1"/>
    <col min="7944" max="7944" width="12.7109375" style="739" customWidth="1"/>
    <col min="7945" max="7945" width="1.7109375" style="739" customWidth="1"/>
    <col min="7946" max="8192" width="11.42578125" style="739"/>
    <col min="8193" max="8193" width="1.7109375" style="739" customWidth="1"/>
    <col min="8194" max="8194" width="16.7109375" style="739" customWidth="1"/>
    <col min="8195" max="8197" width="15.7109375" style="739" customWidth="1"/>
    <col min="8198" max="8198" width="13.7109375" style="739" customWidth="1"/>
    <col min="8199" max="8199" width="15.7109375" style="739" customWidth="1"/>
    <col min="8200" max="8200" width="12.7109375" style="739" customWidth="1"/>
    <col min="8201" max="8201" width="1.7109375" style="739" customWidth="1"/>
    <col min="8202" max="8448" width="11.42578125" style="739"/>
    <col min="8449" max="8449" width="1.7109375" style="739" customWidth="1"/>
    <col min="8450" max="8450" width="16.7109375" style="739" customWidth="1"/>
    <col min="8451" max="8453" width="15.7109375" style="739" customWidth="1"/>
    <col min="8454" max="8454" width="13.7109375" style="739" customWidth="1"/>
    <col min="8455" max="8455" width="15.7109375" style="739" customWidth="1"/>
    <col min="8456" max="8456" width="12.7109375" style="739" customWidth="1"/>
    <col min="8457" max="8457" width="1.7109375" style="739" customWidth="1"/>
    <col min="8458" max="8704" width="11.42578125" style="739"/>
    <col min="8705" max="8705" width="1.7109375" style="739" customWidth="1"/>
    <col min="8706" max="8706" width="16.7109375" style="739" customWidth="1"/>
    <col min="8707" max="8709" width="15.7109375" style="739" customWidth="1"/>
    <col min="8710" max="8710" width="13.7109375" style="739" customWidth="1"/>
    <col min="8711" max="8711" width="15.7109375" style="739" customWidth="1"/>
    <col min="8712" max="8712" width="12.7109375" style="739" customWidth="1"/>
    <col min="8713" max="8713" width="1.7109375" style="739" customWidth="1"/>
    <col min="8714" max="8960" width="11.42578125" style="739"/>
    <col min="8961" max="8961" width="1.7109375" style="739" customWidth="1"/>
    <col min="8962" max="8962" width="16.7109375" style="739" customWidth="1"/>
    <col min="8963" max="8965" width="15.7109375" style="739" customWidth="1"/>
    <col min="8966" max="8966" width="13.7109375" style="739" customWidth="1"/>
    <col min="8967" max="8967" width="15.7109375" style="739" customWidth="1"/>
    <col min="8968" max="8968" width="12.7109375" style="739" customWidth="1"/>
    <col min="8969" max="8969" width="1.7109375" style="739" customWidth="1"/>
    <col min="8970" max="9216" width="11.42578125" style="739"/>
    <col min="9217" max="9217" width="1.7109375" style="739" customWidth="1"/>
    <col min="9218" max="9218" width="16.7109375" style="739" customWidth="1"/>
    <col min="9219" max="9221" width="15.7109375" style="739" customWidth="1"/>
    <col min="9222" max="9222" width="13.7109375" style="739" customWidth="1"/>
    <col min="9223" max="9223" width="15.7109375" style="739" customWidth="1"/>
    <col min="9224" max="9224" width="12.7109375" style="739" customWidth="1"/>
    <col min="9225" max="9225" width="1.7109375" style="739" customWidth="1"/>
    <col min="9226" max="9472" width="11.42578125" style="739"/>
    <col min="9473" max="9473" width="1.7109375" style="739" customWidth="1"/>
    <col min="9474" max="9474" width="16.7109375" style="739" customWidth="1"/>
    <col min="9475" max="9477" width="15.7109375" style="739" customWidth="1"/>
    <col min="9478" max="9478" width="13.7109375" style="739" customWidth="1"/>
    <col min="9479" max="9479" width="15.7109375" style="739" customWidth="1"/>
    <col min="9480" max="9480" width="12.7109375" style="739" customWidth="1"/>
    <col min="9481" max="9481" width="1.7109375" style="739" customWidth="1"/>
    <col min="9482" max="9728" width="11.42578125" style="739"/>
    <col min="9729" max="9729" width="1.7109375" style="739" customWidth="1"/>
    <col min="9730" max="9730" width="16.7109375" style="739" customWidth="1"/>
    <col min="9731" max="9733" width="15.7109375" style="739" customWidth="1"/>
    <col min="9734" max="9734" width="13.7109375" style="739" customWidth="1"/>
    <col min="9735" max="9735" width="15.7109375" style="739" customWidth="1"/>
    <col min="9736" max="9736" width="12.7109375" style="739" customWidth="1"/>
    <col min="9737" max="9737" width="1.7109375" style="739" customWidth="1"/>
    <col min="9738" max="9984" width="11.42578125" style="739"/>
    <col min="9985" max="9985" width="1.7109375" style="739" customWidth="1"/>
    <col min="9986" max="9986" width="16.7109375" style="739" customWidth="1"/>
    <col min="9987" max="9989" width="15.7109375" style="739" customWidth="1"/>
    <col min="9990" max="9990" width="13.7109375" style="739" customWidth="1"/>
    <col min="9991" max="9991" width="15.7109375" style="739" customWidth="1"/>
    <col min="9992" max="9992" width="12.7109375" style="739" customWidth="1"/>
    <col min="9993" max="9993" width="1.7109375" style="739" customWidth="1"/>
    <col min="9994" max="10240" width="11.42578125" style="739"/>
    <col min="10241" max="10241" width="1.7109375" style="739" customWidth="1"/>
    <col min="10242" max="10242" width="16.7109375" style="739" customWidth="1"/>
    <col min="10243" max="10245" width="15.7109375" style="739" customWidth="1"/>
    <col min="10246" max="10246" width="13.7109375" style="739" customWidth="1"/>
    <col min="10247" max="10247" width="15.7109375" style="739" customWidth="1"/>
    <col min="10248" max="10248" width="12.7109375" style="739" customWidth="1"/>
    <col min="10249" max="10249" width="1.7109375" style="739" customWidth="1"/>
    <col min="10250" max="10496" width="11.42578125" style="739"/>
    <col min="10497" max="10497" width="1.7109375" style="739" customWidth="1"/>
    <col min="10498" max="10498" width="16.7109375" style="739" customWidth="1"/>
    <col min="10499" max="10501" width="15.7109375" style="739" customWidth="1"/>
    <col min="10502" max="10502" width="13.7109375" style="739" customWidth="1"/>
    <col min="10503" max="10503" width="15.7109375" style="739" customWidth="1"/>
    <col min="10504" max="10504" width="12.7109375" style="739" customWidth="1"/>
    <col min="10505" max="10505" width="1.7109375" style="739" customWidth="1"/>
    <col min="10506" max="10752" width="11.42578125" style="739"/>
    <col min="10753" max="10753" width="1.7109375" style="739" customWidth="1"/>
    <col min="10754" max="10754" width="16.7109375" style="739" customWidth="1"/>
    <col min="10755" max="10757" width="15.7109375" style="739" customWidth="1"/>
    <col min="10758" max="10758" width="13.7109375" style="739" customWidth="1"/>
    <col min="10759" max="10759" width="15.7109375" style="739" customWidth="1"/>
    <col min="10760" max="10760" width="12.7109375" style="739" customWidth="1"/>
    <col min="10761" max="10761" width="1.7109375" style="739" customWidth="1"/>
    <col min="10762" max="11008" width="11.42578125" style="739"/>
    <col min="11009" max="11009" width="1.7109375" style="739" customWidth="1"/>
    <col min="11010" max="11010" width="16.7109375" style="739" customWidth="1"/>
    <col min="11011" max="11013" width="15.7109375" style="739" customWidth="1"/>
    <col min="11014" max="11014" width="13.7109375" style="739" customWidth="1"/>
    <col min="11015" max="11015" width="15.7109375" style="739" customWidth="1"/>
    <col min="11016" max="11016" width="12.7109375" style="739" customWidth="1"/>
    <col min="11017" max="11017" width="1.7109375" style="739" customWidth="1"/>
    <col min="11018" max="11264" width="11.42578125" style="739"/>
    <col min="11265" max="11265" width="1.7109375" style="739" customWidth="1"/>
    <col min="11266" max="11266" width="16.7109375" style="739" customWidth="1"/>
    <col min="11267" max="11269" width="15.7109375" style="739" customWidth="1"/>
    <col min="11270" max="11270" width="13.7109375" style="739" customWidth="1"/>
    <col min="11271" max="11271" width="15.7109375" style="739" customWidth="1"/>
    <col min="11272" max="11272" width="12.7109375" style="739" customWidth="1"/>
    <col min="11273" max="11273" width="1.7109375" style="739" customWidth="1"/>
    <col min="11274" max="11520" width="11.42578125" style="739"/>
    <col min="11521" max="11521" width="1.7109375" style="739" customWidth="1"/>
    <col min="11522" max="11522" width="16.7109375" style="739" customWidth="1"/>
    <col min="11523" max="11525" width="15.7109375" style="739" customWidth="1"/>
    <col min="11526" max="11526" width="13.7109375" style="739" customWidth="1"/>
    <col min="11527" max="11527" width="15.7109375" style="739" customWidth="1"/>
    <col min="11528" max="11528" width="12.7109375" style="739" customWidth="1"/>
    <col min="11529" max="11529" width="1.7109375" style="739" customWidth="1"/>
    <col min="11530" max="11776" width="11.42578125" style="739"/>
    <col min="11777" max="11777" width="1.7109375" style="739" customWidth="1"/>
    <col min="11778" max="11778" width="16.7109375" style="739" customWidth="1"/>
    <col min="11779" max="11781" width="15.7109375" style="739" customWidth="1"/>
    <col min="11782" max="11782" width="13.7109375" style="739" customWidth="1"/>
    <col min="11783" max="11783" width="15.7109375" style="739" customWidth="1"/>
    <col min="11784" max="11784" width="12.7109375" style="739" customWidth="1"/>
    <col min="11785" max="11785" width="1.7109375" style="739" customWidth="1"/>
    <col min="11786" max="12032" width="11.42578125" style="739"/>
    <col min="12033" max="12033" width="1.7109375" style="739" customWidth="1"/>
    <col min="12034" max="12034" width="16.7109375" style="739" customWidth="1"/>
    <col min="12035" max="12037" width="15.7109375" style="739" customWidth="1"/>
    <col min="12038" max="12038" width="13.7109375" style="739" customWidth="1"/>
    <col min="12039" max="12039" width="15.7109375" style="739" customWidth="1"/>
    <col min="12040" max="12040" width="12.7109375" style="739" customWidth="1"/>
    <col min="12041" max="12041" width="1.7109375" style="739" customWidth="1"/>
    <col min="12042" max="12288" width="11.42578125" style="739"/>
    <col min="12289" max="12289" width="1.7109375" style="739" customWidth="1"/>
    <col min="12290" max="12290" width="16.7109375" style="739" customWidth="1"/>
    <col min="12291" max="12293" width="15.7109375" style="739" customWidth="1"/>
    <col min="12294" max="12294" width="13.7109375" style="739" customWidth="1"/>
    <col min="12295" max="12295" width="15.7109375" style="739" customWidth="1"/>
    <col min="12296" max="12296" width="12.7109375" style="739" customWidth="1"/>
    <col min="12297" max="12297" width="1.7109375" style="739" customWidth="1"/>
    <col min="12298" max="12544" width="11.42578125" style="739"/>
    <col min="12545" max="12545" width="1.7109375" style="739" customWidth="1"/>
    <col min="12546" max="12546" width="16.7109375" style="739" customWidth="1"/>
    <col min="12547" max="12549" width="15.7109375" style="739" customWidth="1"/>
    <col min="12550" max="12550" width="13.7109375" style="739" customWidth="1"/>
    <col min="12551" max="12551" width="15.7109375" style="739" customWidth="1"/>
    <col min="12552" max="12552" width="12.7109375" style="739" customWidth="1"/>
    <col min="12553" max="12553" width="1.7109375" style="739" customWidth="1"/>
    <col min="12554" max="12800" width="11.42578125" style="739"/>
    <col min="12801" max="12801" width="1.7109375" style="739" customWidth="1"/>
    <col min="12802" max="12802" width="16.7109375" style="739" customWidth="1"/>
    <col min="12803" max="12805" width="15.7109375" style="739" customWidth="1"/>
    <col min="12806" max="12806" width="13.7109375" style="739" customWidth="1"/>
    <col min="12807" max="12807" width="15.7109375" style="739" customWidth="1"/>
    <col min="12808" max="12808" width="12.7109375" style="739" customWidth="1"/>
    <col min="12809" max="12809" width="1.7109375" style="739" customWidth="1"/>
    <col min="12810" max="13056" width="11.42578125" style="739"/>
    <col min="13057" max="13057" width="1.7109375" style="739" customWidth="1"/>
    <col min="13058" max="13058" width="16.7109375" style="739" customWidth="1"/>
    <col min="13059" max="13061" width="15.7109375" style="739" customWidth="1"/>
    <col min="13062" max="13062" width="13.7109375" style="739" customWidth="1"/>
    <col min="13063" max="13063" width="15.7109375" style="739" customWidth="1"/>
    <col min="13064" max="13064" width="12.7109375" style="739" customWidth="1"/>
    <col min="13065" max="13065" width="1.7109375" style="739" customWidth="1"/>
    <col min="13066" max="13312" width="11.42578125" style="739"/>
    <col min="13313" max="13313" width="1.7109375" style="739" customWidth="1"/>
    <col min="13314" max="13314" width="16.7109375" style="739" customWidth="1"/>
    <col min="13315" max="13317" width="15.7109375" style="739" customWidth="1"/>
    <col min="13318" max="13318" width="13.7109375" style="739" customWidth="1"/>
    <col min="13319" max="13319" width="15.7109375" style="739" customWidth="1"/>
    <col min="13320" max="13320" width="12.7109375" style="739" customWidth="1"/>
    <col min="13321" max="13321" width="1.7109375" style="739" customWidth="1"/>
    <col min="13322" max="13568" width="11.42578125" style="739"/>
    <col min="13569" max="13569" width="1.7109375" style="739" customWidth="1"/>
    <col min="13570" max="13570" width="16.7109375" style="739" customWidth="1"/>
    <col min="13571" max="13573" width="15.7109375" style="739" customWidth="1"/>
    <col min="13574" max="13574" width="13.7109375" style="739" customWidth="1"/>
    <col min="13575" max="13575" width="15.7109375" style="739" customWidth="1"/>
    <col min="13576" max="13576" width="12.7109375" style="739" customWidth="1"/>
    <col min="13577" max="13577" width="1.7109375" style="739" customWidth="1"/>
    <col min="13578" max="13824" width="11.42578125" style="739"/>
    <col min="13825" max="13825" width="1.7109375" style="739" customWidth="1"/>
    <col min="13826" max="13826" width="16.7109375" style="739" customWidth="1"/>
    <col min="13827" max="13829" width="15.7109375" style="739" customWidth="1"/>
    <col min="13830" max="13830" width="13.7109375" style="739" customWidth="1"/>
    <col min="13831" max="13831" width="15.7109375" style="739" customWidth="1"/>
    <col min="13832" max="13832" width="12.7109375" style="739" customWidth="1"/>
    <col min="13833" max="13833" width="1.7109375" style="739" customWidth="1"/>
    <col min="13834" max="14080" width="11.42578125" style="739"/>
    <col min="14081" max="14081" width="1.7109375" style="739" customWidth="1"/>
    <col min="14082" max="14082" width="16.7109375" style="739" customWidth="1"/>
    <col min="14083" max="14085" width="15.7109375" style="739" customWidth="1"/>
    <col min="14086" max="14086" width="13.7109375" style="739" customWidth="1"/>
    <col min="14087" max="14087" width="15.7109375" style="739" customWidth="1"/>
    <col min="14088" max="14088" width="12.7109375" style="739" customWidth="1"/>
    <col min="14089" max="14089" width="1.7109375" style="739" customWidth="1"/>
    <col min="14090" max="14336" width="11.42578125" style="739"/>
    <col min="14337" max="14337" width="1.7109375" style="739" customWidth="1"/>
    <col min="14338" max="14338" width="16.7109375" style="739" customWidth="1"/>
    <col min="14339" max="14341" width="15.7109375" style="739" customWidth="1"/>
    <col min="14342" max="14342" width="13.7109375" style="739" customWidth="1"/>
    <col min="14343" max="14343" width="15.7109375" style="739" customWidth="1"/>
    <col min="14344" max="14344" width="12.7109375" style="739" customWidth="1"/>
    <col min="14345" max="14345" width="1.7109375" style="739" customWidth="1"/>
    <col min="14346" max="14592" width="11.42578125" style="739"/>
    <col min="14593" max="14593" width="1.7109375" style="739" customWidth="1"/>
    <col min="14594" max="14594" width="16.7109375" style="739" customWidth="1"/>
    <col min="14595" max="14597" width="15.7109375" style="739" customWidth="1"/>
    <col min="14598" max="14598" width="13.7109375" style="739" customWidth="1"/>
    <col min="14599" max="14599" width="15.7109375" style="739" customWidth="1"/>
    <col min="14600" max="14600" width="12.7109375" style="739" customWidth="1"/>
    <col min="14601" max="14601" width="1.7109375" style="739" customWidth="1"/>
    <col min="14602" max="14848" width="11.42578125" style="739"/>
    <col min="14849" max="14849" width="1.7109375" style="739" customWidth="1"/>
    <col min="14850" max="14850" width="16.7109375" style="739" customWidth="1"/>
    <col min="14851" max="14853" width="15.7109375" style="739" customWidth="1"/>
    <col min="14854" max="14854" width="13.7109375" style="739" customWidth="1"/>
    <col min="14855" max="14855" width="15.7109375" style="739" customWidth="1"/>
    <col min="14856" max="14856" width="12.7109375" style="739" customWidth="1"/>
    <col min="14857" max="14857" width="1.7109375" style="739" customWidth="1"/>
    <col min="14858" max="15104" width="11.42578125" style="739"/>
    <col min="15105" max="15105" width="1.7109375" style="739" customWidth="1"/>
    <col min="15106" max="15106" width="16.7109375" style="739" customWidth="1"/>
    <col min="15107" max="15109" width="15.7109375" style="739" customWidth="1"/>
    <col min="15110" max="15110" width="13.7109375" style="739" customWidth="1"/>
    <col min="15111" max="15111" width="15.7109375" style="739" customWidth="1"/>
    <col min="15112" max="15112" width="12.7109375" style="739" customWidth="1"/>
    <col min="15113" max="15113" width="1.7109375" style="739" customWidth="1"/>
    <col min="15114" max="15360" width="11.42578125" style="739"/>
    <col min="15361" max="15361" width="1.7109375" style="739" customWidth="1"/>
    <col min="15362" max="15362" width="16.7109375" style="739" customWidth="1"/>
    <col min="15363" max="15365" width="15.7109375" style="739" customWidth="1"/>
    <col min="15366" max="15366" width="13.7109375" style="739" customWidth="1"/>
    <col min="15367" max="15367" width="15.7109375" style="739" customWidth="1"/>
    <col min="15368" max="15368" width="12.7109375" style="739" customWidth="1"/>
    <col min="15369" max="15369" width="1.7109375" style="739" customWidth="1"/>
    <col min="15370" max="15616" width="11.42578125" style="739"/>
    <col min="15617" max="15617" width="1.7109375" style="739" customWidth="1"/>
    <col min="15618" max="15618" width="16.7109375" style="739" customWidth="1"/>
    <col min="15619" max="15621" width="15.7109375" style="739" customWidth="1"/>
    <col min="15622" max="15622" width="13.7109375" style="739" customWidth="1"/>
    <col min="15623" max="15623" width="15.7109375" style="739" customWidth="1"/>
    <col min="15624" max="15624" width="12.7109375" style="739" customWidth="1"/>
    <col min="15625" max="15625" width="1.7109375" style="739" customWidth="1"/>
    <col min="15626" max="15872" width="11.42578125" style="739"/>
    <col min="15873" max="15873" width="1.7109375" style="739" customWidth="1"/>
    <col min="15874" max="15874" width="16.7109375" style="739" customWidth="1"/>
    <col min="15875" max="15877" width="15.7109375" style="739" customWidth="1"/>
    <col min="15878" max="15878" width="13.7109375" style="739" customWidth="1"/>
    <col min="15879" max="15879" width="15.7109375" style="739" customWidth="1"/>
    <col min="15880" max="15880" width="12.7109375" style="739" customWidth="1"/>
    <col min="15881" max="15881" width="1.7109375" style="739" customWidth="1"/>
    <col min="15882" max="16128" width="11.42578125" style="739"/>
    <col min="16129" max="16129" width="1.7109375" style="739" customWidth="1"/>
    <col min="16130" max="16130" width="16.7109375" style="739" customWidth="1"/>
    <col min="16131" max="16133" width="15.7109375" style="739" customWidth="1"/>
    <col min="16134" max="16134" width="13.7109375" style="739" customWidth="1"/>
    <col min="16135" max="16135" width="15.7109375" style="739" customWidth="1"/>
    <col min="16136" max="16136" width="12.7109375" style="739" customWidth="1"/>
    <col min="16137" max="16137" width="1.7109375" style="739" customWidth="1"/>
    <col min="16138" max="16384" width="11.42578125" style="739"/>
  </cols>
  <sheetData>
    <row r="1" spans="2:11" ht="10.35" customHeight="1" thickBot="1"/>
    <row r="2" spans="2:11" ht="15" customHeight="1">
      <c r="B2" s="740"/>
      <c r="C2" s="741"/>
      <c r="D2" s="741"/>
      <c r="E2" s="742"/>
      <c r="F2" s="1624" t="s">
        <v>1734</v>
      </c>
      <c r="G2" s="1625"/>
      <c r="H2" s="1626"/>
    </row>
    <row r="3" spans="2:11" ht="47.25" customHeight="1" thickBot="1">
      <c r="B3" s="743"/>
      <c r="C3" s="1628" t="s">
        <v>320</v>
      </c>
      <c r="D3" s="1628"/>
      <c r="E3" s="1629"/>
      <c r="F3" s="1627"/>
      <c r="G3" s="1628"/>
      <c r="H3" s="1629"/>
    </row>
    <row r="4" spans="2:11" ht="15" customHeight="1" thickBot="1">
      <c r="B4" s="744"/>
      <c r="C4" s="744"/>
      <c r="D4" s="744"/>
      <c r="E4" s="744"/>
      <c r="F4" s="744"/>
      <c r="G4" s="744"/>
      <c r="H4" s="744"/>
    </row>
    <row r="5" spans="2:11" ht="38.25" customHeight="1" thickBot="1">
      <c r="B5" s="1630"/>
      <c r="C5" s="1631"/>
      <c r="D5" s="1632"/>
      <c r="E5" s="1632"/>
      <c r="F5" s="1633"/>
      <c r="G5" s="1634" t="s">
        <v>1763</v>
      </c>
      <c r="H5" s="1635"/>
    </row>
    <row r="6" spans="2:11" ht="15" customHeight="1" thickBot="1">
      <c r="B6" s="744"/>
      <c r="C6" s="744"/>
      <c r="D6" s="744"/>
      <c r="E6" s="744"/>
      <c r="F6" s="744"/>
      <c r="G6" s="744"/>
      <c r="H6" s="744"/>
    </row>
    <row r="7" spans="2:11" ht="41.1" customHeight="1" thickBot="1">
      <c r="B7" s="1630" t="str">
        <f>+'PRESUPUESTO OFICIAL'!G41</f>
        <v>SUMINISTRO Y APLICACION DE PINTURA</v>
      </c>
      <c r="C7" s="1631"/>
      <c r="D7" s="1632"/>
      <c r="E7" s="1632"/>
      <c r="F7" s="1633"/>
      <c r="G7" s="1636" t="s">
        <v>1735</v>
      </c>
      <c r="H7" s="1637"/>
    </row>
    <row r="8" spans="2:11" ht="15" customHeight="1">
      <c r="B8" s="744"/>
      <c r="C8" s="744"/>
      <c r="D8" s="744"/>
      <c r="E8" s="744"/>
      <c r="F8" s="744"/>
      <c r="G8" s="744"/>
      <c r="H8" s="744"/>
    </row>
    <row r="9" spans="2:11" ht="15" customHeight="1" thickBot="1">
      <c r="B9" s="1638" t="s">
        <v>1736</v>
      </c>
      <c r="C9" s="1638"/>
      <c r="D9" s="1638"/>
      <c r="E9" s="1638"/>
      <c r="F9" s="1638"/>
      <c r="G9" s="1638"/>
      <c r="H9" s="1638"/>
    </row>
    <row r="10" spans="2:11" ht="15" customHeight="1">
      <c r="B10" s="1639" t="s">
        <v>1737</v>
      </c>
      <c r="C10" s="1640"/>
      <c r="D10" s="745" t="s">
        <v>1738</v>
      </c>
      <c r="E10" s="745" t="s">
        <v>26</v>
      </c>
      <c r="F10" s="745" t="s">
        <v>1739</v>
      </c>
      <c r="G10" s="746" t="s">
        <v>1740</v>
      </c>
      <c r="H10" s="1641"/>
    </row>
    <row r="11" spans="2:11" ht="15" customHeight="1">
      <c r="B11" s="1644" t="s">
        <v>1741</v>
      </c>
      <c r="C11" s="1645"/>
      <c r="D11" s="747"/>
      <c r="E11" s="747"/>
      <c r="F11" s="747">
        <v>0.1</v>
      </c>
      <c r="G11" s="798">
        <f>+F11*H39</f>
        <v>1304.2760000000001</v>
      </c>
      <c r="H11" s="1642"/>
    </row>
    <row r="12" spans="2:11" ht="15" customHeight="1">
      <c r="B12" s="1646"/>
      <c r="C12" s="1647"/>
      <c r="D12" s="747"/>
      <c r="E12" s="749"/>
      <c r="F12" s="747"/>
      <c r="G12" s="798"/>
      <c r="H12" s="1642"/>
      <c r="K12" s="750"/>
    </row>
    <row r="13" spans="2:11" ht="15" customHeight="1" thickBot="1">
      <c r="B13" s="1648"/>
      <c r="C13" s="1649"/>
      <c r="D13" s="751"/>
      <c r="E13" s="752"/>
      <c r="F13" s="751"/>
      <c r="G13" s="753"/>
      <c r="H13" s="1643"/>
    </row>
    <row r="14" spans="2:11" ht="15" customHeight="1" thickBot="1">
      <c r="B14" s="754"/>
      <c r="C14" s="754"/>
      <c r="D14" s="754"/>
      <c r="E14" s="754"/>
      <c r="F14" s="755"/>
      <c r="G14" s="756" t="s">
        <v>1742</v>
      </c>
    </row>
    <row r="15" spans="2:11" ht="15" customHeight="1" thickBot="1">
      <c r="B15" s="744"/>
      <c r="C15" s="744"/>
      <c r="D15" s="744"/>
      <c r="E15" s="744"/>
      <c r="F15" s="744"/>
      <c r="G15" s="755"/>
      <c r="H15" s="757">
        <f>SUM(G11:G12)</f>
        <v>1304.2760000000001</v>
      </c>
    </row>
    <row r="16" spans="2:11" ht="15" customHeight="1" thickBot="1">
      <c r="B16" s="1638" t="s">
        <v>1743</v>
      </c>
      <c r="C16" s="1638"/>
      <c r="D16" s="1638"/>
      <c r="E16" s="1638"/>
      <c r="F16" s="1638"/>
      <c r="G16" s="1638"/>
      <c r="H16" s="1638"/>
    </row>
    <row r="17" spans="2:8" ht="15" customHeight="1">
      <c r="B17" s="1639" t="s">
        <v>1737</v>
      </c>
      <c r="C17" s="1640"/>
      <c r="D17" s="745" t="s">
        <v>22</v>
      </c>
      <c r="E17" s="745" t="s">
        <v>4</v>
      </c>
      <c r="F17" s="745" t="s">
        <v>1740</v>
      </c>
      <c r="G17" s="746" t="s">
        <v>1744</v>
      </c>
      <c r="H17" s="1641"/>
    </row>
    <row r="18" spans="2:8" ht="24.75" customHeight="1">
      <c r="B18" s="1644"/>
      <c r="C18" s="1645"/>
      <c r="D18" s="747"/>
      <c r="E18" s="758"/>
      <c r="F18" s="759"/>
      <c r="G18" s="760"/>
      <c r="H18" s="1642"/>
    </row>
    <row r="19" spans="2:8" ht="15" customHeight="1">
      <c r="B19" s="1644" t="s">
        <v>1746</v>
      </c>
      <c r="C19" s="1645"/>
      <c r="D19" s="761" t="s">
        <v>346</v>
      </c>
      <c r="E19" s="762">
        <v>0.18</v>
      </c>
      <c r="F19" s="763">
        <v>29900</v>
      </c>
      <c r="G19" s="760">
        <f>+F19*E19</f>
        <v>5382</v>
      </c>
      <c r="H19" s="1642"/>
    </row>
    <row r="20" spans="2:8" ht="15" customHeight="1">
      <c r="B20" s="1644"/>
      <c r="C20" s="1645"/>
      <c r="D20" s="761"/>
      <c r="E20" s="761"/>
      <c r="F20" s="763"/>
      <c r="G20" s="760"/>
      <c r="H20" s="1642"/>
    </row>
    <row r="21" spans="2:8" ht="15" customHeight="1" thickBot="1">
      <c r="B21" s="1648"/>
      <c r="C21" s="1649"/>
      <c r="D21" s="751"/>
      <c r="E21" s="751"/>
      <c r="F21" s="752"/>
      <c r="G21" s="753"/>
      <c r="H21" s="1643"/>
    </row>
    <row r="22" spans="2:8" ht="15" customHeight="1" thickBot="1">
      <c r="B22" s="744"/>
      <c r="C22" s="744"/>
      <c r="D22" s="744"/>
      <c r="E22" s="744"/>
      <c r="F22" s="744"/>
      <c r="G22" s="764" t="s">
        <v>1742</v>
      </c>
      <c r="H22" s="765">
        <f>SUM(G18:G21)</f>
        <v>5382</v>
      </c>
    </row>
    <row r="23" spans="2:8" ht="15" customHeight="1">
      <c r="B23" s="744"/>
      <c r="C23" s="744"/>
      <c r="D23" s="744"/>
      <c r="E23" s="744"/>
      <c r="F23" s="744"/>
      <c r="G23" s="744"/>
      <c r="H23" s="766"/>
    </row>
    <row r="24" spans="2:8" ht="15" customHeight="1" thickBot="1">
      <c r="B24" s="1638" t="s">
        <v>1747</v>
      </c>
      <c r="C24" s="1638"/>
      <c r="D24" s="1638"/>
      <c r="E24" s="1638"/>
      <c r="F24" s="1638"/>
      <c r="G24" s="1638"/>
      <c r="H24" s="1638"/>
    </row>
    <row r="25" spans="2:8" ht="15" customHeight="1">
      <c r="B25" s="767" t="s">
        <v>33</v>
      </c>
      <c r="C25" s="745" t="s">
        <v>4</v>
      </c>
      <c r="D25" s="745" t="s">
        <v>35</v>
      </c>
      <c r="E25" s="745" t="s">
        <v>1748</v>
      </c>
      <c r="F25" s="745" t="s">
        <v>36</v>
      </c>
      <c r="G25" s="768" t="s">
        <v>1740</v>
      </c>
      <c r="H25" s="1641"/>
    </row>
    <row r="26" spans="2:8" ht="15" customHeight="1">
      <c r="B26" s="769"/>
      <c r="C26" s="747"/>
      <c r="D26" s="747"/>
      <c r="E26" s="747"/>
      <c r="F26" s="749"/>
      <c r="G26" s="770"/>
      <c r="H26" s="1642"/>
    </row>
    <row r="27" spans="2:8" ht="15" customHeight="1" thickBot="1">
      <c r="B27" s="771"/>
      <c r="C27" s="751"/>
      <c r="D27" s="751"/>
      <c r="E27" s="751"/>
      <c r="F27" s="752"/>
      <c r="G27" s="772"/>
      <c r="H27" s="1643"/>
    </row>
    <row r="28" spans="2:8" ht="15" customHeight="1" thickBot="1">
      <c r="B28" s="744"/>
      <c r="C28" s="744"/>
      <c r="D28" s="744"/>
      <c r="E28" s="744"/>
      <c r="F28" s="744"/>
      <c r="G28" s="764" t="s">
        <v>1742</v>
      </c>
      <c r="H28" s="773">
        <f>SUM(G26:G27)</f>
        <v>0</v>
      </c>
    </row>
    <row r="29" spans="2:8" ht="15" customHeight="1">
      <c r="B29" s="744"/>
      <c r="C29" s="744"/>
      <c r="D29" s="744"/>
      <c r="E29" s="744"/>
      <c r="F29" s="744"/>
      <c r="G29" s="744"/>
      <c r="H29" s="766"/>
    </row>
    <row r="30" spans="2:8" ht="15" customHeight="1" thickBot="1">
      <c r="B30" s="1638" t="s">
        <v>1749</v>
      </c>
      <c r="C30" s="1638"/>
      <c r="D30" s="1638"/>
      <c r="E30" s="1638"/>
      <c r="F30" s="1638"/>
      <c r="G30" s="1638"/>
      <c r="H30" s="1638"/>
    </row>
    <row r="31" spans="2:8" ht="15" customHeight="1" thickBot="1">
      <c r="B31" s="774" t="s">
        <v>38</v>
      </c>
      <c r="C31" s="775" t="s">
        <v>39</v>
      </c>
      <c r="D31" s="775" t="s">
        <v>40</v>
      </c>
      <c r="E31" s="775" t="s">
        <v>41</v>
      </c>
      <c r="F31" s="775" t="s">
        <v>27</v>
      </c>
      <c r="G31" s="776" t="s">
        <v>1740</v>
      </c>
      <c r="H31" s="1641"/>
    </row>
    <row r="32" spans="2:8" ht="15" customHeight="1">
      <c r="B32" s="777" t="s">
        <v>73</v>
      </c>
      <c r="C32" s="800">
        <f>+'MATRIZ DE MERCADO LA LT'!J272</f>
        <v>107251</v>
      </c>
      <c r="D32" s="778"/>
      <c r="E32" s="779"/>
      <c r="F32" s="780">
        <v>21</v>
      </c>
      <c r="G32" s="781">
        <f>+C32/F32</f>
        <v>5107.1904761904761</v>
      </c>
      <c r="H32" s="1642"/>
    </row>
    <row r="33" spans="1:8" ht="15" customHeight="1">
      <c r="B33" s="782" t="s">
        <v>1766</v>
      </c>
      <c r="C33" s="801">
        <f>+'MATRIZ DE MERCADO LA LT'!J245</f>
        <v>53625</v>
      </c>
      <c r="D33" s="784"/>
      <c r="E33" s="779"/>
      <c r="F33" s="747">
        <f>+F32</f>
        <v>21</v>
      </c>
      <c r="G33" s="781">
        <f>+C33/F33</f>
        <v>2553.5714285714284</v>
      </c>
      <c r="H33" s="1642"/>
    </row>
    <row r="34" spans="1:8" ht="15" customHeight="1">
      <c r="B34" s="782"/>
      <c r="C34" s="783"/>
      <c r="D34" s="747"/>
      <c r="E34" s="749"/>
      <c r="F34" s="747"/>
      <c r="G34" s="785"/>
      <c r="H34" s="1642"/>
    </row>
    <row r="35" spans="1:8" ht="15" customHeight="1" thickBot="1">
      <c r="B35" s="771"/>
      <c r="C35" s="751"/>
      <c r="D35" s="751"/>
      <c r="E35" s="751"/>
      <c r="F35" s="751"/>
      <c r="G35" s="786"/>
      <c r="H35" s="1643"/>
    </row>
    <row r="36" spans="1:8" ht="15" customHeight="1" thickBot="1">
      <c r="B36" s="744" t="s">
        <v>1742</v>
      </c>
      <c r="C36" s="744"/>
      <c r="D36" s="744"/>
      <c r="E36" s="744"/>
      <c r="F36" s="744"/>
      <c r="G36" s="764" t="s">
        <v>1742</v>
      </c>
      <c r="H36" s="765">
        <f>SUM(G32:G35)</f>
        <v>7660.7619047619046</v>
      </c>
    </row>
    <row r="37" spans="1:8" ht="15" customHeight="1" thickBot="1">
      <c r="B37" s="744"/>
      <c r="C37" s="744"/>
      <c r="D37" s="744"/>
      <c r="E37" s="744"/>
      <c r="F37" s="744"/>
      <c r="G37" s="744"/>
      <c r="H37" s="766"/>
    </row>
    <row r="38" spans="1:8" ht="15" customHeight="1" thickBot="1">
      <c r="B38" s="1652" t="s">
        <v>1750</v>
      </c>
      <c r="C38" s="1653"/>
      <c r="D38" s="1653"/>
      <c r="E38" s="1653"/>
      <c r="F38" s="1653"/>
      <c r="G38" s="1654"/>
      <c r="H38" s="757">
        <f>(H15+H22+H36)</f>
        <v>14347.037904761904</v>
      </c>
    </row>
    <row r="39" spans="1:8" ht="15" customHeight="1">
      <c r="A39" s="787"/>
      <c r="B39" s="787"/>
      <c r="C39" s="787"/>
      <c r="D39" s="787"/>
      <c r="E39" s="1655"/>
      <c r="F39" s="1656"/>
      <c r="G39" s="1657"/>
      <c r="H39" s="788">
        <v>13042.76</v>
      </c>
    </row>
    <row r="40" spans="1:8" ht="15" customHeight="1">
      <c r="A40" s="787"/>
      <c r="B40" s="787"/>
      <c r="C40" s="787"/>
      <c r="D40" s="787"/>
      <c r="E40" s="1650" t="s">
        <v>1751</v>
      </c>
      <c r="F40" s="1650"/>
      <c r="G40" s="789">
        <v>0.22</v>
      </c>
      <c r="H40" s="790">
        <f>ROUND(H38*G40,0)</f>
        <v>3156</v>
      </c>
    </row>
    <row r="41" spans="1:8" ht="15" customHeight="1">
      <c r="A41" s="787"/>
      <c r="B41" s="787"/>
      <c r="C41" s="787"/>
      <c r="D41" s="787"/>
      <c r="E41" s="1650" t="s">
        <v>1752</v>
      </c>
      <c r="F41" s="1650"/>
      <c r="G41" s="789">
        <v>0.02</v>
      </c>
      <c r="H41" s="790">
        <f>ROUND(H38*G41,0)</f>
        <v>287</v>
      </c>
    </row>
    <row r="42" spans="1:8" ht="15" customHeight="1">
      <c r="A42" s="787"/>
      <c r="B42" s="787"/>
      <c r="C42" s="787"/>
      <c r="D42" s="787"/>
      <c r="E42" s="1650" t="s">
        <v>1753</v>
      </c>
      <c r="F42" s="1650"/>
      <c r="G42" s="789">
        <v>0.05</v>
      </c>
      <c r="H42" s="790">
        <f>ROUND(H38*G42,0)</f>
        <v>717</v>
      </c>
    </row>
    <row r="43" spans="1:8" ht="15" customHeight="1">
      <c r="A43" s="787"/>
      <c r="B43" s="787"/>
      <c r="C43" s="787"/>
      <c r="D43" s="787"/>
      <c r="E43" s="1651" t="s">
        <v>1754</v>
      </c>
      <c r="F43" s="1651"/>
      <c r="G43" s="1651"/>
      <c r="H43" s="792">
        <f>ROUND(H38+H40+H41+H42,0)</f>
        <v>18507</v>
      </c>
    </row>
    <row r="44" spans="1:8" ht="15" customHeight="1">
      <c r="A44" s="787"/>
      <c r="B44" s="787"/>
      <c r="C44" s="787"/>
      <c r="D44" s="787"/>
      <c r="E44" s="787"/>
      <c r="F44" s="787"/>
      <c r="G44" s="787"/>
      <c r="H44" s="787"/>
    </row>
    <row r="45" spans="1:8" ht="15" customHeight="1" thickBot="1">
      <c r="B45" s="793"/>
      <c r="C45" s="794"/>
      <c r="D45" s="794"/>
      <c r="E45" s="795"/>
      <c r="F45" s="794"/>
      <c r="G45" s="796"/>
      <c r="H45" s="797"/>
    </row>
  </sheetData>
  <mergeCells count="29">
    <mergeCell ref="E40:F40"/>
    <mergeCell ref="E41:F41"/>
    <mergeCell ref="E42:F42"/>
    <mergeCell ref="E43:G43"/>
    <mergeCell ref="B24:H24"/>
    <mergeCell ref="H25:H27"/>
    <mergeCell ref="B30:H30"/>
    <mergeCell ref="H31:H35"/>
    <mergeCell ref="B38:G38"/>
    <mergeCell ref="E39:G39"/>
    <mergeCell ref="B16:H16"/>
    <mergeCell ref="B17:C17"/>
    <mergeCell ref="H17:H21"/>
    <mergeCell ref="B18:C18"/>
    <mergeCell ref="B19:C19"/>
    <mergeCell ref="B20:C20"/>
    <mergeCell ref="B21:C21"/>
    <mergeCell ref="B9:H9"/>
    <mergeCell ref="B10:C10"/>
    <mergeCell ref="H10:H13"/>
    <mergeCell ref="B11:C11"/>
    <mergeCell ref="B12:C12"/>
    <mergeCell ref="B13:C13"/>
    <mergeCell ref="F2:H3"/>
    <mergeCell ref="C3:E3"/>
    <mergeCell ref="B5:F5"/>
    <mergeCell ref="G5:H5"/>
    <mergeCell ref="B7:F7"/>
    <mergeCell ref="G7:H7"/>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93C838-534A-47B4-BA2F-314D6C8DD01D}">
  <dimension ref="B1:P75"/>
  <sheetViews>
    <sheetView view="pageBreakPreview" topLeftCell="B1" zoomScale="70" zoomScaleNormal="75" zoomScaleSheetLayoutView="70" workbookViewId="0">
      <selection activeCell="C30" sqref="C30:O32"/>
    </sheetView>
  </sheetViews>
  <sheetFormatPr baseColWidth="10" defaultColWidth="11.42578125" defaultRowHeight="12.75"/>
  <cols>
    <col min="1" max="9" width="11.42578125" style="131"/>
    <col min="10" max="10" width="19.42578125" style="131" customWidth="1"/>
    <col min="11" max="11" width="17.85546875" style="131" customWidth="1"/>
    <col min="12" max="12" width="19.42578125" style="131" customWidth="1"/>
    <col min="13" max="14" width="11.42578125" style="131"/>
    <col min="15" max="15" width="15.85546875" style="131" customWidth="1"/>
    <col min="16" max="16" width="84.42578125" style="131" customWidth="1"/>
    <col min="17" max="16384" width="11.42578125" style="131"/>
  </cols>
  <sheetData>
    <row r="1" spans="2:16" ht="13.5" thickTop="1">
      <c r="B1" s="141"/>
      <c r="C1" s="142"/>
      <c r="D1" s="142"/>
      <c r="E1" s="142"/>
      <c r="F1" s="142"/>
      <c r="G1" s="142"/>
      <c r="H1" s="142"/>
      <c r="I1" s="142"/>
      <c r="J1" s="142"/>
      <c r="K1" s="142"/>
      <c r="L1" s="142"/>
      <c r="M1" s="142"/>
      <c r="N1" s="142"/>
      <c r="O1" s="142"/>
      <c r="P1" s="143"/>
    </row>
    <row r="2" spans="2:16">
      <c r="B2" s="144"/>
      <c r="C2" s="146"/>
      <c r="D2" s="147"/>
      <c r="E2" s="146"/>
      <c r="F2" s="147"/>
      <c r="P2" s="145"/>
    </row>
    <row r="3" spans="2:16" ht="15" thickBot="1">
      <c r="B3" s="144"/>
      <c r="C3" s="148"/>
      <c r="D3" s="148"/>
      <c r="E3" s="148"/>
      <c r="F3" s="148"/>
      <c r="G3" s="148"/>
      <c r="H3" s="148"/>
      <c r="I3" s="148"/>
      <c r="J3" s="148"/>
      <c r="K3" s="148"/>
      <c r="L3" s="148"/>
      <c r="M3" s="148"/>
      <c r="N3" s="148"/>
      <c r="O3" s="148"/>
      <c r="P3" s="145"/>
    </row>
    <row r="4" spans="2:16" ht="15">
      <c r="B4" s="144"/>
      <c r="C4" s="1328"/>
      <c r="D4" s="1438"/>
      <c r="E4" s="1439"/>
      <c r="F4" s="1439"/>
      <c r="G4" s="1439"/>
      <c r="H4" s="1439"/>
      <c r="I4" s="1439"/>
      <c r="J4" s="1439"/>
      <c r="K4" s="1440"/>
      <c r="L4" s="1337"/>
      <c r="M4" s="1338"/>
      <c r="N4" s="1338"/>
      <c r="O4" s="1339"/>
      <c r="P4" s="149"/>
    </row>
    <row r="5" spans="2:16" ht="15">
      <c r="B5" s="144"/>
      <c r="C5" s="1329"/>
      <c r="D5" s="1441" t="s">
        <v>58</v>
      </c>
      <c r="E5" s="1442"/>
      <c r="F5" s="1442"/>
      <c r="G5" s="1442"/>
      <c r="H5" s="1442"/>
      <c r="I5" s="1442"/>
      <c r="J5" s="1442"/>
      <c r="K5" s="1443"/>
      <c r="L5" s="1340"/>
      <c r="M5" s="1341"/>
      <c r="N5" s="1341"/>
      <c r="O5" s="1342"/>
      <c r="P5" s="149"/>
    </row>
    <row r="6" spans="2:16" ht="15">
      <c r="B6" s="144"/>
      <c r="C6" s="1329"/>
      <c r="D6" s="1441"/>
      <c r="E6" s="1442"/>
      <c r="F6" s="1442"/>
      <c r="G6" s="1442"/>
      <c r="H6" s="1442"/>
      <c r="I6" s="1442"/>
      <c r="J6" s="1442"/>
      <c r="K6" s="1443"/>
      <c r="L6" s="1333" t="s">
        <v>12</v>
      </c>
      <c r="M6" s="1343"/>
      <c r="N6" s="1344"/>
      <c r="O6" s="1345"/>
      <c r="P6" s="149"/>
    </row>
    <row r="7" spans="2:16" ht="13.5">
      <c r="B7" s="144"/>
      <c r="C7" s="1329"/>
      <c r="D7" s="1448">
        <f>+'3,1'!D7</f>
        <v>0</v>
      </c>
      <c r="E7" s="1449"/>
      <c r="F7" s="1449"/>
      <c r="G7" s="1449"/>
      <c r="H7" s="1449"/>
      <c r="I7" s="1449"/>
      <c r="J7" s="1449"/>
      <c r="K7" s="1450"/>
      <c r="L7" s="1444"/>
      <c r="M7" s="1445"/>
      <c r="N7" s="1446"/>
      <c r="O7" s="1447"/>
      <c r="P7" s="150"/>
    </row>
    <row r="8" spans="2:16" ht="13.5">
      <c r="B8" s="144"/>
      <c r="C8" s="1329"/>
      <c r="D8" s="1448"/>
      <c r="E8" s="1449"/>
      <c r="F8" s="1449"/>
      <c r="G8" s="1449"/>
      <c r="H8" s="1449"/>
      <c r="I8" s="1449"/>
      <c r="J8" s="1449"/>
      <c r="K8" s="1450"/>
      <c r="L8" s="1333" t="s">
        <v>13</v>
      </c>
      <c r="M8" s="1333">
        <v>1</v>
      </c>
      <c r="N8" s="1333" t="s">
        <v>14</v>
      </c>
      <c r="O8" s="1335">
        <v>1</v>
      </c>
      <c r="P8" s="149"/>
    </row>
    <row r="9" spans="2:16" ht="15" customHeight="1">
      <c r="B9" s="144"/>
      <c r="C9" s="1329"/>
      <c r="D9" s="1448"/>
      <c r="E9" s="1449"/>
      <c r="F9" s="1449"/>
      <c r="G9" s="1449"/>
      <c r="H9" s="1449"/>
      <c r="I9" s="1449"/>
      <c r="J9" s="1449"/>
      <c r="K9" s="1450"/>
      <c r="L9" s="1349"/>
      <c r="M9" s="1349"/>
      <c r="N9" s="1349"/>
      <c r="O9" s="1336"/>
      <c r="P9" s="149"/>
    </row>
    <row r="10" spans="2:16" ht="12.75" customHeight="1">
      <c r="B10" s="144"/>
      <c r="C10" s="1329"/>
      <c r="D10" s="1441" t="s">
        <v>15</v>
      </c>
      <c r="E10" s="1442"/>
      <c r="F10" s="1442"/>
      <c r="G10" s="1442"/>
      <c r="H10" s="1442"/>
      <c r="I10" s="1442"/>
      <c r="J10" s="1442"/>
      <c r="K10" s="1443"/>
      <c r="L10" s="1349"/>
      <c r="M10" s="1349"/>
      <c r="N10" s="1349"/>
      <c r="O10" s="1336"/>
      <c r="P10" s="149"/>
    </row>
    <row r="11" spans="2:16" ht="13.5" customHeight="1" thickBot="1">
      <c r="B11" s="144"/>
      <c r="C11" s="151"/>
      <c r="D11" s="152"/>
      <c r="E11" s="152"/>
      <c r="F11" s="152"/>
      <c r="G11" s="152"/>
      <c r="H11" s="152"/>
      <c r="I11" s="152"/>
      <c r="J11" s="152"/>
      <c r="K11" s="152"/>
      <c r="L11" s="152"/>
      <c r="M11" s="153"/>
      <c r="N11" s="153"/>
      <c r="O11" s="154"/>
      <c r="P11" s="155"/>
    </row>
    <row r="12" spans="2:16" ht="15">
      <c r="B12" s="144"/>
      <c r="C12" s="156"/>
      <c r="D12" s="493"/>
      <c r="E12" s="493"/>
      <c r="F12" s="493"/>
      <c r="G12" s="493"/>
      <c r="H12" s="493"/>
      <c r="I12" s="493"/>
      <c r="J12" s="493"/>
      <c r="K12" s="493"/>
      <c r="L12" s="157" t="s">
        <v>16</v>
      </c>
      <c r="M12" s="221" t="s">
        <v>17</v>
      </c>
      <c r="N12" s="221" t="s">
        <v>18</v>
      </c>
      <c r="O12" s="158" t="s">
        <v>19</v>
      </c>
      <c r="P12" s="150"/>
    </row>
    <row r="13" spans="2:16" ht="15">
      <c r="B13" s="144"/>
      <c r="C13" s="159"/>
      <c r="D13" s="494"/>
      <c r="E13" s="494"/>
      <c r="F13" s="494"/>
      <c r="G13" s="494"/>
      <c r="H13" s="494"/>
      <c r="I13" s="494"/>
      <c r="J13" s="494"/>
      <c r="K13" s="494"/>
      <c r="L13" s="160"/>
      <c r="M13" s="161">
        <v>22</v>
      </c>
      <c r="N13" s="161">
        <v>2</v>
      </c>
      <c r="O13" s="162">
        <v>2021</v>
      </c>
      <c r="P13" s="163"/>
    </row>
    <row r="14" spans="2:16" ht="15" thickBot="1">
      <c r="B14" s="144"/>
      <c r="C14" s="490"/>
      <c r="D14" s="491"/>
      <c r="E14" s="491"/>
      <c r="F14" s="491"/>
      <c r="G14" s="491"/>
      <c r="H14" s="491"/>
      <c r="I14" s="491"/>
      <c r="J14" s="491"/>
      <c r="K14" s="491"/>
      <c r="L14" s="491"/>
      <c r="M14" s="491"/>
      <c r="N14" s="491"/>
      <c r="O14" s="164"/>
      <c r="P14" s="145"/>
    </row>
    <row r="15" spans="2:16" ht="15" thickBot="1">
      <c r="B15" s="144"/>
      <c r="C15" s="210"/>
      <c r="D15" s="211"/>
      <c r="E15" s="211"/>
      <c r="F15" s="211"/>
      <c r="G15" s="211"/>
      <c r="H15" s="211"/>
      <c r="I15" s="148"/>
      <c r="J15" s="148"/>
      <c r="K15" s="211"/>
      <c r="L15" s="211"/>
      <c r="M15" s="211"/>
      <c r="N15" s="211"/>
      <c r="O15" s="212"/>
      <c r="P15" s="145"/>
    </row>
    <row r="16" spans="2:16" ht="15">
      <c r="B16" s="144"/>
      <c r="C16" s="1425" t="s">
        <v>20</v>
      </c>
      <c r="D16" s="1426"/>
      <c r="E16" s="1426"/>
      <c r="F16" s="1426"/>
      <c r="G16" s="1426"/>
      <c r="H16" s="1426"/>
      <c r="I16" s="1426"/>
      <c r="J16" s="1426"/>
      <c r="K16" s="1426"/>
      <c r="L16" s="1426"/>
      <c r="M16" s="1426"/>
      <c r="N16" s="1426"/>
      <c r="O16" s="1427"/>
      <c r="P16" s="165"/>
    </row>
    <row r="17" spans="2:16" ht="15" thickBot="1">
      <c r="B17" s="144"/>
      <c r="C17" s="1658"/>
      <c r="D17" s="1659"/>
      <c r="E17" s="1659"/>
      <c r="F17" s="1659"/>
      <c r="G17" s="1659"/>
      <c r="H17" s="1659"/>
      <c r="I17" s="1659"/>
      <c r="J17" s="1659"/>
      <c r="K17" s="1659"/>
      <c r="L17" s="1659"/>
      <c r="M17" s="1659"/>
      <c r="N17" s="1659"/>
      <c r="O17" s="1660"/>
      <c r="P17" s="145"/>
    </row>
    <row r="18" spans="2:16" ht="15">
      <c r="B18" s="144"/>
      <c r="C18" s="168" t="s">
        <v>21</v>
      </c>
      <c r="D18" s="1428" t="s">
        <v>2</v>
      </c>
      <c r="E18" s="1429"/>
      <c r="F18" s="1429"/>
      <c r="G18" s="1429"/>
      <c r="H18" s="1429"/>
      <c r="I18" s="1429"/>
      <c r="J18" s="1429"/>
      <c r="K18" s="1429"/>
      <c r="L18" s="1430"/>
      <c r="M18" s="1431" t="s">
        <v>22</v>
      </c>
      <c r="N18" s="1432"/>
      <c r="O18" s="168" t="s">
        <v>4</v>
      </c>
      <c r="P18" s="169"/>
    </row>
    <row r="19" spans="2:16" ht="28.5" customHeight="1" thickBot="1">
      <c r="B19" s="144"/>
      <c r="C19" s="170">
        <v>7.4</v>
      </c>
      <c r="D19" s="1527" t="str">
        <f>+'PRESUPUESTO OFICIAL'!G42</f>
        <v>SUMINISTRO Y APLICACIÓN DE PINTURA PARA EXTERIOR</v>
      </c>
      <c r="E19" s="1528"/>
      <c r="F19" s="1528"/>
      <c r="G19" s="1528"/>
      <c r="H19" s="1528"/>
      <c r="I19" s="1528"/>
      <c r="J19" s="1528"/>
      <c r="K19" s="1528"/>
      <c r="L19" s="1529"/>
      <c r="M19" s="1436" t="s">
        <v>52</v>
      </c>
      <c r="N19" s="1437"/>
      <c r="O19" s="171">
        <v>1</v>
      </c>
      <c r="P19" s="172"/>
    </row>
    <row r="20" spans="2:16">
      <c r="B20" s="144"/>
      <c r="C20" s="1410" t="s">
        <v>23</v>
      </c>
      <c r="D20" s="1411"/>
      <c r="E20" s="1411"/>
      <c r="F20" s="1411"/>
      <c r="G20" s="1411"/>
      <c r="H20" s="1411"/>
      <c r="I20" s="1411"/>
      <c r="J20" s="1411"/>
      <c r="K20" s="1411"/>
      <c r="L20" s="1411"/>
      <c r="M20" s="1411"/>
      <c r="N20" s="1411"/>
      <c r="O20" s="1412"/>
      <c r="P20" s="173"/>
    </row>
    <row r="21" spans="2:16" ht="21" customHeight="1" thickBot="1">
      <c r="B21" s="144"/>
      <c r="C21" s="1413"/>
      <c r="D21" s="1414"/>
      <c r="E21" s="1414"/>
      <c r="F21" s="1414"/>
      <c r="G21" s="1414"/>
      <c r="H21" s="1414"/>
      <c r="I21" s="1414"/>
      <c r="J21" s="1414"/>
      <c r="K21" s="1414"/>
      <c r="L21" s="1414"/>
      <c r="M21" s="1414"/>
      <c r="N21" s="1414"/>
      <c r="O21" s="1415"/>
      <c r="P21" s="173"/>
    </row>
    <row r="22" spans="2:16" ht="12.75" hidden="1" customHeight="1" thickBot="1">
      <c r="B22" s="144"/>
      <c r="C22" s="1416"/>
      <c r="D22" s="1417"/>
      <c r="E22" s="1417"/>
      <c r="F22" s="1417"/>
      <c r="G22" s="1417"/>
      <c r="H22" s="1417"/>
      <c r="I22" s="1417"/>
      <c r="J22" s="1417"/>
      <c r="K22" s="1417"/>
      <c r="L22" s="1417"/>
      <c r="M22" s="1417"/>
      <c r="N22" s="1417"/>
      <c r="O22" s="1418"/>
      <c r="P22" s="173"/>
    </row>
    <row r="23" spans="2:16" ht="12.75" customHeight="1">
      <c r="B23" s="144"/>
      <c r="C23" s="1419" t="s">
        <v>2</v>
      </c>
      <c r="D23" s="1458"/>
      <c r="E23" s="1458"/>
      <c r="F23" s="1458"/>
      <c r="G23" s="1459"/>
      <c r="H23" s="1460" t="s">
        <v>24</v>
      </c>
      <c r="I23" s="1458"/>
      <c r="J23" s="1460" t="s">
        <v>25</v>
      </c>
      <c r="K23" s="1463"/>
      <c r="L23" s="174" t="s">
        <v>26</v>
      </c>
      <c r="M23" s="1460" t="s">
        <v>27</v>
      </c>
      <c r="N23" s="1463"/>
      <c r="O23" s="175" t="s">
        <v>28</v>
      </c>
      <c r="P23" s="176"/>
    </row>
    <row r="24" spans="2:16" ht="13.5" customHeight="1">
      <c r="B24" s="144"/>
      <c r="C24" s="1421" t="s">
        <v>59</v>
      </c>
      <c r="D24" s="1422"/>
      <c r="E24" s="1422"/>
      <c r="F24" s="1422"/>
      <c r="G24" s="1455"/>
      <c r="H24" s="1454"/>
      <c r="I24" s="1455"/>
      <c r="J24" s="1454"/>
      <c r="K24" s="1455"/>
      <c r="L24" s="214"/>
      <c r="M24" s="1464">
        <v>0.1</v>
      </c>
      <c r="N24" s="1465"/>
      <c r="O24" s="220">
        <f>M24*O60</f>
        <v>1608.7600000000002</v>
      </c>
      <c r="P24" s="132"/>
    </row>
    <row r="25" spans="2:16" ht="14.25">
      <c r="B25" s="144"/>
      <c r="C25" s="1674" t="s">
        <v>282</v>
      </c>
      <c r="D25" s="1452"/>
      <c r="E25" s="1452"/>
      <c r="F25" s="1452"/>
      <c r="G25" s="1453"/>
      <c r="H25" s="1464"/>
      <c r="I25" s="1465"/>
      <c r="J25" s="1464"/>
      <c r="K25" s="1465"/>
      <c r="L25" s="177">
        <f>+'MATRIZ DE MERCADO LA LT'!J166</f>
        <v>1837.675</v>
      </c>
      <c r="M25" s="1456">
        <v>8</v>
      </c>
      <c r="N25" s="1457"/>
      <c r="O25" s="220">
        <f>+L25+M25</f>
        <v>1845.675</v>
      </c>
      <c r="P25" s="132"/>
    </row>
    <row r="26" spans="2:16" ht="14.25">
      <c r="B26" s="144"/>
      <c r="C26" s="1673" t="s">
        <v>283</v>
      </c>
      <c r="D26" s="1467"/>
      <c r="E26" s="1467"/>
      <c r="F26" s="1467"/>
      <c r="G26" s="1468"/>
      <c r="H26" s="1464"/>
      <c r="I26" s="1465"/>
      <c r="J26" s="1464"/>
      <c r="K26" s="1465"/>
      <c r="L26" s="177">
        <v>14100</v>
      </c>
      <c r="M26" s="1469">
        <v>0.01</v>
      </c>
      <c r="N26" s="1470"/>
      <c r="O26" s="220">
        <f>+L26*M26</f>
        <v>141</v>
      </c>
      <c r="P26" s="519" t="s">
        <v>296</v>
      </c>
    </row>
    <row r="27" spans="2:16" ht="14.25">
      <c r="B27" s="144"/>
      <c r="C27" s="1673"/>
      <c r="D27" s="1467"/>
      <c r="E27" s="1467"/>
      <c r="F27" s="1467"/>
      <c r="G27" s="1468"/>
      <c r="H27" s="1464"/>
      <c r="I27" s="1465"/>
      <c r="J27" s="1464"/>
      <c r="K27" s="1465"/>
      <c r="L27" s="214"/>
      <c r="M27" s="1464"/>
      <c r="N27" s="1465"/>
      <c r="O27" s="220"/>
      <c r="P27" s="132"/>
    </row>
    <row r="28" spans="2:16" ht="15" thickBot="1">
      <c r="B28" s="144"/>
      <c r="C28" s="1399"/>
      <c r="D28" s="1400"/>
      <c r="E28" s="1400"/>
      <c r="F28" s="1400"/>
      <c r="G28" s="1474"/>
      <c r="H28" s="1475"/>
      <c r="I28" s="1474"/>
      <c r="J28" s="1475"/>
      <c r="K28" s="1474"/>
      <c r="L28" s="180"/>
      <c r="M28" s="1476"/>
      <c r="N28" s="1477"/>
      <c r="O28" s="54"/>
      <c r="P28" s="132"/>
    </row>
    <row r="29" spans="2:16" ht="15.75" thickBot="1">
      <c r="B29" s="144"/>
      <c r="C29" s="1392" t="s">
        <v>29</v>
      </c>
      <c r="D29" s="1393"/>
      <c r="E29" s="1393"/>
      <c r="F29" s="1393"/>
      <c r="G29" s="1393"/>
      <c r="H29" s="1393"/>
      <c r="I29" s="1393"/>
      <c r="J29" s="1393"/>
      <c r="K29" s="1393"/>
      <c r="L29" s="1478"/>
      <c r="M29" s="1393"/>
      <c r="N29" s="1394"/>
      <c r="O29" s="181">
        <f>SUM(O24:O28)</f>
        <v>3595.4350000000004</v>
      </c>
      <c r="P29" s="182"/>
    </row>
    <row r="30" spans="2:16" ht="13.5" customHeight="1">
      <c r="B30" s="144"/>
      <c r="C30" s="1410" t="s">
        <v>30</v>
      </c>
      <c r="D30" s="1411"/>
      <c r="E30" s="1411"/>
      <c r="F30" s="1411"/>
      <c r="G30" s="1411"/>
      <c r="H30" s="1411"/>
      <c r="I30" s="1411"/>
      <c r="J30" s="1411"/>
      <c r="K30" s="1411"/>
      <c r="L30" s="1411"/>
      <c r="M30" s="1411"/>
      <c r="N30" s="1411"/>
      <c r="O30" s="1412"/>
      <c r="P30" s="173"/>
    </row>
    <row r="31" spans="2:16">
      <c r="B31" s="144"/>
      <c r="C31" s="1413"/>
      <c r="D31" s="1414"/>
      <c r="E31" s="1414"/>
      <c r="F31" s="1414"/>
      <c r="G31" s="1414"/>
      <c r="H31" s="1414"/>
      <c r="I31" s="1414"/>
      <c r="J31" s="1414"/>
      <c r="K31" s="1414"/>
      <c r="L31" s="1414"/>
      <c r="M31" s="1414"/>
      <c r="N31" s="1414"/>
      <c r="O31" s="1415"/>
      <c r="P31" s="173"/>
    </row>
    <row r="32" spans="2:16" ht="13.5" thickBot="1">
      <c r="B32" s="144"/>
      <c r="C32" s="1416"/>
      <c r="D32" s="1417"/>
      <c r="E32" s="1417"/>
      <c r="F32" s="1417"/>
      <c r="G32" s="1417"/>
      <c r="H32" s="1417"/>
      <c r="I32" s="1417"/>
      <c r="J32" s="1417"/>
      <c r="K32" s="1417"/>
      <c r="L32" s="1417"/>
      <c r="M32" s="1417"/>
      <c r="N32" s="1417"/>
      <c r="O32" s="1418"/>
      <c r="P32" s="173"/>
    </row>
    <row r="33" spans="2:16" ht="15">
      <c r="B33" s="144"/>
      <c r="C33" s="1419" t="s">
        <v>2</v>
      </c>
      <c r="D33" s="1420"/>
      <c r="E33" s="1420"/>
      <c r="F33" s="1420"/>
      <c r="G33" s="1420"/>
      <c r="H33" s="1420"/>
      <c r="I33" s="1420"/>
      <c r="J33" s="1463"/>
      <c r="K33" s="500" t="s">
        <v>22</v>
      </c>
      <c r="L33" s="174" t="s">
        <v>4</v>
      </c>
      <c r="M33" s="1460" t="s">
        <v>31</v>
      </c>
      <c r="N33" s="1463"/>
      <c r="O33" s="175" t="s">
        <v>28</v>
      </c>
      <c r="P33" s="176"/>
    </row>
    <row r="34" spans="2:16" ht="14.25">
      <c r="B34" s="144"/>
      <c r="C34" s="1675" t="s">
        <v>285</v>
      </c>
      <c r="D34" s="1479"/>
      <c r="E34" s="1479"/>
      <c r="F34" s="1479"/>
      <c r="G34" s="1479"/>
      <c r="H34" s="1479"/>
      <c r="I34" s="1479"/>
      <c r="J34" s="1479"/>
      <c r="K34" s="234" t="s">
        <v>217</v>
      </c>
      <c r="L34" s="235">
        <v>3.3333333333333333E-2</v>
      </c>
      <c r="M34" s="1480">
        <f>147900/5</f>
        <v>29580</v>
      </c>
      <c r="N34" s="1480"/>
      <c r="O34" s="510">
        <f>+L34*M34</f>
        <v>986</v>
      </c>
      <c r="P34" s="519" t="s">
        <v>294</v>
      </c>
    </row>
    <row r="35" spans="2:16" ht="17.25" customHeight="1">
      <c r="B35" s="144"/>
      <c r="C35" s="1673" t="s">
        <v>284</v>
      </c>
      <c r="D35" s="1467"/>
      <c r="E35" s="1467"/>
      <c r="F35" s="1467"/>
      <c r="G35" s="1467"/>
      <c r="H35" s="1467"/>
      <c r="I35" s="1467"/>
      <c r="J35" s="1468"/>
      <c r="K35" s="234" t="s">
        <v>250</v>
      </c>
      <c r="L35" s="235">
        <v>0.1</v>
      </c>
      <c r="M35" s="1480">
        <v>1400</v>
      </c>
      <c r="N35" s="1480"/>
      <c r="O35" s="510">
        <f>+L35*M35</f>
        <v>140</v>
      </c>
      <c r="P35" s="519" t="s">
        <v>292</v>
      </c>
    </row>
    <row r="36" spans="2:16" ht="17.25" customHeight="1">
      <c r="B36" s="144"/>
      <c r="C36" s="1673" t="s">
        <v>286</v>
      </c>
      <c r="D36" s="1467"/>
      <c r="E36" s="1467"/>
      <c r="F36" s="1467"/>
      <c r="G36" s="1467"/>
      <c r="H36" s="1467"/>
      <c r="I36" s="1467"/>
      <c r="J36" s="1468"/>
      <c r="K36" s="511" t="s">
        <v>250</v>
      </c>
      <c r="L36" s="235">
        <v>0.1</v>
      </c>
      <c r="M36" s="1480">
        <v>1300</v>
      </c>
      <c r="N36" s="1480"/>
      <c r="O36" s="510">
        <f>+L36*M36</f>
        <v>130</v>
      </c>
      <c r="P36" s="519" t="s">
        <v>293</v>
      </c>
    </row>
    <row r="37" spans="2:16" ht="15">
      <c r="B37" s="144"/>
      <c r="C37" s="1675" t="s">
        <v>291</v>
      </c>
      <c r="D37" s="1479"/>
      <c r="E37" s="1479"/>
      <c r="F37" s="1479"/>
      <c r="G37" s="1479"/>
      <c r="H37" s="1479"/>
      <c r="I37" s="1479"/>
      <c r="J37" s="1479"/>
      <c r="K37" s="234" t="s">
        <v>217</v>
      </c>
      <c r="L37" s="235">
        <v>0.01</v>
      </c>
      <c r="M37" s="1481">
        <v>37900</v>
      </c>
      <c r="N37" s="1481"/>
      <c r="O37" s="510">
        <f>+L37*M37</f>
        <v>379</v>
      </c>
      <c r="P37" s="176" t="s">
        <v>295</v>
      </c>
    </row>
    <row r="38" spans="2:16" ht="14.25" customHeight="1">
      <c r="B38" s="144"/>
      <c r="C38" s="1675" t="s">
        <v>297</v>
      </c>
      <c r="D38" s="1479"/>
      <c r="E38" s="1479"/>
      <c r="F38" s="1479"/>
      <c r="G38" s="1479"/>
      <c r="H38" s="1479"/>
      <c r="I38" s="1479"/>
      <c r="J38" s="1479"/>
      <c r="K38" s="215" t="s">
        <v>250</v>
      </c>
      <c r="L38" s="185">
        <v>0.01</v>
      </c>
      <c r="M38" s="1480">
        <v>24900</v>
      </c>
      <c r="N38" s="1480"/>
      <c r="O38" s="510">
        <f>+L38*M38</f>
        <v>249</v>
      </c>
      <c r="P38" s="519" t="s">
        <v>298</v>
      </c>
    </row>
    <row r="39" spans="2:16" ht="16.5" customHeight="1">
      <c r="B39" s="144"/>
      <c r="C39" s="1675"/>
      <c r="D39" s="1479"/>
      <c r="E39" s="1479"/>
      <c r="F39" s="1479"/>
      <c r="G39" s="1479"/>
      <c r="H39" s="1479"/>
      <c r="I39" s="1479"/>
      <c r="J39" s="1479"/>
      <c r="K39" s="215"/>
      <c r="L39" s="501"/>
      <c r="M39" s="1482"/>
      <c r="N39" s="1482"/>
      <c r="O39" s="512"/>
      <c r="P39" s="176"/>
    </row>
    <row r="40" spans="2:16" ht="14.25">
      <c r="B40" s="144"/>
      <c r="C40" s="1670"/>
      <c r="D40" s="1671"/>
      <c r="E40" s="1671"/>
      <c r="F40" s="1671"/>
      <c r="G40" s="1671"/>
      <c r="H40" s="1671"/>
      <c r="I40" s="1671"/>
      <c r="J40" s="1672"/>
      <c r="K40" s="215"/>
      <c r="L40" s="183"/>
      <c r="M40" s="1482"/>
      <c r="N40" s="1482"/>
      <c r="O40" s="513"/>
      <c r="P40" s="132"/>
    </row>
    <row r="41" spans="2:16" ht="15" thickBot="1">
      <c r="B41" s="144"/>
      <c r="C41" s="1676"/>
      <c r="D41" s="1677"/>
      <c r="E41" s="1677"/>
      <c r="F41" s="1677"/>
      <c r="G41" s="1677"/>
      <c r="H41" s="1677"/>
      <c r="I41" s="1677"/>
      <c r="J41" s="1677"/>
      <c r="K41" s="516"/>
      <c r="L41" s="517"/>
      <c r="M41" s="1678"/>
      <c r="N41" s="1678"/>
      <c r="O41" s="514"/>
      <c r="P41" s="132"/>
    </row>
    <row r="42" spans="2:16" ht="15.75" thickBot="1">
      <c r="B42" s="144"/>
      <c r="C42" s="1484" t="s">
        <v>29</v>
      </c>
      <c r="D42" s="1478"/>
      <c r="E42" s="1478"/>
      <c r="F42" s="1478"/>
      <c r="G42" s="1478"/>
      <c r="H42" s="1478"/>
      <c r="I42" s="1478"/>
      <c r="J42" s="1478"/>
      <c r="K42" s="1478"/>
      <c r="L42" s="1478"/>
      <c r="M42" s="1478"/>
      <c r="N42" s="1485"/>
      <c r="O42" s="515">
        <f>SUM(O34:O41)</f>
        <v>1884</v>
      </c>
      <c r="P42" s="132"/>
    </row>
    <row r="43" spans="2:16">
      <c r="B43" s="144"/>
      <c r="C43" s="1410" t="s">
        <v>32</v>
      </c>
      <c r="D43" s="1411"/>
      <c r="E43" s="1411"/>
      <c r="F43" s="1411"/>
      <c r="G43" s="1411"/>
      <c r="H43" s="1411"/>
      <c r="I43" s="1411"/>
      <c r="J43" s="1411"/>
      <c r="K43" s="1411"/>
      <c r="L43" s="1411"/>
      <c r="M43" s="1411"/>
      <c r="N43" s="1411"/>
      <c r="O43" s="1412"/>
      <c r="P43" s="173"/>
    </row>
    <row r="44" spans="2:16">
      <c r="B44" s="144"/>
      <c r="C44" s="1413"/>
      <c r="D44" s="1414"/>
      <c r="E44" s="1414"/>
      <c r="F44" s="1414"/>
      <c r="G44" s="1414"/>
      <c r="H44" s="1414"/>
      <c r="I44" s="1414"/>
      <c r="J44" s="1414"/>
      <c r="K44" s="1414"/>
      <c r="L44" s="1414"/>
      <c r="M44" s="1414"/>
      <c r="N44" s="1414"/>
      <c r="O44" s="1415"/>
      <c r="P44" s="173"/>
    </row>
    <row r="45" spans="2:16" ht="13.5" thickBot="1">
      <c r="B45" s="144"/>
      <c r="C45" s="1416"/>
      <c r="D45" s="1417"/>
      <c r="E45" s="1417"/>
      <c r="F45" s="1417"/>
      <c r="G45" s="1417"/>
      <c r="H45" s="1417"/>
      <c r="I45" s="1417"/>
      <c r="J45" s="1417"/>
      <c r="K45" s="1417"/>
      <c r="L45" s="1417"/>
      <c r="M45" s="1417"/>
      <c r="N45" s="1417"/>
      <c r="O45" s="1418"/>
      <c r="P45" s="173"/>
    </row>
    <row r="46" spans="2:16" ht="17.25">
      <c r="B46" s="144"/>
      <c r="C46" s="1419" t="s">
        <v>33</v>
      </c>
      <c r="D46" s="1420"/>
      <c r="E46" s="1420"/>
      <c r="F46" s="1420"/>
      <c r="G46" s="1420"/>
      <c r="H46" s="1420"/>
      <c r="I46" s="1420"/>
      <c r="J46" s="174" t="s">
        <v>34</v>
      </c>
      <c r="K46" s="492" t="s">
        <v>35</v>
      </c>
      <c r="L46" s="184" t="s">
        <v>51</v>
      </c>
      <c r="M46" s="1460" t="s">
        <v>36</v>
      </c>
      <c r="N46" s="1463"/>
      <c r="O46" s="175" t="s">
        <v>28</v>
      </c>
      <c r="P46" s="176"/>
    </row>
    <row r="47" spans="2:16" ht="14.25">
      <c r="B47" s="144"/>
      <c r="C47" s="1292"/>
      <c r="D47" s="1293"/>
      <c r="E47" s="1293"/>
      <c r="F47" s="1293"/>
      <c r="G47" s="1293"/>
      <c r="H47" s="1293"/>
      <c r="I47" s="1293"/>
      <c r="J47" s="185"/>
      <c r="K47" s="186"/>
      <c r="L47" s="185"/>
      <c r="M47" s="1486"/>
      <c r="N47" s="1487"/>
      <c r="O47" s="219"/>
      <c r="P47" s="132"/>
    </row>
    <row r="48" spans="2:16" ht="14.25">
      <c r="B48" s="144"/>
      <c r="C48" s="1421"/>
      <c r="D48" s="1422"/>
      <c r="E48" s="1422"/>
      <c r="F48" s="1422"/>
      <c r="G48" s="1422"/>
      <c r="H48" s="1422"/>
      <c r="I48" s="1422"/>
      <c r="J48" s="185"/>
      <c r="K48" s="185"/>
      <c r="L48" s="185"/>
      <c r="M48" s="1486"/>
      <c r="N48" s="1487"/>
      <c r="O48" s="219"/>
      <c r="P48" s="132"/>
    </row>
    <row r="49" spans="2:16" ht="14.25">
      <c r="B49" s="144"/>
      <c r="C49" s="1421"/>
      <c r="D49" s="1422"/>
      <c r="E49" s="1422"/>
      <c r="F49" s="1422"/>
      <c r="G49" s="1422"/>
      <c r="H49" s="1422"/>
      <c r="I49" s="1422"/>
      <c r="J49" s="185"/>
      <c r="K49" s="185"/>
      <c r="L49" s="185"/>
      <c r="M49" s="1456"/>
      <c r="N49" s="1457"/>
      <c r="O49" s="135"/>
      <c r="P49" s="132"/>
    </row>
    <row r="50" spans="2:16" ht="12.75" customHeight="1" thickBot="1">
      <c r="B50" s="144"/>
      <c r="C50" s="1679"/>
      <c r="D50" s="1680"/>
      <c r="E50" s="1680"/>
      <c r="F50" s="1680"/>
      <c r="G50" s="1680"/>
      <c r="H50" s="1680"/>
      <c r="I50" s="1680"/>
      <c r="J50" s="507"/>
      <c r="K50" s="508"/>
      <c r="L50" s="509"/>
      <c r="M50" s="1681"/>
      <c r="N50" s="1682"/>
      <c r="O50" s="135"/>
      <c r="P50" s="132"/>
    </row>
    <row r="51" spans="2:16" ht="15" customHeight="1" thickBot="1">
      <c r="B51" s="144"/>
      <c r="C51" s="1392" t="s">
        <v>29</v>
      </c>
      <c r="D51" s="1393"/>
      <c r="E51" s="1393"/>
      <c r="F51" s="1393"/>
      <c r="G51" s="1393"/>
      <c r="H51" s="1393"/>
      <c r="I51" s="1393"/>
      <c r="J51" s="1393"/>
      <c r="K51" s="1393"/>
      <c r="L51" s="1393"/>
      <c r="M51" s="1393"/>
      <c r="N51" s="1394"/>
      <c r="O51" s="181"/>
      <c r="P51" s="182"/>
    </row>
    <row r="52" spans="2:16" ht="13.5" customHeight="1">
      <c r="B52" s="144"/>
      <c r="C52" s="1410" t="s">
        <v>37</v>
      </c>
      <c r="D52" s="1411"/>
      <c r="E52" s="1411"/>
      <c r="F52" s="1411"/>
      <c r="G52" s="1411"/>
      <c r="H52" s="1411"/>
      <c r="I52" s="1411"/>
      <c r="J52" s="1411"/>
      <c r="K52" s="1411"/>
      <c r="L52" s="1411"/>
      <c r="M52" s="1411"/>
      <c r="N52" s="1411"/>
      <c r="O52" s="1412"/>
      <c r="P52" s="173"/>
    </row>
    <row r="53" spans="2:16">
      <c r="B53" s="144"/>
      <c r="C53" s="1413"/>
      <c r="D53" s="1414"/>
      <c r="E53" s="1414"/>
      <c r="F53" s="1414"/>
      <c r="G53" s="1414"/>
      <c r="H53" s="1414"/>
      <c r="I53" s="1414"/>
      <c r="J53" s="1414"/>
      <c r="K53" s="1414"/>
      <c r="L53" s="1414"/>
      <c r="M53" s="1414"/>
      <c r="N53" s="1414"/>
      <c r="O53" s="1415"/>
      <c r="P53" s="173"/>
    </row>
    <row r="54" spans="2:16" ht="13.5" thickBot="1">
      <c r="B54" s="144"/>
      <c r="C54" s="1416"/>
      <c r="D54" s="1417"/>
      <c r="E54" s="1417"/>
      <c r="F54" s="1417"/>
      <c r="G54" s="1417"/>
      <c r="H54" s="1417"/>
      <c r="I54" s="1417"/>
      <c r="J54" s="1417"/>
      <c r="K54" s="1417"/>
      <c r="L54" s="1417"/>
      <c r="M54" s="1417"/>
      <c r="N54" s="1417"/>
      <c r="O54" s="1418"/>
      <c r="P54" s="173"/>
    </row>
    <row r="55" spans="2:16" ht="30">
      <c r="B55" s="144"/>
      <c r="C55" s="1419" t="s">
        <v>38</v>
      </c>
      <c r="D55" s="1420"/>
      <c r="E55" s="1420"/>
      <c r="F55" s="1420"/>
      <c r="G55" s="1420"/>
      <c r="H55" s="1420"/>
      <c r="I55" s="1420"/>
      <c r="J55" s="174" t="s">
        <v>39</v>
      </c>
      <c r="K55" s="189" t="s">
        <v>40</v>
      </c>
      <c r="L55" s="190" t="s">
        <v>41</v>
      </c>
      <c r="M55" s="1395" t="s">
        <v>27</v>
      </c>
      <c r="N55" s="1396"/>
      <c r="O55" s="191" t="s">
        <v>28</v>
      </c>
      <c r="P55" s="192"/>
    </row>
    <row r="56" spans="2:16" ht="14.25">
      <c r="B56" s="144"/>
      <c r="C56" s="1664" t="s">
        <v>287</v>
      </c>
      <c r="D56" s="1665"/>
      <c r="E56" s="1665"/>
      <c r="F56" s="1665"/>
      <c r="G56" s="1665"/>
      <c r="H56" s="1665"/>
      <c r="I56" s="1666"/>
      <c r="J56" s="195">
        <f>+'MATRIZ DE MERCADO LA LT'!J272</f>
        <v>107251</v>
      </c>
      <c r="K56" s="139"/>
      <c r="L56" s="196"/>
      <c r="M56" s="1469">
        <v>10</v>
      </c>
      <c r="N56" s="1470"/>
      <c r="O56" s="197">
        <f>+J56/M56</f>
        <v>10725.1</v>
      </c>
      <c r="P56" s="133"/>
    </row>
    <row r="57" spans="2:16" ht="14.25">
      <c r="B57" s="144"/>
      <c r="C57" s="1664" t="s">
        <v>194</v>
      </c>
      <c r="D57" s="1665"/>
      <c r="E57" s="1665"/>
      <c r="F57" s="1665"/>
      <c r="G57" s="1665"/>
      <c r="H57" s="1665"/>
      <c r="I57" s="1666"/>
      <c r="J57" s="195">
        <f>+'MATRIZ DE MERCADO LA LT'!J245</f>
        <v>53625</v>
      </c>
      <c r="K57" s="139"/>
      <c r="L57" s="196"/>
      <c r="M57" s="1469">
        <v>10</v>
      </c>
      <c r="N57" s="1470"/>
      <c r="O57" s="131">
        <f>+J57/M57</f>
        <v>5362.5</v>
      </c>
      <c r="P57" s="133"/>
    </row>
    <row r="58" spans="2:16" ht="14.25">
      <c r="B58" s="144"/>
      <c r="C58" s="1683"/>
      <c r="D58" s="1684"/>
      <c r="E58" s="1684"/>
      <c r="F58" s="1684"/>
      <c r="G58" s="1684"/>
      <c r="H58" s="1684"/>
      <c r="I58" s="1465"/>
      <c r="J58" s="138"/>
      <c r="K58" s="139"/>
      <c r="L58" s="196"/>
      <c r="M58" s="1456"/>
      <c r="N58" s="1457"/>
      <c r="O58" s="197"/>
      <c r="P58" s="133"/>
    </row>
    <row r="59" spans="2:16" ht="15" thickBot="1">
      <c r="B59" s="144"/>
      <c r="C59" s="1399"/>
      <c r="D59" s="1400"/>
      <c r="E59" s="1400"/>
      <c r="F59" s="1400"/>
      <c r="G59" s="1400"/>
      <c r="H59" s="1400"/>
      <c r="I59" s="1400"/>
      <c r="J59" s="187"/>
      <c r="K59" s="188"/>
      <c r="L59" s="187"/>
      <c r="M59" s="1401"/>
      <c r="N59" s="1402"/>
      <c r="O59" s="137"/>
      <c r="P59" s="132"/>
    </row>
    <row r="60" spans="2:16" ht="15.75" thickBot="1">
      <c r="B60" s="144"/>
      <c r="C60" s="1392" t="s">
        <v>29</v>
      </c>
      <c r="D60" s="1393"/>
      <c r="E60" s="1393"/>
      <c r="F60" s="1393"/>
      <c r="G60" s="1393"/>
      <c r="H60" s="1393"/>
      <c r="I60" s="1393"/>
      <c r="J60" s="1393"/>
      <c r="K60" s="1393"/>
      <c r="L60" s="1393"/>
      <c r="M60" s="1393"/>
      <c r="N60" s="1394"/>
      <c r="O60" s="136">
        <f>SUM(O56:O59)</f>
        <v>16087.6</v>
      </c>
      <c r="P60" s="132"/>
    </row>
    <row r="61" spans="2:16" ht="12.75" customHeight="1" thickBot="1">
      <c r="B61" s="144"/>
      <c r="C61" s="1661"/>
      <c r="D61" s="1662"/>
      <c r="E61" s="1662"/>
      <c r="F61" s="1662"/>
      <c r="G61" s="1662"/>
      <c r="H61" s="1662"/>
      <c r="I61" s="1662"/>
      <c r="J61" s="1662"/>
      <c r="K61" s="1662"/>
      <c r="L61" s="1662"/>
      <c r="M61" s="1662"/>
      <c r="N61" s="1662"/>
      <c r="O61" s="1663"/>
      <c r="P61" s="145"/>
    </row>
    <row r="62" spans="2:16" ht="12.75" customHeight="1" thickBot="1">
      <c r="B62" s="144"/>
      <c r="C62" s="1403" t="s">
        <v>42</v>
      </c>
      <c r="D62" s="1404"/>
      <c r="E62" s="1404"/>
      <c r="F62" s="1404"/>
      <c r="G62" s="1404"/>
      <c r="H62" s="1404"/>
      <c r="I62" s="1404"/>
      <c r="J62" s="1404"/>
      <c r="K62" s="1404"/>
      <c r="L62" s="1404"/>
      <c r="M62" s="1404"/>
      <c r="N62" s="1405"/>
      <c r="O62" s="198">
        <f>+O60+O51+O42+O29</f>
        <v>21567.035</v>
      </c>
      <c r="P62" s="199"/>
    </row>
    <row r="63" spans="2:16" ht="13.5" customHeight="1">
      <c r="B63" s="144"/>
      <c r="C63" s="1410" t="s">
        <v>43</v>
      </c>
      <c r="D63" s="1411"/>
      <c r="E63" s="1411"/>
      <c r="F63" s="1411"/>
      <c r="G63" s="1411"/>
      <c r="H63" s="1411"/>
      <c r="I63" s="1411"/>
      <c r="J63" s="1411"/>
      <c r="K63" s="1411"/>
      <c r="L63" s="1411"/>
      <c r="M63" s="1411"/>
      <c r="N63" s="1411"/>
      <c r="O63" s="1412"/>
      <c r="P63" s="173"/>
    </row>
    <row r="64" spans="2:16" ht="15" customHeight="1">
      <c r="B64" s="144"/>
      <c r="C64" s="1413"/>
      <c r="D64" s="1414"/>
      <c r="E64" s="1414"/>
      <c r="F64" s="1414"/>
      <c r="G64" s="1414"/>
      <c r="H64" s="1414"/>
      <c r="I64" s="1414"/>
      <c r="J64" s="1414"/>
      <c r="K64" s="1414"/>
      <c r="L64" s="1414"/>
      <c r="M64" s="1414"/>
      <c r="N64" s="1414"/>
      <c r="O64" s="1415"/>
      <c r="P64" s="173"/>
    </row>
    <row r="65" spans="2:16" ht="13.5" thickBot="1">
      <c r="B65" s="144"/>
      <c r="C65" s="1416"/>
      <c r="D65" s="1417"/>
      <c r="E65" s="1417"/>
      <c r="F65" s="1417"/>
      <c r="G65" s="1417"/>
      <c r="H65" s="1417"/>
      <c r="I65" s="1417"/>
      <c r="J65" s="1417"/>
      <c r="K65" s="1417"/>
      <c r="L65" s="1417"/>
      <c r="M65" s="1417"/>
      <c r="N65" s="1417"/>
      <c r="O65" s="1418"/>
      <c r="P65" s="173"/>
    </row>
    <row r="66" spans="2:16" ht="15">
      <c r="B66" s="144"/>
      <c r="C66" s="1419" t="s">
        <v>44</v>
      </c>
      <c r="D66" s="1420"/>
      <c r="E66" s="1420"/>
      <c r="F66" s="1420"/>
      <c r="G66" s="1420"/>
      <c r="H66" s="1420"/>
      <c r="I66" s="1420"/>
      <c r="J66" s="492"/>
      <c r="K66" s="489"/>
      <c r="L66" s="190" t="s">
        <v>45</v>
      </c>
      <c r="M66" s="1395" t="s">
        <v>46</v>
      </c>
      <c r="N66" s="1396"/>
      <c r="O66" s="191"/>
      <c r="P66" s="192"/>
    </row>
    <row r="67" spans="2:16" ht="14.25">
      <c r="B67" s="144"/>
      <c r="C67" s="1664" t="s">
        <v>47</v>
      </c>
      <c r="D67" s="1665"/>
      <c r="E67" s="1665"/>
      <c r="F67" s="1665"/>
      <c r="G67" s="1665"/>
      <c r="H67" s="1665"/>
      <c r="I67" s="1665"/>
      <c r="J67" s="1665"/>
      <c r="K67" s="1666"/>
      <c r="L67" s="202">
        <v>0.22</v>
      </c>
      <c r="M67" s="1397">
        <f>O62*L67</f>
        <v>4744.7476999999999</v>
      </c>
      <c r="N67" s="1398"/>
      <c r="O67" s="140"/>
      <c r="P67" s="134"/>
    </row>
    <row r="68" spans="2:16" ht="14.25">
      <c r="B68" s="144"/>
      <c r="C68" s="1664" t="s">
        <v>48</v>
      </c>
      <c r="D68" s="1665"/>
      <c r="E68" s="1665"/>
      <c r="F68" s="1665"/>
      <c r="G68" s="1665"/>
      <c r="H68" s="1665"/>
      <c r="I68" s="1665"/>
      <c r="J68" s="1665"/>
      <c r="K68" s="1666"/>
      <c r="L68" s="202">
        <v>0.02</v>
      </c>
      <c r="M68" s="1397">
        <f>O62*L68</f>
        <v>431.34070000000003</v>
      </c>
      <c r="N68" s="1398"/>
      <c r="O68" s="140"/>
      <c r="P68" s="134"/>
    </row>
    <row r="69" spans="2:16" ht="15" thickBot="1">
      <c r="B69" s="144"/>
      <c r="C69" s="1667" t="s">
        <v>49</v>
      </c>
      <c r="D69" s="1668"/>
      <c r="E69" s="1668"/>
      <c r="F69" s="1668"/>
      <c r="G69" s="1668"/>
      <c r="H69" s="1668"/>
      <c r="I69" s="1668"/>
      <c r="J69" s="1668"/>
      <c r="K69" s="1669"/>
      <c r="L69" s="202">
        <v>0.05</v>
      </c>
      <c r="M69" s="1423">
        <f>O62*L69</f>
        <v>1078.35175</v>
      </c>
      <c r="N69" s="1424"/>
      <c r="O69" s="140"/>
      <c r="P69" s="134"/>
    </row>
    <row r="70" spans="2:16" ht="15.75" thickBot="1">
      <c r="B70" s="144"/>
      <c r="C70" s="1392" t="s">
        <v>29</v>
      </c>
      <c r="D70" s="1393"/>
      <c r="E70" s="1393"/>
      <c r="F70" s="1393"/>
      <c r="G70" s="1393"/>
      <c r="H70" s="1393"/>
      <c r="I70" s="1393"/>
      <c r="J70" s="1393"/>
      <c r="K70" s="1393"/>
      <c r="L70" s="1393"/>
      <c r="M70" s="1393"/>
      <c r="N70" s="1394"/>
      <c r="O70" s="207">
        <f>SUM(M67:N69)</f>
        <v>6254.4401499999994</v>
      </c>
      <c r="P70" s="208"/>
    </row>
    <row r="71" spans="2:16" ht="15" thickBot="1">
      <c r="B71" s="144"/>
      <c r="C71" s="166"/>
      <c r="D71" s="148"/>
      <c r="E71" s="148"/>
      <c r="F71" s="148"/>
      <c r="G71" s="148"/>
      <c r="H71" s="148"/>
      <c r="I71" s="148"/>
      <c r="J71" s="148"/>
      <c r="K71" s="148"/>
      <c r="L71" s="148"/>
      <c r="M71" s="148"/>
      <c r="N71" s="148"/>
      <c r="O71" s="167"/>
      <c r="P71" s="145"/>
    </row>
    <row r="72" spans="2:16" ht="15.75" thickBot="1">
      <c r="B72" s="144"/>
      <c r="C72" s="1403" t="s">
        <v>50</v>
      </c>
      <c r="D72" s="1404"/>
      <c r="E72" s="1404"/>
      <c r="F72" s="1404"/>
      <c r="G72" s="1404"/>
      <c r="H72" s="1404"/>
      <c r="I72" s="1404"/>
      <c r="J72" s="1404"/>
      <c r="K72" s="1404"/>
      <c r="L72" s="1404"/>
      <c r="M72" s="1404"/>
      <c r="N72" s="1405"/>
      <c r="O72" s="209">
        <f>ROUND(O70+O62,0)</f>
        <v>27821</v>
      </c>
      <c r="P72" s="208"/>
    </row>
    <row r="73" spans="2:16" ht="18.75" customHeight="1">
      <c r="B73" s="144"/>
      <c r="C73" s="210"/>
      <c r="D73" s="211"/>
      <c r="E73" s="211"/>
      <c r="F73" s="211"/>
      <c r="G73" s="211"/>
      <c r="H73" s="211"/>
      <c r="I73" s="211"/>
      <c r="J73" s="211"/>
      <c r="K73" s="211"/>
      <c r="L73" s="211"/>
      <c r="M73" s="211"/>
      <c r="N73" s="211"/>
      <c r="O73" s="212"/>
      <c r="P73" s="145"/>
    </row>
    <row r="74" spans="2:16" ht="16.5" thickBot="1">
      <c r="B74" s="144"/>
      <c r="C74" s="1406"/>
      <c r="D74" s="1407"/>
      <c r="E74" s="1407"/>
      <c r="F74" s="188"/>
      <c r="G74" s="188"/>
      <c r="H74" s="188"/>
      <c r="I74" s="188"/>
      <c r="J74" s="188"/>
      <c r="K74" s="1408"/>
      <c r="L74" s="1408"/>
      <c r="M74" s="1408"/>
      <c r="N74" s="1408"/>
      <c r="O74" s="1409"/>
      <c r="P74" s="213"/>
    </row>
    <row r="75" spans="2:16" ht="13.5" thickBot="1">
      <c r="B75" s="433"/>
      <c r="C75" s="434"/>
      <c r="D75" s="434"/>
      <c r="E75" s="434"/>
      <c r="F75" s="434"/>
      <c r="G75" s="434"/>
      <c r="H75" s="434"/>
      <c r="I75" s="434"/>
      <c r="J75" s="434"/>
      <c r="K75" s="434"/>
      <c r="L75" s="434"/>
      <c r="M75" s="434"/>
      <c r="N75" s="434"/>
      <c r="O75" s="434"/>
      <c r="P75" s="435"/>
    </row>
  </sheetData>
  <mergeCells count="104">
    <mergeCell ref="C74:E74"/>
    <mergeCell ref="K74:O74"/>
    <mergeCell ref="C62:N62"/>
    <mergeCell ref="C63:O65"/>
    <mergeCell ref="C66:I66"/>
    <mergeCell ref="M66:N66"/>
    <mergeCell ref="M67:N67"/>
    <mergeCell ref="M68:N68"/>
    <mergeCell ref="M69:N69"/>
    <mergeCell ref="C70:N70"/>
    <mergeCell ref="C72:N72"/>
    <mergeCell ref="C46:I46"/>
    <mergeCell ref="M46:N46"/>
    <mergeCell ref="C47:I47"/>
    <mergeCell ref="M47:N47"/>
    <mergeCell ref="C48:I48"/>
    <mergeCell ref="M48:N48"/>
    <mergeCell ref="C49:I49"/>
    <mergeCell ref="M49:N49"/>
    <mergeCell ref="C60:N60"/>
    <mergeCell ref="C50:I50"/>
    <mergeCell ref="M50:N50"/>
    <mergeCell ref="C51:N51"/>
    <mergeCell ref="C52:O54"/>
    <mergeCell ref="C55:I55"/>
    <mergeCell ref="M55:N55"/>
    <mergeCell ref="M56:N56"/>
    <mergeCell ref="M57:N57"/>
    <mergeCell ref="M58:N58"/>
    <mergeCell ref="C59:I59"/>
    <mergeCell ref="M59:N59"/>
    <mergeCell ref="C56:I56"/>
    <mergeCell ref="C57:I57"/>
    <mergeCell ref="C58:I58"/>
    <mergeCell ref="C38:J38"/>
    <mergeCell ref="M38:N38"/>
    <mergeCell ref="M39:N39"/>
    <mergeCell ref="C39:J39"/>
    <mergeCell ref="M40:N40"/>
    <mergeCell ref="C41:J41"/>
    <mergeCell ref="M41:N41"/>
    <mergeCell ref="C42:N42"/>
    <mergeCell ref="C43:O45"/>
    <mergeCell ref="C30:O32"/>
    <mergeCell ref="C33:J33"/>
    <mergeCell ref="M33:N33"/>
    <mergeCell ref="C34:J34"/>
    <mergeCell ref="M34:N34"/>
    <mergeCell ref="M35:N35"/>
    <mergeCell ref="M36:N36"/>
    <mergeCell ref="C37:J37"/>
    <mergeCell ref="M37:N37"/>
    <mergeCell ref="C35:J35"/>
    <mergeCell ref="C36:J36"/>
    <mergeCell ref="C27:G27"/>
    <mergeCell ref="M27:N27"/>
    <mergeCell ref="C28:G28"/>
    <mergeCell ref="H28:I28"/>
    <mergeCell ref="J28:K28"/>
    <mergeCell ref="M28:N28"/>
    <mergeCell ref="H27:I27"/>
    <mergeCell ref="J27:K27"/>
    <mergeCell ref="C29:N29"/>
    <mergeCell ref="C20:O22"/>
    <mergeCell ref="C23:G23"/>
    <mergeCell ref="H23:I23"/>
    <mergeCell ref="J23:K23"/>
    <mergeCell ref="M23:N23"/>
    <mergeCell ref="C26:G26"/>
    <mergeCell ref="M26:N26"/>
    <mergeCell ref="C24:G24"/>
    <mergeCell ref="H24:I24"/>
    <mergeCell ref="J24:K24"/>
    <mergeCell ref="M24:N24"/>
    <mergeCell ref="C25:G25"/>
    <mergeCell ref="M25:N25"/>
    <mergeCell ref="H25:I25"/>
    <mergeCell ref="J25:K25"/>
    <mergeCell ref="H26:I26"/>
    <mergeCell ref="J26:K26"/>
    <mergeCell ref="C17:O17"/>
    <mergeCell ref="C61:O61"/>
    <mergeCell ref="C67:K67"/>
    <mergeCell ref="C68:K68"/>
    <mergeCell ref="C69:K69"/>
    <mergeCell ref="C40:J40"/>
    <mergeCell ref="N8:N10"/>
    <mergeCell ref="O8:O10"/>
    <mergeCell ref="D10:K10"/>
    <mergeCell ref="C16:O16"/>
    <mergeCell ref="D18:L18"/>
    <mergeCell ref="M18:N18"/>
    <mergeCell ref="C4:C10"/>
    <mergeCell ref="D4:K4"/>
    <mergeCell ref="L4:O5"/>
    <mergeCell ref="D5:K5"/>
    <mergeCell ref="D6:K6"/>
    <mergeCell ref="L6:L7"/>
    <mergeCell ref="M6:O7"/>
    <mergeCell ref="D7:K9"/>
    <mergeCell ref="L8:L10"/>
    <mergeCell ref="M8:M10"/>
    <mergeCell ref="D19:L19"/>
    <mergeCell ref="M19:N19"/>
  </mergeCells>
  <phoneticPr fontId="16" type="noConversion"/>
  <hyperlinks>
    <hyperlink ref="P35" r:id="rId1" display="https://www.homecenter.com.co/homecenter-co/product/15734/Lija-de-Agua-80/15734" xr:uid="{0E3D9BD8-9553-490D-AD89-13761A45A7EE}"/>
    <hyperlink ref="P36" r:id="rId2" display="https://www.homecenter.com.co/homecenter-co/product/15743/Lija-de-Agua-120/15743" xr:uid="{248DBAA2-8D5A-4794-BA89-BDBB95139E22}"/>
    <hyperlink ref="P34" r:id="rId3" display="https://www.homecenter.com.co/homecenter-co/product/495107/Pintura-para-Interior-y-Exterior-Lavable-Blanco-5-Galones/495107" xr:uid="{E6405AB1-8564-4098-BAEC-10E4A62D7F81}"/>
    <hyperlink ref="P26" r:id="rId4" display="https://www.homecenter.com.co/homecenter-co/product/206851/Rodillo-Acabado-Fino-9-Pulgadas/206851" xr:uid="{B668CB7A-8216-44B0-80AC-4A94B177E54E}"/>
    <hyperlink ref="P38" r:id="rId5" display="https://www.homecenter.com.co/homecenter-co/product/438979/Brocha-Profesional-Mango-Plastico-de-3-Pulgadas/438979" xr:uid="{26396C0E-C632-4D59-A352-8126870413C4}"/>
  </hyperlinks>
  <pageMargins left="0.7" right="0.7" top="0.75" bottom="0.75" header="0.3" footer="0.3"/>
  <pageSetup scale="41" orientation="portrait" r:id="rId6"/>
  <drawing r:id="rId7"/>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DC5452-78A4-414C-AAA5-1C9FD84472AE}">
  <dimension ref="A1:K45"/>
  <sheetViews>
    <sheetView topLeftCell="A18" zoomScale="90" zoomScaleNormal="90" workbookViewId="0">
      <selection activeCell="H44" sqref="H44"/>
    </sheetView>
  </sheetViews>
  <sheetFormatPr baseColWidth="10" defaultColWidth="11.42578125" defaultRowHeight="15" customHeight="1"/>
  <cols>
    <col min="1" max="1" width="1.7109375" style="739" customWidth="1"/>
    <col min="2" max="2" width="16.7109375" style="739" customWidth="1"/>
    <col min="3" max="5" width="15.7109375" style="739" customWidth="1"/>
    <col min="6" max="6" width="13.7109375" style="739" customWidth="1"/>
    <col min="7" max="7" width="15.7109375" style="739" customWidth="1"/>
    <col min="8" max="8" width="16" style="739" bestFit="1" customWidth="1"/>
    <col min="9" max="9" width="1.7109375" style="739" customWidth="1"/>
    <col min="10" max="256" width="11.42578125" style="739"/>
    <col min="257" max="257" width="1.7109375" style="739" customWidth="1"/>
    <col min="258" max="258" width="16.7109375" style="739" customWidth="1"/>
    <col min="259" max="261" width="15.7109375" style="739" customWidth="1"/>
    <col min="262" max="262" width="13.7109375" style="739" customWidth="1"/>
    <col min="263" max="263" width="15.7109375" style="739" customWidth="1"/>
    <col min="264" max="264" width="12.7109375" style="739" customWidth="1"/>
    <col min="265" max="265" width="1.7109375" style="739" customWidth="1"/>
    <col min="266" max="512" width="11.42578125" style="739"/>
    <col min="513" max="513" width="1.7109375" style="739" customWidth="1"/>
    <col min="514" max="514" width="16.7109375" style="739" customWidth="1"/>
    <col min="515" max="517" width="15.7109375" style="739" customWidth="1"/>
    <col min="518" max="518" width="13.7109375" style="739" customWidth="1"/>
    <col min="519" max="519" width="15.7109375" style="739" customWidth="1"/>
    <col min="520" max="520" width="12.7109375" style="739" customWidth="1"/>
    <col min="521" max="521" width="1.7109375" style="739" customWidth="1"/>
    <col min="522" max="768" width="11.42578125" style="739"/>
    <col min="769" max="769" width="1.7109375" style="739" customWidth="1"/>
    <col min="770" max="770" width="16.7109375" style="739" customWidth="1"/>
    <col min="771" max="773" width="15.7109375" style="739" customWidth="1"/>
    <col min="774" max="774" width="13.7109375" style="739" customWidth="1"/>
    <col min="775" max="775" width="15.7109375" style="739" customWidth="1"/>
    <col min="776" max="776" width="12.7109375" style="739" customWidth="1"/>
    <col min="777" max="777" width="1.7109375" style="739" customWidth="1"/>
    <col min="778" max="1024" width="11.42578125" style="739"/>
    <col min="1025" max="1025" width="1.7109375" style="739" customWidth="1"/>
    <col min="1026" max="1026" width="16.7109375" style="739" customWidth="1"/>
    <col min="1027" max="1029" width="15.7109375" style="739" customWidth="1"/>
    <col min="1030" max="1030" width="13.7109375" style="739" customWidth="1"/>
    <col min="1031" max="1031" width="15.7109375" style="739" customWidth="1"/>
    <col min="1032" max="1032" width="12.7109375" style="739" customWidth="1"/>
    <col min="1033" max="1033" width="1.7109375" style="739" customWidth="1"/>
    <col min="1034" max="1280" width="11.42578125" style="739"/>
    <col min="1281" max="1281" width="1.7109375" style="739" customWidth="1"/>
    <col min="1282" max="1282" width="16.7109375" style="739" customWidth="1"/>
    <col min="1283" max="1285" width="15.7109375" style="739" customWidth="1"/>
    <col min="1286" max="1286" width="13.7109375" style="739" customWidth="1"/>
    <col min="1287" max="1287" width="15.7109375" style="739" customWidth="1"/>
    <col min="1288" max="1288" width="12.7109375" style="739" customWidth="1"/>
    <col min="1289" max="1289" width="1.7109375" style="739" customWidth="1"/>
    <col min="1290" max="1536" width="11.42578125" style="739"/>
    <col min="1537" max="1537" width="1.7109375" style="739" customWidth="1"/>
    <col min="1538" max="1538" width="16.7109375" style="739" customWidth="1"/>
    <col min="1539" max="1541" width="15.7109375" style="739" customWidth="1"/>
    <col min="1542" max="1542" width="13.7109375" style="739" customWidth="1"/>
    <col min="1543" max="1543" width="15.7109375" style="739" customWidth="1"/>
    <col min="1544" max="1544" width="12.7109375" style="739" customWidth="1"/>
    <col min="1545" max="1545" width="1.7109375" style="739" customWidth="1"/>
    <col min="1546" max="1792" width="11.42578125" style="739"/>
    <col min="1793" max="1793" width="1.7109375" style="739" customWidth="1"/>
    <col min="1794" max="1794" width="16.7109375" style="739" customWidth="1"/>
    <col min="1795" max="1797" width="15.7109375" style="739" customWidth="1"/>
    <col min="1798" max="1798" width="13.7109375" style="739" customWidth="1"/>
    <col min="1799" max="1799" width="15.7109375" style="739" customWidth="1"/>
    <col min="1800" max="1800" width="12.7109375" style="739" customWidth="1"/>
    <col min="1801" max="1801" width="1.7109375" style="739" customWidth="1"/>
    <col min="1802" max="2048" width="11.42578125" style="739"/>
    <col min="2049" max="2049" width="1.7109375" style="739" customWidth="1"/>
    <col min="2050" max="2050" width="16.7109375" style="739" customWidth="1"/>
    <col min="2051" max="2053" width="15.7109375" style="739" customWidth="1"/>
    <col min="2054" max="2054" width="13.7109375" style="739" customWidth="1"/>
    <col min="2055" max="2055" width="15.7109375" style="739" customWidth="1"/>
    <col min="2056" max="2056" width="12.7109375" style="739" customWidth="1"/>
    <col min="2057" max="2057" width="1.7109375" style="739" customWidth="1"/>
    <col min="2058" max="2304" width="11.42578125" style="739"/>
    <col min="2305" max="2305" width="1.7109375" style="739" customWidth="1"/>
    <col min="2306" max="2306" width="16.7109375" style="739" customWidth="1"/>
    <col min="2307" max="2309" width="15.7109375" style="739" customWidth="1"/>
    <col min="2310" max="2310" width="13.7109375" style="739" customWidth="1"/>
    <col min="2311" max="2311" width="15.7109375" style="739" customWidth="1"/>
    <col min="2312" max="2312" width="12.7109375" style="739" customWidth="1"/>
    <col min="2313" max="2313" width="1.7109375" style="739" customWidth="1"/>
    <col min="2314" max="2560" width="11.42578125" style="739"/>
    <col min="2561" max="2561" width="1.7109375" style="739" customWidth="1"/>
    <col min="2562" max="2562" width="16.7109375" style="739" customWidth="1"/>
    <col min="2563" max="2565" width="15.7109375" style="739" customWidth="1"/>
    <col min="2566" max="2566" width="13.7109375" style="739" customWidth="1"/>
    <col min="2567" max="2567" width="15.7109375" style="739" customWidth="1"/>
    <col min="2568" max="2568" width="12.7109375" style="739" customWidth="1"/>
    <col min="2569" max="2569" width="1.7109375" style="739" customWidth="1"/>
    <col min="2570" max="2816" width="11.42578125" style="739"/>
    <col min="2817" max="2817" width="1.7109375" style="739" customWidth="1"/>
    <col min="2818" max="2818" width="16.7109375" style="739" customWidth="1"/>
    <col min="2819" max="2821" width="15.7109375" style="739" customWidth="1"/>
    <col min="2822" max="2822" width="13.7109375" style="739" customWidth="1"/>
    <col min="2823" max="2823" width="15.7109375" style="739" customWidth="1"/>
    <col min="2824" max="2824" width="12.7109375" style="739" customWidth="1"/>
    <col min="2825" max="2825" width="1.7109375" style="739" customWidth="1"/>
    <col min="2826" max="3072" width="11.42578125" style="739"/>
    <col min="3073" max="3073" width="1.7109375" style="739" customWidth="1"/>
    <col min="3074" max="3074" width="16.7109375" style="739" customWidth="1"/>
    <col min="3075" max="3077" width="15.7109375" style="739" customWidth="1"/>
    <col min="3078" max="3078" width="13.7109375" style="739" customWidth="1"/>
    <col min="3079" max="3079" width="15.7109375" style="739" customWidth="1"/>
    <col min="3080" max="3080" width="12.7109375" style="739" customWidth="1"/>
    <col min="3081" max="3081" width="1.7109375" style="739" customWidth="1"/>
    <col min="3082" max="3328" width="11.42578125" style="739"/>
    <col min="3329" max="3329" width="1.7109375" style="739" customWidth="1"/>
    <col min="3330" max="3330" width="16.7109375" style="739" customWidth="1"/>
    <col min="3331" max="3333" width="15.7109375" style="739" customWidth="1"/>
    <col min="3334" max="3334" width="13.7109375" style="739" customWidth="1"/>
    <col min="3335" max="3335" width="15.7109375" style="739" customWidth="1"/>
    <col min="3336" max="3336" width="12.7109375" style="739" customWidth="1"/>
    <col min="3337" max="3337" width="1.7109375" style="739" customWidth="1"/>
    <col min="3338" max="3584" width="11.42578125" style="739"/>
    <col min="3585" max="3585" width="1.7109375" style="739" customWidth="1"/>
    <col min="3586" max="3586" width="16.7109375" style="739" customWidth="1"/>
    <col min="3587" max="3589" width="15.7109375" style="739" customWidth="1"/>
    <col min="3590" max="3590" width="13.7109375" style="739" customWidth="1"/>
    <col min="3591" max="3591" width="15.7109375" style="739" customWidth="1"/>
    <col min="3592" max="3592" width="12.7109375" style="739" customWidth="1"/>
    <col min="3593" max="3593" width="1.7109375" style="739" customWidth="1"/>
    <col min="3594" max="3840" width="11.42578125" style="739"/>
    <col min="3841" max="3841" width="1.7109375" style="739" customWidth="1"/>
    <col min="3842" max="3842" width="16.7109375" style="739" customWidth="1"/>
    <col min="3843" max="3845" width="15.7109375" style="739" customWidth="1"/>
    <col min="3846" max="3846" width="13.7109375" style="739" customWidth="1"/>
    <col min="3847" max="3847" width="15.7109375" style="739" customWidth="1"/>
    <col min="3848" max="3848" width="12.7109375" style="739" customWidth="1"/>
    <col min="3849" max="3849" width="1.7109375" style="739" customWidth="1"/>
    <col min="3850" max="4096" width="11.42578125" style="739"/>
    <col min="4097" max="4097" width="1.7109375" style="739" customWidth="1"/>
    <col min="4098" max="4098" width="16.7109375" style="739" customWidth="1"/>
    <col min="4099" max="4101" width="15.7109375" style="739" customWidth="1"/>
    <col min="4102" max="4102" width="13.7109375" style="739" customWidth="1"/>
    <col min="4103" max="4103" width="15.7109375" style="739" customWidth="1"/>
    <col min="4104" max="4104" width="12.7109375" style="739" customWidth="1"/>
    <col min="4105" max="4105" width="1.7109375" style="739" customWidth="1"/>
    <col min="4106" max="4352" width="11.42578125" style="739"/>
    <col min="4353" max="4353" width="1.7109375" style="739" customWidth="1"/>
    <col min="4354" max="4354" width="16.7109375" style="739" customWidth="1"/>
    <col min="4355" max="4357" width="15.7109375" style="739" customWidth="1"/>
    <col min="4358" max="4358" width="13.7109375" style="739" customWidth="1"/>
    <col min="4359" max="4359" width="15.7109375" style="739" customWidth="1"/>
    <col min="4360" max="4360" width="12.7109375" style="739" customWidth="1"/>
    <col min="4361" max="4361" width="1.7109375" style="739" customWidth="1"/>
    <col min="4362" max="4608" width="11.42578125" style="739"/>
    <col min="4609" max="4609" width="1.7109375" style="739" customWidth="1"/>
    <col min="4610" max="4610" width="16.7109375" style="739" customWidth="1"/>
    <col min="4611" max="4613" width="15.7109375" style="739" customWidth="1"/>
    <col min="4614" max="4614" width="13.7109375" style="739" customWidth="1"/>
    <col min="4615" max="4615" width="15.7109375" style="739" customWidth="1"/>
    <col min="4616" max="4616" width="12.7109375" style="739" customWidth="1"/>
    <col min="4617" max="4617" width="1.7109375" style="739" customWidth="1"/>
    <col min="4618" max="4864" width="11.42578125" style="739"/>
    <col min="4865" max="4865" width="1.7109375" style="739" customWidth="1"/>
    <col min="4866" max="4866" width="16.7109375" style="739" customWidth="1"/>
    <col min="4867" max="4869" width="15.7109375" style="739" customWidth="1"/>
    <col min="4870" max="4870" width="13.7109375" style="739" customWidth="1"/>
    <col min="4871" max="4871" width="15.7109375" style="739" customWidth="1"/>
    <col min="4872" max="4872" width="12.7109375" style="739" customWidth="1"/>
    <col min="4873" max="4873" width="1.7109375" style="739" customWidth="1"/>
    <col min="4874" max="5120" width="11.42578125" style="739"/>
    <col min="5121" max="5121" width="1.7109375" style="739" customWidth="1"/>
    <col min="5122" max="5122" width="16.7109375" style="739" customWidth="1"/>
    <col min="5123" max="5125" width="15.7109375" style="739" customWidth="1"/>
    <col min="5126" max="5126" width="13.7109375" style="739" customWidth="1"/>
    <col min="5127" max="5127" width="15.7109375" style="739" customWidth="1"/>
    <col min="5128" max="5128" width="12.7109375" style="739" customWidth="1"/>
    <col min="5129" max="5129" width="1.7109375" style="739" customWidth="1"/>
    <col min="5130" max="5376" width="11.42578125" style="739"/>
    <col min="5377" max="5377" width="1.7109375" style="739" customWidth="1"/>
    <col min="5378" max="5378" width="16.7109375" style="739" customWidth="1"/>
    <col min="5379" max="5381" width="15.7109375" style="739" customWidth="1"/>
    <col min="5382" max="5382" width="13.7109375" style="739" customWidth="1"/>
    <col min="5383" max="5383" width="15.7109375" style="739" customWidth="1"/>
    <col min="5384" max="5384" width="12.7109375" style="739" customWidth="1"/>
    <col min="5385" max="5385" width="1.7109375" style="739" customWidth="1"/>
    <col min="5386" max="5632" width="11.42578125" style="739"/>
    <col min="5633" max="5633" width="1.7109375" style="739" customWidth="1"/>
    <col min="5634" max="5634" width="16.7109375" style="739" customWidth="1"/>
    <col min="5635" max="5637" width="15.7109375" style="739" customWidth="1"/>
    <col min="5638" max="5638" width="13.7109375" style="739" customWidth="1"/>
    <col min="5639" max="5639" width="15.7109375" style="739" customWidth="1"/>
    <col min="5640" max="5640" width="12.7109375" style="739" customWidth="1"/>
    <col min="5641" max="5641" width="1.7109375" style="739" customWidth="1"/>
    <col min="5642" max="5888" width="11.42578125" style="739"/>
    <col min="5889" max="5889" width="1.7109375" style="739" customWidth="1"/>
    <col min="5890" max="5890" width="16.7109375" style="739" customWidth="1"/>
    <col min="5891" max="5893" width="15.7109375" style="739" customWidth="1"/>
    <col min="5894" max="5894" width="13.7109375" style="739" customWidth="1"/>
    <col min="5895" max="5895" width="15.7109375" style="739" customWidth="1"/>
    <col min="5896" max="5896" width="12.7109375" style="739" customWidth="1"/>
    <col min="5897" max="5897" width="1.7109375" style="739" customWidth="1"/>
    <col min="5898" max="6144" width="11.42578125" style="739"/>
    <col min="6145" max="6145" width="1.7109375" style="739" customWidth="1"/>
    <col min="6146" max="6146" width="16.7109375" style="739" customWidth="1"/>
    <col min="6147" max="6149" width="15.7109375" style="739" customWidth="1"/>
    <col min="6150" max="6150" width="13.7109375" style="739" customWidth="1"/>
    <col min="6151" max="6151" width="15.7109375" style="739" customWidth="1"/>
    <col min="6152" max="6152" width="12.7109375" style="739" customWidth="1"/>
    <col min="6153" max="6153" width="1.7109375" style="739" customWidth="1"/>
    <col min="6154" max="6400" width="11.42578125" style="739"/>
    <col min="6401" max="6401" width="1.7109375" style="739" customWidth="1"/>
    <col min="6402" max="6402" width="16.7109375" style="739" customWidth="1"/>
    <col min="6403" max="6405" width="15.7109375" style="739" customWidth="1"/>
    <col min="6406" max="6406" width="13.7109375" style="739" customWidth="1"/>
    <col min="6407" max="6407" width="15.7109375" style="739" customWidth="1"/>
    <col min="6408" max="6408" width="12.7109375" style="739" customWidth="1"/>
    <col min="6409" max="6409" width="1.7109375" style="739" customWidth="1"/>
    <col min="6410" max="6656" width="11.42578125" style="739"/>
    <col min="6657" max="6657" width="1.7109375" style="739" customWidth="1"/>
    <col min="6658" max="6658" width="16.7109375" style="739" customWidth="1"/>
    <col min="6659" max="6661" width="15.7109375" style="739" customWidth="1"/>
    <col min="6662" max="6662" width="13.7109375" style="739" customWidth="1"/>
    <col min="6663" max="6663" width="15.7109375" style="739" customWidth="1"/>
    <col min="6664" max="6664" width="12.7109375" style="739" customWidth="1"/>
    <col min="6665" max="6665" width="1.7109375" style="739" customWidth="1"/>
    <col min="6666" max="6912" width="11.42578125" style="739"/>
    <col min="6913" max="6913" width="1.7109375" style="739" customWidth="1"/>
    <col min="6914" max="6914" width="16.7109375" style="739" customWidth="1"/>
    <col min="6915" max="6917" width="15.7109375" style="739" customWidth="1"/>
    <col min="6918" max="6918" width="13.7109375" style="739" customWidth="1"/>
    <col min="6919" max="6919" width="15.7109375" style="739" customWidth="1"/>
    <col min="6920" max="6920" width="12.7109375" style="739" customWidth="1"/>
    <col min="6921" max="6921" width="1.7109375" style="739" customWidth="1"/>
    <col min="6922" max="7168" width="11.42578125" style="739"/>
    <col min="7169" max="7169" width="1.7109375" style="739" customWidth="1"/>
    <col min="7170" max="7170" width="16.7109375" style="739" customWidth="1"/>
    <col min="7171" max="7173" width="15.7109375" style="739" customWidth="1"/>
    <col min="7174" max="7174" width="13.7109375" style="739" customWidth="1"/>
    <col min="7175" max="7175" width="15.7109375" style="739" customWidth="1"/>
    <col min="7176" max="7176" width="12.7109375" style="739" customWidth="1"/>
    <col min="7177" max="7177" width="1.7109375" style="739" customWidth="1"/>
    <col min="7178" max="7424" width="11.42578125" style="739"/>
    <col min="7425" max="7425" width="1.7109375" style="739" customWidth="1"/>
    <col min="7426" max="7426" width="16.7109375" style="739" customWidth="1"/>
    <col min="7427" max="7429" width="15.7109375" style="739" customWidth="1"/>
    <col min="7430" max="7430" width="13.7109375" style="739" customWidth="1"/>
    <col min="7431" max="7431" width="15.7109375" style="739" customWidth="1"/>
    <col min="7432" max="7432" width="12.7109375" style="739" customWidth="1"/>
    <col min="7433" max="7433" width="1.7109375" style="739" customWidth="1"/>
    <col min="7434" max="7680" width="11.42578125" style="739"/>
    <col min="7681" max="7681" width="1.7109375" style="739" customWidth="1"/>
    <col min="7682" max="7682" width="16.7109375" style="739" customWidth="1"/>
    <col min="7683" max="7685" width="15.7109375" style="739" customWidth="1"/>
    <col min="7686" max="7686" width="13.7109375" style="739" customWidth="1"/>
    <col min="7687" max="7687" width="15.7109375" style="739" customWidth="1"/>
    <col min="7688" max="7688" width="12.7109375" style="739" customWidth="1"/>
    <col min="7689" max="7689" width="1.7109375" style="739" customWidth="1"/>
    <col min="7690" max="7936" width="11.42578125" style="739"/>
    <col min="7937" max="7937" width="1.7109375" style="739" customWidth="1"/>
    <col min="7938" max="7938" width="16.7109375" style="739" customWidth="1"/>
    <col min="7939" max="7941" width="15.7109375" style="739" customWidth="1"/>
    <col min="7942" max="7942" width="13.7109375" style="739" customWidth="1"/>
    <col min="7943" max="7943" width="15.7109375" style="739" customWidth="1"/>
    <col min="7944" max="7944" width="12.7109375" style="739" customWidth="1"/>
    <col min="7945" max="7945" width="1.7109375" style="739" customWidth="1"/>
    <col min="7946" max="8192" width="11.42578125" style="739"/>
    <col min="8193" max="8193" width="1.7109375" style="739" customWidth="1"/>
    <col min="8194" max="8194" width="16.7109375" style="739" customWidth="1"/>
    <col min="8195" max="8197" width="15.7109375" style="739" customWidth="1"/>
    <col min="8198" max="8198" width="13.7109375" style="739" customWidth="1"/>
    <col min="8199" max="8199" width="15.7109375" style="739" customWidth="1"/>
    <col min="8200" max="8200" width="12.7109375" style="739" customWidth="1"/>
    <col min="8201" max="8201" width="1.7109375" style="739" customWidth="1"/>
    <col min="8202" max="8448" width="11.42578125" style="739"/>
    <col min="8449" max="8449" width="1.7109375" style="739" customWidth="1"/>
    <col min="8450" max="8450" width="16.7109375" style="739" customWidth="1"/>
    <col min="8451" max="8453" width="15.7109375" style="739" customWidth="1"/>
    <col min="8454" max="8454" width="13.7109375" style="739" customWidth="1"/>
    <col min="8455" max="8455" width="15.7109375" style="739" customWidth="1"/>
    <col min="8456" max="8456" width="12.7109375" style="739" customWidth="1"/>
    <col min="8457" max="8457" width="1.7109375" style="739" customWidth="1"/>
    <col min="8458" max="8704" width="11.42578125" style="739"/>
    <col min="8705" max="8705" width="1.7109375" style="739" customWidth="1"/>
    <col min="8706" max="8706" width="16.7109375" style="739" customWidth="1"/>
    <col min="8707" max="8709" width="15.7109375" style="739" customWidth="1"/>
    <col min="8710" max="8710" width="13.7109375" style="739" customWidth="1"/>
    <col min="8711" max="8711" width="15.7109375" style="739" customWidth="1"/>
    <col min="8712" max="8712" width="12.7109375" style="739" customWidth="1"/>
    <col min="8713" max="8713" width="1.7109375" style="739" customWidth="1"/>
    <col min="8714" max="8960" width="11.42578125" style="739"/>
    <col min="8961" max="8961" width="1.7109375" style="739" customWidth="1"/>
    <col min="8962" max="8962" width="16.7109375" style="739" customWidth="1"/>
    <col min="8963" max="8965" width="15.7109375" style="739" customWidth="1"/>
    <col min="8966" max="8966" width="13.7109375" style="739" customWidth="1"/>
    <col min="8967" max="8967" width="15.7109375" style="739" customWidth="1"/>
    <col min="8968" max="8968" width="12.7109375" style="739" customWidth="1"/>
    <col min="8969" max="8969" width="1.7109375" style="739" customWidth="1"/>
    <col min="8970" max="9216" width="11.42578125" style="739"/>
    <col min="9217" max="9217" width="1.7109375" style="739" customWidth="1"/>
    <col min="9218" max="9218" width="16.7109375" style="739" customWidth="1"/>
    <col min="9219" max="9221" width="15.7109375" style="739" customWidth="1"/>
    <col min="9222" max="9222" width="13.7109375" style="739" customWidth="1"/>
    <col min="9223" max="9223" width="15.7109375" style="739" customWidth="1"/>
    <col min="9224" max="9224" width="12.7109375" style="739" customWidth="1"/>
    <col min="9225" max="9225" width="1.7109375" style="739" customWidth="1"/>
    <col min="9226" max="9472" width="11.42578125" style="739"/>
    <col min="9473" max="9473" width="1.7109375" style="739" customWidth="1"/>
    <col min="9474" max="9474" width="16.7109375" style="739" customWidth="1"/>
    <col min="9475" max="9477" width="15.7109375" style="739" customWidth="1"/>
    <col min="9478" max="9478" width="13.7109375" style="739" customWidth="1"/>
    <col min="9479" max="9479" width="15.7109375" style="739" customWidth="1"/>
    <col min="9480" max="9480" width="12.7109375" style="739" customWidth="1"/>
    <col min="9481" max="9481" width="1.7109375" style="739" customWidth="1"/>
    <col min="9482" max="9728" width="11.42578125" style="739"/>
    <col min="9729" max="9729" width="1.7109375" style="739" customWidth="1"/>
    <col min="9730" max="9730" width="16.7109375" style="739" customWidth="1"/>
    <col min="9731" max="9733" width="15.7109375" style="739" customWidth="1"/>
    <col min="9734" max="9734" width="13.7109375" style="739" customWidth="1"/>
    <col min="9735" max="9735" width="15.7109375" style="739" customWidth="1"/>
    <col min="9736" max="9736" width="12.7109375" style="739" customWidth="1"/>
    <col min="9737" max="9737" width="1.7109375" style="739" customWidth="1"/>
    <col min="9738" max="9984" width="11.42578125" style="739"/>
    <col min="9985" max="9985" width="1.7109375" style="739" customWidth="1"/>
    <col min="9986" max="9986" width="16.7109375" style="739" customWidth="1"/>
    <col min="9987" max="9989" width="15.7109375" style="739" customWidth="1"/>
    <col min="9990" max="9990" width="13.7109375" style="739" customWidth="1"/>
    <col min="9991" max="9991" width="15.7109375" style="739" customWidth="1"/>
    <col min="9992" max="9992" width="12.7109375" style="739" customWidth="1"/>
    <col min="9993" max="9993" width="1.7109375" style="739" customWidth="1"/>
    <col min="9994" max="10240" width="11.42578125" style="739"/>
    <col min="10241" max="10241" width="1.7109375" style="739" customWidth="1"/>
    <col min="10242" max="10242" width="16.7109375" style="739" customWidth="1"/>
    <col min="10243" max="10245" width="15.7109375" style="739" customWidth="1"/>
    <col min="10246" max="10246" width="13.7109375" style="739" customWidth="1"/>
    <col min="10247" max="10247" width="15.7109375" style="739" customWidth="1"/>
    <col min="10248" max="10248" width="12.7109375" style="739" customWidth="1"/>
    <col min="10249" max="10249" width="1.7109375" style="739" customWidth="1"/>
    <col min="10250" max="10496" width="11.42578125" style="739"/>
    <col min="10497" max="10497" width="1.7109375" style="739" customWidth="1"/>
    <col min="10498" max="10498" width="16.7109375" style="739" customWidth="1"/>
    <col min="10499" max="10501" width="15.7109375" style="739" customWidth="1"/>
    <col min="10502" max="10502" width="13.7109375" style="739" customWidth="1"/>
    <col min="10503" max="10503" width="15.7109375" style="739" customWidth="1"/>
    <col min="10504" max="10504" width="12.7109375" style="739" customWidth="1"/>
    <col min="10505" max="10505" width="1.7109375" style="739" customWidth="1"/>
    <col min="10506" max="10752" width="11.42578125" style="739"/>
    <col min="10753" max="10753" width="1.7109375" style="739" customWidth="1"/>
    <col min="10754" max="10754" width="16.7109375" style="739" customWidth="1"/>
    <col min="10755" max="10757" width="15.7109375" style="739" customWidth="1"/>
    <col min="10758" max="10758" width="13.7109375" style="739" customWidth="1"/>
    <col min="10759" max="10759" width="15.7109375" style="739" customWidth="1"/>
    <col min="10760" max="10760" width="12.7109375" style="739" customWidth="1"/>
    <col min="10761" max="10761" width="1.7109375" style="739" customWidth="1"/>
    <col min="10762" max="11008" width="11.42578125" style="739"/>
    <col min="11009" max="11009" width="1.7109375" style="739" customWidth="1"/>
    <col min="11010" max="11010" width="16.7109375" style="739" customWidth="1"/>
    <col min="11011" max="11013" width="15.7109375" style="739" customWidth="1"/>
    <col min="11014" max="11014" width="13.7109375" style="739" customWidth="1"/>
    <col min="11015" max="11015" width="15.7109375" style="739" customWidth="1"/>
    <col min="11016" max="11016" width="12.7109375" style="739" customWidth="1"/>
    <col min="11017" max="11017" width="1.7109375" style="739" customWidth="1"/>
    <col min="11018" max="11264" width="11.42578125" style="739"/>
    <col min="11265" max="11265" width="1.7109375" style="739" customWidth="1"/>
    <col min="11266" max="11266" width="16.7109375" style="739" customWidth="1"/>
    <col min="11267" max="11269" width="15.7109375" style="739" customWidth="1"/>
    <col min="11270" max="11270" width="13.7109375" style="739" customWidth="1"/>
    <col min="11271" max="11271" width="15.7109375" style="739" customWidth="1"/>
    <col min="11272" max="11272" width="12.7109375" style="739" customWidth="1"/>
    <col min="11273" max="11273" width="1.7109375" style="739" customWidth="1"/>
    <col min="11274" max="11520" width="11.42578125" style="739"/>
    <col min="11521" max="11521" width="1.7109375" style="739" customWidth="1"/>
    <col min="11522" max="11522" width="16.7109375" style="739" customWidth="1"/>
    <col min="11523" max="11525" width="15.7109375" style="739" customWidth="1"/>
    <col min="11526" max="11526" width="13.7109375" style="739" customWidth="1"/>
    <col min="11527" max="11527" width="15.7109375" style="739" customWidth="1"/>
    <col min="11528" max="11528" width="12.7109375" style="739" customWidth="1"/>
    <col min="11529" max="11529" width="1.7109375" style="739" customWidth="1"/>
    <col min="11530" max="11776" width="11.42578125" style="739"/>
    <col min="11777" max="11777" width="1.7109375" style="739" customWidth="1"/>
    <col min="11778" max="11778" width="16.7109375" style="739" customWidth="1"/>
    <col min="11779" max="11781" width="15.7109375" style="739" customWidth="1"/>
    <col min="11782" max="11782" width="13.7109375" style="739" customWidth="1"/>
    <col min="11783" max="11783" width="15.7109375" style="739" customWidth="1"/>
    <col min="11784" max="11784" width="12.7109375" style="739" customWidth="1"/>
    <col min="11785" max="11785" width="1.7109375" style="739" customWidth="1"/>
    <col min="11786" max="12032" width="11.42578125" style="739"/>
    <col min="12033" max="12033" width="1.7109375" style="739" customWidth="1"/>
    <col min="12034" max="12034" width="16.7109375" style="739" customWidth="1"/>
    <col min="12035" max="12037" width="15.7109375" style="739" customWidth="1"/>
    <col min="12038" max="12038" width="13.7109375" style="739" customWidth="1"/>
    <col min="12039" max="12039" width="15.7109375" style="739" customWidth="1"/>
    <col min="12040" max="12040" width="12.7109375" style="739" customWidth="1"/>
    <col min="12041" max="12041" width="1.7109375" style="739" customWidth="1"/>
    <col min="12042" max="12288" width="11.42578125" style="739"/>
    <col min="12289" max="12289" width="1.7109375" style="739" customWidth="1"/>
    <col min="12290" max="12290" width="16.7109375" style="739" customWidth="1"/>
    <col min="12291" max="12293" width="15.7109375" style="739" customWidth="1"/>
    <col min="12294" max="12294" width="13.7109375" style="739" customWidth="1"/>
    <col min="12295" max="12295" width="15.7109375" style="739" customWidth="1"/>
    <col min="12296" max="12296" width="12.7109375" style="739" customWidth="1"/>
    <col min="12297" max="12297" width="1.7109375" style="739" customWidth="1"/>
    <col min="12298" max="12544" width="11.42578125" style="739"/>
    <col min="12545" max="12545" width="1.7109375" style="739" customWidth="1"/>
    <col min="12546" max="12546" width="16.7109375" style="739" customWidth="1"/>
    <col min="12547" max="12549" width="15.7109375" style="739" customWidth="1"/>
    <col min="12550" max="12550" width="13.7109375" style="739" customWidth="1"/>
    <col min="12551" max="12551" width="15.7109375" style="739" customWidth="1"/>
    <col min="12552" max="12552" width="12.7109375" style="739" customWidth="1"/>
    <col min="12553" max="12553" width="1.7109375" style="739" customWidth="1"/>
    <col min="12554" max="12800" width="11.42578125" style="739"/>
    <col min="12801" max="12801" width="1.7109375" style="739" customWidth="1"/>
    <col min="12802" max="12802" width="16.7109375" style="739" customWidth="1"/>
    <col min="12803" max="12805" width="15.7109375" style="739" customWidth="1"/>
    <col min="12806" max="12806" width="13.7109375" style="739" customWidth="1"/>
    <col min="12807" max="12807" width="15.7109375" style="739" customWidth="1"/>
    <col min="12808" max="12808" width="12.7109375" style="739" customWidth="1"/>
    <col min="12809" max="12809" width="1.7109375" style="739" customWidth="1"/>
    <col min="12810" max="13056" width="11.42578125" style="739"/>
    <col min="13057" max="13057" width="1.7109375" style="739" customWidth="1"/>
    <col min="13058" max="13058" width="16.7109375" style="739" customWidth="1"/>
    <col min="13059" max="13061" width="15.7109375" style="739" customWidth="1"/>
    <col min="13062" max="13062" width="13.7109375" style="739" customWidth="1"/>
    <col min="13063" max="13063" width="15.7109375" style="739" customWidth="1"/>
    <col min="13064" max="13064" width="12.7109375" style="739" customWidth="1"/>
    <col min="13065" max="13065" width="1.7109375" style="739" customWidth="1"/>
    <col min="13066" max="13312" width="11.42578125" style="739"/>
    <col min="13313" max="13313" width="1.7109375" style="739" customWidth="1"/>
    <col min="13314" max="13314" width="16.7109375" style="739" customWidth="1"/>
    <col min="13315" max="13317" width="15.7109375" style="739" customWidth="1"/>
    <col min="13318" max="13318" width="13.7109375" style="739" customWidth="1"/>
    <col min="13319" max="13319" width="15.7109375" style="739" customWidth="1"/>
    <col min="13320" max="13320" width="12.7109375" style="739" customWidth="1"/>
    <col min="13321" max="13321" width="1.7109375" style="739" customWidth="1"/>
    <col min="13322" max="13568" width="11.42578125" style="739"/>
    <col min="13569" max="13569" width="1.7109375" style="739" customWidth="1"/>
    <col min="13570" max="13570" width="16.7109375" style="739" customWidth="1"/>
    <col min="13571" max="13573" width="15.7109375" style="739" customWidth="1"/>
    <col min="13574" max="13574" width="13.7109375" style="739" customWidth="1"/>
    <col min="13575" max="13575" width="15.7109375" style="739" customWidth="1"/>
    <col min="13576" max="13576" width="12.7109375" style="739" customWidth="1"/>
    <col min="13577" max="13577" width="1.7109375" style="739" customWidth="1"/>
    <col min="13578" max="13824" width="11.42578125" style="739"/>
    <col min="13825" max="13825" width="1.7109375" style="739" customWidth="1"/>
    <col min="13826" max="13826" width="16.7109375" style="739" customWidth="1"/>
    <col min="13827" max="13829" width="15.7109375" style="739" customWidth="1"/>
    <col min="13830" max="13830" width="13.7109375" style="739" customWidth="1"/>
    <col min="13831" max="13831" width="15.7109375" style="739" customWidth="1"/>
    <col min="13832" max="13832" width="12.7109375" style="739" customWidth="1"/>
    <col min="13833" max="13833" width="1.7109375" style="739" customWidth="1"/>
    <col min="13834" max="14080" width="11.42578125" style="739"/>
    <col min="14081" max="14081" width="1.7109375" style="739" customWidth="1"/>
    <col min="14082" max="14082" width="16.7109375" style="739" customWidth="1"/>
    <col min="14083" max="14085" width="15.7109375" style="739" customWidth="1"/>
    <col min="14086" max="14086" width="13.7109375" style="739" customWidth="1"/>
    <col min="14087" max="14087" width="15.7109375" style="739" customWidth="1"/>
    <col min="14088" max="14088" width="12.7109375" style="739" customWidth="1"/>
    <col min="14089" max="14089" width="1.7109375" style="739" customWidth="1"/>
    <col min="14090" max="14336" width="11.42578125" style="739"/>
    <col min="14337" max="14337" width="1.7109375" style="739" customWidth="1"/>
    <col min="14338" max="14338" width="16.7109375" style="739" customWidth="1"/>
    <col min="14339" max="14341" width="15.7109375" style="739" customWidth="1"/>
    <col min="14342" max="14342" width="13.7109375" style="739" customWidth="1"/>
    <col min="14343" max="14343" width="15.7109375" style="739" customWidth="1"/>
    <col min="14344" max="14344" width="12.7109375" style="739" customWidth="1"/>
    <col min="14345" max="14345" width="1.7109375" style="739" customWidth="1"/>
    <col min="14346" max="14592" width="11.42578125" style="739"/>
    <col min="14593" max="14593" width="1.7109375" style="739" customWidth="1"/>
    <col min="14594" max="14594" width="16.7109375" style="739" customWidth="1"/>
    <col min="14595" max="14597" width="15.7109375" style="739" customWidth="1"/>
    <col min="14598" max="14598" width="13.7109375" style="739" customWidth="1"/>
    <col min="14599" max="14599" width="15.7109375" style="739" customWidth="1"/>
    <col min="14600" max="14600" width="12.7109375" style="739" customWidth="1"/>
    <col min="14601" max="14601" width="1.7109375" style="739" customWidth="1"/>
    <col min="14602" max="14848" width="11.42578125" style="739"/>
    <col min="14849" max="14849" width="1.7109375" style="739" customWidth="1"/>
    <col min="14850" max="14850" width="16.7109375" style="739" customWidth="1"/>
    <col min="14851" max="14853" width="15.7109375" style="739" customWidth="1"/>
    <col min="14854" max="14854" width="13.7109375" style="739" customWidth="1"/>
    <col min="14855" max="14855" width="15.7109375" style="739" customWidth="1"/>
    <col min="14856" max="14856" width="12.7109375" style="739" customWidth="1"/>
    <col min="14857" max="14857" width="1.7109375" style="739" customWidth="1"/>
    <col min="14858" max="15104" width="11.42578125" style="739"/>
    <col min="15105" max="15105" width="1.7109375" style="739" customWidth="1"/>
    <col min="15106" max="15106" width="16.7109375" style="739" customWidth="1"/>
    <col min="15107" max="15109" width="15.7109375" style="739" customWidth="1"/>
    <col min="15110" max="15110" width="13.7109375" style="739" customWidth="1"/>
    <col min="15111" max="15111" width="15.7109375" style="739" customWidth="1"/>
    <col min="15112" max="15112" width="12.7109375" style="739" customWidth="1"/>
    <col min="15113" max="15113" width="1.7109375" style="739" customWidth="1"/>
    <col min="15114" max="15360" width="11.42578125" style="739"/>
    <col min="15361" max="15361" width="1.7109375" style="739" customWidth="1"/>
    <col min="15362" max="15362" width="16.7109375" style="739" customWidth="1"/>
    <col min="15363" max="15365" width="15.7109375" style="739" customWidth="1"/>
    <col min="15366" max="15366" width="13.7109375" style="739" customWidth="1"/>
    <col min="15367" max="15367" width="15.7109375" style="739" customWidth="1"/>
    <col min="15368" max="15368" width="12.7109375" style="739" customWidth="1"/>
    <col min="15369" max="15369" width="1.7109375" style="739" customWidth="1"/>
    <col min="15370" max="15616" width="11.42578125" style="739"/>
    <col min="15617" max="15617" width="1.7109375" style="739" customWidth="1"/>
    <col min="15618" max="15618" width="16.7109375" style="739" customWidth="1"/>
    <col min="15619" max="15621" width="15.7109375" style="739" customWidth="1"/>
    <col min="15622" max="15622" width="13.7109375" style="739" customWidth="1"/>
    <col min="15623" max="15623" width="15.7109375" style="739" customWidth="1"/>
    <col min="15624" max="15624" width="12.7109375" style="739" customWidth="1"/>
    <col min="15625" max="15625" width="1.7109375" style="739" customWidth="1"/>
    <col min="15626" max="15872" width="11.42578125" style="739"/>
    <col min="15873" max="15873" width="1.7109375" style="739" customWidth="1"/>
    <col min="15874" max="15874" width="16.7109375" style="739" customWidth="1"/>
    <col min="15875" max="15877" width="15.7109375" style="739" customWidth="1"/>
    <col min="15878" max="15878" width="13.7109375" style="739" customWidth="1"/>
    <col min="15879" max="15879" width="15.7109375" style="739" customWidth="1"/>
    <col min="15880" max="15880" width="12.7109375" style="739" customWidth="1"/>
    <col min="15881" max="15881" width="1.7109375" style="739" customWidth="1"/>
    <col min="15882" max="16128" width="11.42578125" style="739"/>
    <col min="16129" max="16129" width="1.7109375" style="739" customWidth="1"/>
    <col min="16130" max="16130" width="16.7109375" style="739" customWidth="1"/>
    <col min="16131" max="16133" width="15.7109375" style="739" customWidth="1"/>
    <col min="16134" max="16134" width="13.7109375" style="739" customWidth="1"/>
    <col min="16135" max="16135" width="15.7109375" style="739" customWidth="1"/>
    <col min="16136" max="16136" width="12.7109375" style="739" customWidth="1"/>
    <col min="16137" max="16137" width="1.7109375" style="739" customWidth="1"/>
    <col min="16138" max="16384" width="11.42578125" style="739"/>
  </cols>
  <sheetData>
    <row r="1" spans="2:11" ht="10.35" customHeight="1" thickBot="1"/>
    <row r="2" spans="2:11" ht="15" customHeight="1">
      <c r="B2" s="740"/>
      <c r="C2" s="741"/>
      <c r="D2" s="741"/>
      <c r="E2" s="742"/>
      <c r="F2" s="1624" t="s">
        <v>1734</v>
      </c>
      <c r="G2" s="1625"/>
      <c r="H2" s="1626"/>
    </row>
    <row r="3" spans="2:11" ht="47.25" customHeight="1" thickBot="1">
      <c r="B3" s="743"/>
      <c r="C3" s="1628" t="s">
        <v>320</v>
      </c>
      <c r="D3" s="1628"/>
      <c r="E3" s="1629"/>
      <c r="F3" s="1627"/>
      <c r="G3" s="1628"/>
      <c r="H3" s="1629"/>
    </row>
    <row r="4" spans="2:11" ht="15" customHeight="1" thickBot="1">
      <c r="B4" s="1036"/>
      <c r="C4" s="1036"/>
      <c r="D4" s="1036"/>
      <c r="E4" s="1036"/>
      <c r="F4" s="1036"/>
      <c r="G4" s="1036"/>
      <c r="H4" s="1036"/>
    </row>
    <row r="5" spans="2:11" ht="38.25" customHeight="1" thickBot="1">
      <c r="B5" s="1630"/>
      <c r="C5" s="1631"/>
      <c r="D5" s="1632"/>
      <c r="E5" s="1632"/>
      <c r="F5" s="1633"/>
      <c r="G5" s="1634" t="s">
        <v>1764</v>
      </c>
      <c r="H5" s="1635"/>
    </row>
    <row r="6" spans="2:11" ht="15" customHeight="1" thickBot="1">
      <c r="B6" s="1036"/>
      <c r="C6" s="1036"/>
      <c r="D6" s="1036"/>
      <c r="E6" s="1036"/>
      <c r="F6" s="1036"/>
      <c r="G6" s="1036"/>
      <c r="H6" s="1036"/>
    </row>
    <row r="7" spans="2:11" ht="41.1" customHeight="1" thickBot="1">
      <c r="B7" s="1630" t="str">
        <f>+'PRESUPUESTO OFICIAL'!G45</f>
        <v>SUMINISTRO E INSTALACIÓN DE TEJA TERMOACUSTICA (INCLUYE RETIRO)</v>
      </c>
      <c r="C7" s="1631"/>
      <c r="D7" s="1632"/>
      <c r="E7" s="1632"/>
      <c r="F7" s="1633"/>
      <c r="G7" s="1636" t="s">
        <v>1735</v>
      </c>
      <c r="H7" s="1637"/>
    </row>
    <row r="8" spans="2:11" ht="15" customHeight="1">
      <c r="B8" s="1036"/>
      <c r="C8" s="1036"/>
      <c r="D8" s="1036"/>
      <c r="E8" s="1036"/>
      <c r="F8" s="1036"/>
      <c r="G8" s="1036"/>
      <c r="H8" s="1036"/>
    </row>
    <row r="9" spans="2:11" ht="15" customHeight="1" thickBot="1">
      <c r="B9" s="1638" t="s">
        <v>1736</v>
      </c>
      <c r="C9" s="1638"/>
      <c r="D9" s="1638"/>
      <c r="E9" s="1638"/>
      <c r="F9" s="1638"/>
      <c r="G9" s="1638"/>
      <c r="H9" s="1638"/>
    </row>
    <row r="10" spans="2:11" ht="15" customHeight="1">
      <c r="B10" s="1639" t="s">
        <v>1737</v>
      </c>
      <c r="C10" s="1640"/>
      <c r="D10" s="745" t="s">
        <v>1738</v>
      </c>
      <c r="E10" s="745" t="s">
        <v>26</v>
      </c>
      <c r="F10" s="745" t="s">
        <v>1739</v>
      </c>
      <c r="G10" s="746" t="s">
        <v>1740</v>
      </c>
      <c r="H10" s="1641"/>
    </row>
    <row r="11" spans="2:11" ht="15" customHeight="1">
      <c r="B11" s="1644"/>
      <c r="C11" s="1645"/>
      <c r="D11" s="747"/>
      <c r="E11" s="747"/>
      <c r="F11" s="747"/>
      <c r="G11" s="798"/>
      <c r="H11" s="1642"/>
    </row>
    <row r="12" spans="2:11" ht="15" customHeight="1">
      <c r="B12" s="1646"/>
      <c r="C12" s="1647"/>
      <c r="D12" s="747"/>
      <c r="E12" s="749"/>
      <c r="F12" s="747"/>
      <c r="G12" s="798"/>
      <c r="H12" s="1642"/>
      <c r="K12" s="750"/>
    </row>
    <row r="13" spans="2:11" ht="15" customHeight="1" thickBot="1">
      <c r="B13" s="1648"/>
      <c r="C13" s="1649"/>
      <c r="D13" s="751"/>
      <c r="E13" s="752"/>
      <c r="F13" s="751"/>
      <c r="G13" s="753"/>
      <c r="H13" s="1643"/>
    </row>
    <row r="14" spans="2:11" ht="15" customHeight="1" thickBot="1">
      <c r="B14" s="754"/>
      <c r="C14" s="754"/>
      <c r="D14" s="754"/>
      <c r="E14" s="754"/>
      <c r="F14" s="755"/>
      <c r="G14" s="756" t="s">
        <v>1742</v>
      </c>
    </row>
    <row r="15" spans="2:11" ht="15" customHeight="1" thickBot="1">
      <c r="B15" s="1036"/>
      <c r="C15" s="1036"/>
      <c r="D15" s="1036"/>
      <c r="E15" s="1036"/>
      <c r="F15" s="1036"/>
      <c r="G15" s="755"/>
      <c r="H15" s="757">
        <f>SUM(G11:G12)</f>
        <v>0</v>
      </c>
    </row>
    <row r="16" spans="2:11" ht="15" customHeight="1" thickBot="1">
      <c r="B16" s="1638" t="s">
        <v>1743</v>
      </c>
      <c r="C16" s="1638"/>
      <c r="D16" s="1638"/>
      <c r="E16" s="1638"/>
      <c r="F16" s="1638"/>
      <c r="G16" s="1638"/>
      <c r="H16" s="1638"/>
    </row>
    <row r="17" spans="2:8" ht="15" customHeight="1">
      <c r="B17" s="1639" t="s">
        <v>1737</v>
      </c>
      <c r="C17" s="1640"/>
      <c r="D17" s="745" t="s">
        <v>22</v>
      </c>
      <c r="E17" s="745" t="s">
        <v>4</v>
      </c>
      <c r="F17" s="745" t="s">
        <v>1740</v>
      </c>
      <c r="G17" s="746" t="s">
        <v>1744</v>
      </c>
      <c r="H17" s="1641"/>
    </row>
    <row r="18" spans="2:8" ht="24.75" customHeight="1">
      <c r="B18" s="1644" t="s">
        <v>1817</v>
      </c>
      <c r="C18" s="1645"/>
      <c r="D18" s="747"/>
      <c r="E18" s="758">
        <v>1</v>
      </c>
      <c r="F18" s="759">
        <f>+'MATRIZ DE MERCADO LA LT'!I202</f>
        <v>54511.741099999999</v>
      </c>
      <c r="G18" s="760">
        <f>+E18*F18</f>
        <v>54511.741099999999</v>
      </c>
      <c r="H18" s="1642"/>
    </row>
    <row r="19" spans="2:8" ht="15" customHeight="1">
      <c r="B19" s="1644"/>
      <c r="C19" s="1645"/>
      <c r="D19" s="761"/>
      <c r="E19" s="762"/>
      <c r="F19" s="763"/>
      <c r="G19" s="760"/>
      <c r="H19" s="1642"/>
    </row>
    <row r="20" spans="2:8" ht="15" customHeight="1">
      <c r="B20" s="1644"/>
      <c r="C20" s="1645"/>
      <c r="D20" s="761"/>
      <c r="E20" s="761"/>
      <c r="F20" s="763"/>
      <c r="G20" s="760"/>
      <c r="H20" s="1642"/>
    </row>
    <row r="21" spans="2:8" ht="15" customHeight="1" thickBot="1">
      <c r="B21" s="1648"/>
      <c r="C21" s="1649"/>
      <c r="D21" s="751"/>
      <c r="E21" s="751"/>
      <c r="F21" s="752"/>
      <c r="G21" s="753"/>
      <c r="H21" s="1643"/>
    </row>
    <row r="22" spans="2:8" ht="15" customHeight="1" thickBot="1">
      <c r="B22" s="1036"/>
      <c r="C22" s="1036"/>
      <c r="D22" s="1036"/>
      <c r="E22" s="1036"/>
      <c r="F22" s="1036"/>
      <c r="G22" s="764" t="s">
        <v>1742</v>
      </c>
      <c r="H22" s="765">
        <f>SUM(G18:G21)</f>
        <v>54511.741099999999</v>
      </c>
    </row>
    <row r="23" spans="2:8" ht="15" customHeight="1">
      <c r="B23" s="1036"/>
      <c r="C23" s="1036"/>
      <c r="D23" s="1036"/>
      <c r="E23" s="1036"/>
      <c r="F23" s="1036"/>
      <c r="G23" s="1036"/>
      <c r="H23" s="766"/>
    </row>
    <row r="24" spans="2:8" ht="15" customHeight="1" thickBot="1">
      <c r="B24" s="1638" t="s">
        <v>1747</v>
      </c>
      <c r="C24" s="1638"/>
      <c r="D24" s="1638"/>
      <c r="E24" s="1638"/>
      <c r="F24" s="1638"/>
      <c r="G24" s="1638"/>
      <c r="H24" s="1638"/>
    </row>
    <row r="25" spans="2:8" ht="15" customHeight="1">
      <c r="B25" s="767" t="s">
        <v>33</v>
      </c>
      <c r="C25" s="745" t="s">
        <v>4</v>
      </c>
      <c r="D25" s="745" t="s">
        <v>35</v>
      </c>
      <c r="E25" s="745" t="s">
        <v>1748</v>
      </c>
      <c r="F25" s="745" t="s">
        <v>36</v>
      </c>
      <c r="G25" s="768" t="s">
        <v>1740</v>
      </c>
      <c r="H25" s="1641"/>
    </row>
    <row r="26" spans="2:8" ht="15" customHeight="1">
      <c r="B26" s="769"/>
      <c r="C26" s="747"/>
      <c r="D26" s="747"/>
      <c r="E26" s="747"/>
      <c r="F26" s="749"/>
      <c r="G26" s="770"/>
      <c r="H26" s="1642"/>
    </row>
    <row r="27" spans="2:8" ht="15" customHeight="1" thickBot="1">
      <c r="B27" s="771"/>
      <c r="C27" s="751"/>
      <c r="D27" s="751"/>
      <c r="E27" s="751"/>
      <c r="F27" s="752"/>
      <c r="G27" s="772"/>
      <c r="H27" s="1643"/>
    </row>
    <row r="28" spans="2:8" ht="15" customHeight="1" thickBot="1">
      <c r="B28" s="1036"/>
      <c r="C28" s="1036"/>
      <c r="D28" s="1036"/>
      <c r="E28" s="1036"/>
      <c r="F28" s="1036"/>
      <c r="G28" s="764" t="s">
        <v>1742</v>
      </c>
      <c r="H28" s="773">
        <f>SUM(G26:G27)</f>
        <v>0</v>
      </c>
    </row>
    <row r="29" spans="2:8" ht="15" customHeight="1">
      <c r="B29" s="1036"/>
      <c r="C29" s="1036"/>
      <c r="D29" s="1036"/>
      <c r="E29" s="1036"/>
      <c r="F29" s="1036"/>
      <c r="G29" s="1036"/>
      <c r="H29" s="766"/>
    </row>
    <row r="30" spans="2:8" ht="15" customHeight="1" thickBot="1">
      <c r="B30" s="1638" t="s">
        <v>1749</v>
      </c>
      <c r="C30" s="1638"/>
      <c r="D30" s="1638"/>
      <c r="E30" s="1638"/>
      <c r="F30" s="1638"/>
      <c r="G30" s="1638"/>
      <c r="H30" s="1638"/>
    </row>
    <row r="31" spans="2:8" ht="15" customHeight="1" thickBot="1">
      <c r="B31" s="774" t="s">
        <v>38</v>
      </c>
      <c r="C31" s="775" t="s">
        <v>39</v>
      </c>
      <c r="D31" s="775" t="s">
        <v>40</v>
      </c>
      <c r="E31" s="775" t="s">
        <v>41</v>
      </c>
      <c r="F31" s="775" t="s">
        <v>27</v>
      </c>
      <c r="G31" s="776" t="s">
        <v>1740</v>
      </c>
      <c r="H31" s="1641"/>
    </row>
    <row r="32" spans="2:8" ht="15" customHeight="1">
      <c r="B32" s="777"/>
      <c r="C32" s="800"/>
      <c r="D32" s="778"/>
      <c r="E32" s="779"/>
      <c r="F32" s="780"/>
      <c r="G32" s="781"/>
      <c r="H32" s="1642"/>
    </row>
    <row r="33" spans="1:8" ht="15" customHeight="1">
      <c r="B33" s="782"/>
      <c r="C33" s="801"/>
      <c r="D33" s="784"/>
      <c r="E33" s="779"/>
      <c r="F33" s="747"/>
      <c r="G33" s="781"/>
      <c r="H33" s="1642"/>
    </row>
    <row r="34" spans="1:8" ht="15" customHeight="1">
      <c r="B34" s="782"/>
      <c r="C34" s="783"/>
      <c r="D34" s="747"/>
      <c r="E34" s="749"/>
      <c r="F34" s="747"/>
      <c r="G34" s="785"/>
      <c r="H34" s="1642"/>
    </row>
    <row r="35" spans="1:8" ht="15" customHeight="1" thickBot="1">
      <c r="B35" s="771"/>
      <c r="C35" s="751"/>
      <c r="D35" s="751"/>
      <c r="E35" s="751"/>
      <c r="F35" s="751"/>
      <c r="G35" s="786"/>
      <c r="H35" s="1643"/>
    </row>
    <row r="36" spans="1:8" ht="15" customHeight="1" thickBot="1">
      <c r="B36" s="1036" t="s">
        <v>1742</v>
      </c>
      <c r="C36" s="1036"/>
      <c r="D36" s="1036"/>
      <c r="E36" s="1036"/>
      <c r="F36" s="1036"/>
      <c r="G36" s="764" t="s">
        <v>1742</v>
      </c>
      <c r="H36" s="765">
        <f>SUM(G32:G35)</f>
        <v>0</v>
      </c>
    </row>
    <row r="37" spans="1:8" ht="15" customHeight="1" thickBot="1">
      <c r="B37" s="1036"/>
      <c r="C37" s="1036"/>
      <c r="D37" s="1036"/>
      <c r="E37" s="1036"/>
      <c r="F37" s="1036"/>
      <c r="G37" s="1036"/>
      <c r="H37" s="766"/>
    </row>
    <row r="38" spans="1:8" ht="15" customHeight="1" thickBot="1">
      <c r="B38" s="1652" t="s">
        <v>1750</v>
      </c>
      <c r="C38" s="1653"/>
      <c r="D38" s="1653"/>
      <c r="E38" s="1653"/>
      <c r="F38" s="1653"/>
      <c r="G38" s="1654"/>
      <c r="H38" s="757">
        <f>(H15+H22+H36)</f>
        <v>54511.741099999999</v>
      </c>
    </row>
    <row r="39" spans="1:8" ht="15" customHeight="1">
      <c r="A39" s="787"/>
      <c r="B39" s="787"/>
      <c r="C39" s="787"/>
      <c r="D39" s="787"/>
      <c r="E39" s="1655"/>
      <c r="F39" s="1656"/>
      <c r="G39" s="1657"/>
      <c r="H39" s="788"/>
    </row>
    <row r="40" spans="1:8" ht="15" customHeight="1">
      <c r="A40" s="787"/>
      <c r="B40" s="787"/>
      <c r="C40" s="787"/>
      <c r="D40" s="787"/>
      <c r="E40" s="1650" t="s">
        <v>1751</v>
      </c>
      <c r="F40" s="1650"/>
      <c r="G40" s="789">
        <v>0.22</v>
      </c>
      <c r="H40" s="790">
        <f>+'MATRIZ DE MERCADO LA LT'!J202</f>
        <v>11992.583042</v>
      </c>
    </row>
    <row r="41" spans="1:8" ht="15" customHeight="1">
      <c r="A41" s="787"/>
      <c r="B41" s="787"/>
      <c r="C41" s="787"/>
      <c r="D41" s="787"/>
      <c r="E41" s="1650" t="s">
        <v>1752</v>
      </c>
      <c r="F41" s="1650"/>
      <c r="G41" s="789">
        <v>0.02</v>
      </c>
      <c r="H41" s="790">
        <f>+'MATRIZ DE MERCADO LA LT'!K202</f>
        <v>1090.2348219999999</v>
      </c>
    </row>
    <row r="42" spans="1:8" ht="15" customHeight="1">
      <c r="A42" s="787"/>
      <c r="B42" s="787"/>
      <c r="C42" s="787"/>
      <c r="D42" s="787"/>
      <c r="E42" s="1650" t="s">
        <v>1753</v>
      </c>
      <c r="F42" s="1650"/>
      <c r="G42" s="789">
        <v>0.05</v>
      </c>
      <c r="H42" s="790">
        <f>+'MATRIZ DE MERCADO LA LT'!L202</f>
        <v>2725.587055</v>
      </c>
    </row>
    <row r="43" spans="1:8" ht="15" customHeight="1">
      <c r="A43" s="787"/>
      <c r="B43" s="787"/>
      <c r="C43" s="787"/>
      <c r="D43" s="787"/>
      <c r="E43" s="1651" t="s">
        <v>1754</v>
      </c>
      <c r="F43" s="1651"/>
      <c r="G43" s="1651"/>
      <c r="H43" s="792">
        <f>+'MATRIZ DE MERCADO LA LT'!M202</f>
        <v>70320</v>
      </c>
    </row>
    <row r="44" spans="1:8" ht="15" customHeight="1">
      <c r="A44" s="787"/>
      <c r="B44" s="787"/>
      <c r="C44" s="787"/>
      <c r="D44" s="787"/>
      <c r="E44" s="787"/>
      <c r="F44" s="787"/>
      <c r="G44" s="787"/>
      <c r="H44" s="787"/>
    </row>
    <row r="45" spans="1:8" ht="15" customHeight="1" thickBot="1">
      <c r="B45" s="793"/>
      <c r="C45" s="794"/>
      <c r="D45" s="794"/>
      <c r="E45" s="795"/>
      <c r="F45" s="794"/>
      <c r="G45" s="796"/>
      <c r="H45" s="797"/>
    </row>
  </sheetData>
  <mergeCells count="29">
    <mergeCell ref="F2:H3"/>
    <mergeCell ref="C3:E3"/>
    <mergeCell ref="B5:F5"/>
    <mergeCell ref="G5:H5"/>
    <mergeCell ref="B7:F7"/>
    <mergeCell ref="G7:H7"/>
    <mergeCell ref="B9:H9"/>
    <mergeCell ref="B10:C10"/>
    <mergeCell ref="H10:H13"/>
    <mergeCell ref="B11:C11"/>
    <mergeCell ref="B12:C12"/>
    <mergeCell ref="B13:C13"/>
    <mergeCell ref="B16:H16"/>
    <mergeCell ref="B17:C17"/>
    <mergeCell ref="H17:H21"/>
    <mergeCell ref="B18:C18"/>
    <mergeCell ref="B19:C19"/>
    <mergeCell ref="B20:C20"/>
    <mergeCell ref="B21:C21"/>
    <mergeCell ref="E40:F40"/>
    <mergeCell ref="E41:F41"/>
    <mergeCell ref="E42:F42"/>
    <mergeCell ref="E43:G43"/>
    <mergeCell ref="B24:H24"/>
    <mergeCell ref="H25:H27"/>
    <mergeCell ref="B30:H30"/>
    <mergeCell ref="H31:H35"/>
    <mergeCell ref="B38:G38"/>
    <mergeCell ref="E39:G39"/>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D062E7-A67E-431C-AFCA-FBEF980D8E6A}">
  <dimension ref="A1:K45"/>
  <sheetViews>
    <sheetView zoomScale="90" zoomScaleNormal="90" workbookViewId="0">
      <selection activeCell="B7" sqref="B7:F7"/>
    </sheetView>
  </sheetViews>
  <sheetFormatPr baseColWidth="10" defaultColWidth="11.42578125" defaultRowHeight="15" customHeight="1"/>
  <cols>
    <col min="1" max="1" width="1.7109375" style="739" customWidth="1"/>
    <col min="2" max="2" width="16.7109375" style="739" customWidth="1"/>
    <col min="3" max="5" width="15.7109375" style="739" customWidth="1"/>
    <col min="6" max="6" width="13.7109375" style="739" customWidth="1"/>
    <col min="7" max="7" width="15.7109375" style="739" customWidth="1"/>
    <col min="8" max="8" width="16" style="739" bestFit="1" customWidth="1"/>
    <col min="9" max="9" width="1.7109375" style="739" customWidth="1"/>
    <col min="10" max="256" width="11.42578125" style="739"/>
    <col min="257" max="257" width="1.7109375" style="739" customWidth="1"/>
    <col min="258" max="258" width="16.7109375" style="739" customWidth="1"/>
    <col min="259" max="261" width="15.7109375" style="739" customWidth="1"/>
    <col min="262" max="262" width="13.7109375" style="739" customWidth="1"/>
    <col min="263" max="263" width="15.7109375" style="739" customWidth="1"/>
    <col min="264" max="264" width="12.7109375" style="739" customWidth="1"/>
    <col min="265" max="265" width="1.7109375" style="739" customWidth="1"/>
    <col min="266" max="512" width="11.42578125" style="739"/>
    <col min="513" max="513" width="1.7109375" style="739" customWidth="1"/>
    <col min="514" max="514" width="16.7109375" style="739" customWidth="1"/>
    <col min="515" max="517" width="15.7109375" style="739" customWidth="1"/>
    <col min="518" max="518" width="13.7109375" style="739" customWidth="1"/>
    <col min="519" max="519" width="15.7109375" style="739" customWidth="1"/>
    <col min="520" max="520" width="12.7109375" style="739" customWidth="1"/>
    <col min="521" max="521" width="1.7109375" style="739" customWidth="1"/>
    <col min="522" max="768" width="11.42578125" style="739"/>
    <col min="769" max="769" width="1.7109375" style="739" customWidth="1"/>
    <col min="770" max="770" width="16.7109375" style="739" customWidth="1"/>
    <col min="771" max="773" width="15.7109375" style="739" customWidth="1"/>
    <col min="774" max="774" width="13.7109375" style="739" customWidth="1"/>
    <col min="775" max="775" width="15.7109375" style="739" customWidth="1"/>
    <col min="776" max="776" width="12.7109375" style="739" customWidth="1"/>
    <col min="777" max="777" width="1.7109375" style="739" customWidth="1"/>
    <col min="778" max="1024" width="11.42578125" style="739"/>
    <col min="1025" max="1025" width="1.7109375" style="739" customWidth="1"/>
    <col min="1026" max="1026" width="16.7109375" style="739" customWidth="1"/>
    <col min="1027" max="1029" width="15.7109375" style="739" customWidth="1"/>
    <col min="1030" max="1030" width="13.7109375" style="739" customWidth="1"/>
    <col min="1031" max="1031" width="15.7109375" style="739" customWidth="1"/>
    <col min="1032" max="1032" width="12.7109375" style="739" customWidth="1"/>
    <col min="1033" max="1033" width="1.7109375" style="739" customWidth="1"/>
    <col min="1034" max="1280" width="11.42578125" style="739"/>
    <col min="1281" max="1281" width="1.7109375" style="739" customWidth="1"/>
    <col min="1282" max="1282" width="16.7109375" style="739" customWidth="1"/>
    <col min="1283" max="1285" width="15.7109375" style="739" customWidth="1"/>
    <col min="1286" max="1286" width="13.7109375" style="739" customWidth="1"/>
    <col min="1287" max="1287" width="15.7109375" style="739" customWidth="1"/>
    <col min="1288" max="1288" width="12.7109375" style="739" customWidth="1"/>
    <col min="1289" max="1289" width="1.7109375" style="739" customWidth="1"/>
    <col min="1290" max="1536" width="11.42578125" style="739"/>
    <col min="1537" max="1537" width="1.7109375" style="739" customWidth="1"/>
    <col min="1538" max="1538" width="16.7109375" style="739" customWidth="1"/>
    <col min="1539" max="1541" width="15.7109375" style="739" customWidth="1"/>
    <col min="1542" max="1542" width="13.7109375" style="739" customWidth="1"/>
    <col min="1543" max="1543" width="15.7109375" style="739" customWidth="1"/>
    <col min="1544" max="1544" width="12.7109375" style="739" customWidth="1"/>
    <col min="1545" max="1545" width="1.7109375" style="739" customWidth="1"/>
    <col min="1546" max="1792" width="11.42578125" style="739"/>
    <col min="1793" max="1793" width="1.7109375" style="739" customWidth="1"/>
    <col min="1794" max="1794" width="16.7109375" style="739" customWidth="1"/>
    <col min="1795" max="1797" width="15.7109375" style="739" customWidth="1"/>
    <col min="1798" max="1798" width="13.7109375" style="739" customWidth="1"/>
    <col min="1799" max="1799" width="15.7109375" style="739" customWidth="1"/>
    <col min="1800" max="1800" width="12.7109375" style="739" customWidth="1"/>
    <col min="1801" max="1801" width="1.7109375" style="739" customWidth="1"/>
    <col min="1802" max="2048" width="11.42578125" style="739"/>
    <col min="2049" max="2049" width="1.7109375" style="739" customWidth="1"/>
    <col min="2050" max="2050" width="16.7109375" style="739" customWidth="1"/>
    <col min="2051" max="2053" width="15.7109375" style="739" customWidth="1"/>
    <col min="2054" max="2054" width="13.7109375" style="739" customWidth="1"/>
    <col min="2055" max="2055" width="15.7109375" style="739" customWidth="1"/>
    <col min="2056" max="2056" width="12.7109375" style="739" customWidth="1"/>
    <col min="2057" max="2057" width="1.7109375" style="739" customWidth="1"/>
    <col min="2058" max="2304" width="11.42578125" style="739"/>
    <col min="2305" max="2305" width="1.7109375" style="739" customWidth="1"/>
    <col min="2306" max="2306" width="16.7109375" style="739" customWidth="1"/>
    <col min="2307" max="2309" width="15.7109375" style="739" customWidth="1"/>
    <col min="2310" max="2310" width="13.7109375" style="739" customWidth="1"/>
    <col min="2311" max="2311" width="15.7109375" style="739" customWidth="1"/>
    <col min="2312" max="2312" width="12.7109375" style="739" customWidth="1"/>
    <col min="2313" max="2313" width="1.7109375" style="739" customWidth="1"/>
    <col min="2314" max="2560" width="11.42578125" style="739"/>
    <col min="2561" max="2561" width="1.7109375" style="739" customWidth="1"/>
    <col min="2562" max="2562" width="16.7109375" style="739" customWidth="1"/>
    <col min="2563" max="2565" width="15.7109375" style="739" customWidth="1"/>
    <col min="2566" max="2566" width="13.7109375" style="739" customWidth="1"/>
    <col min="2567" max="2567" width="15.7109375" style="739" customWidth="1"/>
    <col min="2568" max="2568" width="12.7109375" style="739" customWidth="1"/>
    <col min="2569" max="2569" width="1.7109375" style="739" customWidth="1"/>
    <col min="2570" max="2816" width="11.42578125" style="739"/>
    <col min="2817" max="2817" width="1.7109375" style="739" customWidth="1"/>
    <col min="2818" max="2818" width="16.7109375" style="739" customWidth="1"/>
    <col min="2819" max="2821" width="15.7109375" style="739" customWidth="1"/>
    <col min="2822" max="2822" width="13.7109375" style="739" customWidth="1"/>
    <col min="2823" max="2823" width="15.7109375" style="739" customWidth="1"/>
    <col min="2824" max="2824" width="12.7109375" style="739" customWidth="1"/>
    <col min="2825" max="2825" width="1.7109375" style="739" customWidth="1"/>
    <col min="2826" max="3072" width="11.42578125" style="739"/>
    <col min="3073" max="3073" width="1.7109375" style="739" customWidth="1"/>
    <col min="3074" max="3074" width="16.7109375" style="739" customWidth="1"/>
    <col min="3075" max="3077" width="15.7109375" style="739" customWidth="1"/>
    <col min="3078" max="3078" width="13.7109375" style="739" customWidth="1"/>
    <col min="3079" max="3079" width="15.7109375" style="739" customWidth="1"/>
    <col min="3080" max="3080" width="12.7109375" style="739" customWidth="1"/>
    <col min="3081" max="3081" width="1.7109375" style="739" customWidth="1"/>
    <col min="3082" max="3328" width="11.42578125" style="739"/>
    <col min="3329" max="3329" width="1.7109375" style="739" customWidth="1"/>
    <col min="3330" max="3330" width="16.7109375" style="739" customWidth="1"/>
    <col min="3331" max="3333" width="15.7109375" style="739" customWidth="1"/>
    <col min="3334" max="3334" width="13.7109375" style="739" customWidth="1"/>
    <col min="3335" max="3335" width="15.7109375" style="739" customWidth="1"/>
    <col min="3336" max="3336" width="12.7109375" style="739" customWidth="1"/>
    <col min="3337" max="3337" width="1.7109375" style="739" customWidth="1"/>
    <col min="3338" max="3584" width="11.42578125" style="739"/>
    <col min="3585" max="3585" width="1.7109375" style="739" customWidth="1"/>
    <col min="3586" max="3586" width="16.7109375" style="739" customWidth="1"/>
    <col min="3587" max="3589" width="15.7109375" style="739" customWidth="1"/>
    <col min="3590" max="3590" width="13.7109375" style="739" customWidth="1"/>
    <col min="3591" max="3591" width="15.7109375" style="739" customWidth="1"/>
    <col min="3592" max="3592" width="12.7109375" style="739" customWidth="1"/>
    <col min="3593" max="3593" width="1.7109375" style="739" customWidth="1"/>
    <col min="3594" max="3840" width="11.42578125" style="739"/>
    <col min="3841" max="3841" width="1.7109375" style="739" customWidth="1"/>
    <col min="3842" max="3842" width="16.7109375" style="739" customWidth="1"/>
    <col min="3843" max="3845" width="15.7109375" style="739" customWidth="1"/>
    <col min="3846" max="3846" width="13.7109375" style="739" customWidth="1"/>
    <col min="3847" max="3847" width="15.7109375" style="739" customWidth="1"/>
    <col min="3848" max="3848" width="12.7109375" style="739" customWidth="1"/>
    <col min="3849" max="3849" width="1.7109375" style="739" customWidth="1"/>
    <col min="3850" max="4096" width="11.42578125" style="739"/>
    <col min="4097" max="4097" width="1.7109375" style="739" customWidth="1"/>
    <col min="4098" max="4098" width="16.7109375" style="739" customWidth="1"/>
    <col min="4099" max="4101" width="15.7109375" style="739" customWidth="1"/>
    <col min="4102" max="4102" width="13.7109375" style="739" customWidth="1"/>
    <col min="4103" max="4103" width="15.7109375" style="739" customWidth="1"/>
    <col min="4104" max="4104" width="12.7109375" style="739" customWidth="1"/>
    <col min="4105" max="4105" width="1.7109375" style="739" customWidth="1"/>
    <col min="4106" max="4352" width="11.42578125" style="739"/>
    <col min="4353" max="4353" width="1.7109375" style="739" customWidth="1"/>
    <col min="4354" max="4354" width="16.7109375" style="739" customWidth="1"/>
    <col min="4355" max="4357" width="15.7109375" style="739" customWidth="1"/>
    <col min="4358" max="4358" width="13.7109375" style="739" customWidth="1"/>
    <col min="4359" max="4359" width="15.7109375" style="739" customWidth="1"/>
    <col min="4360" max="4360" width="12.7109375" style="739" customWidth="1"/>
    <col min="4361" max="4361" width="1.7109375" style="739" customWidth="1"/>
    <col min="4362" max="4608" width="11.42578125" style="739"/>
    <col min="4609" max="4609" width="1.7109375" style="739" customWidth="1"/>
    <col min="4610" max="4610" width="16.7109375" style="739" customWidth="1"/>
    <col min="4611" max="4613" width="15.7109375" style="739" customWidth="1"/>
    <col min="4614" max="4614" width="13.7109375" style="739" customWidth="1"/>
    <col min="4615" max="4615" width="15.7109375" style="739" customWidth="1"/>
    <col min="4616" max="4616" width="12.7109375" style="739" customWidth="1"/>
    <col min="4617" max="4617" width="1.7109375" style="739" customWidth="1"/>
    <col min="4618" max="4864" width="11.42578125" style="739"/>
    <col min="4865" max="4865" width="1.7109375" style="739" customWidth="1"/>
    <col min="4866" max="4866" width="16.7109375" style="739" customWidth="1"/>
    <col min="4867" max="4869" width="15.7109375" style="739" customWidth="1"/>
    <col min="4870" max="4870" width="13.7109375" style="739" customWidth="1"/>
    <col min="4871" max="4871" width="15.7109375" style="739" customWidth="1"/>
    <col min="4872" max="4872" width="12.7109375" style="739" customWidth="1"/>
    <col min="4873" max="4873" width="1.7109375" style="739" customWidth="1"/>
    <col min="4874" max="5120" width="11.42578125" style="739"/>
    <col min="5121" max="5121" width="1.7109375" style="739" customWidth="1"/>
    <col min="5122" max="5122" width="16.7109375" style="739" customWidth="1"/>
    <col min="5123" max="5125" width="15.7109375" style="739" customWidth="1"/>
    <col min="5126" max="5126" width="13.7109375" style="739" customWidth="1"/>
    <col min="5127" max="5127" width="15.7109375" style="739" customWidth="1"/>
    <col min="5128" max="5128" width="12.7109375" style="739" customWidth="1"/>
    <col min="5129" max="5129" width="1.7109375" style="739" customWidth="1"/>
    <col min="5130" max="5376" width="11.42578125" style="739"/>
    <col min="5377" max="5377" width="1.7109375" style="739" customWidth="1"/>
    <col min="5378" max="5378" width="16.7109375" style="739" customWidth="1"/>
    <col min="5379" max="5381" width="15.7109375" style="739" customWidth="1"/>
    <col min="5382" max="5382" width="13.7109375" style="739" customWidth="1"/>
    <col min="5383" max="5383" width="15.7109375" style="739" customWidth="1"/>
    <col min="5384" max="5384" width="12.7109375" style="739" customWidth="1"/>
    <col min="5385" max="5385" width="1.7109375" style="739" customWidth="1"/>
    <col min="5386" max="5632" width="11.42578125" style="739"/>
    <col min="5633" max="5633" width="1.7109375" style="739" customWidth="1"/>
    <col min="5634" max="5634" width="16.7109375" style="739" customWidth="1"/>
    <col min="5635" max="5637" width="15.7109375" style="739" customWidth="1"/>
    <col min="5638" max="5638" width="13.7109375" style="739" customWidth="1"/>
    <col min="5639" max="5639" width="15.7109375" style="739" customWidth="1"/>
    <col min="5640" max="5640" width="12.7109375" style="739" customWidth="1"/>
    <col min="5641" max="5641" width="1.7109375" style="739" customWidth="1"/>
    <col min="5642" max="5888" width="11.42578125" style="739"/>
    <col min="5889" max="5889" width="1.7109375" style="739" customWidth="1"/>
    <col min="5890" max="5890" width="16.7109375" style="739" customWidth="1"/>
    <col min="5891" max="5893" width="15.7109375" style="739" customWidth="1"/>
    <col min="5894" max="5894" width="13.7109375" style="739" customWidth="1"/>
    <col min="5895" max="5895" width="15.7109375" style="739" customWidth="1"/>
    <col min="5896" max="5896" width="12.7109375" style="739" customWidth="1"/>
    <col min="5897" max="5897" width="1.7109375" style="739" customWidth="1"/>
    <col min="5898" max="6144" width="11.42578125" style="739"/>
    <col min="6145" max="6145" width="1.7109375" style="739" customWidth="1"/>
    <col min="6146" max="6146" width="16.7109375" style="739" customWidth="1"/>
    <col min="6147" max="6149" width="15.7109375" style="739" customWidth="1"/>
    <col min="6150" max="6150" width="13.7109375" style="739" customWidth="1"/>
    <col min="6151" max="6151" width="15.7109375" style="739" customWidth="1"/>
    <col min="6152" max="6152" width="12.7109375" style="739" customWidth="1"/>
    <col min="6153" max="6153" width="1.7109375" style="739" customWidth="1"/>
    <col min="6154" max="6400" width="11.42578125" style="739"/>
    <col min="6401" max="6401" width="1.7109375" style="739" customWidth="1"/>
    <col min="6402" max="6402" width="16.7109375" style="739" customWidth="1"/>
    <col min="6403" max="6405" width="15.7109375" style="739" customWidth="1"/>
    <col min="6406" max="6406" width="13.7109375" style="739" customWidth="1"/>
    <col min="6407" max="6407" width="15.7109375" style="739" customWidth="1"/>
    <col min="6408" max="6408" width="12.7109375" style="739" customWidth="1"/>
    <col min="6409" max="6409" width="1.7109375" style="739" customWidth="1"/>
    <col min="6410" max="6656" width="11.42578125" style="739"/>
    <col min="6657" max="6657" width="1.7109375" style="739" customWidth="1"/>
    <col min="6658" max="6658" width="16.7109375" style="739" customWidth="1"/>
    <col min="6659" max="6661" width="15.7109375" style="739" customWidth="1"/>
    <col min="6662" max="6662" width="13.7109375" style="739" customWidth="1"/>
    <col min="6663" max="6663" width="15.7109375" style="739" customWidth="1"/>
    <col min="6664" max="6664" width="12.7109375" style="739" customWidth="1"/>
    <col min="6665" max="6665" width="1.7109375" style="739" customWidth="1"/>
    <col min="6666" max="6912" width="11.42578125" style="739"/>
    <col min="6913" max="6913" width="1.7109375" style="739" customWidth="1"/>
    <col min="6914" max="6914" width="16.7109375" style="739" customWidth="1"/>
    <col min="6915" max="6917" width="15.7109375" style="739" customWidth="1"/>
    <col min="6918" max="6918" width="13.7109375" style="739" customWidth="1"/>
    <col min="6919" max="6919" width="15.7109375" style="739" customWidth="1"/>
    <col min="6920" max="6920" width="12.7109375" style="739" customWidth="1"/>
    <col min="6921" max="6921" width="1.7109375" style="739" customWidth="1"/>
    <col min="6922" max="7168" width="11.42578125" style="739"/>
    <col min="7169" max="7169" width="1.7109375" style="739" customWidth="1"/>
    <col min="7170" max="7170" width="16.7109375" style="739" customWidth="1"/>
    <col min="7171" max="7173" width="15.7109375" style="739" customWidth="1"/>
    <col min="7174" max="7174" width="13.7109375" style="739" customWidth="1"/>
    <col min="7175" max="7175" width="15.7109375" style="739" customWidth="1"/>
    <col min="7176" max="7176" width="12.7109375" style="739" customWidth="1"/>
    <col min="7177" max="7177" width="1.7109375" style="739" customWidth="1"/>
    <col min="7178" max="7424" width="11.42578125" style="739"/>
    <col min="7425" max="7425" width="1.7109375" style="739" customWidth="1"/>
    <col min="7426" max="7426" width="16.7109375" style="739" customWidth="1"/>
    <col min="7427" max="7429" width="15.7109375" style="739" customWidth="1"/>
    <col min="7430" max="7430" width="13.7109375" style="739" customWidth="1"/>
    <col min="7431" max="7431" width="15.7109375" style="739" customWidth="1"/>
    <col min="7432" max="7432" width="12.7109375" style="739" customWidth="1"/>
    <col min="7433" max="7433" width="1.7109375" style="739" customWidth="1"/>
    <col min="7434" max="7680" width="11.42578125" style="739"/>
    <col min="7681" max="7681" width="1.7109375" style="739" customWidth="1"/>
    <col min="7682" max="7682" width="16.7109375" style="739" customWidth="1"/>
    <col min="7683" max="7685" width="15.7109375" style="739" customWidth="1"/>
    <col min="7686" max="7686" width="13.7109375" style="739" customWidth="1"/>
    <col min="7687" max="7687" width="15.7109375" style="739" customWidth="1"/>
    <col min="7688" max="7688" width="12.7109375" style="739" customWidth="1"/>
    <col min="7689" max="7689" width="1.7109375" style="739" customWidth="1"/>
    <col min="7690" max="7936" width="11.42578125" style="739"/>
    <col min="7937" max="7937" width="1.7109375" style="739" customWidth="1"/>
    <col min="7938" max="7938" width="16.7109375" style="739" customWidth="1"/>
    <col min="7939" max="7941" width="15.7109375" style="739" customWidth="1"/>
    <col min="7942" max="7942" width="13.7109375" style="739" customWidth="1"/>
    <col min="7943" max="7943" width="15.7109375" style="739" customWidth="1"/>
    <col min="7944" max="7944" width="12.7109375" style="739" customWidth="1"/>
    <col min="7945" max="7945" width="1.7109375" style="739" customWidth="1"/>
    <col min="7946" max="8192" width="11.42578125" style="739"/>
    <col min="8193" max="8193" width="1.7109375" style="739" customWidth="1"/>
    <col min="8194" max="8194" width="16.7109375" style="739" customWidth="1"/>
    <col min="8195" max="8197" width="15.7109375" style="739" customWidth="1"/>
    <col min="8198" max="8198" width="13.7109375" style="739" customWidth="1"/>
    <col min="8199" max="8199" width="15.7109375" style="739" customWidth="1"/>
    <col min="8200" max="8200" width="12.7109375" style="739" customWidth="1"/>
    <col min="8201" max="8201" width="1.7109375" style="739" customWidth="1"/>
    <col min="8202" max="8448" width="11.42578125" style="739"/>
    <col min="8449" max="8449" width="1.7109375" style="739" customWidth="1"/>
    <col min="8450" max="8450" width="16.7109375" style="739" customWidth="1"/>
    <col min="8451" max="8453" width="15.7109375" style="739" customWidth="1"/>
    <col min="8454" max="8454" width="13.7109375" style="739" customWidth="1"/>
    <col min="8455" max="8455" width="15.7109375" style="739" customWidth="1"/>
    <col min="8456" max="8456" width="12.7109375" style="739" customWidth="1"/>
    <col min="8457" max="8457" width="1.7109375" style="739" customWidth="1"/>
    <col min="8458" max="8704" width="11.42578125" style="739"/>
    <col min="8705" max="8705" width="1.7109375" style="739" customWidth="1"/>
    <col min="8706" max="8706" width="16.7109375" style="739" customWidth="1"/>
    <col min="8707" max="8709" width="15.7109375" style="739" customWidth="1"/>
    <col min="8710" max="8710" width="13.7109375" style="739" customWidth="1"/>
    <col min="8711" max="8711" width="15.7109375" style="739" customWidth="1"/>
    <col min="8712" max="8712" width="12.7109375" style="739" customWidth="1"/>
    <col min="8713" max="8713" width="1.7109375" style="739" customWidth="1"/>
    <col min="8714" max="8960" width="11.42578125" style="739"/>
    <col min="8961" max="8961" width="1.7109375" style="739" customWidth="1"/>
    <col min="8962" max="8962" width="16.7109375" style="739" customWidth="1"/>
    <col min="8963" max="8965" width="15.7109375" style="739" customWidth="1"/>
    <col min="8966" max="8966" width="13.7109375" style="739" customWidth="1"/>
    <col min="8967" max="8967" width="15.7109375" style="739" customWidth="1"/>
    <col min="8968" max="8968" width="12.7109375" style="739" customWidth="1"/>
    <col min="8969" max="8969" width="1.7109375" style="739" customWidth="1"/>
    <col min="8970" max="9216" width="11.42578125" style="739"/>
    <col min="9217" max="9217" width="1.7109375" style="739" customWidth="1"/>
    <col min="9218" max="9218" width="16.7109375" style="739" customWidth="1"/>
    <col min="9219" max="9221" width="15.7109375" style="739" customWidth="1"/>
    <col min="9222" max="9222" width="13.7109375" style="739" customWidth="1"/>
    <col min="9223" max="9223" width="15.7109375" style="739" customWidth="1"/>
    <col min="9224" max="9224" width="12.7109375" style="739" customWidth="1"/>
    <col min="9225" max="9225" width="1.7109375" style="739" customWidth="1"/>
    <col min="9226" max="9472" width="11.42578125" style="739"/>
    <col min="9473" max="9473" width="1.7109375" style="739" customWidth="1"/>
    <col min="9474" max="9474" width="16.7109375" style="739" customWidth="1"/>
    <col min="9475" max="9477" width="15.7109375" style="739" customWidth="1"/>
    <col min="9478" max="9478" width="13.7109375" style="739" customWidth="1"/>
    <col min="9479" max="9479" width="15.7109375" style="739" customWidth="1"/>
    <col min="9480" max="9480" width="12.7109375" style="739" customWidth="1"/>
    <col min="9481" max="9481" width="1.7109375" style="739" customWidth="1"/>
    <col min="9482" max="9728" width="11.42578125" style="739"/>
    <col min="9729" max="9729" width="1.7109375" style="739" customWidth="1"/>
    <col min="9730" max="9730" width="16.7109375" style="739" customWidth="1"/>
    <col min="9731" max="9733" width="15.7109375" style="739" customWidth="1"/>
    <col min="9734" max="9734" width="13.7109375" style="739" customWidth="1"/>
    <col min="9735" max="9735" width="15.7109375" style="739" customWidth="1"/>
    <col min="9736" max="9736" width="12.7109375" style="739" customWidth="1"/>
    <col min="9737" max="9737" width="1.7109375" style="739" customWidth="1"/>
    <col min="9738" max="9984" width="11.42578125" style="739"/>
    <col min="9985" max="9985" width="1.7109375" style="739" customWidth="1"/>
    <col min="9986" max="9986" width="16.7109375" style="739" customWidth="1"/>
    <col min="9987" max="9989" width="15.7109375" style="739" customWidth="1"/>
    <col min="9990" max="9990" width="13.7109375" style="739" customWidth="1"/>
    <col min="9991" max="9991" width="15.7109375" style="739" customWidth="1"/>
    <col min="9992" max="9992" width="12.7109375" style="739" customWidth="1"/>
    <col min="9993" max="9993" width="1.7109375" style="739" customWidth="1"/>
    <col min="9994" max="10240" width="11.42578125" style="739"/>
    <col min="10241" max="10241" width="1.7109375" style="739" customWidth="1"/>
    <col min="10242" max="10242" width="16.7109375" style="739" customWidth="1"/>
    <col min="10243" max="10245" width="15.7109375" style="739" customWidth="1"/>
    <col min="10246" max="10246" width="13.7109375" style="739" customWidth="1"/>
    <col min="10247" max="10247" width="15.7109375" style="739" customWidth="1"/>
    <col min="10248" max="10248" width="12.7109375" style="739" customWidth="1"/>
    <col min="10249" max="10249" width="1.7109375" style="739" customWidth="1"/>
    <col min="10250" max="10496" width="11.42578125" style="739"/>
    <col min="10497" max="10497" width="1.7109375" style="739" customWidth="1"/>
    <col min="10498" max="10498" width="16.7109375" style="739" customWidth="1"/>
    <col min="10499" max="10501" width="15.7109375" style="739" customWidth="1"/>
    <col min="10502" max="10502" width="13.7109375" style="739" customWidth="1"/>
    <col min="10503" max="10503" width="15.7109375" style="739" customWidth="1"/>
    <col min="10504" max="10504" width="12.7109375" style="739" customWidth="1"/>
    <col min="10505" max="10505" width="1.7109375" style="739" customWidth="1"/>
    <col min="10506" max="10752" width="11.42578125" style="739"/>
    <col min="10753" max="10753" width="1.7109375" style="739" customWidth="1"/>
    <col min="10754" max="10754" width="16.7109375" style="739" customWidth="1"/>
    <col min="10755" max="10757" width="15.7109375" style="739" customWidth="1"/>
    <col min="10758" max="10758" width="13.7109375" style="739" customWidth="1"/>
    <col min="10759" max="10759" width="15.7109375" style="739" customWidth="1"/>
    <col min="10760" max="10760" width="12.7109375" style="739" customWidth="1"/>
    <col min="10761" max="10761" width="1.7109375" style="739" customWidth="1"/>
    <col min="10762" max="11008" width="11.42578125" style="739"/>
    <col min="11009" max="11009" width="1.7109375" style="739" customWidth="1"/>
    <col min="11010" max="11010" width="16.7109375" style="739" customWidth="1"/>
    <col min="11011" max="11013" width="15.7109375" style="739" customWidth="1"/>
    <col min="11014" max="11014" width="13.7109375" style="739" customWidth="1"/>
    <col min="11015" max="11015" width="15.7109375" style="739" customWidth="1"/>
    <col min="11016" max="11016" width="12.7109375" style="739" customWidth="1"/>
    <col min="11017" max="11017" width="1.7109375" style="739" customWidth="1"/>
    <col min="11018" max="11264" width="11.42578125" style="739"/>
    <col min="11265" max="11265" width="1.7109375" style="739" customWidth="1"/>
    <col min="11266" max="11266" width="16.7109375" style="739" customWidth="1"/>
    <col min="11267" max="11269" width="15.7109375" style="739" customWidth="1"/>
    <col min="11270" max="11270" width="13.7109375" style="739" customWidth="1"/>
    <col min="11271" max="11271" width="15.7109375" style="739" customWidth="1"/>
    <col min="11272" max="11272" width="12.7109375" style="739" customWidth="1"/>
    <col min="11273" max="11273" width="1.7109375" style="739" customWidth="1"/>
    <col min="11274" max="11520" width="11.42578125" style="739"/>
    <col min="11521" max="11521" width="1.7109375" style="739" customWidth="1"/>
    <col min="11522" max="11522" width="16.7109375" style="739" customWidth="1"/>
    <col min="11523" max="11525" width="15.7109375" style="739" customWidth="1"/>
    <col min="11526" max="11526" width="13.7109375" style="739" customWidth="1"/>
    <col min="11527" max="11527" width="15.7109375" style="739" customWidth="1"/>
    <col min="11528" max="11528" width="12.7109375" style="739" customWidth="1"/>
    <col min="11529" max="11529" width="1.7109375" style="739" customWidth="1"/>
    <col min="11530" max="11776" width="11.42578125" style="739"/>
    <col min="11777" max="11777" width="1.7109375" style="739" customWidth="1"/>
    <col min="11778" max="11778" width="16.7109375" style="739" customWidth="1"/>
    <col min="11779" max="11781" width="15.7109375" style="739" customWidth="1"/>
    <col min="11782" max="11782" width="13.7109375" style="739" customWidth="1"/>
    <col min="11783" max="11783" width="15.7109375" style="739" customWidth="1"/>
    <col min="11784" max="11784" width="12.7109375" style="739" customWidth="1"/>
    <col min="11785" max="11785" width="1.7109375" style="739" customWidth="1"/>
    <col min="11786" max="12032" width="11.42578125" style="739"/>
    <col min="12033" max="12033" width="1.7109375" style="739" customWidth="1"/>
    <col min="12034" max="12034" width="16.7109375" style="739" customWidth="1"/>
    <col min="12035" max="12037" width="15.7109375" style="739" customWidth="1"/>
    <col min="12038" max="12038" width="13.7109375" style="739" customWidth="1"/>
    <col min="12039" max="12039" width="15.7109375" style="739" customWidth="1"/>
    <col min="12040" max="12040" width="12.7109375" style="739" customWidth="1"/>
    <col min="12041" max="12041" width="1.7109375" style="739" customWidth="1"/>
    <col min="12042" max="12288" width="11.42578125" style="739"/>
    <col min="12289" max="12289" width="1.7109375" style="739" customWidth="1"/>
    <col min="12290" max="12290" width="16.7109375" style="739" customWidth="1"/>
    <col min="12291" max="12293" width="15.7109375" style="739" customWidth="1"/>
    <col min="12294" max="12294" width="13.7109375" style="739" customWidth="1"/>
    <col min="12295" max="12295" width="15.7109375" style="739" customWidth="1"/>
    <col min="12296" max="12296" width="12.7109375" style="739" customWidth="1"/>
    <col min="12297" max="12297" width="1.7109375" style="739" customWidth="1"/>
    <col min="12298" max="12544" width="11.42578125" style="739"/>
    <col min="12545" max="12545" width="1.7109375" style="739" customWidth="1"/>
    <col min="12546" max="12546" width="16.7109375" style="739" customWidth="1"/>
    <col min="12547" max="12549" width="15.7109375" style="739" customWidth="1"/>
    <col min="12550" max="12550" width="13.7109375" style="739" customWidth="1"/>
    <col min="12551" max="12551" width="15.7109375" style="739" customWidth="1"/>
    <col min="12552" max="12552" width="12.7109375" style="739" customWidth="1"/>
    <col min="12553" max="12553" width="1.7109375" style="739" customWidth="1"/>
    <col min="12554" max="12800" width="11.42578125" style="739"/>
    <col min="12801" max="12801" width="1.7109375" style="739" customWidth="1"/>
    <col min="12802" max="12802" width="16.7109375" style="739" customWidth="1"/>
    <col min="12803" max="12805" width="15.7109375" style="739" customWidth="1"/>
    <col min="12806" max="12806" width="13.7109375" style="739" customWidth="1"/>
    <col min="12807" max="12807" width="15.7109375" style="739" customWidth="1"/>
    <col min="12808" max="12808" width="12.7109375" style="739" customWidth="1"/>
    <col min="12809" max="12809" width="1.7109375" style="739" customWidth="1"/>
    <col min="12810" max="13056" width="11.42578125" style="739"/>
    <col min="13057" max="13057" width="1.7109375" style="739" customWidth="1"/>
    <col min="13058" max="13058" width="16.7109375" style="739" customWidth="1"/>
    <col min="13059" max="13061" width="15.7109375" style="739" customWidth="1"/>
    <col min="13062" max="13062" width="13.7109375" style="739" customWidth="1"/>
    <col min="13063" max="13063" width="15.7109375" style="739" customWidth="1"/>
    <col min="13064" max="13064" width="12.7109375" style="739" customWidth="1"/>
    <col min="13065" max="13065" width="1.7109375" style="739" customWidth="1"/>
    <col min="13066" max="13312" width="11.42578125" style="739"/>
    <col min="13313" max="13313" width="1.7109375" style="739" customWidth="1"/>
    <col min="13314" max="13314" width="16.7109375" style="739" customWidth="1"/>
    <col min="13315" max="13317" width="15.7109375" style="739" customWidth="1"/>
    <col min="13318" max="13318" width="13.7109375" style="739" customWidth="1"/>
    <col min="13319" max="13319" width="15.7109375" style="739" customWidth="1"/>
    <col min="13320" max="13320" width="12.7109375" style="739" customWidth="1"/>
    <col min="13321" max="13321" width="1.7109375" style="739" customWidth="1"/>
    <col min="13322" max="13568" width="11.42578125" style="739"/>
    <col min="13569" max="13569" width="1.7109375" style="739" customWidth="1"/>
    <col min="13570" max="13570" width="16.7109375" style="739" customWidth="1"/>
    <col min="13571" max="13573" width="15.7109375" style="739" customWidth="1"/>
    <col min="13574" max="13574" width="13.7109375" style="739" customWidth="1"/>
    <col min="13575" max="13575" width="15.7109375" style="739" customWidth="1"/>
    <col min="13576" max="13576" width="12.7109375" style="739" customWidth="1"/>
    <col min="13577" max="13577" width="1.7109375" style="739" customWidth="1"/>
    <col min="13578" max="13824" width="11.42578125" style="739"/>
    <col min="13825" max="13825" width="1.7109375" style="739" customWidth="1"/>
    <col min="13826" max="13826" width="16.7109375" style="739" customWidth="1"/>
    <col min="13827" max="13829" width="15.7109375" style="739" customWidth="1"/>
    <col min="13830" max="13830" width="13.7109375" style="739" customWidth="1"/>
    <col min="13831" max="13831" width="15.7109375" style="739" customWidth="1"/>
    <col min="13832" max="13832" width="12.7109375" style="739" customWidth="1"/>
    <col min="13833" max="13833" width="1.7109375" style="739" customWidth="1"/>
    <col min="13834" max="14080" width="11.42578125" style="739"/>
    <col min="14081" max="14081" width="1.7109375" style="739" customWidth="1"/>
    <col min="14082" max="14082" width="16.7109375" style="739" customWidth="1"/>
    <col min="14083" max="14085" width="15.7109375" style="739" customWidth="1"/>
    <col min="14086" max="14086" width="13.7109375" style="739" customWidth="1"/>
    <col min="14087" max="14087" width="15.7109375" style="739" customWidth="1"/>
    <col min="14088" max="14088" width="12.7109375" style="739" customWidth="1"/>
    <col min="14089" max="14089" width="1.7109375" style="739" customWidth="1"/>
    <col min="14090" max="14336" width="11.42578125" style="739"/>
    <col min="14337" max="14337" width="1.7109375" style="739" customWidth="1"/>
    <col min="14338" max="14338" width="16.7109375" style="739" customWidth="1"/>
    <col min="14339" max="14341" width="15.7109375" style="739" customWidth="1"/>
    <col min="14342" max="14342" width="13.7109375" style="739" customWidth="1"/>
    <col min="14343" max="14343" width="15.7109375" style="739" customWidth="1"/>
    <col min="14344" max="14344" width="12.7109375" style="739" customWidth="1"/>
    <col min="14345" max="14345" width="1.7109375" style="739" customWidth="1"/>
    <col min="14346" max="14592" width="11.42578125" style="739"/>
    <col min="14593" max="14593" width="1.7109375" style="739" customWidth="1"/>
    <col min="14594" max="14594" width="16.7109375" style="739" customWidth="1"/>
    <col min="14595" max="14597" width="15.7109375" style="739" customWidth="1"/>
    <col min="14598" max="14598" width="13.7109375" style="739" customWidth="1"/>
    <col min="14599" max="14599" width="15.7109375" style="739" customWidth="1"/>
    <col min="14600" max="14600" width="12.7109375" style="739" customWidth="1"/>
    <col min="14601" max="14601" width="1.7109375" style="739" customWidth="1"/>
    <col min="14602" max="14848" width="11.42578125" style="739"/>
    <col min="14849" max="14849" width="1.7109375" style="739" customWidth="1"/>
    <col min="14850" max="14850" width="16.7109375" style="739" customWidth="1"/>
    <col min="14851" max="14853" width="15.7109375" style="739" customWidth="1"/>
    <col min="14854" max="14854" width="13.7109375" style="739" customWidth="1"/>
    <col min="14855" max="14855" width="15.7109375" style="739" customWidth="1"/>
    <col min="14856" max="14856" width="12.7109375" style="739" customWidth="1"/>
    <col min="14857" max="14857" width="1.7109375" style="739" customWidth="1"/>
    <col min="14858" max="15104" width="11.42578125" style="739"/>
    <col min="15105" max="15105" width="1.7109375" style="739" customWidth="1"/>
    <col min="15106" max="15106" width="16.7109375" style="739" customWidth="1"/>
    <col min="15107" max="15109" width="15.7109375" style="739" customWidth="1"/>
    <col min="15110" max="15110" width="13.7109375" style="739" customWidth="1"/>
    <col min="15111" max="15111" width="15.7109375" style="739" customWidth="1"/>
    <col min="15112" max="15112" width="12.7109375" style="739" customWidth="1"/>
    <col min="15113" max="15113" width="1.7109375" style="739" customWidth="1"/>
    <col min="15114" max="15360" width="11.42578125" style="739"/>
    <col min="15361" max="15361" width="1.7109375" style="739" customWidth="1"/>
    <col min="15362" max="15362" width="16.7109375" style="739" customWidth="1"/>
    <col min="15363" max="15365" width="15.7109375" style="739" customWidth="1"/>
    <col min="15366" max="15366" width="13.7109375" style="739" customWidth="1"/>
    <col min="15367" max="15367" width="15.7109375" style="739" customWidth="1"/>
    <col min="15368" max="15368" width="12.7109375" style="739" customWidth="1"/>
    <col min="15369" max="15369" width="1.7109375" style="739" customWidth="1"/>
    <col min="15370" max="15616" width="11.42578125" style="739"/>
    <col min="15617" max="15617" width="1.7109375" style="739" customWidth="1"/>
    <col min="15618" max="15618" width="16.7109375" style="739" customWidth="1"/>
    <col min="15619" max="15621" width="15.7109375" style="739" customWidth="1"/>
    <col min="15622" max="15622" width="13.7109375" style="739" customWidth="1"/>
    <col min="15623" max="15623" width="15.7109375" style="739" customWidth="1"/>
    <col min="15624" max="15624" width="12.7109375" style="739" customWidth="1"/>
    <col min="15625" max="15625" width="1.7109375" style="739" customWidth="1"/>
    <col min="15626" max="15872" width="11.42578125" style="739"/>
    <col min="15873" max="15873" width="1.7109375" style="739" customWidth="1"/>
    <col min="15874" max="15874" width="16.7109375" style="739" customWidth="1"/>
    <col min="15875" max="15877" width="15.7109375" style="739" customWidth="1"/>
    <col min="15878" max="15878" width="13.7109375" style="739" customWidth="1"/>
    <col min="15879" max="15879" width="15.7109375" style="739" customWidth="1"/>
    <col min="15880" max="15880" width="12.7109375" style="739" customWidth="1"/>
    <col min="15881" max="15881" width="1.7109375" style="739" customWidth="1"/>
    <col min="15882" max="16128" width="11.42578125" style="739"/>
    <col min="16129" max="16129" width="1.7109375" style="739" customWidth="1"/>
    <col min="16130" max="16130" width="16.7109375" style="739" customWidth="1"/>
    <col min="16131" max="16133" width="15.7109375" style="739" customWidth="1"/>
    <col min="16134" max="16134" width="13.7109375" style="739" customWidth="1"/>
    <col min="16135" max="16135" width="15.7109375" style="739" customWidth="1"/>
    <col min="16136" max="16136" width="12.7109375" style="739" customWidth="1"/>
    <col min="16137" max="16137" width="1.7109375" style="739" customWidth="1"/>
    <col min="16138" max="16384" width="11.42578125" style="739"/>
  </cols>
  <sheetData>
    <row r="1" spans="2:11" ht="10.35" customHeight="1" thickBot="1"/>
    <row r="2" spans="2:11" ht="15" customHeight="1">
      <c r="B2" s="740"/>
      <c r="C2" s="741"/>
      <c r="D2" s="741"/>
      <c r="E2" s="742"/>
      <c r="F2" s="1624" t="s">
        <v>1734</v>
      </c>
      <c r="G2" s="1625"/>
      <c r="H2" s="1626"/>
    </row>
    <row r="3" spans="2:11" ht="47.25" customHeight="1" thickBot="1">
      <c r="B3" s="743"/>
      <c r="C3" s="1628" t="s">
        <v>320</v>
      </c>
      <c r="D3" s="1628"/>
      <c r="E3" s="1629"/>
      <c r="F3" s="1627"/>
      <c r="G3" s="1628"/>
      <c r="H3" s="1629"/>
    </row>
    <row r="4" spans="2:11" ht="15" customHeight="1" thickBot="1">
      <c r="B4" s="744"/>
      <c r="C4" s="744"/>
      <c r="D4" s="744"/>
      <c r="E4" s="744"/>
      <c r="F4" s="744"/>
      <c r="G4" s="744"/>
      <c r="H4" s="744"/>
    </row>
    <row r="5" spans="2:11" ht="38.25" customHeight="1" thickBot="1">
      <c r="B5" s="1630"/>
      <c r="C5" s="1631"/>
      <c r="D5" s="1632"/>
      <c r="E5" s="1632"/>
      <c r="F5" s="1633"/>
      <c r="G5" s="1634" t="s">
        <v>1764</v>
      </c>
      <c r="H5" s="1635"/>
    </row>
    <row r="6" spans="2:11" ht="15" customHeight="1" thickBot="1">
      <c r="B6" s="744"/>
      <c r="C6" s="744"/>
      <c r="D6" s="744"/>
      <c r="E6" s="744"/>
      <c r="F6" s="744"/>
      <c r="G6" s="744"/>
      <c r="H6" s="744"/>
    </row>
    <row r="7" spans="2:11" ht="41.1" customHeight="1" thickBot="1">
      <c r="B7" s="1630" t="str">
        <f>+'PRESUPUESTO OFICIAL'!G46</f>
        <v>SUMINISTRO E INSTALACIÓN DE CIELORRASO EN LÁMINA DE PVC (INCLUYE RETIRO)</v>
      </c>
      <c r="C7" s="1631"/>
      <c r="D7" s="1632"/>
      <c r="E7" s="1632"/>
      <c r="F7" s="1633"/>
      <c r="G7" s="1636" t="s">
        <v>1735</v>
      </c>
      <c r="H7" s="1637"/>
    </row>
    <row r="8" spans="2:11" ht="15" customHeight="1">
      <c r="B8" s="744"/>
      <c r="C8" s="744"/>
      <c r="D8" s="744"/>
      <c r="E8" s="744"/>
      <c r="F8" s="744"/>
      <c r="G8" s="744"/>
      <c r="H8" s="744"/>
    </row>
    <row r="9" spans="2:11" ht="15" customHeight="1" thickBot="1">
      <c r="B9" s="1638" t="s">
        <v>1736</v>
      </c>
      <c r="C9" s="1638"/>
      <c r="D9" s="1638"/>
      <c r="E9" s="1638"/>
      <c r="F9" s="1638"/>
      <c r="G9" s="1638"/>
      <c r="H9" s="1638"/>
    </row>
    <row r="10" spans="2:11" ht="15" customHeight="1">
      <c r="B10" s="1639" t="s">
        <v>1737</v>
      </c>
      <c r="C10" s="1640"/>
      <c r="D10" s="745" t="s">
        <v>1738</v>
      </c>
      <c r="E10" s="745" t="s">
        <v>26</v>
      </c>
      <c r="F10" s="745" t="s">
        <v>1739</v>
      </c>
      <c r="G10" s="746" t="s">
        <v>1740</v>
      </c>
      <c r="H10" s="1641"/>
    </row>
    <row r="11" spans="2:11" ht="15" customHeight="1">
      <c r="B11" s="1644" t="s">
        <v>1741</v>
      </c>
      <c r="C11" s="1645"/>
      <c r="D11" s="747"/>
      <c r="E11" s="747"/>
      <c r="F11" s="747">
        <v>0.01</v>
      </c>
      <c r="G11" s="798">
        <f>+F11*H39</f>
        <v>690.08440000000007</v>
      </c>
      <c r="H11" s="1642"/>
    </row>
    <row r="12" spans="2:11" ht="15" customHeight="1">
      <c r="B12" s="1646" t="s">
        <v>1756</v>
      </c>
      <c r="C12" s="1647"/>
      <c r="D12" s="747"/>
      <c r="E12" s="749"/>
      <c r="F12" s="747"/>
      <c r="G12" s="798">
        <f>+'MATRIZ DE MERCADO LA LT'!J166</f>
        <v>1837.675</v>
      </c>
      <c r="H12" s="1642"/>
      <c r="K12" s="750"/>
    </row>
    <row r="13" spans="2:11" ht="15" customHeight="1" thickBot="1">
      <c r="B13" s="1648"/>
      <c r="C13" s="1649"/>
      <c r="D13" s="751"/>
      <c r="E13" s="752"/>
      <c r="F13" s="751"/>
      <c r="G13" s="753"/>
      <c r="H13" s="1643"/>
    </row>
    <row r="14" spans="2:11" ht="15" customHeight="1" thickBot="1">
      <c r="B14" s="754"/>
      <c r="C14" s="754"/>
      <c r="D14" s="754"/>
      <c r="E14" s="754"/>
      <c r="F14" s="755"/>
      <c r="G14" s="756" t="s">
        <v>1742</v>
      </c>
    </row>
    <row r="15" spans="2:11" ht="15" customHeight="1" thickBot="1">
      <c r="B15" s="744"/>
      <c r="C15" s="744"/>
      <c r="D15" s="744"/>
      <c r="E15" s="744"/>
      <c r="F15" s="744"/>
      <c r="G15" s="755"/>
      <c r="H15" s="757">
        <f>SUM(G11:G12)</f>
        <v>2527.7593999999999</v>
      </c>
    </row>
    <row r="16" spans="2:11" ht="15" customHeight="1" thickBot="1">
      <c r="B16" s="1638" t="s">
        <v>1743</v>
      </c>
      <c r="C16" s="1638"/>
      <c r="D16" s="1638"/>
      <c r="E16" s="1638"/>
      <c r="F16" s="1638"/>
      <c r="G16" s="1638"/>
      <c r="H16" s="1638"/>
    </row>
    <row r="17" spans="2:8" ht="15" customHeight="1">
      <c r="B17" s="1639" t="s">
        <v>1737</v>
      </c>
      <c r="C17" s="1640"/>
      <c r="D17" s="745" t="s">
        <v>22</v>
      </c>
      <c r="E17" s="745" t="s">
        <v>4</v>
      </c>
      <c r="F17" s="745" t="s">
        <v>1740</v>
      </c>
      <c r="G17" s="746" t="s">
        <v>1744</v>
      </c>
      <c r="H17" s="1641"/>
    </row>
    <row r="18" spans="2:8" ht="24.75" customHeight="1">
      <c r="B18" s="1644" t="s">
        <v>1767</v>
      </c>
      <c r="C18" s="1645"/>
      <c r="D18" s="747" t="s">
        <v>52</v>
      </c>
      <c r="E18" s="758">
        <v>1</v>
      </c>
      <c r="F18" s="759">
        <f>+'MATRIZ DE MERCADO LA LT'!I203</f>
        <v>39294.741999999998</v>
      </c>
      <c r="G18" s="760">
        <f>+F18*E18</f>
        <v>39294.741999999998</v>
      </c>
      <c r="H18" s="1642"/>
    </row>
    <row r="19" spans="2:8" ht="15" customHeight="1">
      <c r="B19" s="1644" t="s">
        <v>1757</v>
      </c>
      <c r="C19" s="1645"/>
      <c r="D19" s="761" t="s">
        <v>52</v>
      </c>
      <c r="E19" s="762">
        <v>1</v>
      </c>
      <c r="F19" s="763">
        <f>+F18*0.3</f>
        <v>11788.4226</v>
      </c>
      <c r="G19" s="760">
        <f>+F19*E19</f>
        <v>11788.4226</v>
      </c>
      <c r="H19" s="1642"/>
    </row>
    <row r="20" spans="2:8" ht="15" customHeight="1">
      <c r="B20" s="1644"/>
      <c r="C20" s="1645"/>
      <c r="D20" s="761"/>
      <c r="E20" s="761"/>
      <c r="F20" s="763"/>
      <c r="G20" s="760"/>
      <c r="H20" s="1642"/>
    </row>
    <row r="21" spans="2:8" ht="15" customHeight="1" thickBot="1">
      <c r="B21" s="1648"/>
      <c r="C21" s="1649"/>
      <c r="D21" s="751"/>
      <c r="E21" s="751"/>
      <c r="F21" s="752"/>
      <c r="G21" s="753"/>
      <c r="H21" s="1643"/>
    </row>
    <row r="22" spans="2:8" ht="15" customHeight="1" thickBot="1">
      <c r="B22" s="744"/>
      <c r="C22" s="744"/>
      <c r="D22" s="744"/>
      <c r="E22" s="744"/>
      <c r="F22" s="744"/>
      <c r="G22" s="764" t="s">
        <v>1742</v>
      </c>
      <c r="H22" s="765">
        <f>SUM(G18:G21)</f>
        <v>51083.164599999996</v>
      </c>
    </row>
    <row r="23" spans="2:8" ht="15" customHeight="1">
      <c r="B23" s="744"/>
      <c r="C23" s="744"/>
      <c r="D23" s="744"/>
      <c r="E23" s="744"/>
      <c r="F23" s="744"/>
      <c r="G23" s="744"/>
      <c r="H23" s="766"/>
    </row>
    <row r="24" spans="2:8" ht="15" customHeight="1" thickBot="1">
      <c r="B24" s="1638" t="s">
        <v>1747</v>
      </c>
      <c r="C24" s="1638"/>
      <c r="D24" s="1638"/>
      <c r="E24" s="1638"/>
      <c r="F24" s="1638"/>
      <c r="G24" s="1638"/>
      <c r="H24" s="1638"/>
    </row>
    <row r="25" spans="2:8" ht="15" customHeight="1">
      <c r="B25" s="767" t="s">
        <v>33</v>
      </c>
      <c r="C25" s="745" t="s">
        <v>4</v>
      </c>
      <c r="D25" s="745" t="s">
        <v>35</v>
      </c>
      <c r="E25" s="745" t="s">
        <v>1748</v>
      </c>
      <c r="F25" s="745" t="s">
        <v>36</v>
      </c>
      <c r="G25" s="768" t="s">
        <v>1740</v>
      </c>
      <c r="H25" s="1641"/>
    </row>
    <row r="26" spans="2:8" ht="15" customHeight="1">
      <c r="B26" s="769"/>
      <c r="C26" s="747"/>
      <c r="D26" s="747"/>
      <c r="E26" s="747"/>
      <c r="F26" s="749"/>
      <c r="G26" s="770"/>
      <c r="H26" s="1642"/>
    </row>
    <row r="27" spans="2:8" ht="15" customHeight="1" thickBot="1">
      <c r="B27" s="771"/>
      <c r="C27" s="751"/>
      <c r="D27" s="751"/>
      <c r="E27" s="751"/>
      <c r="F27" s="752"/>
      <c r="G27" s="772"/>
      <c r="H27" s="1643"/>
    </row>
    <row r="28" spans="2:8" ht="15" customHeight="1" thickBot="1">
      <c r="B28" s="744"/>
      <c r="C28" s="744"/>
      <c r="D28" s="744"/>
      <c r="E28" s="744"/>
      <c r="F28" s="744"/>
      <c r="G28" s="764" t="s">
        <v>1742</v>
      </c>
      <c r="H28" s="773">
        <f>SUM(G26:G27)</f>
        <v>0</v>
      </c>
    </row>
    <row r="29" spans="2:8" ht="15" customHeight="1">
      <c r="B29" s="744"/>
      <c r="C29" s="744"/>
      <c r="D29" s="744"/>
      <c r="E29" s="744"/>
      <c r="F29" s="744"/>
      <c r="G29" s="744"/>
      <c r="H29" s="766"/>
    </row>
    <row r="30" spans="2:8" ht="15" customHeight="1" thickBot="1">
      <c r="B30" s="1638" t="s">
        <v>1749</v>
      </c>
      <c r="C30" s="1638"/>
      <c r="D30" s="1638"/>
      <c r="E30" s="1638"/>
      <c r="F30" s="1638"/>
      <c r="G30" s="1638"/>
      <c r="H30" s="1638"/>
    </row>
    <row r="31" spans="2:8" ht="15" customHeight="1" thickBot="1">
      <c r="B31" s="774" t="s">
        <v>38</v>
      </c>
      <c r="C31" s="775" t="s">
        <v>39</v>
      </c>
      <c r="D31" s="775" t="s">
        <v>40</v>
      </c>
      <c r="E31" s="775" t="s">
        <v>41</v>
      </c>
      <c r="F31" s="775" t="s">
        <v>27</v>
      </c>
      <c r="G31" s="776" t="s">
        <v>1740</v>
      </c>
      <c r="H31" s="1641"/>
    </row>
    <row r="32" spans="2:8" ht="15" customHeight="1">
      <c r="B32" s="777" t="s">
        <v>73</v>
      </c>
      <c r="C32" s="800">
        <f>+'MATRIZ DE MERCADO LA LT'!J272</f>
        <v>107251</v>
      </c>
      <c r="D32" s="778"/>
      <c r="E32" s="779"/>
      <c r="F32" s="780">
        <v>10</v>
      </c>
      <c r="G32" s="781">
        <f>+C32/F32</f>
        <v>10725.1</v>
      </c>
      <c r="H32" s="1642"/>
    </row>
    <row r="33" spans="1:8" ht="15" customHeight="1">
      <c r="B33" s="782" t="s">
        <v>1766</v>
      </c>
      <c r="C33" s="801">
        <f>+'MATRIZ DE MERCADO LA LT'!J245</f>
        <v>53625</v>
      </c>
      <c r="D33" s="784"/>
      <c r="E33" s="779"/>
      <c r="F33" s="747">
        <f>+F32</f>
        <v>10</v>
      </c>
      <c r="G33" s="781">
        <f>+C33/F33</f>
        <v>5362.5</v>
      </c>
      <c r="H33" s="1642"/>
    </row>
    <row r="34" spans="1:8" ht="15" customHeight="1">
      <c r="B34" s="782"/>
      <c r="C34" s="783">
        <v>0</v>
      </c>
      <c r="D34" s="747"/>
      <c r="E34" s="749"/>
      <c r="F34" s="747"/>
      <c r="G34" s="785"/>
      <c r="H34" s="1642"/>
    </row>
    <row r="35" spans="1:8" ht="15" customHeight="1" thickBot="1">
      <c r="B35" s="771"/>
      <c r="C35" s="751">
        <v>0</v>
      </c>
      <c r="D35" s="751"/>
      <c r="E35" s="751"/>
      <c r="F35" s="751"/>
      <c r="G35" s="786"/>
      <c r="H35" s="1643"/>
    </row>
    <row r="36" spans="1:8" ht="15" customHeight="1" thickBot="1">
      <c r="B36" s="744" t="s">
        <v>1742</v>
      </c>
      <c r="C36" s="744"/>
      <c r="D36" s="744"/>
      <c r="E36" s="744"/>
      <c r="F36" s="744"/>
      <c r="G36" s="764" t="s">
        <v>1742</v>
      </c>
      <c r="H36" s="765">
        <f>SUM(G32:G35)</f>
        <v>16087.6</v>
      </c>
    </row>
    <row r="37" spans="1:8" ht="15" customHeight="1" thickBot="1">
      <c r="B37" s="744"/>
      <c r="C37" s="744"/>
      <c r="D37" s="744"/>
      <c r="E37" s="744"/>
      <c r="F37" s="744"/>
      <c r="G37" s="744"/>
      <c r="H37" s="766"/>
    </row>
    <row r="38" spans="1:8" ht="15" customHeight="1" thickBot="1">
      <c r="B38" s="1652" t="s">
        <v>1750</v>
      </c>
      <c r="C38" s="1653"/>
      <c r="D38" s="1653"/>
      <c r="E38" s="1653"/>
      <c r="F38" s="1653"/>
      <c r="G38" s="1654"/>
      <c r="H38" s="757">
        <f>(H15+H22+H36)</f>
        <v>69698.524000000005</v>
      </c>
    </row>
    <row r="39" spans="1:8" ht="15" customHeight="1">
      <c r="A39" s="787"/>
      <c r="B39" s="787"/>
      <c r="C39" s="787"/>
      <c r="D39" s="787"/>
      <c r="E39" s="1655"/>
      <c r="F39" s="1656"/>
      <c r="G39" s="1657"/>
      <c r="H39" s="788">
        <v>69008.44</v>
      </c>
    </row>
    <row r="40" spans="1:8" ht="15" customHeight="1">
      <c r="A40" s="787"/>
      <c r="B40" s="787"/>
      <c r="C40" s="787"/>
      <c r="D40" s="787"/>
      <c r="E40" s="1650" t="s">
        <v>1751</v>
      </c>
      <c r="F40" s="1650"/>
      <c r="G40" s="789">
        <v>0.22</v>
      </c>
      <c r="H40" s="790">
        <f>ROUND(H38*G40,0)</f>
        <v>15334</v>
      </c>
    </row>
    <row r="41" spans="1:8" ht="15" customHeight="1">
      <c r="A41" s="787"/>
      <c r="B41" s="787"/>
      <c r="C41" s="787"/>
      <c r="D41" s="787"/>
      <c r="E41" s="1650" t="s">
        <v>1752</v>
      </c>
      <c r="F41" s="1650"/>
      <c r="G41" s="789">
        <v>0.02</v>
      </c>
      <c r="H41" s="790">
        <f>ROUND(H38*G41,0)</f>
        <v>1394</v>
      </c>
    </row>
    <row r="42" spans="1:8" ht="15" customHeight="1">
      <c r="A42" s="787"/>
      <c r="B42" s="787"/>
      <c r="C42" s="787"/>
      <c r="D42" s="787"/>
      <c r="E42" s="1650" t="s">
        <v>1753</v>
      </c>
      <c r="F42" s="1650"/>
      <c r="G42" s="789">
        <v>0.05</v>
      </c>
      <c r="H42" s="790">
        <f>ROUND(H38*G42,0)</f>
        <v>3485</v>
      </c>
    </row>
    <row r="43" spans="1:8" ht="15" customHeight="1">
      <c r="A43" s="787"/>
      <c r="B43" s="787"/>
      <c r="C43" s="787"/>
      <c r="D43" s="787"/>
      <c r="E43" s="1651" t="s">
        <v>1754</v>
      </c>
      <c r="F43" s="1651"/>
      <c r="G43" s="1651"/>
      <c r="H43" s="792">
        <f>ROUND(H38+H40+H41+H42,0)</f>
        <v>89912</v>
      </c>
    </row>
    <row r="44" spans="1:8" ht="15" customHeight="1">
      <c r="A44" s="787"/>
      <c r="B44" s="787"/>
      <c r="C44" s="787"/>
      <c r="D44" s="787"/>
      <c r="E44" s="787"/>
      <c r="F44" s="787"/>
      <c r="G44" s="787"/>
      <c r="H44" s="787"/>
    </row>
    <row r="45" spans="1:8" ht="15" customHeight="1" thickBot="1">
      <c r="B45" s="793"/>
      <c r="C45" s="794"/>
      <c r="D45" s="794"/>
      <c r="E45" s="795"/>
      <c r="F45" s="794"/>
      <c r="G45" s="796"/>
      <c r="H45" s="797"/>
    </row>
  </sheetData>
  <mergeCells count="29">
    <mergeCell ref="E40:F40"/>
    <mergeCell ref="E41:F41"/>
    <mergeCell ref="E42:F42"/>
    <mergeCell ref="E43:G43"/>
    <mergeCell ref="B24:H24"/>
    <mergeCell ref="H25:H27"/>
    <mergeCell ref="B30:H30"/>
    <mergeCell ref="H31:H35"/>
    <mergeCell ref="B38:G38"/>
    <mergeCell ref="E39:G39"/>
    <mergeCell ref="B16:H16"/>
    <mergeCell ref="B17:C17"/>
    <mergeCell ref="H17:H21"/>
    <mergeCell ref="B18:C18"/>
    <mergeCell ref="B19:C19"/>
    <mergeCell ref="B20:C20"/>
    <mergeCell ref="B21:C21"/>
    <mergeCell ref="B9:H9"/>
    <mergeCell ref="B10:C10"/>
    <mergeCell ref="H10:H13"/>
    <mergeCell ref="B11:C11"/>
    <mergeCell ref="B12:C12"/>
    <mergeCell ref="B13:C13"/>
    <mergeCell ref="F2:H3"/>
    <mergeCell ref="C3:E3"/>
    <mergeCell ref="B5:F5"/>
    <mergeCell ref="G5:H5"/>
    <mergeCell ref="B7:F7"/>
    <mergeCell ref="G7:H7"/>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A9DB0E-F1DD-094A-B5D3-535F012D254C}">
  <dimension ref="A1:K45"/>
  <sheetViews>
    <sheetView topLeftCell="A32" workbookViewId="0">
      <selection activeCell="H43" sqref="H43"/>
    </sheetView>
  </sheetViews>
  <sheetFormatPr baseColWidth="10" defaultColWidth="11.42578125" defaultRowHeight="15" customHeight="1"/>
  <cols>
    <col min="1" max="1" width="1.7109375" style="739" customWidth="1"/>
    <col min="2" max="2" width="16.7109375" style="739" customWidth="1"/>
    <col min="3" max="5" width="15.7109375" style="739" customWidth="1"/>
    <col min="6" max="6" width="13.7109375" style="739" customWidth="1"/>
    <col min="7" max="7" width="15.7109375" style="739" customWidth="1"/>
    <col min="8" max="8" width="13.42578125" style="739" bestFit="1" customWidth="1"/>
    <col min="9" max="9" width="1.7109375" style="739" customWidth="1"/>
    <col min="10" max="256" width="11.42578125" style="739"/>
    <col min="257" max="257" width="1.7109375" style="739" customWidth="1"/>
    <col min="258" max="258" width="16.7109375" style="739" customWidth="1"/>
    <col min="259" max="261" width="15.7109375" style="739" customWidth="1"/>
    <col min="262" max="262" width="13.7109375" style="739" customWidth="1"/>
    <col min="263" max="263" width="15.7109375" style="739" customWidth="1"/>
    <col min="264" max="264" width="12.7109375" style="739" customWidth="1"/>
    <col min="265" max="265" width="1.7109375" style="739" customWidth="1"/>
    <col min="266" max="512" width="11.42578125" style="739"/>
    <col min="513" max="513" width="1.7109375" style="739" customWidth="1"/>
    <col min="514" max="514" width="16.7109375" style="739" customWidth="1"/>
    <col min="515" max="517" width="15.7109375" style="739" customWidth="1"/>
    <col min="518" max="518" width="13.7109375" style="739" customWidth="1"/>
    <col min="519" max="519" width="15.7109375" style="739" customWidth="1"/>
    <col min="520" max="520" width="12.7109375" style="739" customWidth="1"/>
    <col min="521" max="521" width="1.7109375" style="739" customWidth="1"/>
    <col min="522" max="768" width="11.42578125" style="739"/>
    <col min="769" max="769" width="1.7109375" style="739" customWidth="1"/>
    <col min="770" max="770" width="16.7109375" style="739" customWidth="1"/>
    <col min="771" max="773" width="15.7109375" style="739" customWidth="1"/>
    <col min="774" max="774" width="13.7109375" style="739" customWidth="1"/>
    <col min="775" max="775" width="15.7109375" style="739" customWidth="1"/>
    <col min="776" max="776" width="12.7109375" style="739" customWidth="1"/>
    <col min="777" max="777" width="1.7109375" style="739" customWidth="1"/>
    <col min="778" max="1024" width="11.42578125" style="739"/>
    <col min="1025" max="1025" width="1.7109375" style="739" customWidth="1"/>
    <col min="1026" max="1026" width="16.7109375" style="739" customWidth="1"/>
    <col min="1027" max="1029" width="15.7109375" style="739" customWidth="1"/>
    <col min="1030" max="1030" width="13.7109375" style="739" customWidth="1"/>
    <col min="1031" max="1031" width="15.7109375" style="739" customWidth="1"/>
    <col min="1032" max="1032" width="12.7109375" style="739" customWidth="1"/>
    <col min="1033" max="1033" width="1.7109375" style="739" customWidth="1"/>
    <col min="1034" max="1280" width="11.42578125" style="739"/>
    <col min="1281" max="1281" width="1.7109375" style="739" customWidth="1"/>
    <col min="1282" max="1282" width="16.7109375" style="739" customWidth="1"/>
    <col min="1283" max="1285" width="15.7109375" style="739" customWidth="1"/>
    <col min="1286" max="1286" width="13.7109375" style="739" customWidth="1"/>
    <col min="1287" max="1287" width="15.7109375" style="739" customWidth="1"/>
    <col min="1288" max="1288" width="12.7109375" style="739" customWidth="1"/>
    <col min="1289" max="1289" width="1.7109375" style="739" customWidth="1"/>
    <col min="1290" max="1536" width="11.42578125" style="739"/>
    <col min="1537" max="1537" width="1.7109375" style="739" customWidth="1"/>
    <col min="1538" max="1538" width="16.7109375" style="739" customWidth="1"/>
    <col min="1539" max="1541" width="15.7109375" style="739" customWidth="1"/>
    <col min="1542" max="1542" width="13.7109375" style="739" customWidth="1"/>
    <col min="1543" max="1543" width="15.7109375" style="739" customWidth="1"/>
    <col min="1544" max="1544" width="12.7109375" style="739" customWidth="1"/>
    <col min="1545" max="1545" width="1.7109375" style="739" customWidth="1"/>
    <col min="1546" max="1792" width="11.42578125" style="739"/>
    <col min="1793" max="1793" width="1.7109375" style="739" customWidth="1"/>
    <col min="1794" max="1794" width="16.7109375" style="739" customWidth="1"/>
    <col min="1795" max="1797" width="15.7109375" style="739" customWidth="1"/>
    <col min="1798" max="1798" width="13.7109375" style="739" customWidth="1"/>
    <col min="1799" max="1799" width="15.7109375" style="739" customWidth="1"/>
    <col min="1800" max="1800" width="12.7109375" style="739" customWidth="1"/>
    <col min="1801" max="1801" width="1.7109375" style="739" customWidth="1"/>
    <col min="1802" max="2048" width="11.42578125" style="739"/>
    <col min="2049" max="2049" width="1.7109375" style="739" customWidth="1"/>
    <col min="2050" max="2050" width="16.7109375" style="739" customWidth="1"/>
    <col min="2051" max="2053" width="15.7109375" style="739" customWidth="1"/>
    <col min="2054" max="2054" width="13.7109375" style="739" customWidth="1"/>
    <col min="2055" max="2055" width="15.7109375" style="739" customWidth="1"/>
    <col min="2056" max="2056" width="12.7109375" style="739" customWidth="1"/>
    <col min="2057" max="2057" width="1.7109375" style="739" customWidth="1"/>
    <col min="2058" max="2304" width="11.42578125" style="739"/>
    <col min="2305" max="2305" width="1.7109375" style="739" customWidth="1"/>
    <col min="2306" max="2306" width="16.7109375" style="739" customWidth="1"/>
    <col min="2307" max="2309" width="15.7109375" style="739" customWidth="1"/>
    <col min="2310" max="2310" width="13.7109375" style="739" customWidth="1"/>
    <col min="2311" max="2311" width="15.7109375" style="739" customWidth="1"/>
    <col min="2312" max="2312" width="12.7109375" style="739" customWidth="1"/>
    <col min="2313" max="2313" width="1.7109375" style="739" customWidth="1"/>
    <col min="2314" max="2560" width="11.42578125" style="739"/>
    <col min="2561" max="2561" width="1.7109375" style="739" customWidth="1"/>
    <col min="2562" max="2562" width="16.7109375" style="739" customWidth="1"/>
    <col min="2563" max="2565" width="15.7109375" style="739" customWidth="1"/>
    <col min="2566" max="2566" width="13.7109375" style="739" customWidth="1"/>
    <col min="2567" max="2567" width="15.7109375" style="739" customWidth="1"/>
    <col min="2568" max="2568" width="12.7109375" style="739" customWidth="1"/>
    <col min="2569" max="2569" width="1.7109375" style="739" customWidth="1"/>
    <col min="2570" max="2816" width="11.42578125" style="739"/>
    <col min="2817" max="2817" width="1.7109375" style="739" customWidth="1"/>
    <col min="2818" max="2818" width="16.7109375" style="739" customWidth="1"/>
    <col min="2819" max="2821" width="15.7109375" style="739" customWidth="1"/>
    <col min="2822" max="2822" width="13.7109375" style="739" customWidth="1"/>
    <col min="2823" max="2823" width="15.7109375" style="739" customWidth="1"/>
    <col min="2824" max="2824" width="12.7109375" style="739" customWidth="1"/>
    <col min="2825" max="2825" width="1.7109375" style="739" customWidth="1"/>
    <col min="2826" max="3072" width="11.42578125" style="739"/>
    <col min="3073" max="3073" width="1.7109375" style="739" customWidth="1"/>
    <col min="3074" max="3074" width="16.7109375" style="739" customWidth="1"/>
    <col min="3075" max="3077" width="15.7109375" style="739" customWidth="1"/>
    <col min="3078" max="3078" width="13.7109375" style="739" customWidth="1"/>
    <col min="3079" max="3079" width="15.7109375" style="739" customWidth="1"/>
    <col min="3080" max="3080" width="12.7109375" style="739" customWidth="1"/>
    <col min="3081" max="3081" width="1.7109375" style="739" customWidth="1"/>
    <col min="3082" max="3328" width="11.42578125" style="739"/>
    <col min="3329" max="3329" width="1.7109375" style="739" customWidth="1"/>
    <col min="3330" max="3330" width="16.7109375" style="739" customWidth="1"/>
    <col min="3331" max="3333" width="15.7109375" style="739" customWidth="1"/>
    <col min="3334" max="3334" width="13.7109375" style="739" customWidth="1"/>
    <col min="3335" max="3335" width="15.7109375" style="739" customWidth="1"/>
    <col min="3336" max="3336" width="12.7109375" style="739" customWidth="1"/>
    <col min="3337" max="3337" width="1.7109375" style="739" customWidth="1"/>
    <col min="3338" max="3584" width="11.42578125" style="739"/>
    <col min="3585" max="3585" width="1.7109375" style="739" customWidth="1"/>
    <col min="3586" max="3586" width="16.7109375" style="739" customWidth="1"/>
    <col min="3587" max="3589" width="15.7109375" style="739" customWidth="1"/>
    <col min="3590" max="3590" width="13.7109375" style="739" customWidth="1"/>
    <col min="3591" max="3591" width="15.7109375" style="739" customWidth="1"/>
    <col min="3592" max="3592" width="12.7109375" style="739" customWidth="1"/>
    <col min="3593" max="3593" width="1.7109375" style="739" customWidth="1"/>
    <col min="3594" max="3840" width="11.42578125" style="739"/>
    <col min="3841" max="3841" width="1.7109375" style="739" customWidth="1"/>
    <col min="3842" max="3842" width="16.7109375" style="739" customWidth="1"/>
    <col min="3843" max="3845" width="15.7109375" style="739" customWidth="1"/>
    <col min="3846" max="3846" width="13.7109375" style="739" customWidth="1"/>
    <col min="3847" max="3847" width="15.7109375" style="739" customWidth="1"/>
    <col min="3848" max="3848" width="12.7109375" style="739" customWidth="1"/>
    <col min="3849" max="3849" width="1.7109375" style="739" customWidth="1"/>
    <col min="3850" max="4096" width="11.42578125" style="739"/>
    <col min="4097" max="4097" width="1.7109375" style="739" customWidth="1"/>
    <col min="4098" max="4098" width="16.7109375" style="739" customWidth="1"/>
    <col min="4099" max="4101" width="15.7109375" style="739" customWidth="1"/>
    <col min="4102" max="4102" width="13.7109375" style="739" customWidth="1"/>
    <col min="4103" max="4103" width="15.7109375" style="739" customWidth="1"/>
    <col min="4104" max="4104" width="12.7109375" style="739" customWidth="1"/>
    <col min="4105" max="4105" width="1.7109375" style="739" customWidth="1"/>
    <col min="4106" max="4352" width="11.42578125" style="739"/>
    <col min="4353" max="4353" width="1.7109375" style="739" customWidth="1"/>
    <col min="4354" max="4354" width="16.7109375" style="739" customWidth="1"/>
    <col min="4355" max="4357" width="15.7109375" style="739" customWidth="1"/>
    <col min="4358" max="4358" width="13.7109375" style="739" customWidth="1"/>
    <col min="4359" max="4359" width="15.7109375" style="739" customWidth="1"/>
    <col min="4360" max="4360" width="12.7109375" style="739" customWidth="1"/>
    <col min="4361" max="4361" width="1.7109375" style="739" customWidth="1"/>
    <col min="4362" max="4608" width="11.42578125" style="739"/>
    <col min="4609" max="4609" width="1.7109375" style="739" customWidth="1"/>
    <col min="4610" max="4610" width="16.7109375" style="739" customWidth="1"/>
    <col min="4611" max="4613" width="15.7109375" style="739" customWidth="1"/>
    <col min="4614" max="4614" width="13.7109375" style="739" customWidth="1"/>
    <col min="4615" max="4615" width="15.7109375" style="739" customWidth="1"/>
    <col min="4616" max="4616" width="12.7109375" style="739" customWidth="1"/>
    <col min="4617" max="4617" width="1.7109375" style="739" customWidth="1"/>
    <col min="4618" max="4864" width="11.42578125" style="739"/>
    <col min="4865" max="4865" width="1.7109375" style="739" customWidth="1"/>
    <col min="4866" max="4866" width="16.7109375" style="739" customWidth="1"/>
    <col min="4867" max="4869" width="15.7109375" style="739" customWidth="1"/>
    <col min="4870" max="4870" width="13.7109375" style="739" customWidth="1"/>
    <col min="4871" max="4871" width="15.7109375" style="739" customWidth="1"/>
    <col min="4872" max="4872" width="12.7109375" style="739" customWidth="1"/>
    <col min="4873" max="4873" width="1.7109375" style="739" customWidth="1"/>
    <col min="4874" max="5120" width="11.42578125" style="739"/>
    <col min="5121" max="5121" width="1.7109375" style="739" customWidth="1"/>
    <col min="5122" max="5122" width="16.7109375" style="739" customWidth="1"/>
    <col min="5123" max="5125" width="15.7109375" style="739" customWidth="1"/>
    <col min="5126" max="5126" width="13.7109375" style="739" customWidth="1"/>
    <col min="5127" max="5127" width="15.7109375" style="739" customWidth="1"/>
    <col min="5128" max="5128" width="12.7109375" style="739" customWidth="1"/>
    <col min="5129" max="5129" width="1.7109375" style="739" customWidth="1"/>
    <col min="5130" max="5376" width="11.42578125" style="739"/>
    <col min="5377" max="5377" width="1.7109375" style="739" customWidth="1"/>
    <col min="5378" max="5378" width="16.7109375" style="739" customWidth="1"/>
    <col min="5379" max="5381" width="15.7109375" style="739" customWidth="1"/>
    <col min="5382" max="5382" width="13.7109375" style="739" customWidth="1"/>
    <col min="5383" max="5383" width="15.7109375" style="739" customWidth="1"/>
    <col min="5384" max="5384" width="12.7109375" style="739" customWidth="1"/>
    <col min="5385" max="5385" width="1.7109375" style="739" customWidth="1"/>
    <col min="5386" max="5632" width="11.42578125" style="739"/>
    <col min="5633" max="5633" width="1.7109375" style="739" customWidth="1"/>
    <col min="5634" max="5634" width="16.7109375" style="739" customWidth="1"/>
    <col min="5635" max="5637" width="15.7109375" style="739" customWidth="1"/>
    <col min="5638" max="5638" width="13.7109375" style="739" customWidth="1"/>
    <col min="5639" max="5639" width="15.7109375" style="739" customWidth="1"/>
    <col min="5640" max="5640" width="12.7109375" style="739" customWidth="1"/>
    <col min="5641" max="5641" width="1.7109375" style="739" customWidth="1"/>
    <col min="5642" max="5888" width="11.42578125" style="739"/>
    <col min="5889" max="5889" width="1.7109375" style="739" customWidth="1"/>
    <col min="5890" max="5890" width="16.7109375" style="739" customWidth="1"/>
    <col min="5891" max="5893" width="15.7109375" style="739" customWidth="1"/>
    <col min="5894" max="5894" width="13.7109375" style="739" customWidth="1"/>
    <col min="5895" max="5895" width="15.7109375" style="739" customWidth="1"/>
    <col min="5896" max="5896" width="12.7109375" style="739" customWidth="1"/>
    <col min="5897" max="5897" width="1.7109375" style="739" customWidth="1"/>
    <col min="5898" max="6144" width="11.42578125" style="739"/>
    <col min="6145" max="6145" width="1.7109375" style="739" customWidth="1"/>
    <col min="6146" max="6146" width="16.7109375" style="739" customWidth="1"/>
    <col min="6147" max="6149" width="15.7109375" style="739" customWidth="1"/>
    <col min="6150" max="6150" width="13.7109375" style="739" customWidth="1"/>
    <col min="6151" max="6151" width="15.7109375" style="739" customWidth="1"/>
    <col min="6152" max="6152" width="12.7109375" style="739" customWidth="1"/>
    <col min="6153" max="6153" width="1.7109375" style="739" customWidth="1"/>
    <col min="6154" max="6400" width="11.42578125" style="739"/>
    <col min="6401" max="6401" width="1.7109375" style="739" customWidth="1"/>
    <col min="6402" max="6402" width="16.7109375" style="739" customWidth="1"/>
    <col min="6403" max="6405" width="15.7109375" style="739" customWidth="1"/>
    <col min="6406" max="6406" width="13.7109375" style="739" customWidth="1"/>
    <col min="6407" max="6407" width="15.7109375" style="739" customWidth="1"/>
    <col min="6408" max="6408" width="12.7109375" style="739" customWidth="1"/>
    <col min="6409" max="6409" width="1.7109375" style="739" customWidth="1"/>
    <col min="6410" max="6656" width="11.42578125" style="739"/>
    <col min="6657" max="6657" width="1.7109375" style="739" customWidth="1"/>
    <col min="6658" max="6658" width="16.7109375" style="739" customWidth="1"/>
    <col min="6659" max="6661" width="15.7109375" style="739" customWidth="1"/>
    <col min="6662" max="6662" width="13.7109375" style="739" customWidth="1"/>
    <col min="6663" max="6663" width="15.7109375" style="739" customWidth="1"/>
    <col min="6664" max="6664" width="12.7109375" style="739" customWidth="1"/>
    <col min="6665" max="6665" width="1.7109375" style="739" customWidth="1"/>
    <col min="6666" max="6912" width="11.42578125" style="739"/>
    <col min="6913" max="6913" width="1.7109375" style="739" customWidth="1"/>
    <col min="6914" max="6914" width="16.7109375" style="739" customWidth="1"/>
    <col min="6915" max="6917" width="15.7109375" style="739" customWidth="1"/>
    <col min="6918" max="6918" width="13.7109375" style="739" customWidth="1"/>
    <col min="6919" max="6919" width="15.7109375" style="739" customWidth="1"/>
    <col min="6920" max="6920" width="12.7109375" style="739" customWidth="1"/>
    <col min="6921" max="6921" width="1.7109375" style="739" customWidth="1"/>
    <col min="6922" max="7168" width="11.42578125" style="739"/>
    <col min="7169" max="7169" width="1.7109375" style="739" customWidth="1"/>
    <col min="7170" max="7170" width="16.7109375" style="739" customWidth="1"/>
    <col min="7171" max="7173" width="15.7109375" style="739" customWidth="1"/>
    <col min="7174" max="7174" width="13.7109375" style="739" customWidth="1"/>
    <col min="7175" max="7175" width="15.7109375" style="739" customWidth="1"/>
    <col min="7176" max="7176" width="12.7109375" style="739" customWidth="1"/>
    <col min="7177" max="7177" width="1.7109375" style="739" customWidth="1"/>
    <col min="7178" max="7424" width="11.42578125" style="739"/>
    <col min="7425" max="7425" width="1.7109375" style="739" customWidth="1"/>
    <col min="7426" max="7426" width="16.7109375" style="739" customWidth="1"/>
    <col min="7427" max="7429" width="15.7109375" style="739" customWidth="1"/>
    <col min="7430" max="7430" width="13.7109375" style="739" customWidth="1"/>
    <col min="7431" max="7431" width="15.7109375" style="739" customWidth="1"/>
    <col min="7432" max="7432" width="12.7109375" style="739" customWidth="1"/>
    <col min="7433" max="7433" width="1.7109375" style="739" customWidth="1"/>
    <col min="7434" max="7680" width="11.42578125" style="739"/>
    <col min="7681" max="7681" width="1.7109375" style="739" customWidth="1"/>
    <col min="7682" max="7682" width="16.7109375" style="739" customWidth="1"/>
    <col min="7683" max="7685" width="15.7109375" style="739" customWidth="1"/>
    <col min="7686" max="7686" width="13.7109375" style="739" customWidth="1"/>
    <col min="7687" max="7687" width="15.7109375" style="739" customWidth="1"/>
    <col min="7688" max="7688" width="12.7109375" style="739" customWidth="1"/>
    <col min="7689" max="7689" width="1.7109375" style="739" customWidth="1"/>
    <col min="7690" max="7936" width="11.42578125" style="739"/>
    <col min="7937" max="7937" width="1.7109375" style="739" customWidth="1"/>
    <col min="7938" max="7938" width="16.7109375" style="739" customWidth="1"/>
    <col min="7939" max="7941" width="15.7109375" style="739" customWidth="1"/>
    <col min="7942" max="7942" width="13.7109375" style="739" customWidth="1"/>
    <col min="7943" max="7943" width="15.7109375" style="739" customWidth="1"/>
    <col min="7944" max="7944" width="12.7109375" style="739" customWidth="1"/>
    <col min="7945" max="7945" width="1.7109375" style="739" customWidth="1"/>
    <col min="7946" max="8192" width="11.42578125" style="739"/>
    <col min="8193" max="8193" width="1.7109375" style="739" customWidth="1"/>
    <col min="8194" max="8194" width="16.7109375" style="739" customWidth="1"/>
    <col min="8195" max="8197" width="15.7109375" style="739" customWidth="1"/>
    <col min="8198" max="8198" width="13.7109375" style="739" customWidth="1"/>
    <col min="8199" max="8199" width="15.7109375" style="739" customWidth="1"/>
    <col min="8200" max="8200" width="12.7109375" style="739" customWidth="1"/>
    <col min="8201" max="8201" width="1.7109375" style="739" customWidth="1"/>
    <col min="8202" max="8448" width="11.42578125" style="739"/>
    <col min="8449" max="8449" width="1.7109375" style="739" customWidth="1"/>
    <col min="8450" max="8450" width="16.7109375" style="739" customWidth="1"/>
    <col min="8451" max="8453" width="15.7109375" style="739" customWidth="1"/>
    <col min="8454" max="8454" width="13.7109375" style="739" customWidth="1"/>
    <col min="8455" max="8455" width="15.7109375" style="739" customWidth="1"/>
    <col min="8456" max="8456" width="12.7109375" style="739" customWidth="1"/>
    <col min="8457" max="8457" width="1.7109375" style="739" customWidth="1"/>
    <col min="8458" max="8704" width="11.42578125" style="739"/>
    <col min="8705" max="8705" width="1.7109375" style="739" customWidth="1"/>
    <col min="8706" max="8706" width="16.7109375" style="739" customWidth="1"/>
    <col min="8707" max="8709" width="15.7109375" style="739" customWidth="1"/>
    <col min="8710" max="8710" width="13.7109375" style="739" customWidth="1"/>
    <col min="8711" max="8711" width="15.7109375" style="739" customWidth="1"/>
    <col min="8712" max="8712" width="12.7109375" style="739" customWidth="1"/>
    <col min="8713" max="8713" width="1.7109375" style="739" customWidth="1"/>
    <col min="8714" max="8960" width="11.42578125" style="739"/>
    <col min="8961" max="8961" width="1.7109375" style="739" customWidth="1"/>
    <col min="8962" max="8962" width="16.7109375" style="739" customWidth="1"/>
    <col min="8963" max="8965" width="15.7109375" style="739" customWidth="1"/>
    <col min="8966" max="8966" width="13.7109375" style="739" customWidth="1"/>
    <col min="8967" max="8967" width="15.7109375" style="739" customWidth="1"/>
    <col min="8968" max="8968" width="12.7109375" style="739" customWidth="1"/>
    <col min="8969" max="8969" width="1.7109375" style="739" customWidth="1"/>
    <col min="8970" max="9216" width="11.42578125" style="739"/>
    <col min="9217" max="9217" width="1.7109375" style="739" customWidth="1"/>
    <col min="9218" max="9218" width="16.7109375" style="739" customWidth="1"/>
    <col min="9219" max="9221" width="15.7109375" style="739" customWidth="1"/>
    <col min="9222" max="9222" width="13.7109375" style="739" customWidth="1"/>
    <col min="9223" max="9223" width="15.7109375" style="739" customWidth="1"/>
    <col min="9224" max="9224" width="12.7109375" style="739" customWidth="1"/>
    <col min="9225" max="9225" width="1.7109375" style="739" customWidth="1"/>
    <col min="9226" max="9472" width="11.42578125" style="739"/>
    <col min="9473" max="9473" width="1.7109375" style="739" customWidth="1"/>
    <col min="9474" max="9474" width="16.7109375" style="739" customWidth="1"/>
    <col min="9475" max="9477" width="15.7109375" style="739" customWidth="1"/>
    <col min="9478" max="9478" width="13.7109375" style="739" customWidth="1"/>
    <col min="9479" max="9479" width="15.7109375" style="739" customWidth="1"/>
    <col min="9480" max="9480" width="12.7109375" style="739" customWidth="1"/>
    <col min="9481" max="9481" width="1.7109375" style="739" customWidth="1"/>
    <col min="9482" max="9728" width="11.42578125" style="739"/>
    <col min="9729" max="9729" width="1.7109375" style="739" customWidth="1"/>
    <col min="9730" max="9730" width="16.7109375" style="739" customWidth="1"/>
    <col min="9731" max="9733" width="15.7109375" style="739" customWidth="1"/>
    <col min="9734" max="9734" width="13.7109375" style="739" customWidth="1"/>
    <col min="9735" max="9735" width="15.7109375" style="739" customWidth="1"/>
    <col min="9736" max="9736" width="12.7109375" style="739" customWidth="1"/>
    <col min="9737" max="9737" width="1.7109375" style="739" customWidth="1"/>
    <col min="9738" max="9984" width="11.42578125" style="739"/>
    <col min="9985" max="9985" width="1.7109375" style="739" customWidth="1"/>
    <col min="9986" max="9986" width="16.7109375" style="739" customWidth="1"/>
    <col min="9987" max="9989" width="15.7109375" style="739" customWidth="1"/>
    <col min="9990" max="9990" width="13.7109375" style="739" customWidth="1"/>
    <col min="9991" max="9991" width="15.7109375" style="739" customWidth="1"/>
    <col min="9992" max="9992" width="12.7109375" style="739" customWidth="1"/>
    <col min="9993" max="9993" width="1.7109375" style="739" customWidth="1"/>
    <col min="9994" max="10240" width="11.42578125" style="739"/>
    <col min="10241" max="10241" width="1.7109375" style="739" customWidth="1"/>
    <col min="10242" max="10242" width="16.7109375" style="739" customWidth="1"/>
    <col min="10243" max="10245" width="15.7109375" style="739" customWidth="1"/>
    <col min="10246" max="10246" width="13.7109375" style="739" customWidth="1"/>
    <col min="10247" max="10247" width="15.7109375" style="739" customWidth="1"/>
    <col min="10248" max="10248" width="12.7109375" style="739" customWidth="1"/>
    <col min="10249" max="10249" width="1.7109375" style="739" customWidth="1"/>
    <col min="10250" max="10496" width="11.42578125" style="739"/>
    <col min="10497" max="10497" width="1.7109375" style="739" customWidth="1"/>
    <col min="10498" max="10498" width="16.7109375" style="739" customWidth="1"/>
    <col min="10499" max="10501" width="15.7109375" style="739" customWidth="1"/>
    <col min="10502" max="10502" width="13.7109375" style="739" customWidth="1"/>
    <col min="10503" max="10503" width="15.7109375" style="739" customWidth="1"/>
    <col min="10504" max="10504" width="12.7109375" style="739" customWidth="1"/>
    <col min="10505" max="10505" width="1.7109375" style="739" customWidth="1"/>
    <col min="10506" max="10752" width="11.42578125" style="739"/>
    <col min="10753" max="10753" width="1.7109375" style="739" customWidth="1"/>
    <col min="10754" max="10754" width="16.7109375" style="739" customWidth="1"/>
    <col min="10755" max="10757" width="15.7109375" style="739" customWidth="1"/>
    <col min="10758" max="10758" width="13.7109375" style="739" customWidth="1"/>
    <col min="10759" max="10759" width="15.7109375" style="739" customWidth="1"/>
    <col min="10760" max="10760" width="12.7109375" style="739" customWidth="1"/>
    <col min="10761" max="10761" width="1.7109375" style="739" customWidth="1"/>
    <col min="10762" max="11008" width="11.42578125" style="739"/>
    <col min="11009" max="11009" width="1.7109375" style="739" customWidth="1"/>
    <col min="11010" max="11010" width="16.7109375" style="739" customWidth="1"/>
    <col min="11011" max="11013" width="15.7109375" style="739" customWidth="1"/>
    <col min="11014" max="11014" width="13.7109375" style="739" customWidth="1"/>
    <col min="11015" max="11015" width="15.7109375" style="739" customWidth="1"/>
    <col min="11016" max="11016" width="12.7109375" style="739" customWidth="1"/>
    <col min="11017" max="11017" width="1.7109375" style="739" customWidth="1"/>
    <col min="11018" max="11264" width="11.42578125" style="739"/>
    <col min="11265" max="11265" width="1.7109375" style="739" customWidth="1"/>
    <col min="11266" max="11266" width="16.7109375" style="739" customWidth="1"/>
    <col min="11267" max="11269" width="15.7109375" style="739" customWidth="1"/>
    <col min="11270" max="11270" width="13.7109375" style="739" customWidth="1"/>
    <col min="11271" max="11271" width="15.7109375" style="739" customWidth="1"/>
    <col min="11272" max="11272" width="12.7109375" style="739" customWidth="1"/>
    <col min="11273" max="11273" width="1.7109375" style="739" customWidth="1"/>
    <col min="11274" max="11520" width="11.42578125" style="739"/>
    <col min="11521" max="11521" width="1.7109375" style="739" customWidth="1"/>
    <col min="11522" max="11522" width="16.7109375" style="739" customWidth="1"/>
    <col min="11523" max="11525" width="15.7109375" style="739" customWidth="1"/>
    <col min="11526" max="11526" width="13.7109375" style="739" customWidth="1"/>
    <col min="11527" max="11527" width="15.7109375" style="739" customWidth="1"/>
    <col min="11528" max="11528" width="12.7109375" style="739" customWidth="1"/>
    <col min="11529" max="11529" width="1.7109375" style="739" customWidth="1"/>
    <col min="11530" max="11776" width="11.42578125" style="739"/>
    <col min="11777" max="11777" width="1.7109375" style="739" customWidth="1"/>
    <col min="11778" max="11778" width="16.7109375" style="739" customWidth="1"/>
    <col min="11779" max="11781" width="15.7109375" style="739" customWidth="1"/>
    <col min="11782" max="11782" width="13.7109375" style="739" customWidth="1"/>
    <col min="11783" max="11783" width="15.7109375" style="739" customWidth="1"/>
    <col min="11784" max="11784" width="12.7109375" style="739" customWidth="1"/>
    <col min="11785" max="11785" width="1.7109375" style="739" customWidth="1"/>
    <col min="11786" max="12032" width="11.42578125" style="739"/>
    <col min="12033" max="12033" width="1.7109375" style="739" customWidth="1"/>
    <col min="12034" max="12034" width="16.7109375" style="739" customWidth="1"/>
    <col min="12035" max="12037" width="15.7109375" style="739" customWidth="1"/>
    <col min="12038" max="12038" width="13.7109375" style="739" customWidth="1"/>
    <col min="12039" max="12039" width="15.7109375" style="739" customWidth="1"/>
    <col min="12040" max="12040" width="12.7109375" style="739" customWidth="1"/>
    <col min="12041" max="12041" width="1.7109375" style="739" customWidth="1"/>
    <col min="12042" max="12288" width="11.42578125" style="739"/>
    <col min="12289" max="12289" width="1.7109375" style="739" customWidth="1"/>
    <col min="12290" max="12290" width="16.7109375" style="739" customWidth="1"/>
    <col min="12291" max="12293" width="15.7109375" style="739" customWidth="1"/>
    <col min="12294" max="12294" width="13.7109375" style="739" customWidth="1"/>
    <col min="12295" max="12295" width="15.7109375" style="739" customWidth="1"/>
    <col min="12296" max="12296" width="12.7109375" style="739" customWidth="1"/>
    <col min="12297" max="12297" width="1.7109375" style="739" customWidth="1"/>
    <col min="12298" max="12544" width="11.42578125" style="739"/>
    <col min="12545" max="12545" width="1.7109375" style="739" customWidth="1"/>
    <col min="12546" max="12546" width="16.7109375" style="739" customWidth="1"/>
    <col min="12547" max="12549" width="15.7109375" style="739" customWidth="1"/>
    <col min="12550" max="12550" width="13.7109375" style="739" customWidth="1"/>
    <col min="12551" max="12551" width="15.7109375" style="739" customWidth="1"/>
    <col min="12552" max="12552" width="12.7109375" style="739" customWidth="1"/>
    <col min="12553" max="12553" width="1.7109375" style="739" customWidth="1"/>
    <col min="12554" max="12800" width="11.42578125" style="739"/>
    <col min="12801" max="12801" width="1.7109375" style="739" customWidth="1"/>
    <col min="12802" max="12802" width="16.7109375" style="739" customWidth="1"/>
    <col min="12803" max="12805" width="15.7109375" style="739" customWidth="1"/>
    <col min="12806" max="12806" width="13.7109375" style="739" customWidth="1"/>
    <col min="12807" max="12807" width="15.7109375" style="739" customWidth="1"/>
    <col min="12808" max="12808" width="12.7109375" style="739" customWidth="1"/>
    <col min="12809" max="12809" width="1.7109375" style="739" customWidth="1"/>
    <col min="12810" max="13056" width="11.42578125" style="739"/>
    <col min="13057" max="13057" width="1.7109375" style="739" customWidth="1"/>
    <col min="13058" max="13058" width="16.7109375" style="739" customWidth="1"/>
    <col min="13059" max="13061" width="15.7109375" style="739" customWidth="1"/>
    <col min="13062" max="13062" width="13.7109375" style="739" customWidth="1"/>
    <col min="13063" max="13063" width="15.7109375" style="739" customWidth="1"/>
    <col min="13064" max="13064" width="12.7109375" style="739" customWidth="1"/>
    <col min="13065" max="13065" width="1.7109375" style="739" customWidth="1"/>
    <col min="13066" max="13312" width="11.42578125" style="739"/>
    <col min="13313" max="13313" width="1.7109375" style="739" customWidth="1"/>
    <col min="13314" max="13314" width="16.7109375" style="739" customWidth="1"/>
    <col min="13315" max="13317" width="15.7109375" style="739" customWidth="1"/>
    <col min="13318" max="13318" width="13.7109375" style="739" customWidth="1"/>
    <col min="13319" max="13319" width="15.7109375" style="739" customWidth="1"/>
    <col min="13320" max="13320" width="12.7109375" style="739" customWidth="1"/>
    <col min="13321" max="13321" width="1.7109375" style="739" customWidth="1"/>
    <col min="13322" max="13568" width="11.42578125" style="739"/>
    <col min="13569" max="13569" width="1.7109375" style="739" customWidth="1"/>
    <col min="13570" max="13570" width="16.7109375" style="739" customWidth="1"/>
    <col min="13571" max="13573" width="15.7109375" style="739" customWidth="1"/>
    <col min="13574" max="13574" width="13.7109375" style="739" customWidth="1"/>
    <col min="13575" max="13575" width="15.7109375" style="739" customWidth="1"/>
    <col min="13576" max="13576" width="12.7109375" style="739" customWidth="1"/>
    <col min="13577" max="13577" width="1.7109375" style="739" customWidth="1"/>
    <col min="13578" max="13824" width="11.42578125" style="739"/>
    <col min="13825" max="13825" width="1.7109375" style="739" customWidth="1"/>
    <col min="13826" max="13826" width="16.7109375" style="739" customWidth="1"/>
    <col min="13827" max="13829" width="15.7109375" style="739" customWidth="1"/>
    <col min="13830" max="13830" width="13.7109375" style="739" customWidth="1"/>
    <col min="13831" max="13831" width="15.7109375" style="739" customWidth="1"/>
    <col min="13832" max="13832" width="12.7109375" style="739" customWidth="1"/>
    <col min="13833" max="13833" width="1.7109375" style="739" customWidth="1"/>
    <col min="13834" max="14080" width="11.42578125" style="739"/>
    <col min="14081" max="14081" width="1.7109375" style="739" customWidth="1"/>
    <col min="14082" max="14082" width="16.7109375" style="739" customWidth="1"/>
    <col min="14083" max="14085" width="15.7109375" style="739" customWidth="1"/>
    <col min="14086" max="14086" width="13.7109375" style="739" customWidth="1"/>
    <col min="14087" max="14087" width="15.7109375" style="739" customWidth="1"/>
    <col min="14088" max="14088" width="12.7109375" style="739" customWidth="1"/>
    <col min="14089" max="14089" width="1.7109375" style="739" customWidth="1"/>
    <col min="14090" max="14336" width="11.42578125" style="739"/>
    <col min="14337" max="14337" width="1.7109375" style="739" customWidth="1"/>
    <col min="14338" max="14338" width="16.7109375" style="739" customWidth="1"/>
    <col min="14339" max="14341" width="15.7109375" style="739" customWidth="1"/>
    <col min="14342" max="14342" width="13.7109375" style="739" customWidth="1"/>
    <col min="14343" max="14343" width="15.7109375" style="739" customWidth="1"/>
    <col min="14344" max="14344" width="12.7109375" style="739" customWidth="1"/>
    <col min="14345" max="14345" width="1.7109375" style="739" customWidth="1"/>
    <col min="14346" max="14592" width="11.42578125" style="739"/>
    <col min="14593" max="14593" width="1.7109375" style="739" customWidth="1"/>
    <col min="14594" max="14594" width="16.7109375" style="739" customWidth="1"/>
    <col min="14595" max="14597" width="15.7109375" style="739" customWidth="1"/>
    <col min="14598" max="14598" width="13.7109375" style="739" customWidth="1"/>
    <col min="14599" max="14599" width="15.7109375" style="739" customWidth="1"/>
    <col min="14600" max="14600" width="12.7109375" style="739" customWidth="1"/>
    <col min="14601" max="14601" width="1.7109375" style="739" customWidth="1"/>
    <col min="14602" max="14848" width="11.42578125" style="739"/>
    <col min="14849" max="14849" width="1.7109375" style="739" customWidth="1"/>
    <col min="14850" max="14850" width="16.7109375" style="739" customWidth="1"/>
    <col min="14851" max="14853" width="15.7109375" style="739" customWidth="1"/>
    <col min="14854" max="14854" width="13.7109375" style="739" customWidth="1"/>
    <col min="14855" max="14855" width="15.7109375" style="739" customWidth="1"/>
    <col min="14856" max="14856" width="12.7109375" style="739" customWidth="1"/>
    <col min="14857" max="14857" width="1.7109375" style="739" customWidth="1"/>
    <col min="14858" max="15104" width="11.42578125" style="739"/>
    <col min="15105" max="15105" width="1.7109375" style="739" customWidth="1"/>
    <col min="15106" max="15106" width="16.7109375" style="739" customWidth="1"/>
    <col min="15107" max="15109" width="15.7109375" style="739" customWidth="1"/>
    <col min="15110" max="15110" width="13.7109375" style="739" customWidth="1"/>
    <col min="15111" max="15111" width="15.7109375" style="739" customWidth="1"/>
    <col min="15112" max="15112" width="12.7109375" style="739" customWidth="1"/>
    <col min="15113" max="15113" width="1.7109375" style="739" customWidth="1"/>
    <col min="15114" max="15360" width="11.42578125" style="739"/>
    <col min="15361" max="15361" width="1.7109375" style="739" customWidth="1"/>
    <col min="15362" max="15362" width="16.7109375" style="739" customWidth="1"/>
    <col min="15363" max="15365" width="15.7109375" style="739" customWidth="1"/>
    <col min="15366" max="15366" width="13.7109375" style="739" customWidth="1"/>
    <col min="15367" max="15367" width="15.7109375" style="739" customWidth="1"/>
    <col min="15368" max="15368" width="12.7109375" style="739" customWidth="1"/>
    <col min="15369" max="15369" width="1.7109375" style="739" customWidth="1"/>
    <col min="15370" max="15616" width="11.42578125" style="739"/>
    <col min="15617" max="15617" width="1.7109375" style="739" customWidth="1"/>
    <col min="15618" max="15618" width="16.7109375" style="739" customWidth="1"/>
    <col min="15619" max="15621" width="15.7109375" style="739" customWidth="1"/>
    <col min="15622" max="15622" width="13.7109375" style="739" customWidth="1"/>
    <col min="15623" max="15623" width="15.7109375" style="739" customWidth="1"/>
    <col min="15624" max="15624" width="12.7109375" style="739" customWidth="1"/>
    <col min="15625" max="15625" width="1.7109375" style="739" customWidth="1"/>
    <col min="15626" max="15872" width="11.42578125" style="739"/>
    <col min="15873" max="15873" width="1.7109375" style="739" customWidth="1"/>
    <col min="15874" max="15874" width="16.7109375" style="739" customWidth="1"/>
    <col min="15875" max="15877" width="15.7109375" style="739" customWidth="1"/>
    <col min="15878" max="15878" width="13.7109375" style="739" customWidth="1"/>
    <col min="15879" max="15879" width="15.7109375" style="739" customWidth="1"/>
    <col min="15880" max="15880" width="12.7109375" style="739" customWidth="1"/>
    <col min="15881" max="15881" width="1.7109375" style="739" customWidth="1"/>
    <col min="15882" max="16128" width="11.42578125" style="739"/>
    <col min="16129" max="16129" width="1.7109375" style="739" customWidth="1"/>
    <col min="16130" max="16130" width="16.7109375" style="739" customWidth="1"/>
    <col min="16131" max="16133" width="15.7109375" style="739" customWidth="1"/>
    <col min="16134" max="16134" width="13.7109375" style="739" customWidth="1"/>
    <col min="16135" max="16135" width="15.7109375" style="739" customWidth="1"/>
    <col min="16136" max="16136" width="12.7109375" style="739" customWidth="1"/>
    <col min="16137" max="16137" width="1.7109375" style="739" customWidth="1"/>
    <col min="16138" max="16384" width="11.42578125" style="739"/>
  </cols>
  <sheetData>
    <row r="1" spans="2:11" ht="10.35" customHeight="1" thickBot="1"/>
    <row r="2" spans="2:11" ht="15" customHeight="1">
      <c r="B2" s="740"/>
      <c r="C2" s="741"/>
      <c r="D2" s="741"/>
      <c r="E2" s="742"/>
      <c r="F2" s="1624" t="s">
        <v>1734</v>
      </c>
      <c r="G2" s="1625"/>
      <c r="H2" s="1626"/>
    </row>
    <row r="3" spans="2:11" ht="47.25" customHeight="1" thickBot="1">
      <c r="B3" s="743"/>
      <c r="C3" s="1628" t="s">
        <v>320</v>
      </c>
      <c r="D3" s="1628"/>
      <c r="E3" s="1629"/>
      <c r="F3" s="1627"/>
      <c r="G3" s="1628"/>
      <c r="H3" s="1629"/>
    </row>
    <row r="4" spans="2:11" ht="15" customHeight="1" thickBot="1">
      <c r="B4" s="1037"/>
      <c r="C4" s="1037"/>
      <c r="D4" s="1037"/>
      <c r="E4" s="1037"/>
      <c r="F4" s="1037"/>
      <c r="G4" s="1037"/>
      <c r="H4" s="1037"/>
    </row>
    <row r="5" spans="2:11" ht="38.25" customHeight="1" thickBot="1">
      <c r="B5" s="1630"/>
      <c r="C5" s="1631"/>
      <c r="D5" s="1632"/>
      <c r="E5" s="1632"/>
      <c r="F5" s="1633"/>
      <c r="G5" s="1634" t="s">
        <v>1820</v>
      </c>
      <c r="H5" s="1635"/>
    </row>
    <row r="6" spans="2:11" ht="15" customHeight="1" thickBot="1">
      <c r="B6" s="1037"/>
      <c r="C6" s="1037"/>
      <c r="D6" s="1037"/>
      <c r="E6" s="1037"/>
      <c r="F6" s="1037"/>
      <c r="G6" s="1037"/>
      <c r="H6" s="1037"/>
    </row>
    <row r="7" spans="2:11" ht="41.1" customHeight="1" thickBot="1">
      <c r="B7" s="1630" t="str">
        <f>+'PRESUPUESTO OFICIAL'!G49</f>
        <v>SUMINITRO E INSTALACIÓN DE PUERTA LAMINA Y MARCO (INCLUYE RETIRO Y CERRADURA)</v>
      </c>
      <c r="C7" s="1631"/>
      <c r="D7" s="1632"/>
      <c r="E7" s="1632"/>
      <c r="F7" s="1633"/>
      <c r="G7" s="1636" t="s">
        <v>1735</v>
      </c>
      <c r="H7" s="1637"/>
    </row>
    <row r="8" spans="2:11" ht="15" customHeight="1">
      <c r="B8" s="1037"/>
      <c r="C8" s="1037"/>
      <c r="D8" s="1037"/>
      <c r="E8" s="1037"/>
      <c r="F8" s="1037"/>
      <c r="G8" s="1037"/>
      <c r="H8" s="1037"/>
    </row>
    <row r="9" spans="2:11" ht="15" customHeight="1" thickBot="1">
      <c r="B9" s="1638" t="s">
        <v>1736</v>
      </c>
      <c r="C9" s="1638"/>
      <c r="D9" s="1638"/>
      <c r="E9" s="1638"/>
      <c r="F9" s="1638"/>
      <c r="G9" s="1638"/>
      <c r="H9" s="1638"/>
    </row>
    <row r="10" spans="2:11" ht="15" customHeight="1">
      <c r="B10" s="1639" t="s">
        <v>1737</v>
      </c>
      <c r="C10" s="1640"/>
      <c r="D10" s="745" t="s">
        <v>1738</v>
      </c>
      <c r="E10" s="745" t="s">
        <v>26</v>
      </c>
      <c r="F10" s="745" t="s">
        <v>1739</v>
      </c>
      <c r="G10" s="746" t="s">
        <v>1740</v>
      </c>
      <c r="H10" s="1641"/>
    </row>
    <row r="11" spans="2:11" ht="15" customHeight="1">
      <c r="B11" s="1644"/>
      <c r="C11" s="1645"/>
      <c r="D11" s="747"/>
      <c r="E11" s="747"/>
      <c r="F11" s="747"/>
      <c r="G11" s="798"/>
      <c r="H11" s="1642"/>
    </row>
    <row r="12" spans="2:11" ht="15" customHeight="1">
      <c r="B12" s="1646"/>
      <c r="C12" s="1647"/>
      <c r="D12" s="747"/>
      <c r="E12" s="749"/>
      <c r="F12" s="747"/>
      <c r="G12" s="798"/>
      <c r="H12" s="1642"/>
      <c r="K12" s="750"/>
    </row>
    <row r="13" spans="2:11" ht="15" customHeight="1" thickBot="1">
      <c r="B13" s="1648"/>
      <c r="C13" s="1649"/>
      <c r="D13" s="751"/>
      <c r="E13" s="752"/>
      <c r="F13" s="751"/>
      <c r="G13" s="753"/>
      <c r="H13" s="1643"/>
    </row>
    <row r="14" spans="2:11" ht="15" customHeight="1" thickBot="1">
      <c r="B14" s="754"/>
      <c r="C14" s="754"/>
      <c r="D14" s="754"/>
      <c r="E14" s="754"/>
      <c r="F14" s="755"/>
      <c r="G14" s="756" t="s">
        <v>1742</v>
      </c>
    </row>
    <row r="15" spans="2:11" ht="15" customHeight="1" thickBot="1">
      <c r="B15" s="1037"/>
      <c r="C15" s="1037"/>
      <c r="D15" s="1037"/>
      <c r="E15" s="1037"/>
      <c r="F15" s="1037"/>
      <c r="G15" s="755"/>
      <c r="H15" s="757">
        <f>SUM(G11:G12)</f>
        <v>0</v>
      </c>
    </row>
    <row r="16" spans="2:11" ht="15" customHeight="1" thickBot="1">
      <c r="B16" s="1638" t="s">
        <v>1743</v>
      </c>
      <c r="C16" s="1638"/>
      <c r="D16" s="1638"/>
      <c r="E16" s="1638"/>
      <c r="F16" s="1638"/>
      <c r="G16" s="1638"/>
      <c r="H16" s="1638"/>
    </row>
    <row r="17" spans="2:8" ht="15" customHeight="1">
      <c r="B17" s="1639" t="s">
        <v>1737</v>
      </c>
      <c r="C17" s="1640"/>
      <c r="D17" s="745" t="s">
        <v>22</v>
      </c>
      <c r="E17" s="745" t="s">
        <v>4</v>
      </c>
      <c r="F17" s="745" t="s">
        <v>1740</v>
      </c>
      <c r="G17" s="746" t="s">
        <v>1744</v>
      </c>
      <c r="H17" s="1641"/>
    </row>
    <row r="18" spans="2:8" ht="24.75" customHeight="1">
      <c r="B18" s="1644" t="s">
        <v>1821</v>
      </c>
      <c r="C18" s="1645"/>
      <c r="D18" s="747"/>
      <c r="E18" s="758">
        <v>1</v>
      </c>
      <c r="F18" s="759">
        <f>+'MATRIZ DE MERCADO LA LT'!I204</f>
        <v>195504.46770000001</v>
      </c>
      <c r="G18" s="760">
        <f>+E18*F18</f>
        <v>195504.46770000001</v>
      </c>
      <c r="H18" s="1642"/>
    </row>
    <row r="19" spans="2:8" ht="15" customHeight="1">
      <c r="B19" s="1644"/>
      <c r="C19" s="1645"/>
      <c r="D19" s="761"/>
      <c r="E19" s="762"/>
      <c r="F19" s="763"/>
      <c r="G19" s="760"/>
      <c r="H19" s="1642"/>
    </row>
    <row r="20" spans="2:8" ht="15" customHeight="1">
      <c r="B20" s="1644"/>
      <c r="C20" s="1645"/>
      <c r="D20" s="761"/>
      <c r="E20" s="761"/>
      <c r="F20" s="763"/>
      <c r="G20" s="760"/>
      <c r="H20" s="1642"/>
    </row>
    <row r="21" spans="2:8" ht="15" customHeight="1" thickBot="1">
      <c r="B21" s="1648"/>
      <c r="C21" s="1649"/>
      <c r="D21" s="751"/>
      <c r="E21" s="751"/>
      <c r="F21" s="752"/>
      <c r="G21" s="753"/>
      <c r="H21" s="1643"/>
    </row>
    <row r="22" spans="2:8" ht="15" customHeight="1" thickBot="1">
      <c r="B22" s="1037"/>
      <c r="C22" s="1037"/>
      <c r="D22" s="1037"/>
      <c r="E22" s="1037"/>
      <c r="F22" s="1037"/>
      <c r="G22" s="764" t="s">
        <v>1742</v>
      </c>
      <c r="H22" s="765">
        <f>SUM(G18:G21)</f>
        <v>195504.46770000001</v>
      </c>
    </row>
    <row r="23" spans="2:8" ht="15" customHeight="1">
      <c r="B23" s="1037"/>
      <c r="C23" s="1037"/>
      <c r="D23" s="1037"/>
      <c r="E23" s="1037"/>
      <c r="F23" s="1037"/>
      <c r="G23" s="1037"/>
      <c r="H23" s="766"/>
    </row>
    <row r="24" spans="2:8" ht="15" customHeight="1" thickBot="1">
      <c r="B24" s="1638" t="s">
        <v>1747</v>
      </c>
      <c r="C24" s="1638"/>
      <c r="D24" s="1638"/>
      <c r="E24" s="1638"/>
      <c r="F24" s="1638"/>
      <c r="G24" s="1638"/>
      <c r="H24" s="1638"/>
    </row>
    <row r="25" spans="2:8" ht="15" customHeight="1">
      <c r="B25" s="767" t="s">
        <v>33</v>
      </c>
      <c r="C25" s="745" t="s">
        <v>4</v>
      </c>
      <c r="D25" s="745" t="s">
        <v>35</v>
      </c>
      <c r="E25" s="745" t="s">
        <v>1748</v>
      </c>
      <c r="F25" s="745" t="s">
        <v>36</v>
      </c>
      <c r="G25" s="768" t="s">
        <v>1740</v>
      </c>
      <c r="H25" s="1641"/>
    </row>
    <row r="26" spans="2:8" ht="15" customHeight="1">
      <c r="B26" s="769"/>
      <c r="C26" s="747"/>
      <c r="D26" s="747"/>
      <c r="E26" s="747"/>
      <c r="F26" s="749"/>
      <c r="G26" s="770"/>
      <c r="H26" s="1642"/>
    </row>
    <row r="27" spans="2:8" ht="15" customHeight="1" thickBot="1">
      <c r="B27" s="771"/>
      <c r="C27" s="751"/>
      <c r="D27" s="751"/>
      <c r="E27" s="751"/>
      <c r="F27" s="752"/>
      <c r="G27" s="772"/>
      <c r="H27" s="1643"/>
    </row>
    <row r="28" spans="2:8" ht="15" customHeight="1" thickBot="1">
      <c r="B28" s="1037"/>
      <c r="C28" s="1037"/>
      <c r="D28" s="1037"/>
      <c r="E28" s="1037"/>
      <c r="F28" s="1037"/>
      <c r="G28" s="764" t="s">
        <v>1742</v>
      </c>
      <c r="H28" s="773">
        <f>SUM(G26:G27)</f>
        <v>0</v>
      </c>
    </row>
    <row r="29" spans="2:8" ht="15" customHeight="1">
      <c r="B29" s="1037"/>
      <c r="C29" s="1037"/>
      <c r="D29" s="1037"/>
      <c r="E29" s="1037"/>
      <c r="F29" s="1037"/>
      <c r="G29" s="1037"/>
      <c r="H29" s="766"/>
    </row>
    <row r="30" spans="2:8" ht="15" customHeight="1" thickBot="1">
      <c r="B30" s="1638" t="s">
        <v>1749</v>
      </c>
      <c r="C30" s="1638"/>
      <c r="D30" s="1638"/>
      <c r="E30" s="1638"/>
      <c r="F30" s="1638"/>
      <c r="G30" s="1638"/>
      <c r="H30" s="1638"/>
    </row>
    <row r="31" spans="2:8" ht="15" customHeight="1" thickBot="1">
      <c r="B31" s="774" t="s">
        <v>38</v>
      </c>
      <c r="C31" s="775" t="s">
        <v>39</v>
      </c>
      <c r="D31" s="775" t="s">
        <v>40</v>
      </c>
      <c r="E31" s="775" t="s">
        <v>41</v>
      </c>
      <c r="F31" s="775" t="s">
        <v>27</v>
      </c>
      <c r="G31" s="776" t="s">
        <v>1740</v>
      </c>
      <c r="H31" s="1641"/>
    </row>
    <row r="32" spans="2:8" ht="15" customHeight="1">
      <c r="B32" s="777"/>
      <c r="C32" s="800"/>
      <c r="D32" s="778"/>
      <c r="E32" s="779"/>
      <c r="F32" s="780"/>
      <c r="G32" s="781"/>
      <c r="H32" s="1642"/>
    </row>
    <row r="33" spans="1:8" ht="15" customHeight="1">
      <c r="B33" s="782"/>
      <c r="C33" s="800"/>
      <c r="D33" s="784"/>
      <c r="E33" s="779"/>
      <c r="F33" s="747"/>
      <c r="G33" s="781"/>
      <c r="H33" s="1642"/>
    </row>
    <row r="34" spans="1:8" ht="15" customHeight="1">
      <c r="B34" s="782"/>
      <c r="C34" s="783"/>
      <c r="D34" s="747"/>
      <c r="E34" s="749"/>
      <c r="F34" s="747"/>
      <c r="G34" s="785"/>
      <c r="H34" s="1642"/>
    </row>
    <row r="35" spans="1:8" ht="15" customHeight="1" thickBot="1">
      <c r="B35" s="771"/>
      <c r="C35" s="751"/>
      <c r="D35" s="751"/>
      <c r="E35" s="751"/>
      <c r="F35" s="751"/>
      <c r="G35" s="786"/>
      <c r="H35" s="1643"/>
    </row>
    <row r="36" spans="1:8" ht="15" customHeight="1" thickBot="1">
      <c r="B36" s="1037" t="s">
        <v>1742</v>
      </c>
      <c r="C36" s="1037"/>
      <c r="D36" s="1037"/>
      <c r="E36" s="1037"/>
      <c r="F36" s="1037"/>
      <c r="G36" s="764" t="s">
        <v>1742</v>
      </c>
      <c r="H36" s="765">
        <f>SUM(G32:G35)</f>
        <v>0</v>
      </c>
    </row>
    <row r="37" spans="1:8" ht="15" customHeight="1" thickBot="1">
      <c r="B37" s="1037"/>
      <c r="C37" s="1037"/>
      <c r="D37" s="1037"/>
      <c r="E37" s="1037"/>
      <c r="F37" s="1037"/>
      <c r="G37" s="1037"/>
      <c r="H37" s="766"/>
    </row>
    <row r="38" spans="1:8" ht="15" customHeight="1" thickBot="1">
      <c r="B38" s="1652" t="s">
        <v>1750</v>
      </c>
      <c r="C38" s="1653"/>
      <c r="D38" s="1653"/>
      <c r="E38" s="1653"/>
      <c r="F38" s="1653"/>
      <c r="G38" s="1654"/>
      <c r="H38" s="757">
        <f>(H15+H22+H36)</f>
        <v>195504.46770000001</v>
      </c>
    </row>
    <row r="39" spans="1:8" ht="15" customHeight="1">
      <c r="A39" s="787"/>
      <c r="B39" s="787"/>
      <c r="C39" s="787"/>
      <c r="D39" s="787"/>
      <c r="E39" s="1655"/>
      <c r="F39" s="1656"/>
      <c r="G39" s="1657"/>
      <c r="H39" s="788"/>
    </row>
    <row r="40" spans="1:8" ht="15" customHeight="1">
      <c r="A40" s="787"/>
      <c r="B40" s="787"/>
      <c r="C40" s="787"/>
      <c r="D40" s="787"/>
      <c r="E40" s="1650" t="s">
        <v>1751</v>
      </c>
      <c r="F40" s="1650"/>
      <c r="G40" s="789">
        <v>0.22</v>
      </c>
      <c r="H40" s="790">
        <f>+'MATRIZ DE MERCADO LA LT'!J204</f>
        <v>43010.982894000001</v>
      </c>
    </row>
    <row r="41" spans="1:8" ht="15" customHeight="1">
      <c r="A41" s="787"/>
      <c r="B41" s="787"/>
      <c r="C41" s="787"/>
      <c r="D41" s="787"/>
      <c r="E41" s="1650" t="s">
        <v>1752</v>
      </c>
      <c r="F41" s="1650"/>
      <c r="G41" s="789">
        <v>0.02</v>
      </c>
      <c r="H41" s="790">
        <f>+'MATRIZ DE MERCADO LA LT'!L204</f>
        <v>9775.2233850000011</v>
      </c>
    </row>
    <row r="42" spans="1:8" ht="15" customHeight="1">
      <c r="A42" s="787"/>
      <c r="B42" s="787"/>
      <c r="C42" s="787"/>
      <c r="D42" s="787"/>
      <c r="E42" s="1650" t="s">
        <v>1753</v>
      </c>
      <c r="F42" s="1650"/>
      <c r="G42" s="789">
        <v>0.05</v>
      </c>
      <c r="H42" s="790">
        <f>+'MATRIZ DE MERCADO LA LT'!K204</f>
        <v>3910.0893540000002</v>
      </c>
    </row>
    <row r="43" spans="1:8" ht="15" customHeight="1">
      <c r="A43" s="787"/>
      <c r="B43" s="787"/>
      <c r="C43" s="787"/>
      <c r="D43" s="787"/>
      <c r="E43" s="1651" t="s">
        <v>1754</v>
      </c>
      <c r="F43" s="1651"/>
      <c r="G43" s="1651"/>
      <c r="H43" s="792">
        <f>ROUND(H38+H40+H41+H42,0)</f>
        <v>252201</v>
      </c>
    </row>
    <row r="44" spans="1:8" ht="15" customHeight="1">
      <c r="A44" s="787"/>
      <c r="B44" s="787"/>
      <c r="C44" s="787"/>
      <c r="D44" s="787"/>
      <c r="E44" s="787"/>
      <c r="F44" s="787"/>
      <c r="G44" s="787"/>
      <c r="H44" s="787"/>
    </row>
    <row r="45" spans="1:8" ht="15" customHeight="1" thickBot="1">
      <c r="B45" s="793"/>
      <c r="C45" s="794"/>
      <c r="D45" s="794"/>
      <c r="E45" s="795"/>
      <c r="F45" s="794"/>
      <c r="G45" s="796"/>
      <c r="H45" s="797"/>
    </row>
  </sheetData>
  <mergeCells count="29">
    <mergeCell ref="E40:F40"/>
    <mergeCell ref="E41:F41"/>
    <mergeCell ref="E42:F42"/>
    <mergeCell ref="E43:G43"/>
    <mergeCell ref="B24:H24"/>
    <mergeCell ref="H25:H27"/>
    <mergeCell ref="B30:H30"/>
    <mergeCell ref="H31:H35"/>
    <mergeCell ref="B38:G38"/>
    <mergeCell ref="E39:G39"/>
    <mergeCell ref="B16:H16"/>
    <mergeCell ref="B17:C17"/>
    <mergeCell ref="H17:H21"/>
    <mergeCell ref="B18:C18"/>
    <mergeCell ref="B19:C19"/>
    <mergeCell ref="B20:C20"/>
    <mergeCell ref="B21:C21"/>
    <mergeCell ref="B9:H9"/>
    <mergeCell ref="B10:C10"/>
    <mergeCell ref="H10:H13"/>
    <mergeCell ref="B11:C11"/>
    <mergeCell ref="B12:C12"/>
    <mergeCell ref="B13:C13"/>
    <mergeCell ref="F2:H3"/>
    <mergeCell ref="C3:E3"/>
    <mergeCell ref="B5:F5"/>
    <mergeCell ref="G5:H5"/>
    <mergeCell ref="B7:F7"/>
    <mergeCell ref="G7:H7"/>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E888AA-AEB9-4283-B57C-535F23E0DC13}">
  <dimension ref="A1:K45"/>
  <sheetViews>
    <sheetView workbookViewId="0">
      <selection activeCell="B7" sqref="B7:F7"/>
    </sheetView>
  </sheetViews>
  <sheetFormatPr baseColWidth="10" defaultColWidth="11.42578125" defaultRowHeight="15" customHeight="1"/>
  <cols>
    <col min="1" max="1" width="1.7109375" style="739" customWidth="1"/>
    <col min="2" max="2" width="16.7109375" style="739" customWidth="1"/>
    <col min="3" max="5" width="15.7109375" style="739" customWidth="1"/>
    <col min="6" max="6" width="13.7109375" style="739" customWidth="1"/>
    <col min="7" max="7" width="15.7109375" style="739" customWidth="1"/>
    <col min="8" max="8" width="13.42578125" style="739" bestFit="1" customWidth="1"/>
    <col min="9" max="9" width="1.7109375" style="739" customWidth="1"/>
    <col min="10" max="256" width="11.42578125" style="739"/>
    <col min="257" max="257" width="1.7109375" style="739" customWidth="1"/>
    <col min="258" max="258" width="16.7109375" style="739" customWidth="1"/>
    <col min="259" max="261" width="15.7109375" style="739" customWidth="1"/>
    <col min="262" max="262" width="13.7109375" style="739" customWidth="1"/>
    <col min="263" max="263" width="15.7109375" style="739" customWidth="1"/>
    <col min="264" max="264" width="12.7109375" style="739" customWidth="1"/>
    <col min="265" max="265" width="1.7109375" style="739" customWidth="1"/>
    <col min="266" max="512" width="11.42578125" style="739"/>
    <col min="513" max="513" width="1.7109375" style="739" customWidth="1"/>
    <col min="514" max="514" width="16.7109375" style="739" customWidth="1"/>
    <col min="515" max="517" width="15.7109375" style="739" customWidth="1"/>
    <col min="518" max="518" width="13.7109375" style="739" customWidth="1"/>
    <col min="519" max="519" width="15.7109375" style="739" customWidth="1"/>
    <col min="520" max="520" width="12.7109375" style="739" customWidth="1"/>
    <col min="521" max="521" width="1.7109375" style="739" customWidth="1"/>
    <col min="522" max="768" width="11.42578125" style="739"/>
    <col min="769" max="769" width="1.7109375" style="739" customWidth="1"/>
    <col min="770" max="770" width="16.7109375" style="739" customWidth="1"/>
    <col min="771" max="773" width="15.7109375" style="739" customWidth="1"/>
    <col min="774" max="774" width="13.7109375" style="739" customWidth="1"/>
    <col min="775" max="775" width="15.7109375" style="739" customWidth="1"/>
    <col min="776" max="776" width="12.7109375" style="739" customWidth="1"/>
    <col min="777" max="777" width="1.7109375" style="739" customWidth="1"/>
    <col min="778" max="1024" width="11.42578125" style="739"/>
    <col min="1025" max="1025" width="1.7109375" style="739" customWidth="1"/>
    <col min="1026" max="1026" width="16.7109375" style="739" customWidth="1"/>
    <col min="1027" max="1029" width="15.7109375" style="739" customWidth="1"/>
    <col min="1030" max="1030" width="13.7109375" style="739" customWidth="1"/>
    <col min="1031" max="1031" width="15.7109375" style="739" customWidth="1"/>
    <col min="1032" max="1032" width="12.7109375" style="739" customWidth="1"/>
    <col min="1033" max="1033" width="1.7109375" style="739" customWidth="1"/>
    <col min="1034" max="1280" width="11.42578125" style="739"/>
    <col min="1281" max="1281" width="1.7109375" style="739" customWidth="1"/>
    <col min="1282" max="1282" width="16.7109375" style="739" customWidth="1"/>
    <col min="1283" max="1285" width="15.7109375" style="739" customWidth="1"/>
    <col min="1286" max="1286" width="13.7109375" style="739" customWidth="1"/>
    <col min="1287" max="1287" width="15.7109375" style="739" customWidth="1"/>
    <col min="1288" max="1288" width="12.7109375" style="739" customWidth="1"/>
    <col min="1289" max="1289" width="1.7109375" style="739" customWidth="1"/>
    <col min="1290" max="1536" width="11.42578125" style="739"/>
    <col min="1537" max="1537" width="1.7109375" style="739" customWidth="1"/>
    <col min="1538" max="1538" width="16.7109375" style="739" customWidth="1"/>
    <col min="1539" max="1541" width="15.7109375" style="739" customWidth="1"/>
    <col min="1542" max="1542" width="13.7109375" style="739" customWidth="1"/>
    <col min="1543" max="1543" width="15.7109375" style="739" customWidth="1"/>
    <col min="1544" max="1544" width="12.7109375" style="739" customWidth="1"/>
    <col min="1545" max="1545" width="1.7109375" style="739" customWidth="1"/>
    <col min="1546" max="1792" width="11.42578125" style="739"/>
    <col min="1793" max="1793" width="1.7109375" style="739" customWidth="1"/>
    <col min="1794" max="1794" width="16.7109375" style="739" customWidth="1"/>
    <col min="1795" max="1797" width="15.7109375" style="739" customWidth="1"/>
    <col min="1798" max="1798" width="13.7109375" style="739" customWidth="1"/>
    <col min="1799" max="1799" width="15.7109375" style="739" customWidth="1"/>
    <col min="1800" max="1800" width="12.7109375" style="739" customWidth="1"/>
    <col min="1801" max="1801" width="1.7109375" style="739" customWidth="1"/>
    <col min="1802" max="2048" width="11.42578125" style="739"/>
    <col min="2049" max="2049" width="1.7109375" style="739" customWidth="1"/>
    <col min="2050" max="2050" width="16.7109375" style="739" customWidth="1"/>
    <col min="2051" max="2053" width="15.7109375" style="739" customWidth="1"/>
    <col min="2054" max="2054" width="13.7109375" style="739" customWidth="1"/>
    <col min="2055" max="2055" width="15.7109375" style="739" customWidth="1"/>
    <col min="2056" max="2056" width="12.7109375" style="739" customWidth="1"/>
    <col min="2057" max="2057" width="1.7109375" style="739" customWidth="1"/>
    <col min="2058" max="2304" width="11.42578125" style="739"/>
    <col min="2305" max="2305" width="1.7109375" style="739" customWidth="1"/>
    <col min="2306" max="2306" width="16.7109375" style="739" customWidth="1"/>
    <col min="2307" max="2309" width="15.7109375" style="739" customWidth="1"/>
    <col min="2310" max="2310" width="13.7109375" style="739" customWidth="1"/>
    <col min="2311" max="2311" width="15.7109375" style="739" customWidth="1"/>
    <col min="2312" max="2312" width="12.7109375" style="739" customWidth="1"/>
    <col min="2313" max="2313" width="1.7109375" style="739" customWidth="1"/>
    <col min="2314" max="2560" width="11.42578125" style="739"/>
    <col min="2561" max="2561" width="1.7109375" style="739" customWidth="1"/>
    <col min="2562" max="2562" width="16.7109375" style="739" customWidth="1"/>
    <col min="2563" max="2565" width="15.7109375" style="739" customWidth="1"/>
    <col min="2566" max="2566" width="13.7109375" style="739" customWidth="1"/>
    <col min="2567" max="2567" width="15.7109375" style="739" customWidth="1"/>
    <col min="2568" max="2568" width="12.7109375" style="739" customWidth="1"/>
    <col min="2569" max="2569" width="1.7109375" style="739" customWidth="1"/>
    <col min="2570" max="2816" width="11.42578125" style="739"/>
    <col min="2817" max="2817" width="1.7109375" style="739" customWidth="1"/>
    <col min="2818" max="2818" width="16.7109375" style="739" customWidth="1"/>
    <col min="2819" max="2821" width="15.7109375" style="739" customWidth="1"/>
    <col min="2822" max="2822" width="13.7109375" style="739" customWidth="1"/>
    <col min="2823" max="2823" width="15.7109375" style="739" customWidth="1"/>
    <col min="2824" max="2824" width="12.7109375" style="739" customWidth="1"/>
    <col min="2825" max="2825" width="1.7109375" style="739" customWidth="1"/>
    <col min="2826" max="3072" width="11.42578125" style="739"/>
    <col min="3073" max="3073" width="1.7109375" style="739" customWidth="1"/>
    <col min="3074" max="3074" width="16.7109375" style="739" customWidth="1"/>
    <col min="3075" max="3077" width="15.7109375" style="739" customWidth="1"/>
    <col min="3078" max="3078" width="13.7109375" style="739" customWidth="1"/>
    <col min="3079" max="3079" width="15.7109375" style="739" customWidth="1"/>
    <col min="3080" max="3080" width="12.7109375" style="739" customWidth="1"/>
    <col min="3081" max="3081" width="1.7109375" style="739" customWidth="1"/>
    <col min="3082" max="3328" width="11.42578125" style="739"/>
    <col min="3329" max="3329" width="1.7109375" style="739" customWidth="1"/>
    <col min="3330" max="3330" width="16.7109375" style="739" customWidth="1"/>
    <col min="3331" max="3333" width="15.7109375" style="739" customWidth="1"/>
    <col min="3334" max="3334" width="13.7109375" style="739" customWidth="1"/>
    <col min="3335" max="3335" width="15.7109375" style="739" customWidth="1"/>
    <col min="3336" max="3336" width="12.7109375" style="739" customWidth="1"/>
    <col min="3337" max="3337" width="1.7109375" style="739" customWidth="1"/>
    <col min="3338" max="3584" width="11.42578125" style="739"/>
    <col min="3585" max="3585" width="1.7109375" style="739" customWidth="1"/>
    <col min="3586" max="3586" width="16.7109375" style="739" customWidth="1"/>
    <col min="3587" max="3589" width="15.7109375" style="739" customWidth="1"/>
    <col min="3590" max="3590" width="13.7109375" style="739" customWidth="1"/>
    <col min="3591" max="3591" width="15.7109375" style="739" customWidth="1"/>
    <col min="3592" max="3592" width="12.7109375" style="739" customWidth="1"/>
    <col min="3593" max="3593" width="1.7109375" style="739" customWidth="1"/>
    <col min="3594" max="3840" width="11.42578125" style="739"/>
    <col min="3841" max="3841" width="1.7109375" style="739" customWidth="1"/>
    <col min="3842" max="3842" width="16.7109375" style="739" customWidth="1"/>
    <col min="3843" max="3845" width="15.7109375" style="739" customWidth="1"/>
    <col min="3846" max="3846" width="13.7109375" style="739" customWidth="1"/>
    <col min="3847" max="3847" width="15.7109375" style="739" customWidth="1"/>
    <col min="3848" max="3848" width="12.7109375" style="739" customWidth="1"/>
    <col min="3849" max="3849" width="1.7109375" style="739" customWidth="1"/>
    <col min="3850" max="4096" width="11.42578125" style="739"/>
    <col min="4097" max="4097" width="1.7109375" style="739" customWidth="1"/>
    <col min="4098" max="4098" width="16.7109375" style="739" customWidth="1"/>
    <col min="4099" max="4101" width="15.7109375" style="739" customWidth="1"/>
    <col min="4102" max="4102" width="13.7109375" style="739" customWidth="1"/>
    <col min="4103" max="4103" width="15.7109375" style="739" customWidth="1"/>
    <col min="4104" max="4104" width="12.7109375" style="739" customWidth="1"/>
    <col min="4105" max="4105" width="1.7109375" style="739" customWidth="1"/>
    <col min="4106" max="4352" width="11.42578125" style="739"/>
    <col min="4353" max="4353" width="1.7109375" style="739" customWidth="1"/>
    <col min="4354" max="4354" width="16.7109375" style="739" customWidth="1"/>
    <col min="4355" max="4357" width="15.7109375" style="739" customWidth="1"/>
    <col min="4358" max="4358" width="13.7109375" style="739" customWidth="1"/>
    <col min="4359" max="4359" width="15.7109375" style="739" customWidth="1"/>
    <col min="4360" max="4360" width="12.7109375" style="739" customWidth="1"/>
    <col min="4361" max="4361" width="1.7109375" style="739" customWidth="1"/>
    <col min="4362" max="4608" width="11.42578125" style="739"/>
    <col min="4609" max="4609" width="1.7109375" style="739" customWidth="1"/>
    <col min="4610" max="4610" width="16.7109375" style="739" customWidth="1"/>
    <col min="4611" max="4613" width="15.7109375" style="739" customWidth="1"/>
    <col min="4614" max="4614" width="13.7109375" style="739" customWidth="1"/>
    <col min="4615" max="4615" width="15.7109375" style="739" customWidth="1"/>
    <col min="4616" max="4616" width="12.7109375" style="739" customWidth="1"/>
    <col min="4617" max="4617" width="1.7109375" style="739" customWidth="1"/>
    <col min="4618" max="4864" width="11.42578125" style="739"/>
    <col min="4865" max="4865" width="1.7109375" style="739" customWidth="1"/>
    <col min="4866" max="4866" width="16.7109375" style="739" customWidth="1"/>
    <col min="4867" max="4869" width="15.7109375" style="739" customWidth="1"/>
    <col min="4870" max="4870" width="13.7109375" style="739" customWidth="1"/>
    <col min="4871" max="4871" width="15.7109375" style="739" customWidth="1"/>
    <col min="4872" max="4872" width="12.7109375" style="739" customWidth="1"/>
    <col min="4873" max="4873" width="1.7109375" style="739" customWidth="1"/>
    <col min="4874" max="5120" width="11.42578125" style="739"/>
    <col min="5121" max="5121" width="1.7109375" style="739" customWidth="1"/>
    <col min="5122" max="5122" width="16.7109375" style="739" customWidth="1"/>
    <col min="5123" max="5125" width="15.7109375" style="739" customWidth="1"/>
    <col min="5126" max="5126" width="13.7109375" style="739" customWidth="1"/>
    <col min="5127" max="5127" width="15.7109375" style="739" customWidth="1"/>
    <col min="5128" max="5128" width="12.7109375" style="739" customWidth="1"/>
    <col min="5129" max="5129" width="1.7109375" style="739" customWidth="1"/>
    <col min="5130" max="5376" width="11.42578125" style="739"/>
    <col min="5377" max="5377" width="1.7109375" style="739" customWidth="1"/>
    <col min="5378" max="5378" width="16.7109375" style="739" customWidth="1"/>
    <col min="5379" max="5381" width="15.7109375" style="739" customWidth="1"/>
    <col min="5382" max="5382" width="13.7109375" style="739" customWidth="1"/>
    <col min="5383" max="5383" width="15.7109375" style="739" customWidth="1"/>
    <col min="5384" max="5384" width="12.7109375" style="739" customWidth="1"/>
    <col min="5385" max="5385" width="1.7109375" style="739" customWidth="1"/>
    <col min="5386" max="5632" width="11.42578125" style="739"/>
    <col min="5633" max="5633" width="1.7109375" style="739" customWidth="1"/>
    <col min="5634" max="5634" width="16.7109375" style="739" customWidth="1"/>
    <col min="5635" max="5637" width="15.7109375" style="739" customWidth="1"/>
    <col min="5638" max="5638" width="13.7109375" style="739" customWidth="1"/>
    <col min="5639" max="5639" width="15.7109375" style="739" customWidth="1"/>
    <col min="5640" max="5640" width="12.7109375" style="739" customWidth="1"/>
    <col min="5641" max="5641" width="1.7109375" style="739" customWidth="1"/>
    <col min="5642" max="5888" width="11.42578125" style="739"/>
    <col min="5889" max="5889" width="1.7109375" style="739" customWidth="1"/>
    <col min="5890" max="5890" width="16.7109375" style="739" customWidth="1"/>
    <col min="5891" max="5893" width="15.7109375" style="739" customWidth="1"/>
    <col min="5894" max="5894" width="13.7109375" style="739" customWidth="1"/>
    <col min="5895" max="5895" width="15.7109375" style="739" customWidth="1"/>
    <col min="5896" max="5896" width="12.7109375" style="739" customWidth="1"/>
    <col min="5897" max="5897" width="1.7109375" style="739" customWidth="1"/>
    <col min="5898" max="6144" width="11.42578125" style="739"/>
    <col min="6145" max="6145" width="1.7109375" style="739" customWidth="1"/>
    <col min="6146" max="6146" width="16.7109375" style="739" customWidth="1"/>
    <col min="6147" max="6149" width="15.7109375" style="739" customWidth="1"/>
    <col min="6150" max="6150" width="13.7109375" style="739" customWidth="1"/>
    <col min="6151" max="6151" width="15.7109375" style="739" customWidth="1"/>
    <col min="6152" max="6152" width="12.7109375" style="739" customWidth="1"/>
    <col min="6153" max="6153" width="1.7109375" style="739" customWidth="1"/>
    <col min="6154" max="6400" width="11.42578125" style="739"/>
    <col min="6401" max="6401" width="1.7109375" style="739" customWidth="1"/>
    <col min="6402" max="6402" width="16.7109375" style="739" customWidth="1"/>
    <col min="6403" max="6405" width="15.7109375" style="739" customWidth="1"/>
    <col min="6406" max="6406" width="13.7109375" style="739" customWidth="1"/>
    <col min="6407" max="6407" width="15.7109375" style="739" customWidth="1"/>
    <col min="6408" max="6408" width="12.7109375" style="739" customWidth="1"/>
    <col min="6409" max="6409" width="1.7109375" style="739" customWidth="1"/>
    <col min="6410" max="6656" width="11.42578125" style="739"/>
    <col min="6657" max="6657" width="1.7109375" style="739" customWidth="1"/>
    <col min="6658" max="6658" width="16.7109375" style="739" customWidth="1"/>
    <col min="6659" max="6661" width="15.7109375" style="739" customWidth="1"/>
    <col min="6662" max="6662" width="13.7109375" style="739" customWidth="1"/>
    <col min="6663" max="6663" width="15.7109375" style="739" customWidth="1"/>
    <col min="6664" max="6664" width="12.7109375" style="739" customWidth="1"/>
    <col min="6665" max="6665" width="1.7109375" style="739" customWidth="1"/>
    <col min="6666" max="6912" width="11.42578125" style="739"/>
    <col min="6913" max="6913" width="1.7109375" style="739" customWidth="1"/>
    <col min="6914" max="6914" width="16.7109375" style="739" customWidth="1"/>
    <col min="6915" max="6917" width="15.7109375" style="739" customWidth="1"/>
    <col min="6918" max="6918" width="13.7109375" style="739" customWidth="1"/>
    <col min="6919" max="6919" width="15.7109375" style="739" customWidth="1"/>
    <col min="6920" max="6920" width="12.7109375" style="739" customWidth="1"/>
    <col min="6921" max="6921" width="1.7109375" style="739" customWidth="1"/>
    <col min="6922" max="7168" width="11.42578125" style="739"/>
    <col min="7169" max="7169" width="1.7109375" style="739" customWidth="1"/>
    <col min="7170" max="7170" width="16.7109375" style="739" customWidth="1"/>
    <col min="7171" max="7173" width="15.7109375" style="739" customWidth="1"/>
    <col min="7174" max="7174" width="13.7109375" style="739" customWidth="1"/>
    <col min="7175" max="7175" width="15.7109375" style="739" customWidth="1"/>
    <col min="7176" max="7176" width="12.7109375" style="739" customWidth="1"/>
    <col min="7177" max="7177" width="1.7109375" style="739" customWidth="1"/>
    <col min="7178" max="7424" width="11.42578125" style="739"/>
    <col min="7425" max="7425" width="1.7109375" style="739" customWidth="1"/>
    <col min="7426" max="7426" width="16.7109375" style="739" customWidth="1"/>
    <col min="7427" max="7429" width="15.7109375" style="739" customWidth="1"/>
    <col min="7430" max="7430" width="13.7109375" style="739" customWidth="1"/>
    <col min="7431" max="7431" width="15.7109375" style="739" customWidth="1"/>
    <col min="7432" max="7432" width="12.7109375" style="739" customWidth="1"/>
    <col min="7433" max="7433" width="1.7109375" style="739" customWidth="1"/>
    <col min="7434" max="7680" width="11.42578125" style="739"/>
    <col min="7681" max="7681" width="1.7109375" style="739" customWidth="1"/>
    <col min="7682" max="7682" width="16.7109375" style="739" customWidth="1"/>
    <col min="7683" max="7685" width="15.7109375" style="739" customWidth="1"/>
    <col min="7686" max="7686" width="13.7109375" style="739" customWidth="1"/>
    <col min="7687" max="7687" width="15.7109375" style="739" customWidth="1"/>
    <col min="7688" max="7688" width="12.7109375" style="739" customWidth="1"/>
    <col min="7689" max="7689" width="1.7109375" style="739" customWidth="1"/>
    <col min="7690" max="7936" width="11.42578125" style="739"/>
    <col min="7937" max="7937" width="1.7109375" style="739" customWidth="1"/>
    <col min="7938" max="7938" width="16.7109375" style="739" customWidth="1"/>
    <col min="7939" max="7941" width="15.7109375" style="739" customWidth="1"/>
    <col min="7942" max="7942" width="13.7109375" style="739" customWidth="1"/>
    <col min="7943" max="7943" width="15.7109375" style="739" customWidth="1"/>
    <col min="7944" max="7944" width="12.7109375" style="739" customWidth="1"/>
    <col min="7945" max="7945" width="1.7109375" style="739" customWidth="1"/>
    <col min="7946" max="8192" width="11.42578125" style="739"/>
    <col min="8193" max="8193" width="1.7109375" style="739" customWidth="1"/>
    <col min="8194" max="8194" width="16.7109375" style="739" customWidth="1"/>
    <col min="8195" max="8197" width="15.7109375" style="739" customWidth="1"/>
    <col min="8198" max="8198" width="13.7109375" style="739" customWidth="1"/>
    <col min="8199" max="8199" width="15.7109375" style="739" customWidth="1"/>
    <col min="8200" max="8200" width="12.7109375" style="739" customWidth="1"/>
    <col min="8201" max="8201" width="1.7109375" style="739" customWidth="1"/>
    <col min="8202" max="8448" width="11.42578125" style="739"/>
    <col min="8449" max="8449" width="1.7109375" style="739" customWidth="1"/>
    <col min="8450" max="8450" width="16.7109375" style="739" customWidth="1"/>
    <col min="8451" max="8453" width="15.7109375" style="739" customWidth="1"/>
    <col min="8454" max="8454" width="13.7109375" style="739" customWidth="1"/>
    <col min="8455" max="8455" width="15.7109375" style="739" customWidth="1"/>
    <col min="8456" max="8456" width="12.7109375" style="739" customWidth="1"/>
    <col min="8457" max="8457" width="1.7109375" style="739" customWidth="1"/>
    <col min="8458" max="8704" width="11.42578125" style="739"/>
    <col min="8705" max="8705" width="1.7109375" style="739" customWidth="1"/>
    <col min="8706" max="8706" width="16.7109375" style="739" customWidth="1"/>
    <col min="8707" max="8709" width="15.7109375" style="739" customWidth="1"/>
    <col min="8710" max="8710" width="13.7109375" style="739" customWidth="1"/>
    <col min="8711" max="8711" width="15.7109375" style="739" customWidth="1"/>
    <col min="8712" max="8712" width="12.7109375" style="739" customWidth="1"/>
    <col min="8713" max="8713" width="1.7109375" style="739" customWidth="1"/>
    <col min="8714" max="8960" width="11.42578125" style="739"/>
    <col min="8961" max="8961" width="1.7109375" style="739" customWidth="1"/>
    <col min="8962" max="8962" width="16.7109375" style="739" customWidth="1"/>
    <col min="8963" max="8965" width="15.7109375" style="739" customWidth="1"/>
    <col min="8966" max="8966" width="13.7109375" style="739" customWidth="1"/>
    <col min="8967" max="8967" width="15.7109375" style="739" customWidth="1"/>
    <col min="8968" max="8968" width="12.7109375" style="739" customWidth="1"/>
    <col min="8969" max="8969" width="1.7109375" style="739" customWidth="1"/>
    <col min="8970" max="9216" width="11.42578125" style="739"/>
    <col min="9217" max="9217" width="1.7109375" style="739" customWidth="1"/>
    <col min="9218" max="9218" width="16.7109375" style="739" customWidth="1"/>
    <col min="9219" max="9221" width="15.7109375" style="739" customWidth="1"/>
    <col min="9222" max="9222" width="13.7109375" style="739" customWidth="1"/>
    <col min="9223" max="9223" width="15.7109375" style="739" customWidth="1"/>
    <col min="9224" max="9224" width="12.7109375" style="739" customWidth="1"/>
    <col min="9225" max="9225" width="1.7109375" style="739" customWidth="1"/>
    <col min="9226" max="9472" width="11.42578125" style="739"/>
    <col min="9473" max="9473" width="1.7109375" style="739" customWidth="1"/>
    <col min="9474" max="9474" width="16.7109375" style="739" customWidth="1"/>
    <col min="9475" max="9477" width="15.7109375" style="739" customWidth="1"/>
    <col min="9478" max="9478" width="13.7109375" style="739" customWidth="1"/>
    <col min="9479" max="9479" width="15.7109375" style="739" customWidth="1"/>
    <col min="9480" max="9480" width="12.7109375" style="739" customWidth="1"/>
    <col min="9481" max="9481" width="1.7109375" style="739" customWidth="1"/>
    <col min="9482" max="9728" width="11.42578125" style="739"/>
    <col min="9729" max="9729" width="1.7109375" style="739" customWidth="1"/>
    <col min="9730" max="9730" width="16.7109375" style="739" customWidth="1"/>
    <col min="9731" max="9733" width="15.7109375" style="739" customWidth="1"/>
    <col min="9734" max="9734" width="13.7109375" style="739" customWidth="1"/>
    <col min="9735" max="9735" width="15.7109375" style="739" customWidth="1"/>
    <col min="9736" max="9736" width="12.7109375" style="739" customWidth="1"/>
    <col min="9737" max="9737" width="1.7109375" style="739" customWidth="1"/>
    <col min="9738" max="9984" width="11.42578125" style="739"/>
    <col min="9985" max="9985" width="1.7109375" style="739" customWidth="1"/>
    <col min="9986" max="9986" width="16.7109375" style="739" customWidth="1"/>
    <col min="9987" max="9989" width="15.7109375" style="739" customWidth="1"/>
    <col min="9990" max="9990" width="13.7109375" style="739" customWidth="1"/>
    <col min="9991" max="9991" width="15.7109375" style="739" customWidth="1"/>
    <col min="9992" max="9992" width="12.7109375" style="739" customWidth="1"/>
    <col min="9993" max="9993" width="1.7109375" style="739" customWidth="1"/>
    <col min="9994" max="10240" width="11.42578125" style="739"/>
    <col min="10241" max="10241" width="1.7109375" style="739" customWidth="1"/>
    <col min="10242" max="10242" width="16.7109375" style="739" customWidth="1"/>
    <col min="10243" max="10245" width="15.7109375" style="739" customWidth="1"/>
    <col min="10246" max="10246" width="13.7109375" style="739" customWidth="1"/>
    <col min="10247" max="10247" width="15.7109375" style="739" customWidth="1"/>
    <col min="10248" max="10248" width="12.7109375" style="739" customWidth="1"/>
    <col min="10249" max="10249" width="1.7109375" style="739" customWidth="1"/>
    <col min="10250" max="10496" width="11.42578125" style="739"/>
    <col min="10497" max="10497" width="1.7109375" style="739" customWidth="1"/>
    <col min="10498" max="10498" width="16.7109375" style="739" customWidth="1"/>
    <col min="10499" max="10501" width="15.7109375" style="739" customWidth="1"/>
    <col min="10502" max="10502" width="13.7109375" style="739" customWidth="1"/>
    <col min="10503" max="10503" width="15.7109375" style="739" customWidth="1"/>
    <col min="10504" max="10504" width="12.7109375" style="739" customWidth="1"/>
    <col min="10505" max="10505" width="1.7109375" style="739" customWidth="1"/>
    <col min="10506" max="10752" width="11.42578125" style="739"/>
    <col min="10753" max="10753" width="1.7109375" style="739" customWidth="1"/>
    <col min="10754" max="10754" width="16.7109375" style="739" customWidth="1"/>
    <col min="10755" max="10757" width="15.7109375" style="739" customWidth="1"/>
    <col min="10758" max="10758" width="13.7109375" style="739" customWidth="1"/>
    <col min="10759" max="10759" width="15.7109375" style="739" customWidth="1"/>
    <col min="10760" max="10760" width="12.7109375" style="739" customWidth="1"/>
    <col min="10761" max="10761" width="1.7109375" style="739" customWidth="1"/>
    <col min="10762" max="11008" width="11.42578125" style="739"/>
    <col min="11009" max="11009" width="1.7109375" style="739" customWidth="1"/>
    <col min="11010" max="11010" width="16.7109375" style="739" customWidth="1"/>
    <col min="11011" max="11013" width="15.7109375" style="739" customWidth="1"/>
    <col min="11014" max="11014" width="13.7109375" style="739" customWidth="1"/>
    <col min="11015" max="11015" width="15.7109375" style="739" customWidth="1"/>
    <col min="11016" max="11016" width="12.7109375" style="739" customWidth="1"/>
    <col min="11017" max="11017" width="1.7109375" style="739" customWidth="1"/>
    <col min="11018" max="11264" width="11.42578125" style="739"/>
    <col min="11265" max="11265" width="1.7109375" style="739" customWidth="1"/>
    <col min="11266" max="11266" width="16.7109375" style="739" customWidth="1"/>
    <col min="11267" max="11269" width="15.7109375" style="739" customWidth="1"/>
    <col min="11270" max="11270" width="13.7109375" style="739" customWidth="1"/>
    <col min="11271" max="11271" width="15.7109375" style="739" customWidth="1"/>
    <col min="11272" max="11272" width="12.7109375" style="739" customWidth="1"/>
    <col min="11273" max="11273" width="1.7109375" style="739" customWidth="1"/>
    <col min="11274" max="11520" width="11.42578125" style="739"/>
    <col min="11521" max="11521" width="1.7109375" style="739" customWidth="1"/>
    <col min="11522" max="11522" width="16.7109375" style="739" customWidth="1"/>
    <col min="11523" max="11525" width="15.7109375" style="739" customWidth="1"/>
    <col min="11526" max="11526" width="13.7109375" style="739" customWidth="1"/>
    <col min="11527" max="11527" width="15.7109375" style="739" customWidth="1"/>
    <col min="11528" max="11528" width="12.7109375" style="739" customWidth="1"/>
    <col min="11529" max="11529" width="1.7109375" style="739" customWidth="1"/>
    <col min="11530" max="11776" width="11.42578125" style="739"/>
    <col min="11777" max="11777" width="1.7109375" style="739" customWidth="1"/>
    <col min="11778" max="11778" width="16.7109375" style="739" customWidth="1"/>
    <col min="11779" max="11781" width="15.7109375" style="739" customWidth="1"/>
    <col min="11782" max="11782" width="13.7109375" style="739" customWidth="1"/>
    <col min="11783" max="11783" width="15.7109375" style="739" customWidth="1"/>
    <col min="11784" max="11784" width="12.7109375" style="739" customWidth="1"/>
    <col min="11785" max="11785" width="1.7109375" style="739" customWidth="1"/>
    <col min="11786" max="12032" width="11.42578125" style="739"/>
    <col min="12033" max="12033" width="1.7109375" style="739" customWidth="1"/>
    <col min="12034" max="12034" width="16.7109375" style="739" customWidth="1"/>
    <col min="12035" max="12037" width="15.7109375" style="739" customWidth="1"/>
    <col min="12038" max="12038" width="13.7109375" style="739" customWidth="1"/>
    <col min="12039" max="12039" width="15.7109375" style="739" customWidth="1"/>
    <col min="12040" max="12040" width="12.7109375" style="739" customWidth="1"/>
    <col min="12041" max="12041" width="1.7109375" style="739" customWidth="1"/>
    <col min="12042" max="12288" width="11.42578125" style="739"/>
    <col min="12289" max="12289" width="1.7109375" style="739" customWidth="1"/>
    <col min="12290" max="12290" width="16.7109375" style="739" customWidth="1"/>
    <col min="12291" max="12293" width="15.7109375" style="739" customWidth="1"/>
    <col min="12294" max="12294" width="13.7109375" style="739" customWidth="1"/>
    <col min="12295" max="12295" width="15.7109375" style="739" customWidth="1"/>
    <col min="12296" max="12296" width="12.7109375" style="739" customWidth="1"/>
    <col min="12297" max="12297" width="1.7109375" style="739" customWidth="1"/>
    <col min="12298" max="12544" width="11.42578125" style="739"/>
    <col min="12545" max="12545" width="1.7109375" style="739" customWidth="1"/>
    <col min="12546" max="12546" width="16.7109375" style="739" customWidth="1"/>
    <col min="12547" max="12549" width="15.7109375" style="739" customWidth="1"/>
    <col min="12550" max="12550" width="13.7109375" style="739" customWidth="1"/>
    <col min="12551" max="12551" width="15.7109375" style="739" customWidth="1"/>
    <col min="12552" max="12552" width="12.7109375" style="739" customWidth="1"/>
    <col min="12553" max="12553" width="1.7109375" style="739" customWidth="1"/>
    <col min="12554" max="12800" width="11.42578125" style="739"/>
    <col min="12801" max="12801" width="1.7109375" style="739" customWidth="1"/>
    <col min="12802" max="12802" width="16.7109375" style="739" customWidth="1"/>
    <col min="12803" max="12805" width="15.7109375" style="739" customWidth="1"/>
    <col min="12806" max="12806" width="13.7109375" style="739" customWidth="1"/>
    <col min="12807" max="12807" width="15.7109375" style="739" customWidth="1"/>
    <col min="12808" max="12808" width="12.7109375" style="739" customWidth="1"/>
    <col min="12809" max="12809" width="1.7109375" style="739" customWidth="1"/>
    <col min="12810" max="13056" width="11.42578125" style="739"/>
    <col min="13057" max="13057" width="1.7109375" style="739" customWidth="1"/>
    <col min="13058" max="13058" width="16.7109375" style="739" customWidth="1"/>
    <col min="13059" max="13061" width="15.7109375" style="739" customWidth="1"/>
    <col min="13062" max="13062" width="13.7109375" style="739" customWidth="1"/>
    <col min="13063" max="13063" width="15.7109375" style="739" customWidth="1"/>
    <col min="13064" max="13064" width="12.7109375" style="739" customWidth="1"/>
    <col min="13065" max="13065" width="1.7109375" style="739" customWidth="1"/>
    <col min="13066" max="13312" width="11.42578125" style="739"/>
    <col min="13313" max="13313" width="1.7109375" style="739" customWidth="1"/>
    <col min="13314" max="13314" width="16.7109375" style="739" customWidth="1"/>
    <col min="13315" max="13317" width="15.7109375" style="739" customWidth="1"/>
    <col min="13318" max="13318" width="13.7109375" style="739" customWidth="1"/>
    <col min="13319" max="13319" width="15.7109375" style="739" customWidth="1"/>
    <col min="13320" max="13320" width="12.7109375" style="739" customWidth="1"/>
    <col min="13321" max="13321" width="1.7109375" style="739" customWidth="1"/>
    <col min="13322" max="13568" width="11.42578125" style="739"/>
    <col min="13569" max="13569" width="1.7109375" style="739" customWidth="1"/>
    <col min="13570" max="13570" width="16.7109375" style="739" customWidth="1"/>
    <col min="13571" max="13573" width="15.7109375" style="739" customWidth="1"/>
    <col min="13574" max="13574" width="13.7109375" style="739" customWidth="1"/>
    <col min="13575" max="13575" width="15.7109375" style="739" customWidth="1"/>
    <col min="13576" max="13576" width="12.7109375" style="739" customWidth="1"/>
    <col min="13577" max="13577" width="1.7109375" style="739" customWidth="1"/>
    <col min="13578" max="13824" width="11.42578125" style="739"/>
    <col min="13825" max="13825" width="1.7109375" style="739" customWidth="1"/>
    <col min="13826" max="13826" width="16.7109375" style="739" customWidth="1"/>
    <col min="13827" max="13829" width="15.7109375" style="739" customWidth="1"/>
    <col min="13830" max="13830" width="13.7109375" style="739" customWidth="1"/>
    <col min="13831" max="13831" width="15.7109375" style="739" customWidth="1"/>
    <col min="13832" max="13832" width="12.7109375" style="739" customWidth="1"/>
    <col min="13833" max="13833" width="1.7109375" style="739" customWidth="1"/>
    <col min="13834" max="14080" width="11.42578125" style="739"/>
    <col min="14081" max="14081" width="1.7109375" style="739" customWidth="1"/>
    <col min="14082" max="14082" width="16.7109375" style="739" customWidth="1"/>
    <col min="14083" max="14085" width="15.7109375" style="739" customWidth="1"/>
    <col min="14086" max="14086" width="13.7109375" style="739" customWidth="1"/>
    <col min="14087" max="14087" width="15.7109375" style="739" customWidth="1"/>
    <col min="14088" max="14088" width="12.7109375" style="739" customWidth="1"/>
    <col min="14089" max="14089" width="1.7109375" style="739" customWidth="1"/>
    <col min="14090" max="14336" width="11.42578125" style="739"/>
    <col min="14337" max="14337" width="1.7109375" style="739" customWidth="1"/>
    <col min="14338" max="14338" width="16.7109375" style="739" customWidth="1"/>
    <col min="14339" max="14341" width="15.7109375" style="739" customWidth="1"/>
    <col min="14342" max="14342" width="13.7109375" style="739" customWidth="1"/>
    <col min="14343" max="14343" width="15.7109375" style="739" customWidth="1"/>
    <col min="14344" max="14344" width="12.7109375" style="739" customWidth="1"/>
    <col min="14345" max="14345" width="1.7109375" style="739" customWidth="1"/>
    <col min="14346" max="14592" width="11.42578125" style="739"/>
    <col min="14593" max="14593" width="1.7109375" style="739" customWidth="1"/>
    <col min="14594" max="14594" width="16.7109375" style="739" customWidth="1"/>
    <col min="14595" max="14597" width="15.7109375" style="739" customWidth="1"/>
    <col min="14598" max="14598" width="13.7109375" style="739" customWidth="1"/>
    <col min="14599" max="14599" width="15.7109375" style="739" customWidth="1"/>
    <col min="14600" max="14600" width="12.7109375" style="739" customWidth="1"/>
    <col min="14601" max="14601" width="1.7109375" style="739" customWidth="1"/>
    <col min="14602" max="14848" width="11.42578125" style="739"/>
    <col min="14849" max="14849" width="1.7109375" style="739" customWidth="1"/>
    <col min="14850" max="14850" width="16.7109375" style="739" customWidth="1"/>
    <col min="14851" max="14853" width="15.7109375" style="739" customWidth="1"/>
    <col min="14854" max="14854" width="13.7109375" style="739" customWidth="1"/>
    <col min="14855" max="14855" width="15.7109375" style="739" customWidth="1"/>
    <col min="14856" max="14856" width="12.7109375" style="739" customWidth="1"/>
    <col min="14857" max="14857" width="1.7109375" style="739" customWidth="1"/>
    <col min="14858" max="15104" width="11.42578125" style="739"/>
    <col min="15105" max="15105" width="1.7109375" style="739" customWidth="1"/>
    <col min="15106" max="15106" width="16.7109375" style="739" customWidth="1"/>
    <col min="15107" max="15109" width="15.7109375" style="739" customWidth="1"/>
    <col min="15110" max="15110" width="13.7109375" style="739" customWidth="1"/>
    <col min="15111" max="15111" width="15.7109375" style="739" customWidth="1"/>
    <col min="15112" max="15112" width="12.7109375" style="739" customWidth="1"/>
    <col min="15113" max="15113" width="1.7109375" style="739" customWidth="1"/>
    <col min="15114" max="15360" width="11.42578125" style="739"/>
    <col min="15361" max="15361" width="1.7109375" style="739" customWidth="1"/>
    <col min="15362" max="15362" width="16.7109375" style="739" customWidth="1"/>
    <col min="15363" max="15365" width="15.7109375" style="739" customWidth="1"/>
    <col min="15366" max="15366" width="13.7109375" style="739" customWidth="1"/>
    <col min="15367" max="15367" width="15.7109375" style="739" customWidth="1"/>
    <col min="15368" max="15368" width="12.7109375" style="739" customWidth="1"/>
    <col min="15369" max="15369" width="1.7109375" style="739" customWidth="1"/>
    <col min="15370" max="15616" width="11.42578125" style="739"/>
    <col min="15617" max="15617" width="1.7109375" style="739" customWidth="1"/>
    <col min="15618" max="15618" width="16.7109375" style="739" customWidth="1"/>
    <col min="15619" max="15621" width="15.7109375" style="739" customWidth="1"/>
    <col min="15622" max="15622" width="13.7109375" style="739" customWidth="1"/>
    <col min="15623" max="15623" width="15.7109375" style="739" customWidth="1"/>
    <col min="15624" max="15624" width="12.7109375" style="739" customWidth="1"/>
    <col min="15625" max="15625" width="1.7109375" style="739" customWidth="1"/>
    <col min="15626" max="15872" width="11.42578125" style="739"/>
    <col min="15873" max="15873" width="1.7109375" style="739" customWidth="1"/>
    <col min="15874" max="15874" width="16.7109375" style="739" customWidth="1"/>
    <col min="15875" max="15877" width="15.7109375" style="739" customWidth="1"/>
    <col min="15878" max="15878" width="13.7109375" style="739" customWidth="1"/>
    <col min="15879" max="15879" width="15.7109375" style="739" customWidth="1"/>
    <col min="15880" max="15880" width="12.7109375" style="739" customWidth="1"/>
    <col min="15881" max="15881" width="1.7109375" style="739" customWidth="1"/>
    <col min="15882" max="16128" width="11.42578125" style="739"/>
    <col min="16129" max="16129" width="1.7109375" style="739" customWidth="1"/>
    <col min="16130" max="16130" width="16.7109375" style="739" customWidth="1"/>
    <col min="16131" max="16133" width="15.7109375" style="739" customWidth="1"/>
    <col min="16134" max="16134" width="13.7109375" style="739" customWidth="1"/>
    <col min="16135" max="16135" width="15.7109375" style="739" customWidth="1"/>
    <col min="16136" max="16136" width="12.7109375" style="739" customWidth="1"/>
    <col min="16137" max="16137" width="1.7109375" style="739" customWidth="1"/>
    <col min="16138" max="16384" width="11.42578125" style="739"/>
  </cols>
  <sheetData>
    <row r="1" spans="2:11" ht="10.35" customHeight="1" thickBot="1"/>
    <row r="2" spans="2:11" ht="15" customHeight="1">
      <c r="B2" s="740"/>
      <c r="C2" s="741"/>
      <c r="D2" s="741"/>
      <c r="E2" s="742"/>
      <c r="F2" s="1624" t="s">
        <v>1734</v>
      </c>
      <c r="G2" s="1625"/>
      <c r="H2" s="1626"/>
    </row>
    <row r="3" spans="2:11" ht="47.25" customHeight="1" thickBot="1">
      <c r="B3" s="743"/>
      <c r="C3" s="1628" t="s">
        <v>320</v>
      </c>
      <c r="D3" s="1628"/>
      <c r="E3" s="1629"/>
      <c r="F3" s="1627"/>
      <c r="G3" s="1628"/>
      <c r="H3" s="1629"/>
    </row>
    <row r="4" spans="2:11" ht="15" customHeight="1" thickBot="1">
      <c r="B4" s="744"/>
      <c r="C4" s="744"/>
      <c r="D4" s="744"/>
      <c r="E4" s="744"/>
      <c r="F4" s="744"/>
      <c r="G4" s="744"/>
      <c r="H4" s="744"/>
    </row>
    <row r="5" spans="2:11" ht="38.25" customHeight="1" thickBot="1">
      <c r="B5" s="1630"/>
      <c r="C5" s="1631"/>
      <c r="D5" s="1632"/>
      <c r="E5" s="1632"/>
      <c r="F5" s="1633"/>
      <c r="G5" s="1634" t="s">
        <v>1765</v>
      </c>
      <c r="H5" s="1635"/>
    </row>
    <row r="6" spans="2:11" ht="15" customHeight="1" thickBot="1">
      <c r="B6" s="744"/>
      <c r="C6" s="744"/>
      <c r="D6" s="744"/>
      <c r="E6" s="744"/>
      <c r="F6" s="744"/>
      <c r="G6" s="744"/>
      <c r="H6" s="744"/>
    </row>
    <row r="7" spans="2:11" ht="41.1" customHeight="1" thickBot="1">
      <c r="B7" s="1630" t="str">
        <f>+'PRESUPUESTO OFICIAL'!G52</f>
        <v>SUMINISTRO E INSTALACIÓN DE VENTANAL Y MARCO Y/O PUERTA CRISTAL TEMPLADO 8 MM</v>
      </c>
      <c r="C7" s="1631"/>
      <c r="D7" s="1632"/>
      <c r="E7" s="1632"/>
      <c r="F7" s="1633"/>
      <c r="G7" s="1636" t="s">
        <v>1735</v>
      </c>
      <c r="H7" s="1637"/>
    </row>
    <row r="8" spans="2:11" ht="15" customHeight="1">
      <c r="B8" s="744"/>
      <c r="C8" s="744"/>
      <c r="D8" s="744"/>
      <c r="E8" s="744"/>
      <c r="F8" s="744"/>
      <c r="G8" s="744"/>
      <c r="H8" s="744"/>
    </row>
    <row r="9" spans="2:11" ht="15" customHeight="1" thickBot="1">
      <c r="B9" s="1638" t="s">
        <v>1736</v>
      </c>
      <c r="C9" s="1638"/>
      <c r="D9" s="1638"/>
      <c r="E9" s="1638"/>
      <c r="F9" s="1638"/>
      <c r="G9" s="1638"/>
      <c r="H9" s="1638"/>
    </row>
    <row r="10" spans="2:11" ht="15" customHeight="1">
      <c r="B10" s="1639" t="s">
        <v>1737</v>
      </c>
      <c r="C10" s="1640"/>
      <c r="D10" s="745" t="s">
        <v>1738</v>
      </c>
      <c r="E10" s="745" t="s">
        <v>26</v>
      </c>
      <c r="F10" s="745" t="s">
        <v>1739</v>
      </c>
      <c r="G10" s="746" t="s">
        <v>1740</v>
      </c>
      <c r="H10" s="1641"/>
    </row>
    <row r="11" spans="2:11" ht="15" customHeight="1">
      <c r="B11" s="1644" t="s">
        <v>1741</v>
      </c>
      <c r="C11" s="1645"/>
      <c r="D11" s="747"/>
      <c r="E11" s="747"/>
      <c r="F11" s="747">
        <v>5.0000000000000001E-4</v>
      </c>
      <c r="G11" s="798">
        <f>+F11*H39</f>
        <v>245.40207500000002</v>
      </c>
      <c r="H11" s="1642"/>
    </row>
    <row r="12" spans="2:11" ht="15" customHeight="1">
      <c r="B12" s="1646"/>
      <c r="C12" s="1647"/>
      <c r="D12" s="747"/>
      <c r="E12" s="749"/>
      <c r="F12" s="747"/>
      <c r="G12" s="798"/>
      <c r="H12" s="1642"/>
      <c r="K12" s="750"/>
    </row>
    <row r="13" spans="2:11" ht="15" customHeight="1" thickBot="1">
      <c r="B13" s="1648"/>
      <c r="C13" s="1649"/>
      <c r="D13" s="751"/>
      <c r="E13" s="752"/>
      <c r="F13" s="751"/>
      <c r="G13" s="753"/>
      <c r="H13" s="1643"/>
    </row>
    <row r="14" spans="2:11" ht="15" customHeight="1" thickBot="1">
      <c r="B14" s="754"/>
      <c r="C14" s="754"/>
      <c r="D14" s="754"/>
      <c r="E14" s="754"/>
      <c r="F14" s="755"/>
      <c r="G14" s="756" t="s">
        <v>1742</v>
      </c>
    </row>
    <row r="15" spans="2:11" ht="15" customHeight="1" thickBot="1">
      <c r="B15" s="744"/>
      <c r="C15" s="744"/>
      <c r="D15" s="744"/>
      <c r="E15" s="744"/>
      <c r="F15" s="744"/>
      <c r="G15" s="755"/>
      <c r="H15" s="757">
        <f>SUM(G11:G12)</f>
        <v>245.40207500000002</v>
      </c>
    </row>
    <row r="16" spans="2:11" ht="15" customHeight="1" thickBot="1">
      <c r="B16" s="1638" t="s">
        <v>1743</v>
      </c>
      <c r="C16" s="1638"/>
      <c r="D16" s="1638"/>
      <c r="E16" s="1638"/>
      <c r="F16" s="1638"/>
      <c r="G16" s="1638"/>
      <c r="H16" s="1638"/>
    </row>
    <row r="17" spans="2:8" ht="15" customHeight="1">
      <c r="B17" s="1639" t="s">
        <v>1737</v>
      </c>
      <c r="C17" s="1640"/>
      <c r="D17" s="745" t="s">
        <v>22</v>
      </c>
      <c r="E17" s="745" t="s">
        <v>4</v>
      </c>
      <c r="F17" s="745" t="s">
        <v>1740</v>
      </c>
      <c r="G17" s="746" t="s">
        <v>1744</v>
      </c>
      <c r="H17" s="1641"/>
    </row>
    <row r="18" spans="2:8" ht="24.75" customHeight="1">
      <c r="B18" s="1644" t="s">
        <v>1758</v>
      </c>
      <c r="C18" s="1645"/>
      <c r="D18" s="747" t="s">
        <v>52</v>
      </c>
      <c r="E18" s="758">
        <v>1</v>
      </c>
      <c r="F18" s="759">
        <f>+(829900/(1*1.9))</f>
        <v>436789.47368421056</v>
      </c>
      <c r="G18" s="760">
        <f>+F18*E18</f>
        <v>436789.47368421056</v>
      </c>
      <c r="H18" s="1642"/>
    </row>
    <row r="19" spans="2:8" ht="15" customHeight="1">
      <c r="B19" s="1644" t="s">
        <v>1759</v>
      </c>
      <c r="C19" s="1645"/>
      <c r="D19" s="761" t="s">
        <v>1760</v>
      </c>
      <c r="E19" s="762">
        <v>0.1</v>
      </c>
      <c r="F19" s="763">
        <f>+F18*0.05</f>
        <v>21839.47368421053</v>
      </c>
      <c r="G19" s="760">
        <f>+E19*F19</f>
        <v>2183.9473684210529</v>
      </c>
      <c r="H19" s="1642"/>
    </row>
    <row r="20" spans="2:8" ht="15" customHeight="1">
      <c r="B20" s="1644"/>
      <c r="C20" s="1645"/>
      <c r="D20" s="761"/>
      <c r="E20" s="761"/>
      <c r="F20" s="763"/>
      <c r="G20" s="760"/>
      <c r="H20" s="1642"/>
    </row>
    <row r="21" spans="2:8" ht="15" customHeight="1" thickBot="1">
      <c r="B21" s="1648"/>
      <c r="C21" s="1649"/>
      <c r="D21" s="751"/>
      <c r="E21" s="751"/>
      <c r="F21" s="752"/>
      <c r="G21" s="753"/>
      <c r="H21" s="1643"/>
    </row>
    <row r="22" spans="2:8" ht="15" customHeight="1" thickBot="1">
      <c r="B22" s="744"/>
      <c r="C22" s="744"/>
      <c r="D22" s="744"/>
      <c r="E22" s="744"/>
      <c r="F22" s="744"/>
      <c r="G22" s="764" t="s">
        <v>1742</v>
      </c>
      <c r="H22" s="765">
        <f>SUM(G18:G21)</f>
        <v>438973.42105263163</v>
      </c>
    </row>
    <row r="23" spans="2:8" ht="15" customHeight="1">
      <c r="B23" s="744"/>
      <c r="C23" s="744"/>
      <c r="D23" s="744"/>
      <c r="E23" s="744"/>
      <c r="F23" s="744"/>
      <c r="G23" s="744"/>
      <c r="H23" s="766"/>
    </row>
    <row r="24" spans="2:8" ht="15" customHeight="1" thickBot="1">
      <c r="B24" s="1638" t="s">
        <v>1747</v>
      </c>
      <c r="C24" s="1638"/>
      <c r="D24" s="1638"/>
      <c r="E24" s="1638"/>
      <c r="F24" s="1638"/>
      <c r="G24" s="1638"/>
      <c r="H24" s="1638"/>
    </row>
    <row r="25" spans="2:8" ht="15" customHeight="1">
      <c r="B25" s="767" t="s">
        <v>33</v>
      </c>
      <c r="C25" s="745" t="s">
        <v>4</v>
      </c>
      <c r="D25" s="745" t="s">
        <v>35</v>
      </c>
      <c r="E25" s="745" t="s">
        <v>1748</v>
      </c>
      <c r="F25" s="745" t="s">
        <v>36</v>
      </c>
      <c r="G25" s="768" t="s">
        <v>1740</v>
      </c>
      <c r="H25" s="1641"/>
    </row>
    <row r="26" spans="2:8" ht="15" customHeight="1">
      <c r="B26" s="769"/>
      <c r="C26" s="747"/>
      <c r="D26" s="747"/>
      <c r="E26" s="747"/>
      <c r="F26" s="749"/>
      <c r="G26" s="770"/>
      <c r="H26" s="1642"/>
    </row>
    <row r="27" spans="2:8" ht="15" customHeight="1" thickBot="1">
      <c r="B27" s="771"/>
      <c r="C27" s="751"/>
      <c r="D27" s="751"/>
      <c r="E27" s="751"/>
      <c r="F27" s="752"/>
      <c r="G27" s="772"/>
      <c r="H27" s="1643"/>
    </row>
    <row r="28" spans="2:8" ht="15" customHeight="1" thickBot="1">
      <c r="B28" s="744"/>
      <c r="C28" s="744"/>
      <c r="D28" s="744"/>
      <c r="E28" s="744"/>
      <c r="F28" s="744"/>
      <c r="G28" s="764" t="s">
        <v>1742</v>
      </c>
      <c r="H28" s="773">
        <f>SUM(G26:G27)</f>
        <v>0</v>
      </c>
    </row>
    <row r="29" spans="2:8" ht="15" customHeight="1">
      <c r="B29" s="744"/>
      <c r="C29" s="744"/>
      <c r="D29" s="744"/>
      <c r="E29" s="744"/>
      <c r="F29" s="744"/>
      <c r="G29" s="744"/>
      <c r="H29" s="766"/>
    </row>
    <row r="30" spans="2:8" ht="15" customHeight="1" thickBot="1">
      <c r="B30" s="1638" t="s">
        <v>1749</v>
      </c>
      <c r="C30" s="1638"/>
      <c r="D30" s="1638"/>
      <c r="E30" s="1638"/>
      <c r="F30" s="1638"/>
      <c r="G30" s="1638"/>
      <c r="H30" s="1638"/>
    </row>
    <row r="31" spans="2:8" ht="15" customHeight="1" thickBot="1">
      <c r="B31" s="774" t="s">
        <v>38</v>
      </c>
      <c r="C31" s="775" t="s">
        <v>39</v>
      </c>
      <c r="D31" s="775" t="s">
        <v>40</v>
      </c>
      <c r="E31" s="775" t="s">
        <v>41</v>
      </c>
      <c r="F31" s="775" t="s">
        <v>27</v>
      </c>
      <c r="G31" s="776" t="s">
        <v>1740</v>
      </c>
      <c r="H31" s="1641"/>
    </row>
    <row r="32" spans="2:8" ht="15" customHeight="1">
      <c r="B32" s="777" t="s">
        <v>73</v>
      </c>
      <c r="C32" s="800">
        <f>+'MATRIZ DE MERCADO LA LT'!J272</f>
        <v>107251</v>
      </c>
      <c r="D32" s="778"/>
      <c r="E32" s="779"/>
      <c r="F32" s="780">
        <v>500</v>
      </c>
      <c r="G32" s="781">
        <f>+C32/F32</f>
        <v>214.50200000000001</v>
      </c>
      <c r="H32" s="1642"/>
    </row>
    <row r="33" spans="1:8" ht="15" customHeight="1">
      <c r="B33" s="782" t="s">
        <v>1766</v>
      </c>
      <c r="C33" s="800">
        <f>+'MATRIZ DE MERCADO LA LT'!J245</f>
        <v>53625</v>
      </c>
      <c r="D33" s="784"/>
      <c r="E33" s="779"/>
      <c r="F33" s="747">
        <f>+F32</f>
        <v>500</v>
      </c>
      <c r="G33" s="781">
        <f>+C33/F33</f>
        <v>107.25</v>
      </c>
      <c r="H33" s="1642"/>
    </row>
    <row r="34" spans="1:8" ht="15" customHeight="1">
      <c r="B34" s="782"/>
      <c r="C34" s="783"/>
      <c r="D34" s="747"/>
      <c r="E34" s="749"/>
      <c r="F34" s="747"/>
      <c r="G34" s="785"/>
      <c r="H34" s="1642"/>
    </row>
    <row r="35" spans="1:8" ht="15" customHeight="1" thickBot="1">
      <c r="B35" s="771"/>
      <c r="C35" s="751"/>
      <c r="D35" s="751"/>
      <c r="E35" s="751"/>
      <c r="F35" s="751"/>
      <c r="G35" s="786"/>
      <c r="H35" s="1643"/>
    </row>
    <row r="36" spans="1:8" ht="15" customHeight="1" thickBot="1">
      <c r="B36" s="744" t="s">
        <v>1742</v>
      </c>
      <c r="C36" s="744"/>
      <c r="D36" s="744"/>
      <c r="E36" s="744"/>
      <c r="F36" s="744"/>
      <c r="G36" s="764" t="s">
        <v>1742</v>
      </c>
      <c r="H36" s="765">
        <f>SUM(G32:G35)</f>
        <v>321.75200000000001</v>
      </c>
    </row>
    <row r="37" spans="1:8" ht="15" customHeight="1" thickBot="1">
      <c r="B37" s="744"/>
      <c r="C37" s="744"/>
      <c r="D37" s="744"/>
      <c r="E37" s="744"/>
      <c r="F37" s="744"/>
      <c r="G37" s="744"/>
      <c r="H37" s="766"/>
    </row>
    <row r="38" spans="1:8" ht="15" customHeight="1" thickBot="1">
      <c r="B38" s="1652" t="s">
        <v>1750</v>
      </c>
      <c r="C38" s="1653"/>
      <c r="D38" s="1653"/>
      <c r="E38" s="1653"/>
      <c r="F38" s="1653"/>
      <c r="G38" s="1654"/>
      <c r="H38" s="757">
        <f>(H15+H22+H36)</f>
        <v>439540.5751276316</v>
      </c>
    </row>
    <row r="39" spans="1:8" ht="15" customHeight="1">
      <c r="A39" s="787"/>
      <c r="B39" s="787"/>
      <c r="C39" s="787"/>
      <c r="D39" s="787"/>
      <c r="E39" s="1655"/>
      <c r="F39" s="1656"/>
      <c r="G39" s="1657"/>
      <c r="H39" s="788">
        <v>490804.15</v>
      </c>
    </row>
    <row r="40" spans="1:8" ht="15" customHeight="1">
      <c r="A40" s="787"/>
      <c r="B40" s="787"/>
      <c r="C40" s="787"/>
      <c r="D40" s="787"/>
      <c r="E40" s="1650" t="s">
        <v>1751</v>
      </c>
      <c r="F40" s="1650"/>
      <c r="G40" s="789">
        <v>0.22</v>
      </c>
      <c r="H40" s="790">
        <f>ROUND(H38*G40,0)</f>
        <v>96699</v>
      </c>
    </row>
    <row r="41" spans="1:8" ht="15" customHeight="1">
      <c r="A41" s="787"/>
      <c r="B41" s="787"/>
      <c r="C41" s="787"/>
      <c r="D41" s="787"/>
      <c r="E41" s="1650" t="s">
        <v>1752</v>
      </c>
      <c r="F41" s="1650"/>
      <c r="G41" s="789">
        <v>0.02</v>
      </c>
      <c r="H41" s="790">
        <f>ROUND(H38*G41,0)</f>
        <v>8791</v>
      </c>
    </row>
    <row r="42" spans="1:8" ht="15" customHeight="1">
      <c r="A42" s="787"/>
      <c r="B42" s="787"/>
      <c r="C42" s="787"/>
      <c r="D42" s="787"/>
      <c r="E42" s="1650" t="s">
        <v>1753</v>
      </c>
      <c r="F42" s="1650"/>
      <c r="G42" s="789">
        <v>0.05</v>
      </c>
      <c r="H42" s="790">
        <f>ROUND(H38*G42,0)</f>
        <v>21977</v>
      </c>
    </row>
    <row r="43" spans="1:8" ht="15" customHeight="1">
      <c r="A43" s="787"/>
      <c r="B43" s="787"/>
      <c r="C43" s="787"/>
      <c r="D43" s="787"/>
      <c r="E43" s="1651" t="s">
        <v>1754</v>
      </c>
      <c r="F43" s="1651"/>
      <c r="G43" s="1651"/>
      <c r="H43" s="792">
        <f>ROUND(H38+H40+H41+H42,0)</f>
        <v>567008</v>
      </c>
    </row>
    <row r="44" spans="1:8" ht="15" customHeight="1">
      <c r="A44" s="787"/>
      <c r="B44" s="787"/>
      <c r="C44" s="787"/>
      <c r="D44" s="787"/>
      <c r="E44" s="787"/>
      <c r="F44" s="787"/>
      <c r="G44" s="787"/>
      <c r="H44" s="787"/>
    </row>
    <row r="45" spans="1:8" ht="15" customHeight="1" thickBot="1">
      <c r="B45" s="793"/>
      <c r="C45" s="794"/>
      <c r="D45" s="794"/>
      <c r="E45" s="795"/>
      <c r="F45" s="794"/>
      <c r="G45" s="796"/>
      <c r="H45" s="797"/>
    </row>
  </sheetData>
  <mergeCells count="29">
    <mergeCell ref="E40:F40"/>
    <mergeCell ref="E41:F41"/>
    <mergeCell ref="E42:F42"/>
    <mergeCell ref="E43:G43"/>
    <mergeCell ref="B24:H24"/>
    <mergeCell ref="H25:H27"/>
    <mergeCell ref="B30:H30"/>
    <mergeCell ref="H31:H35"/>
    <mergeCell ref="B38:G38"/>
    <mergeCell ref="E39:G39"/>
    <mergeCell ref="B16:H16"/>
    <mergeCell ref="B17:C17"/>
    <mergeCell ref="H17:H21"/>
    <mergeCell ref="B18:C18"/>
    <mergeCell ref="B19:C19"/>
    <mergeCell ref="B20:C20"/>
    <mergeCell ref="B21:C21"/>
    <mergeCell ref="B9:H9"/>
    <mergeCell ref="B10:C10"/>
    <mergeCell ref="H10:H13"/>
    <mergeCell ref="B11:C11"/>
    <mergeCell ref="B12:C12"/>
    <mergeCell ref="B13:C13"/>
    <mergeCell ref="F2:H3"/>
    <mergeCell ref="C3:E3"/>
    <mergeCell ref="B5:F5"/>
    <mergeCell ref="G5:H5"/>
    <mergeCell ref="B7:F7"/>
    <mergeCell ref="G7:H7"/>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46286E-36D1-5F41-95A0-C942FD9AD31F}">
  <dimension ref="A1:K45"/>
  <sheetViews>
    <sheetView workbookViewId="0">
      <selection activeCell="D19" sqref="D19"/>
    </sheetView>
  </sheetViews>
  <sheetFormatPr baseColWidth="10" defaultColWidth="11.42578125" defaultRowHeight="15" customHeight="1"/>
  <cols>
    <col min="1" max="1" width="1.7109375" style="739" customWidth="1"/>
    <col min="2" max="2" width="16.7109375" style="739" customWidth="1"/>
    <col min="3" max="5" width="15.7109375" style="739" customWidth="1"/>
    <col min="6" max="6" width="13.7109375" style="739" customWidth="1"/>
    <col min="7" max="7" width="15.7109375" style="739" customWidth="1"/>
    <col min="8" max="8" width="13.42578125" style="739" bestFit="1" customWidth="1"/>
    <col min="9" max="9" width="1.7109375" style="739" customWidth="1"/>
    <col min="10" max="256" width="11.42578125" style="739"/>
    <col min="257" max="257" width="1.7109375" style="739" customWidth="1"/>
    <col min="258" max="258" width="16.7109375" style="739" customWidth="1"/>
    <col min="259" max="261" width="15.7109375" style="739" customWidth="1"/>
    <col min="262" max="262" width="13.7109375" style="739" customWidth="1"/>
    <col min="263" max="263" width="15.7109375" style="739" customWidth="1"/>
    <col min="264" max="264" width="12.7109375" style="739" customWidth="1"/>
    <col min="265" max="265" width="1.7109375" style="739" customWidth="1"/>
    <col min="266" max="512" width="11.42578125" style="739"/>
    <col min="513" max="513" width="1.7109375" style="739" customWidth="1"/>
    <col min="514" max="514" width="16.7109375" style="739" customWidth="1"/>
    <col min="515" max="517" width="15.7109375" style="739" customWidth="1"/>
    <col min="518" max="518" width="13.7109375" style="739" customWidth="1"/>
    <col min="519" max="519" width="15.7109375" style="739" customWidth="1"/>
    <col min="520" max="520" width="12.7109375" style="739" customWidth="1"/>
    <col min="521" max="521" width="1.7109375" style="739" customWidth="1"/>
    <col min="522" max="768" width="11.42578125" style="739"/>
    <col min="769" max="769" width="1.7109375" style="739" customWidth="1"/>
    <col min="770" max="770" width="16.7109375" style="739" customWidth="1"/>
    <col min="771" max="773" width="15.7109375" style="739" customWidth="1"/>
    <col min="774" max="774" width="13.7109375" style="739" customWidth="1"/>
    <col min="775" max="775" width="15.7109375" style="739" customWidth="1"/>
    <col min="776" max="776" width="12.7109375" style="739" customWidth="1"/>
    <col min="777" max="777" width="1.7109375" style="739" customWidth="1"/>
    <col min="778" max="1024" width="11.42578125" style="739"/>
    <col min="1025" max="1025" width="1.7109375" style="739" customWidth="1"/>
    <col min="1026" max="1026" width="16.7109375" style="739" customWidth="1"/>
    <col min="1027" max="1029" width="15.7109375" style="739" customWidth="1"/>
    <col min="1030" max="1030" width="13.7109375" style="739" customWidth="1"/>
    <col min="1031" max="1031" width="15.7109375" style="739" customWidth="1"/>
    <col min="1032" max="1032" width="12.7109375" style="739" customWidth="1"/>
    <col min="1033" max="1033" width="1.7109375" style="739" customWidth="1"/>
    <col min="1034" max="1280" width="11.42578125" style="739"/>
    <col min="1281" max="1281" width="1.7109375" style="739" customWidth="1"/>
    <col min="1282" max="1282" width="16.7109375" style="739" customWidth="1"/>
    <col min="1283" max="1285" width="15.7109375" style="739" customWidth="1"/>
    <col min="1286" max="1286" width="13.7109375" style="739" customWidth="1"/>
    <col min="1287" max="1287" width="15.7109375" style="739" customWidth="1"/>
    <col min="1288" max="1288" width="12.7109375" style="739" customWidth="1"/>
    <col min="1289" max="1289" width="1.7109375" style="739" customWidth="1"/>
    <col min="1290" max="1536" width="11.42578125" style="739"/>
    <col min="1537" max="1537" width="1.7109375" style="739" customWidth="1"/>
    <col min="1538" max="1538" width="16.7109375" style="739" customWidth="1"/>
    <col min="1539" max="1541" width="15.7109375" style="739" customWidth="1"/>
    <col min="1542" max="1542" width="13.7109375" style="739" customWidth="1"/>
    <col min="1543" max="1543" width="15.7109375" style="739" customWidth="1"/>
    <col min="1544" max="1544" width="12.7109375" style="739" customWidth="1"/>
    <col min="1545" max="1545" width="1.7109375" style="739" customWidth="1"/>
    <col min="1546" max="1792" width="11.42578125" style="739"/>
    <col min="1793" max="1793" width="1.7109375" style="739" customWidth="1"/>
    <col min="1794" max="1794" width="16.7109375" style="739" customWidth="1"/>
    <col min="1795" max="1797" width="15.7109375" style="739" customWidth="1"/>
    <col min="1798" max="1798" width="13.7109375" style="739" customWidth="1"/>
    <col min="1799" max="1799" width="15.7109375" style="739" customWidth="1"/>
    <col min="1800" max="1800" width="12.7109375" style="739" customWidth="1"/>
    <col min="1801" max="1801" width="1.7109375" style="739" customWidth="1"/>
    <col min="1802" max="2048" width="11.42578125" style="739"/>
    <col min="2049" max="2049" width="1.7109375" style="739" customWidth="1"/>
    <col min="2050" max="2050" width="16.7109375" style="739" customWidth="1"/>
    <col min="2051" max="2053" width="15.7109375" style="739" customWidth="1"/>
    <col min="2054" max="2054" width="13.7109375" style="739" customWidth="1"/>
    <col min="2055" max="2055" width="15.7109375" style="739" customWidth="1"/>
    <col min="2056" max="2056" width="12.7109375" style="739" customWidth="1"/>
    <col min="2057" max="2057" width="1.7109375" style="739" customWidth="1"/>
    <col min="2058" max="2304" width="11.42578125" style="739"/>
    <col min="2305" max="2305" width="1.7109375" style="739" customWidth="1"/>
    <col min="2306" max="2306" width="16.7109375" style="739" customWidth="1"/>
    <col min="2307" max="2309" width="15.7109375" style="739" customWidth="1"/>
    <col min="2310" max="2310" width="13.7109375" style="739" customWidth="1"/>
    <col min="2311" max="2311" width="15.7109375" style="739" customWidth="1"/>
    <col min="2312" max="2312" width="12.7109375" style="739" customWidth="1"/>
    <col min="2313" max="2313" width="1.7109375" style="739" customWidth="1"/>
    <col min="2314" max="2560" width="11.42578125" style="739"/>
    <col min="2561" max="2561" width="1.7109375" style="739" customWidth="1"/>
    <col min="2562" max="2562" width="16.7109375" style="739" customWidth="1"/>
    <col min="2563" max="2565" width="15.7109375" style="739" customWidth="1"/>
    <col min="2566" max="2566" width="13.7109375" style="739" customWidth="1"/>
    <col min="2567" max="2567" width="15.7109375" style="739" customWidth="1"/>
    <col min="2568" max="2568" width="12.7109375" style="739" customWidth="1"/>
    <col min="2569" max="2569" width="1.7109375" style="739" customWidth="1"/>
    <col min="2570" max="2816" width="11.42578125" style="739"/>
    <col min="2817" max="2817" width="1.7109375" style="739" customWidth="1"/>
    <col min="2818" max="2818" width="16.7109375" style="739" customWidth="1"/>
    <col min="2819" max="2821" width="15.7109375" style="739" customWidth="1"/>
    <col min="2822" max="2822" width="13.7109375" style="739" customWidth="1"/>
    <col min="2823" max="2823" width="15.7109375" style="739" customWidth="1"/>
    <col min="2824" max="2824" width="12.7109375" style="739" customWidth="1"/>
    <col min="2825" max="2825" width="1.7109375" style="739" customWidth="1"/>
    <col min="2826" max="3072" width="11.42578125" style="739"/>
    <col min="3073" max="3073" width="1.7109375" style="739" customWidth="1"/>
    <col min="3074" max="3074" width="16.7109375" style="739" customWidth="1"/>
    <col min="3075" max="3077" width="15.7109375" style="739" customWidth="1"/>
    <col min="3078" max="3078" width="13.7109375" style="739" customWidth="1"/>
    <col min="3079" max="3079" width="15.7109375" style="739" customWidth="1"/>
    <col min="3080" max="3080" width="12.7109375" style="739" customWidth="1"/>
    <col min="3081" max="3081" width="1.7109375" style="739" customWidth="1"/>
    <col min="3082" max="3328" width="11.42578125" style="739"/>
    <col min="3329" max="3329" width="1.7109375" style="739" customWidth="1"/>
    <col min="3330" max="3330" width="16.7109375" style="739" customWidth="1"/>
    <col min="3331" max="3333" width="15.7109375" style="739" customWidth="1"/>
    <col min="3334" max="3334" width="13.7109375" style="739" customWidth="1"/>
    <col min="3335" max="3335" width="15.7109375" style="739" customWidth="1"/>
    <col min="3336" max="3336" width="12.7109375" style="739" customWidth="1"/>
    <col min="3337" max="3337" width="1.7109375" style="739" customWidth="1"/>
    <col min="3338" max="3584" width="11.42578125" style="739"/>
    <col min="3585" max="3585" width="1.7109375" style="739" customWidth="1"/>
    <col min="3586" max="3586" width="16.7109375" style="739" customWidth="1"/>
    <col min="3587" max="3589" width="15.7109375" style="739" customWidth="1"/>
    <col min="3590" max="3590" width="13.7109375" style="739" customWidth="1"/>
    <col min="3591" max="3591" width="15.7109375" style="739" customWidth="1"/>
    <col min="3592" max="3592" width="12.7109375" style="739" customWidth="1"/>
    <col min="3593" max="3593" width="1.7109375" style="739" customWidth="1"/>
    <col min="3594" max="3840" width="11.42578125" style="739"/>
    <col min="3841" max="3841" width="1.7109375" style="739" customWidth="1"/>
    <col min="3842" max="3842" width="16.7109375" style="739" customWidth="1"/>
    <col min="3843" max="3845" width="15.7109375" style="739" customWidth="1"/>
    <col min="3846" max="3846" width="13.7109375" style="739" customWidth="1"/>
    <col min="3847" max="3847" width="15.7109375" style="739" customWidth="1"/>
    <col min="3848" max="3848" width="12.7109375" style="739" customWidth="1"/>
    <col min="3849" max="3849" width="1.7109375" style="739" customWidth="1"/>
    <col min="3850" max="4096" width="11.42578125" style="739"/>
    <col min="4097" max="4097" width="1.7109375" style="739" customWidth="1"/>
    <col min="4098" max="4098" width="16.7109375" style="739" customWidth="1"/>
    <col min="4099" max="4101" width="15.7109375" style="739" customWidth="1"/>
    <col min="4102" max="4102" width="13.7109375" style="739" customWidth="1"/>
    <col min="4103" max="4103" width="15.7109375" style="739" customWidth="1"/>
    <col min="4104" max="4104" width="12.7109375" style="739" customWidth="1"/>
    <col min="4105" max="4105" width="1.7109375" style="739" customWidth="1"/>
    <col min="4106" max="4352" width="11.42578125" style="739"/>
    <col min="4353" max="4353" width="1.7109375" style="739" customWidth="1"/>
    <col min="4354" max="4354" width="16.7109375" style="739" customWidth="1"/>
    <col min="4355" max="4357" width="15.7109375" style="739" customWidth="1"/>
    <col min="4358" max="4358" width="13.7109375" style="739" customWidth="1"/>
    <col min="4359" max="4359" width="15.7109375" style="739" customWidth="1"/>
    <col min="4360" max="4360" width="12.7109375" style="739" customWidth="1"/>
    <col min="4361" max="4361" width="1.7109375" style="739" customWidth="1"/>
    <col min="4362" max="4608" width="11.42578125" style="739"/>
    <col min="4609" max="4609" width="1.7109375" style="739" customWidth="1"/>
    <col min="4610" max="4610" width="16.7109375" style="739" customWidth="1"/>
    <col min="4611" max="4613" width="15.7109375" style="739" customWidth="1"/>
    <col min="4614" max="4614" width="13.7109375" style="739" customWidth="1"/>
    <col min="4615" max="4615" width="15.7109375" style="739" customWidth="1"/>
    <col min="4616" max="4616" width="12.7109375" style="739" customWidth="1"/>
    <col min="4617" max="4617" width="1.7109375" style="739" customWidth="1"/>
    <col min="4618" max="4864" width="11.42578125" style="739"/>
    <col min="4865" max="4865" width="1.7109375" style="739" customWidth="1"/>
    <col min="4866" max="4866" width="16.7109375" style="739" customWidth="1"/>
    <col min="4867" max="4869" width="15.7109375" style="739" customWidth="1"/>
    <col min="4870" max="4870" width="13.7109375" style="739" customWidth="1"/>
    <col min="4871" max="4871" width="15.7109375" style="739" customWidth="1"/>
    <col min="4872" max="4872" width="12.7109375" style="739" customWidth="1"/>
    <col min="4873" max="4873" width="1.7109375" style="739" customWidth="1"/>
    <col min="4874" max="5120" width="11.42578125" style="739"/>
    <col min="5121" max="5121" width="1.7109375" style="739" customWidth="1"/>
    <col min="5122" max="5122" width="16.7109375" style="739" customWidth="1"/>
    <col min="5123" max="5125" width="15.7109375" style="739" customWidth="1"/>
    <col min="5126" max="5126" width="13.7109375" style="739" customWidth="1"/>
    <col min="5127" max="5127" width="15.7109375" style="739" customWidth="1"/>
    <col min="5128" max="5128" width="12.7109375" style="739" customWidth="1"/>
    <col min="5129" max="5129" width="1.7109375" style="739" customWidth="1"/>
    <col min="5130" max="5376" width="11.42578125" style="739"/>
    <col min="5377" max="5377" width="1.7109375" style="739" customWidth="1"/>
    <col min="5378" max="5378" width="16.7109375" style="739" customWidth="1"/>
    <col min="5379" max="5381" width="15.7109375" style="739" customWidth="1"/>
    <col min="5382" max="5382" width="13.7109375" style="739" customWidth="1"/>
    <col min="5383" max="5383" width="15.7109375" style="739" customWidth="1"/>
    <col min="5384" max="5384" width="12.7109375" style="739" customWidth="1"/>
    <col min="5385" max="5385" width="1.7109375" style="739" customWidth="1"/>
    <col min="5386" max="5632" width="11.42578125" style="739"/>
    <col min="5633" max="5633" width="1.7109375" style="739" customWidth="1"/>
    <col min="5634" max="5634" width="16.7109375" style="739" customWidth="1"/>
    <col min="5635" max="5637" width="15.7109375" style="739" customWidth="1"/>
    <col min="5638" max="5638" width="13.7109375" style="739" customWidth="1"/>
    <col min="5639" max="5639" width="15.7109375" style="739" customWidth="1"/>
    <col min="5640" max="5640" width="12.7109375" style="739" customWidth="1"/>
    <col min="5641" max="5641" width="1.7109375" style="739" customWidth="1"/>
    <col min="5642" max="5888" width="11.42578125" style="739"/>
    <col min="5889" max="5889" width="1.7109375" style="739" customWidth="1"/>
    <col min="5890" max="5890" width="16.7109375" style="739" customWidth="1"/>
    <col min="5891" max="5893" width="15.7109375" style="739" customWidth="1"/>
    <col min="5894" max="5894" width="13.7109375" style="739" customWidth="1"/>
    <col min="5895" max="5895" width="15.7109375" style="739" customWidth="1"/>
    <col min="5896" max="5896" width="12.7109375" style="739" customWidth="1"/>
    <col min="5897" max="5897" width="1.7109375" style="739" customWidth="1"/>
    <col min="5898" max="6144" width="11.42578125" style="739"/>
    <col min="6145" max="6145" width="1.7109375" style="739" customWidth="1"/>
    <col min="6146" max="6146" width="16.7109375" style="739" customWidth="1"/>
    <col min="6147" max="6149" width="15.7109375" style="739" customWidth="1"/>
    <col min="6150" max="6150" width="13.7109375" style="739" customWidth="1"/>
    <col min="6151" max="6151" width="15.7109375" style="739" customWidth="1"/>
    <col min="6152" max="6152" width="12.7109375" style="739" customWidth="1"/>
    <col min="6153" max="6153" width="1.7109375" style="739" customWidth="1"/>
    <col min="6154" max="6400" width="11.42578125" style="739"/>
    <col min="6401" max="6401" width="1.7109375" style="739" customWidth="1"/>
    <col min="6402" max="6402" width="16.7109375" style="739" customWidth="1"/>
    <col min="6403" max="6405" width="15.7109375" style="739" customWidth="1"/>
    <col min="6406" max="6406" width="13.7109375" style="739" customWidth="1"/>
    <col min="6407" max="6407" width="15.7109375" style="739" customWidth="1"/>
    <col min="6408" max="6408" width="12.7109375" style="739" customWidth="1"/>
    <col min="6409" max="6409" width="1.7109375" style="739" customWidth="1"/>
    <col min="6410" max="6656" width="11.42578125" style="739"/>
    <col min="6657" max="6657" width="1.7109375" style="739" customWidth="1"/>
    <col min="6658" max="6658" width="16.7109375" style="739" customWidth="1"/>
    <col min="6659" max="6661" width="15.7109375" style="739" customWidth="1"/>
    <col min="6662" max="6662" width="13.7109375" style="739" customWidth="1"/>
    <col min="6663" max="6663" width="15.7109375" style="739" customWidth="1"/>
    <col min="6664" max="6664" width="12.7109375" style="739" customWidth="1"/>
    <col min="6665" max="6665" width="1.7109375" style="739" customWidth="1"/>
    <col min="6666" max="6912" width="11.42578125" style="739"/>
    <col min="6913" max="6913" width="1.7109375" style="739" customWidth="1"/>
    <col min="6914" max="6914" width="16.7109375" style="739" customWidth="1"/>
    <col min="6915" max="6917" width="15.7109375" style="739" customWidth="1"/>
    <col min="6918" max="6918" width="13.7109375" style="739" customWidth="1"/>
    <col min="6919" max="6919" width="15.7109375" style="739" customWidth="1"/>
    <col min="6920" max="6920" width="12.7109375" style="739" customWidth="1"/>
    <col min="6921" max="6921" width="1.7109375" style="739" customWidth="1"/>
    <col min="6922" max="7168" width="11.42578125" style="739"/>
    <col min="7169" max="7169" width="1.7109375" style="739" customWidth="1"/>
    <col min="7170" max="7170" width="16.7109375" style="739" customWidth="1"/>
    <col min="7171" max="7173" width="15.7109375" style="739" customWidth="1"/>
    <col min="7174" max="7174" width="13.7109375" style="739" customWidth="1"/>
    <col min="7175" max="7175" width="15.7109375" style="739" customWidth="1"/>
    <col min="7176" max="7176" width="12.7109375" style="739" customWidth="1"/>
    <col min="7177" max="7177" width="1.7109375" style="739" customWidth="1"/>
    <col min="7178" max="7424" width="11.42578125" style="739"/>
    <col min="7425" max="7425" width="1.7109375" style="739" customWidth="1"/>
    <col min="7426" max="7426" width="16.7109375" style="739" customWidth="1"/>
    <col min="7427" max="7429" width="15.7109375" style="739" customWidth="1"/>
    <col min="7430" max="7430" width="13.7109375" style="739" customWidth="1"/>
    <col min="7431" max="7431" width="15.7109375" style="739" customWidth="1"/>
    <col min="7432" max="7432" width="12.7109375" style="739" customWidth="1"/>
    <col min="7433" max="7433" width="1.7109375" style="739" customWidth="1"/>
    <col min="7434" max="7680" width="11.42578125" style="739"/>
    <col min="7681" max="7681" width="1.7109375" style="739" customWidth="1"/>
    <col min="7682" max="7682" width="16.7109375" style="739" customWidth="1"/>
    <col min="7683" max="7685" width="15.7109375" style="739" customWidth="1"/>
    <col min="7686" max="7686" width="13.7109375" style="739" customWidth="1"/>
    <col min="7687" max="7687" width="15.7109375" style="739" customWidth="1"/>
    <col min="7688" max="7688" width="12.7109375" style="739" customWidth="1"/>
    <col min="7689" max="7689" width="1.7109375" style="739" customWidth="1"/>
    <col min="7690" max="7936" width="11.42578125" style="739"/>
    <col min="7937" max="7937" width="1.7109375" style="739" customWidth="1"/>
    <col min="7938" max="7938" width="16.7109375" style="739" customWidth="1"/>
    <col min="7939" max="7941" width="15.7109375" style="739" customWidth="1"/>
    <col min="7942" max="7942" width="13.7109375" style="739" customWidth="1"/>
    <col min="7943" max="7943" width="15.7109375" style="739" customWidth="1"/>
    <col min="7944" max="7944" width="12.7109375" style="739" customWidth="1"/>
    <col min="7945" max="7945" width="1.7109375" style="739" customWidth="1"/>
    <col min="7946" max="8192" width="11.42578125" style="739"/>
    <col min="8193" max="8193" width="1.7109375" style="739" customWidth="1"/>
    <col min="8194" max="8194" width="16.7109375" style="739" customWidth="1"/>
    <col min="8195" max="8197" width="15.7109375" style="739" customWidth="1"/>
    <col min="8198" max="8198" width="13.7109375" style="739" customWidth="1"/>
    <col min="8199" max="8199" width="15.7109375" style="739" customWidth="1"/>
    <col min="8200" max="8200" width="12.7109375" style="739" customWidth="1"/>
    <col min="8201" max="8201" width="1.7109375" style="739" customWidth="1"/>
    <col min="8202" max="8448" width="11.42578125" style="739"/>
    <col min="8449" max="8449" width="1.7109375" style="739" customWidth="1"/>
    <col min="8450" max="8450" width="16.7109375" style="739" customWidth="1"/>
    <col min="8451" max="8453" width="15.7109375" style="739" customWidth="1"/>
    <col min="8454" max="8454" width="13.7109375" style="739" customWidth="1"/>
    <col min="8455" max="8455" width="15.7109375" style="739" customWidth="1"/>
    <col min="8456" max="8456" width="12.7109375" style="739" customWidth="1"/>
    <col min="8457" max="8457" width="1.7109375" style="739" customWidth="1"/>
    <col min="8458" max="8704" width="11.42578125" style="739"/>
    <col min="8705" max="8705" width="1.7109375" style="739" customWidth="1"/>
    <col min="8706" max="8706" width="16.7109375" style="739" customWidth="1"/>
    <col min="8707" max="8709" width="15.7109375" style="739" customWidth="1"/>
    <col min="8710" max="8710" width="13.7109375" style="739" customWidth="1"/>
    <col min="8711" max="8711" width="15.7109375" style="739" customWidth="1"/>
    <col min="8712" max="8712" width="12.7109375" style="739" customWidth="1"/>
    <col min="8713" max="8713" width="1.7109375" style="739" customWidth="1"/>
    <col min="8714" max="8960" width="11.42578125" style="739"/>
    <col min="8961" max="8961" width="1.7109375" style="739" customWidth="1"/>
    <col min="8962" max="8962" width="16.7109375" style="739" customWidth="1"/>
    <col min="8963" max="8965" width="15.7109375" style="739" customWidth="1"/>
    <col min="8966" max="8966" width="13.7109375" style="739" customWidth="1"/>
    <col min="8967" max="8967" width="15.7109375" style="739" customWidth="1"/>
    <col min="8968" max="8968" width="12.7109375" style="739" customWidth="1"/>
    <col min="8969" max="8969" width="1.7109375" style="739" customWidth="1"/>
    <col min="8970" max="9216" width="11.42578125" style="739"/>
    <col min="9217" max="9217" width="1.7109375" style="739" customWidth="1"/>
    <col min="9218" max="9218" width="16.7109375" style="739" customWidth="1"/>
    <col min="9219" max="9221" width="15.7109375" style="739" customWidth="1"/>
    <col min="9222" max="9222" width="13.7109375" style="739" customWidth="1"/>
    <col min="9223" max="9223" width="15.7109375" style="739" customWidth="1"/>
    <col min="9224" max="9224" width="12.7109375" style="739" customWidth="1"/>
    <col min="9225" max="9225" width="1.7109375" style="739" customWidth="1"/>
    <col min="9226" max="9472" width="11.42578125" style="739"/>
    <col min="9473" max="9473" width="1.7109375" style="739" customWidth="1"/>
    <col min="9474" max="9474" width="16.7109375" style="739" customWidth="1"/>
    <col min="9475" max="9477" width="15.7109375" style="739" customWidth="1"/>
    <col min="9478" max="9478" width="13.7109375" style="739" customWidth="1"/>
    <col min="9479" max="9479" width="15.7109375" style="739" customWidth="1"/>
    <col min="9480" max="9480" width="12.7109375" style="739" customWidth="1"/>
    <col min="9481" max="9481" width="1.7109375" style="739" customWidth="1"/>
    <col min="9482" max="9728" width="11.42578125" style="739"/>
    <col min="9729" max="9729" width="1.7109375" style="739" customWidth="1"/>
    <col min="9730" max="9730" width="16.7109375" style="739" customWidth="1"/>
    <col min="9731" max="9733" width="15.7109375" style="739" customWidth="1"/>
    <col min="9734" max="9734" width="13.7109375" style="739" customWidth="1"/>
    <col min="9735" max="9735" width="15.7109375" style="739" customWidth="1"/>
    <col min="9736" max="9736" width="12.7109375" style="739" customWidth="1"/>
    <col min="9737" max="9737" width="1.7109375" style="739" customWidth="1"/>
    <col min="9738" max="9984" width="11.42578125" style="739"/>
    <col min="9985" max="9985" width="1.7109375" style="739" customWidth="1"/>
    <col min="9986" max="9986" width="16.7109375" style="739" customWidth="1"/>
    <col min="9987" max="9989" width="15.7109375" style="739" customWidth="1"/>
    <col min="9990" max="9990" width="13.7109375" style="739" customWidth="1"/>
    <col min="9991" max="9991" width="15.7109375" style="739" customWidth="1"/>
    <col min="9992" max="9992" width="12.7109375" style="739" customWidth="1"/>
    <col min="9993" max="9993" width="1.7109375" style="739" customWidth="1"/>
    <col min="9994" max="10240" width="11.42578125" style="739"/>
    <col min="10241" max="10241" width="1.7109375" style="739" customWidth="1"/>
    <col min="10242" max="10242" width="16.7109375" style="739" customWidth="1"/>
    <col min="10243" max="10245" width="15.7109375" style="739" customWidth="1"/>
    <col min="10246" max="10246" width="13.7109375" style="739" customWidth="1"/>
    <col min="10247" max="10247" width="15.7109375" style="739" customWidth="1"/>
    <col min="10248" max="10248" width="12.7109375" style="739" customWidth="1"/>
    <col min="10249" max="10249" width="1.7109375" style="739" customWidth="1"/>
    <col min="10250" max="10496" width="11.42578125" style="739"/>
    <col min="10497" max="10497" width="1.7109375" style="739" customWidth="1"/>
    <col min="10498" max="10498" width="16.7109375" style="739" customWidth="1"/>
    <col min="10499" max="10501" width="15.7109375" style="739" customWidth="1"/>
    <col min="10502" max="10502" width="13.7109375" style="739" customWidth="1"/>
    <col min="10503" max="10503" width="15.7109375" style="739" customWidth="1"/>
    <col min="10504" max="10504" width="12.7109375" style="739" customWidth="1"/>
    <col min="10505" max="10505" width="1.7109375" style="739" customWidth="1"/>
    <col min="10506" max="10752" width="11.42578125" style="739"/>
    <col min="10753" max="10753" width="1.7109375" style="739" customWidth="1"/>
    <col min="10754" max="10754" width="16.7109375" style="739" customWidth="1"/>
    <col min="10755" max="10757" width="15.7109375" style="739" customWidth="1"/>
    <col min="10758" max="10758" width="13.7109375" style="739" customWidth="1"/>
    <col min="10759" max="10759" width="15.7109375" style="739" customWidth="1"/>
    <col min="10760" max="10760" width="12.7109375" style="739" customWidth="1"/>
    <col min="10761" max="10761" width="1.7109375" style="739" customWidth="1"/>
    <col min="10762" max="11008" width="11.42578125" style="739"/>
    <col min="11009" max="11009" width="1.7109375" style="739" customWidth="1"/>
    <col min="11010" max="11010" width="16.7109375" style="739" customWidth="1"/>
    <col min="11011" max="11013" width="15.7109375" style="739" customWidth="1"/>
    <col min="11014" max="11014" width="13.7109375" style="739" customWidth="1"/>
    <col min="11015" max="11015" width="15.7109375" style="739" customWidth="1"/>
    <col min="11016" max="11016" width="12.7109375" style="739" customWidth="1"/>
    <col min="11017" max="11017" width="1.7109375" style="739" customWidth="1"/>
    <col min="11018" max="11264" width="11.42578125" style="739"/>
    <col min="11265" max="11265" width="1.7109375" style="739" customWidth="1"/>
    <col min="11266" max="11266" width="16.7109375" style="739" customWidth="1"/>
    <col min="11267" max="11269" width="15.7109375" style="739" customWidth="1"/>
    <col min="11270" max="11270" width="13.7109375" style="739" customWidth="1"/>
    <col min="11271" max="11271" width="15.7109375" style="739" customWidth="1"/>
    <col min="11272" max="11272" width="12.7109375" style="739" customWidth="1"/>
    <col min="11273" max="11273" width="1.7109375" style="739" customWidth="1"/>
    <col min="11274" max="11520" width="11.42578125" style="739"/>
    <col min="11521" max="11521" width="1.7109375" style="739" customWidth="1"/>
    <col min="11522" max="11522" width="16.7109375" style="739" customWidth="1"/>
    <col min="11523" max="11525" width="15.7109375" style="739" customWidth="1"/>
    <col min="11526" max="11526" width="13.7109375" style="739" customWidth="1"/>
    <col min="11527" max="11527" width="15.7109375" style="739" customWidth="1"/>
    <col min="11528" max="11528" width="12.7109375" style="739" customWidth="1"/>
    <col min="11529" max="11529" width="1.7109375" style="739" customWidth="1"/>
    <col min="11530" max="11776" width="11.42578125" style="739"/>
    <col min="11777" max="11777" width="1.7109375" style="739" customWidth="1"/>
    <col min="11778" max="11778" width="16.7109375" style="739" customWidth="1"/>
    <col min="11779" max="11781" width="15.7109375" style="739" customWidth="1"/>
    <col min="11782" max="11782" width="13.7109375" style="739" customWidth="1"/>
    <col min="11783" max="11783" width="15.7109375" style="739" customWidth="1"/>
    <col min="11784" max="11784" width="12.7109375" style="739" customWidth="1"/>
    <col min="11785" max="11785" width="1.7109375" style="739" customWidth="1"/>
    <col min="11786" max="12032" width="11.42578125" style="739"/>
    <col min="12033" max="12033" width="1.7109375" style="739" customWidth="1"/>
    <col min="12034" max="12034" width="16.7109375" style="739" customWidth="1"/>
    <col min="12035" max="12037" width="15.7109375" style="739" customWidth="1"/>
    <col min="12038" max="12038" width="13.7109375" style="739" customWidth="1"/>
    <col min="12039" max="12039" width="15.7109375" style="739" customWidth="1"/>
    <col min="12040" max="12040" width="12.7109375" style="739" customWidth="1"/>
    <col min="12041" max="12041" width="1.7109375" style="739" customWidth="1"/>
    <col min="12042" max="12288" width="11.42578125" style="739"/>
    <col min="12289" max="12289" width="1.7109375" style="739" customWidth="1"/>
    <col min="12290" max="12290" width="16.7109375" style="739" customWidth="1"/>
    <col min="12291" max="12293" width="15.7109375" style="739" customWidth="1"/>
    <col min="12294" max="12294" width="13.7109375" style="739" customWidth="1"/>
    <col min="12295" max="12295" width="15.7109375" style="739" customWidth="1"/>
    <col min="12296" max="12296" width="12.7109375" style="739" customWidth="1"/>
    <col min="12297" max="12297" width="1.7109375" style="739" customWidth="1"/>
    <col min="12298" max="12544" width="11.42578125" style="739"/>
    <col min="12545" max="12545" width="1.7109375" style="739" customWidth="1"/>
    <col min="12546" max="12546" width="16.7109375" style="739" customWidth="1"/>
    <col min="12547" max="12549" width="15.7109375" style="739" customWidth="1"/>
    <col min="12550" max="12550" width="13.7109375" style="739" customWidth="1"/>
    <col min="12551" max="12551" width="15.7109375" style="739" customWidth="1"/>
    <col min="12552" max="12552" width="12.7109375" style="739" customWidth="1"/>
    <col min="12553" max="12553" width="1.7109375" style="739" customWidth="1"/>
    <col min="12554" max="12800" width="11.42578125" style="739"/>
    <col min="12801" max="12801" width="1.7109375" style="739" customWidth="1"/>
    <col min="12802" max="12802" width="16.7109375" style="739" customWidth="1"/>
    <col min="12803" max="12805" width="15.7109375" style="739" customWidth="1"/>
    <col min="12806" max="12806" width="13.7109375" style="739" customWidth="1"/>
    <col min="12807" max="12807" width="15.7109375" style="739" customWidth="1"/>
    <col min="12808" max="12808" width="12.7109375" style="739" customWidth="1"/>
    <col min="12809" max="12809" width="1.7109375" style="739" customWidth="1"/>
    <col min="12810" max="13056" width="11.42578125" style="739"/>
    <col min="13057" max="13057" width="1.7109375" style="739" customWidth="1"/>
    <col min="13058" max="13058" width="16.7109375" style="739" customWidth="1"/>
    <col min="13059" max="13061" width="15.7109375" style="739" customWidth="1"/>
    <col min="13062" max="13062" width="13.7109375" style="739" customWidth="1"/>
    <col min="13063" max="13063" width="15.7109375" style="739" customWidth="1"/>
    <col min="13064" max="13064" width="12.7109375" style="739" customWidth="1"/>
    <col min="13065" max="13065" width="1.7109375" style="739" customWidth="1"/>
    <col min="13066" max="13312" width="11.42578125" style="739"/>
    <col min="13313" max="13313" width="1.7109375" style="739" customWidth="1"/>
    <col min="13314" max="13314" width="16.7109375" style="739" customWidth="1"/>
    <col min="13315" max="13317" width="15.7109375" style="739" customWidth="1"/>
    <col min="13318" max="13318" width="13.7109375" style="739" customWidth="1"/>
    <col min="13319" max="13319" width="15.7109375" style="739" customWidth="1"/>
    <col min="13320" max="13320" width="12.7109375" style="739" customWidth="1"/>
    <col min="13321" max="13321" width="1.7109375" style="739" customWidth="1"/>
    <col min="13322" max="13568" width="11.42578125" style="739"/>
    <col min="13569" max="13569" width="1.7109375" style="739" customWidth="1"/>
    <col min="13570" max="13570" width="16.7109375" style="739" customWidth="1"/>
    <col min="13571" max="13573" width="15.7109375" style="739" customWidth="1"/>
    <col min="13574" max="13574" width="13.7109375" style="739" customWidth="1"/>
    <col min="13575" max="13575" width="15.7109375" style="739" customWidth="1"/>
    <col min="13576" max="13576" width="12.7109375" style="739" customWidth="1"/>
    <col min="13577" max="13577" width="1.7109375" style="739" customWidth="1"/>
    <col min="13578" max="13824" width="11.42578125" style="739"/>
    <col min="13825" max="13825" width="1.7109375" style="739" customWidth="1"/>
    <col min="13826" max="13826" width="16.7109375" style="739" customWidth="1"/>
    <col min="13827" max="13829" width="15.7109375" style="739" customWidth="1"/>
    <col min="13830" max="13830" width="13.7109375" style="739" customWidth="1"/>
    <col min="13831" max="13831" width="15.7109375" style="739" customWidth="1"/>
    <col min="13832" max="13832" width="12.7109375" style="739" customWidth="1"/>
    <col min="13833" max="13833" width="1.7109375" style="739" customWidth="1"/>
    <col min="13834" max="14080" width="11.42578125" style="739"/>
    <col min="14081" max="14081" width="1.7109375" style="739" customWidth="1"/>
    <col min="14082" max="14082" width="16.7109375" style="739" customWidth="1"/>
    <col min="14083" max="14085" width="15.7109375" style="739" customWidth="1"/>
    <col min="14086" max="14086" width="13.7109375" style="739" customWidth="1"/>
    <col min="14087" max="14087" width="15.7109375" style="739" customWidth="1"/>
    <col min="14088" max="14088" width="12.7109375" style="739" customWidth="1"/>
    <col min="14089" max="14089" width="1.7109375" style="739" customWidth="1"/>
    <col min="14090" max="14336" width="11.42578125" style="739"/>
    <col min="14337" max="14337" width="1.7109375" style="739" customWidth="1"/>
    <col min="14338" max="14338" width="16.7109375" style="739" customWidth="1"/>
    <col min="14339" max="14341" width="15.7109375" style="739" customWidth="1"/>
    <col min="14342" max="14342" width="13.7109375" style="739" customWidth="1"/>
    <col min="14343" max="14343" width="15.7109375" style="739" customWidth="1"/>
    <col min="14344" max="14344" width="12.7109375" style="739" customWidth="1"/>
    <col min="14345" max="14345" width="1.7109375" style="739" customWidth="1"/>
    <col min="14346" max="14592" width="11.42578125" style="739"/>
    <col min="14593" max="14593" width="1.7109375" style="739" customWidth="1"/>
    <col min="14594" max="14594" width="16.7109375" style="739" customWidth="1"/>
    <col min="14595" max="14597" width="15.7109375" style="739" customWidth="1"/>
    <col min="14598" max="14598" width="13.7109375" style="739" customWidth="1"/>
    <col min="14599" max="14599" width="15.7109375" style="739" customWidth="1"/>
    <col min="14600" max="14600" width="12.7109375" style="739" customWidth="1"/>
    <col min="14601" max="14601" width="1.7109375" style="739" customWidth="1"/>
    <col min="14602" max="14848" width="11.42578125" style="739"/>
    <col min="14849" max="14849" width="1.7109375" style="739" customWidth="1"/>
    <col min="14850" max="14850" width="16.7109375" style="739" customWidth="1"/>
    <col min="14851" max="14853" width="15.7109375" style="739" customWidth="1"/>
    <col min="14854" max="14854" width="13.7109375" style="739" customWidth="1"/>
    <col min="14855" max="14855" width="15.7109375" style="739" customWidth="1"/>
    <col min="14856" max="14856" width="12.7109375" style="739" customWidth="1"/>
    <col min="14857" max="14857" width="1.7109375" style="739" customWidth="1"/>
    <col min="14858" max="15104" width="11.42578125" style="739"/>
    <col min="15105" max="15105" width="1.7109375" style="739" customWidth="1"/>
    <col min="15106" max="15106" width="16.7109375" style="739" customWidth="1"/>
    <col min="15107" max="15109" width="15.7109375" style="739" customWidth="1"/>
    <col min="15110" max="15110" width="13.7109375" style="739" customWidth="1"/>
    <col min="15111" max="15111" width="15.7109375" style="739" customWidth="1"/>
    <col min="15112" max="15112" width="12.7109375" style="739" customWidth="1"/>
    <col min="15113" max="15113" width="1.7109375" style="739" customWidth="1"/>
    <col min="15114" max="15360" width="11.42578125" style="739"/>
    <col min="15361" max="15361" width="1.7109375" style="739" customWidth="1"/>
    <col min="15362" max="15362" width="16.7109375" style="739" customWidth="1"/>
    <col min="15363" max="15365" width="15.7109375" style="739" customWidth="1"/>
    <col min="15366" max="15366" width="13.7109375" style="739" customWidth="1"/>
    <col min="15367" max="15367" width="15.7109375" style="739" customWidth="1"/>
    <col min="15368" max="15368" width="12.7109375" style="739" customWidth="1"/>
    <col min="15369" max="15369" width="1.7109375" style="739" customWidth="1"/>
    <col min="15370" max="15616" width="11.42578125" style="739"/>
    <col min="15617" max="15617" width="1.7109375" style="739" customWidth="1"/>
    <col min="15618" max="15618" width="16.7109375" style="739" customWidth="1"/>
    <col min="15619" max="15621" width="15.7109375" style="739" customWidth="1"/>
    <col min="15622" max="15622" width="13.7109375" style="739" customWidth="1"/>
    <col min="15623" max="15623" width="15.7109375" style="739" customWidth="1"/>
    <col min="15624" max="15624" width="12.7109375" style="739" customWidth="1"/>
    <col min="15625" max="15625" width="1.7109375" style="739" customWidth="1"/>
    <col min="15626" max="15872" width="11.42578125" style="739"/>
    <col min="15873" max="15873" width="1.7109375" style="739" customWidth="1"/>
    <col min="15874" max="15874" width="16.7109375" style="739" customWidth="1"/>
    <col min="15875" max="15877" width="15.7109375" style="739" customWidth="1"/>
    <col min="15878" max="15878" width="13.7109375" style="739" customWidth="1"/>
    <col min="15879" max="15879" width="15.7109375" style="739" customWidth="1"/>
    <col min="15880" max="15880" width="12.7109375" style="739" customWidth="1"/>
    <col min="15881" max="15881" width="1.7109375" style="739" customWidth="1"/>
    <col min="15882" max="16128" width="11.42578125" style="739"/>
    <col min="16129" max="16129" width="1.7109375" style="739" customWidth="1"/>
    <col min="16130" max="16130" width="16.7109375" style="739" customWidth="1"/>
    <col min="16131" max="16133" width="15.7109375" style="739" customWidth="1"/>
    <col min="16134" max="16134" width="13.7109375" style="739" customWidth="1"/>
    <col min="16135" max="16135" width="15.7109375" style="739" customWidth="1"/>
    <col min="16136" max="16136" width="12.7109375" style="739" customWidth="1"/>
    <col min="16137" max="16137" width="1.7109375" style="739" customWidth="1"/>
    <col min="16138" max="16384" width="11.42578125" style="739"/>
  </cols>
  <sheetData>
    <row r="1" spans="2:11" ht="10.35" customHeight="1" thickBot="1"/>
    <row r="2" spans="2:11" ht="15" customHeight="1">
      <c r="B2" s="740"/>
      <c r="C2" s="741"/>
      <c r="D2" s="741"/>
      <c r="E2" s="742"/>
      <c r="F2" s="1624" t="s">
        <v>1734</v>
      </c>
      <c r="G2" s="1625"/>
      <c r="H2" s="1626"/>
    </row>
    <row r="3" spans="2:11" ht="47.25" customHeight="1" thickBot="1">
      <c r="B3" s="743"/>
      <c r="C3" s="1628" t="s">
        <v>320</v>
      </c>
      <c r="D3" s="1628"/>
      <c r="E3" s="1629"/>
      <c r="F3" s="1627"/>
      <c r="G3" s="1628"/>
      <c r="H3" s="1629"/>
    </row>
    <row r="4" spans="2:11" ht="15" customHeight="1" thickBot="1">
      <c r="B4" s="1037"/>
      <c r="C4" s="1037"/>
      <c r="D4" s="1037"/>
      <c r="E4" s="1037"/>
      <c r="F4" s="1037"/>
      <c r="G4" s="1037"/>
      <c r="H4" s="1037"/>
    </row>
    <row r="5" spans="2:11" ht="38.25" customHeight="1" thickBot="1">
      <c r="B5" s="1630"/>
      <c r="C5" s="1631"/>
      <c r="D5" s="1632"/>
      <c r="E5" s="1632"/>
      <c r="F5" s="1633"/>
      <c r="G5" s="1634" t="s">
        <v>1818</v>
      </c>
      <c r="H5" s="1635"/>
    </row>
    <row r="6" spans="2:11" ht="15" customHeight="1" thickBot="1">
      <c r="B6" s="1037"/>
      <c r="C6" s="1037"/>
      <c r="D6" s="1037"/>
      <c r="E6" s="1037"/>
      <c r="F6" s="1037"/>
      <c r="G6" s="1037"/>
      <c r="H6" s="1037"/>
    </row>
    <row r="7" spans="2:11" ht="41.1" customHeight="1" thickBot="1">
      <c r="B7" s="1630" t="str">
        <f>+'PRESUPUESTO OFICIAL'!G53</f>
        <v>SUMINITRO E INSTALACIÓN DE VIDRIO 4MM</v>
      </c>
      <c r="C7" s="1631"/>
      <c r="D7" s="1632"/>
      <c r="E7" s="1632"/>
      <c r="F7" s="1633"/>
      <c r="G7" s="1636" t="s">
        <v>1735</v>
      </c>
      <c r="H7" s="1637"/>
    </row>
    <row r="8" spans="2:11" ht="15" customHeight="1">
      <c r="B8" s="1037"/>
      <c r="C8" s="1037"/>
      <c r="D8" s="1037"/>
      <c r="E8" s="1037"/>
      <c r="F8" s="1037"/>
      <c r="G8" s="1037"/>
      <c r="H8" s="1037"/>
    </row>
    <row r="9" spans="2:11" ht="15" customHeight="1" thickBot="1">
      <c r="B9" s="1638" t="s">
        <v>1736</v>
      </c>
      <c r="C9" s="1638"/>
      <c r="D9" s="1638"/>
      <c r="E9" s="1638"/>
      <c r="F9" s="1638"/>
      <c r="G9" s="1638"/>
      <c r="H9" s="1638"/>
    </row>
    <row r="10" spans="2:11" ht="15" customHeight="1">
      <c r="B10" s="1639" t="s">
        <v>1737</v>
      </c>
      <c r="C10" s="1640"/>
      <c r="D10" s="745" t="s">
        <v>1738</v>
      </c>
      <c r="E10" s="745" t="s">
        <v>26</v>
      </c>
      <c r="F10" s="745" t="s">
        <v>1739</v>
      </c>
      <c r="G10" s="746" t="s">
        <v>1740</v>
      </c>
      <c r="H10" s="1641"/>
    </row>
    <row r="11" spans="2:11" ht="15" customHeight="1">
      <c r="B11" s="1644"/>
      <c r="C11" s="1645"/>
      <c r="D11" s="747"/>
      <c r="E11" s="747"/>
      <c r="F11" s="747"/>
      <c r="G11" s="798"/>
      <c r="H11" s="1642"/>
    </row>
    <row r="12" spans="2:11" ht="15" customHeight="1">
      <c r="B12" s="1646"/>
      <c r="C12" s="1647"/>
      <c r="D12" s="747"/>
      <c r="E12" s="749"/>
      <c r="F12" s="747"/>
      <c r="G12" s="798"/>
      <c r="H12" s="1642"/>
      <c r="K12" s="750"/>
    </row>
    <row r="13" spans="2:11" ht="15" customHeight="1" thickBot="1">
      <c r="B13" s="1648"/>
      <c r="C13" s="1649"/>
      <c r="D13" s="751"/>
      <c r="E13" s="752"/>
      <c r="F13" s="751"/>
      <c r="G13" s="753"/>
      <c r="H13" s="1643"/>
    </row>
    <row r="14" spans="2:11" ht="15" customHeight="1" thickBot="1">
      <c r="B14" s="754"/>
      <c r="C14" s="754"/>
      <c r="D14" s="754"/>
      <c r="E14" s="754"/>
      <c r="F14" s="755"/>
      <c r="G14" s="756" t="s">
        <v>1742</v>
      </c>
    </row>
    <row r="15" spans="2:11" ht="15" customHeight="1" thickBot="1">
      <c r="B15" s="1037"/>
      <c r="C15" s="1037"/>
      <c r="D15" s="1037"/>
      <c r="E15" s="1037"/>
      <c r="F15" s="1037"/>
      <c r="G15" s="755"/>
      <c r="H15" s="757">
        <f>SUM(G11:G12)</f>
        <v>0</v>
      </c>
    </row>
    <row r="16" spans="2:11" ht="15" customHeight="1" thickBot="1">
      <c r="B16" s="1638" t="s">
        <v>1743</v>
      </c>
      <c r="C16" s="1638"/>
      <c r="D16" s="1638"/>
      <c r="E16" s="1638"/>
      <c r="F16" s="1638"/>
      <c r="G16" s="1638"/>
      <c r="H16" s="1638"/>
    </row>
    <row r="17" spans="2:8" ht="15" customHeight="1">
      <c r="B17" s="1639" t="s">
        <v>1737</v>
      </c>
      <c r="C17" s="1640"/>
      <c r="D17" s="745" t="s">
        <v>22</v>
      </c>
      <c r="E17" s="745" t="s">
        <v>4</v>
      </c>
      <c r="F17" s="745" t="s">
        <v>1740</v>
      </c>
      <c r="G17" s="746" t="s">
        <v>1744</v>
      </c>
      <c r="H17" s="1641"/>
    </row>
    <row r="18" spans="2:8" ht="24.75" customHeight="1">
      <c r="B18" s="1644" t="s">
        <v>1819</v>
      </c>
      <c r="C18" s="1645"/>
      <c r="D18" s="747"/>
      <c r="E18" s="758">
        <v>1</v>
      </c>
      <c r="F18" s="759">
        <f>+'MATRIZ DE MERCADO LA LT'!I214</f>
        <v>32049.052</v>
      </c>
      <c r="G18" s="760">
        <f>+E18*F18</f>
        <v>32049.052</v>
      </c>
      <c r="H18" s="1642"/>
    </row>
    <row r="19" spans="2:8" ht="15" customHeight="1">
      <c r="B19" s="1644"/>
      <c r="C19" s="1645"/>
      <c r="D19" s="761"/>
      <c r="E19" s="762"/>
      <c r="F19" s="763"/>
      <c r="G19" s="760"/>
      <c r="H19" s="1642"/>
    </row>
    <row r="20" spans="2:8" ht="15" customHeight="1">
      <c r="B20" s="1644"/>
      <c r="C20" s="1645"/>
      <c r="D20" s="761"/>
      <c r="E20" s="761"/>
      <c r="F20" s="763"/>
      <c r="G20" s="760"/>
      <c r="H20" s="1642"/>
    </row>
    <row r="21" spans="2:8" ht="15" customHeight="1" thickBot="1">
      <c r="B21" s="1648"/>
      <c r="C21" s="1649"/>
      <c r="D21" s="751"/>
      <c r="E21" s="751"/>
      <c r="F21" s="752"/>
      <c r="G21" s="753"/>
      <c r="H21" s="1643"/>
    </row>
    <row r="22" spans="2:8" ht="15" customHeight="1" thickBot="1">
      <c r="B22" s="1037"/>
      <c r="C22" s="1037"/>
      <c r="D22" s="1037"/>
      <c r="E22" s="1037"/>
      <c r="F22" s="1037"/>
      <c r="G22" s="764" t="s">
        <v>1742</v>
      </c>
      <c r="H22" s="765">
        <f>SUM(G18:G21)</f>
        <v>32049.052</v>
      </c>
    </row>
    <row r="23" spans="2:8" ht="15" customHeight="1">
      <c r="B23" s="1037"/>
      <c r="C23" s="1037"/>
      <c r="D23" s="1037"/>
      <c r="E23" s="1037"/>
      <c r="F23" s="1037"/>
      <c r="G23" s="1037"/>
      <c r="H23" s="766"/>
    </row>
    <row r="24" spans="2:8" ht="15" customHeight="1" thickBot="1">
      <c r="B24" s="1638" t="s">
        <v>1747</v>
      </c>
      <c r="C24" s="1638"/>
      <c r="D24" s="1638"/>
      <c r="E24" s="1638"/>
      <c r="F24" s="1638"/>
      <c r="G24" s="1638"/>
      <c r="H24" s="1638"/>
    </row>
    <row r="25" spans="2:8" ht="15" customHeight="1">
      <c r="B25" s="767" t="s">
        <v>33</v>
      </c>
      <c r="C25" s="745" t="s">
        <v>4</v>
      </c>
      <c r="D25" s="745" t="s">
        <v>35</v>
      </c>
      <c r="E25" s="745" t="s">
        <v>1748</v>
      </c>
      <c r="F25" s="745" t="s">
        <v>36</v>
      </c>
      <c r="G25" s="768" t="s">
        <v>1740</v>
      </c>
      <c r="H25" s="1641"/>
    </row>
    <row r="26" spans="2:8" ht="15" customHeight="1">
      <c r="B26" s="769"/>
      <c r="C26" s="747"/>
      <c r="D26" s="747"/>
      <c r="E26" s="747"/>
      <c r="F26" s="749"/>
      <c r="G26" s="770"/>
      <c r="H26" s="1642"/>
    </row>
    <row r="27" spans="2:8" ht="15" customHeight="1" thickBot="1">
      <c r="B27" s="771"/>
      <c r="C27" s="751"/>
      <c r="D27" s="751"/>
      <c r="E27" s="751"/>
      <c r="F27" s="752"/>
      <c r="G27" s="772"/>
      <c r="H27" s="1643"/>
    </row>
    <row r="28" spans="2:8" ht="15" customHeight="1" thickBot="1">
      <c r="B28" s="1037"/>
      <c r="C28" s="1037"/>
      <c r="D28" s="1037"/>
      <c r="E28" s="1037"/>
      <c r="F28" s="1037"/>
      <c r="G28" s="764" t="s">
        <v>1742</v>
      </c>
      <c r="H28" s="773">
        <f>SUM(G26:G27)</f>
        <v>0</v>
      </c>
    </row>
    <row r="29" spans="2:8" ht="15" customHeight="1">
      <c r="B29" s="1037"/>
      <c r="C29" s="1037"/>
      <c r="D29" s="1037"/>
      <c r="E29" s="1037"/>
      <c r="F29" s="1037"/>
      <c r="G29" s="1037"/>
      <c r="H29" s="766"/>
    </row>
    <row r="30" spans="2:8" ht="15" customHeight="1" thickBot="1">
      <c r="B30" s="1638" t="s">
        <v>1749</v>
      </c>
      <c r="C30" s="1638"/>
      <c r="D30" s="1638"/>
      <c r="E30" s="1638"/>
      <c r="F30" s="1638"/>
      <c r="G30" s="1638"/>
      <c r="H30" s="1638"/>
    </row>
    <row r="31" spans="2:8" ht="15" customHeight="1" thickBot="1">
      <c r="B31" s="774" t="s">
        <v>38</v>
      </c>
      <c r="C31" s="775" t="s">
        <v>39</v>
      </c>
      <c r="D31" s="775" t="s">
        <v>40</v>
      </c>
      <c r="E31" s="775" t="s">
        <v>41</v>
      </c>
      <c r="F31" s="775" t="s">
        <v>27</v>
      </c>
      <c r="G31" s="776" t="s">
        <v>1740</v>
      </c>
      <c r="H31" s="1641"/>
    </row>
    <row r="32" spans="2:8" ht="15" customHeight="1">
      <c r="B32" s="777"/>
      <c r="C32" s="800"/>
      <c r="D32" s="778"/>
      <c r="E32" s="779"/>
      <c r="F32" s="780"/>
      <c r="G32" s="781"/>
      <c r="H32" s="1642"/>
    </row>
    <row r="33" spans="1:8" ht="15" customHeight="1">
      <c r="B33" s="782"/>
      <c r="C33" s="800"/>
      <c r="D33" s="784"/>
      <c r="E33" s="779"/>
      <c r="F33" s="747"/>
      <c r="G33" s="781"/>
      <c r="H33" s="1642"/>
    </row>
    <row r="34" spans="1:8" ht="15" customHeight="1">
      <c r="B34" s="782"/>
      <c r="C34" s="783"/>
      <c r="D34" s="747"/>
      <c r="E34" s="749"/>
      <c r="F34" s="747"/>
      <c r="G34" s="785"/>
      <c r="H34" s="1642"/>
    </row>
    <row r="35" spans="1:8" ht="15" customHeight="1" thickBot="1">
      <c r="B35" s="771"/>
      <c r="C35" s="751"/>
      <c r="D35" s="751"/>
      <c r="E35" s="751"/>
      <c r="F35" s="751"/>
      <c r="G35" s="786"/>
      <c r="H35" s="1643"/>
    </row>
    <row r="36" spans="1:8" ht="15" customHeight="1" thickBot="1">
      <c r="B36" s="1037" t="s">
        <v>1742</v>
      </c>
      <c r="C36" s="1037"/>
      <c r="D36" s="1037"/>
      <c r="E36" s="1037"/>
      <c r="F36" s="1037"/>
      <c r="G36" s="764" t="s">
        <v>1742</v>
      </c>
      <c r="H36" s="765">
        <f>SUM(G32:G35)</f>
        <v>0</v>
      </c>
    </row>
    <row r="37" spans="1:8" ht="15" customHeight="1" thickBot="1">
      <c r="B37" s="1037"/>
      <c r="C37" s="1037"/>
      <c r="D37" s="1037"/>
      <c r="E37" s="1037"/>
      <c r="F37" s="1037"/>
      <c r="G37" s="1037"/>
      <c r="H37" s="766"/>
    </row>
    <row r="38" spans="1:8" ht="15" customHeight="1" thickBot="1">
      <c r="B38" s="1652" t="s">
        <v>1750</v>
      </c>
      <c r="C38" s="1653"/>
      <c r="D38" s="1653"/>
      <c r="E38" s="1653"/>
      <c r="F38" s="1653"/>
      <c r="G38" s="1654"/>
      <c r="H38" s="757">
        <f>(H15+H22+H36)</f>
        <v>32049.052</v>
      </c>
    </row>
    <row r="39" spans="1:8" ht="15" customHeight="1">
      <c r="A39" s="787"/>
      <c r="B39" s="787"/>
      <c r="C39" s="787"/>
      <c r="D39" s="787"/>
      <c r="E39" s="1655"/>
      <c r="F39" s="1656"/>
      <c r="G39" s="1657"/>
      <c r="H39" s="788"/>
    </row>
    <row r="40" spans="1:8" ht="15" customHeight="1">
      <c r="A40" s="787"/>
      <c r="B40" s="787"/>
      <c r="C40" s="787"/>
      <c r="D40" s="787"/>
      <c r="E40" s="1650" t="s">
        <v>1751</v>
      </c>
      <c r="F40" s="1650"/>
      <c r="G40" s="789">
        <v>0.22</v>
      </c>
      <c r="H40" s="790">
        <f>+'MATRIZ DE MERCADO LA LT'!L214</f>
        <v>1602.4526000000001</v>
      </c>
    </row>
    <row r="41" spans="1:8" ht="15" customHeight="1">
      <c r="A41" s="787"/>
      <c r="B41" s="787"/>
      <c r="C41" s="787"/>
      <c r="D41" s="787"/>
      <c r="E41" s="1650" t="s">
        <v>1752</v>
      </c>
      <c r="F41" s="1650"/>
      <c r="G41" s="789">
        <v>0.02</v>
      </c>
      <c r="H41" s="790">
        <f>+'MATRIZ DE MERCADO LA LT'!J214</f>
        <v>7050.79144</v>
      </c>
    </row>
    <row r="42" spans="1:8" ht="15" customHeight="1">
      <c r="A42" s="787"/>
      <c r="B42" s="787"/>
      <c r="C42" s="787"/>
      <c r="D42" s="787"/>
      <c r="E42" s="1650" t="s">
        <v>1753</v>
      </c>
      <c r="F42" s="1650"/>
      <c r="G42" s="789">
        <v>0.05</v>
      </c>
      <c r="H42" s="790">
        <f>+'MATRIZ DE MERCADO LA LT'!K214</f>
        <v>640.98104000000001</v>
      </c>
    </row>
    <row r="43" spans="1:8" ht="15" customHeight="1">
      <c r="A43" s="787"/>
      <c r="B43" s="787"/>
      <c r="C43" s="787"/>
      <c r="D43" s="787"/>
      <c r="E43" s="1651" t="s">
        <v>1754</v>
      </c>
      <c r="F43" s="1651"/>
      <c r="G43" s="1651"/>
      <c r="H43" s="792">
        <f>ROUND(H38+H40+H41+H42,0)</f>
        <v>41343</v>
      </c>
    </row>
    <row r="44" spans="1:8" ht="15" customHeight="1">
      <c r="A44" s="787"/>
      <c r="B44" s="787"/>
      <c r="C44" s="787"/>
      <c r="D44" s="787"/>
      <c r="E44" s="787"/>
      <c r="F44" s="787"/>
      <c r="G44" s="787"/>
      <c r="H44" s="787"/>
    </row>
    <row r="45" spans="1:8" ht="15" customHeight="1" thickBot="1">
      <c r="B45" s="793"/>
      <c r="C45" s="794"/>
      <c r="D45" s="794"/>
      <c r="E45" s="795"/>
      <c r="F45" s="794"/>
      <c r="G45" s="796"/>
      <c r="H45" s="797"/>
    </row>
  </sheetData>
  <mergeCells count="29">
    <mergeCell ref="E40:F40"/>
    <mergeCell ref="E41:F41"/>
    <mergeCell ref="E42:F42"/>
    <mergeCell ref="E43:G43"/>
    <mergeCell ref="B24:H24"/>
    <mergeCell ref="H25:H27"/>
    <mergeCell ref="B30:H30"/>
    <mergeCell ref="H31:H35"/>
    <mergeCell ref="B38:G38"/>
    <mergeCell ref="E39:G39"/>
    <mergeCell ref="B16:H16"/>
    <mergeCell ref="B17:C17"/>
    <mergeCell ref="H17:H21"/>
    <mergeCell ref="B18:C18"/>
    <mergeCell ref="B19:C19"/>
    <mergeCell ref="B20:C20"/>
    <mergeCell ref="B21:C21"/>
    <mergeCell ref="B9:H9"/>
    <mergeCell ref="B10:C10"/>
    <mergeCell ref="H10:H13"/>
    <mergeCell ref="B11:C11"/>
    <mergeCell ref="B12:C12"/>
    <mergeCell ref="B13:C13"/>
    <mergeCell ref="F2:H3"/>
    <mergeCell ref="C3:E3"/>
    <mergeCell ref="B5:F5"/>
    <mergeCell ref="G5:H5"/>
    <mergeCell ref="B7:F7"/>
    <mergeCell ref="G7:H7"/>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65ADCD-B145-4EF9-B8E5-120319F8DCE1}">
  <dimension ref="B1:P81"/>
  <sheetViews>
    <sheetView topLeftCell="A19" zoomScale="60" zoomScaleNormal="60" workbookViewId="0">
      <selection activeCell="D23" sqref="D23:L23"/>
    </sheetView>
  </sheetViews>
  <sheetFormatPr baseColWidth="10" defaultColWidth="11.42578125" defaultRowHeight="12.75"/>
  <cols>
    <col min="1" max="2" width="3.42578125" style="1" customWidth="1"/>
    <col min="3" max="3" width="15.42578125" style="1" customWidth="1"/>
    <col min="4" max="4" width="18" style="1" customWidth="1"/>
    <col min="5" max="11" width="11.42578125" style="1"/>
    <col min="12" max="12" width="17.42578125" style="1" customWidth="1"/>
    <col min="13" max="14" width="11.42578125" style="1"/>
    <col min="15" max="15" width="23.85546875" style="1" customWidth="1"/>
    <col min="16" max="17" width="3.42578125" style="1" customWidth="1"/>
    <col min="18" max="16384" width="11.42578125" style="1"/>
  </cols>
  <sheetData>
    <row r="1" spans="2:16" ht="13.5" thickBot="1"/>
    <row r="2" spans="2:16" ht="13.5" thickTop="1">
      <c r="B2" s="4"/>
      <c r="C2" s="5"/>
      <c r="D2" s="5"/>
      <c r="E2" s="5"/>
      <c r="F2" s="5"/>
      <c r="G2" s="5"/>
      <c r="H2" s="5"/>
      <c r="I2" s="5"/>
      <c r="J2" s="5"/>
      <c r="K2" s="5"/>
      <c r="L2" s="5"/>
      <c r="M2" s="5"/>
      <c r="N2" s="5"/>
      <c r="O2" s="5"/>
      <c r="P2" s="448"/>
    </row>
    <row r="3" spans="2:16">
      <c r="B3" s="7"/>
      <c r="C3" s="71" t="s">
        <v>9</v>
      </c>
      <c r="D3" s="72" t="s">
        <v>10</v>
      </c>
      <c r="E3" s="71" t="s">
        <v>11</v>
      </c>
      <c r="F3" s="72">
        <v>2</v>
      </c>
      <c r="P3" s="449"/>
    </row>
    <row r="4" spans="2:16">
      <c r="B4" s="7"/>
      <c r="C4" s="450"/>
      <c r="D4" s="451"/>
      <c r="E4" s="450"/>
      <c r="F4" s="451"/>
      <c r="P4" s="449"/>
    </row>
    <row r="5" spans="2:16" ht="15" thickBot="1">
      <c r="B5" s="7"/>
      <c r="C5" s="452"/>
      <c r="D5" s="452"/>
      <c r="E5" s="452"/>
      <c r="F5" s="452"/>
      <c r="G5" s="452"/>
      <c r="H5" s="452"/>
      <c r="I5" s="452"/>
      <c r="J5" s="452"/>
      <c r="K5" s="452"/>
      <c r="L5" s="452"/>
      <c r="M5" s="452"/>
      <c r="N5" s="452"/>
      <c r="O5" s="452"/>
      <c r="P5" s="449"/>
    </row>
    <row r="6" spans="2:16" ht="15">
      <c r="B6" s="7"/>
      <c r="C6" s="1328"/>
      <c r="D6" s="1330"/>
      <c r="E6" s="1331"/>
      <c r="F6" s="1331"/>
      <c r="G6" s="1331"/>
      <c r="H6" s="1331"/>
      <c r="I6" s="1331"/>
      <c r="J6" s="1331"/>
      <c r="K6" s="1332"/>
      <c r="L6" s="1337"/>
      <c r="M6" s="1338"/>
      <c r="N6" s="1338"/>
      <c r="O6" s="1339"/>
      <c r="P6" s="149"/>
    </row>
    <row r="7" spans="2:16" ht="15">
      <c r="B7" s="7"/>
      <c r="C7" s="1329"/>
      <c r="D7" s="1317" t="s">
        <v>58</v>
      </c>
      <c r="E7" s="1509"/>
      <c r="F7" s="1509"/>
      <c r="G7" s="1509"/>
      <c r="H7" s="1509"/>
      <c r="I7" s="1509"/>
      <c r="J7" s="1509"/>
      <c r="K7" s="1319"/>
      <c r="L7" s="1340"/>
      <c r="M7" s="1341"/>
      <c r="N7" s="1341"/>
      <c r="O7" s="1342"/>
      <c r="P7" s="149"/>
    </row>
    <row r="8" spans="2:16" ht="15">
      <c r="B8" s="7"/>
      <c r="C8" s="1329"/>
      <c r="D8" s="1317"/>
      <c r="E8" s="1509"/>
      <c r="F8" s="1509"/>
      <c r="G8" s="1509"/>
      <c r="H8" s="1509"/>
      <c r="I8" s="1509"/>
      <c r="J8" s="1509"/>
      <c r="K8" s="1319"/>
      <c r="L8" s="1333" t="s">
        <v>12</v>
      </c>
      <c r="M8" s="1343"/>
      <c r="N8" s="1344"/>
      <c r="O8" s="1345"/>
      <c r="P8" s="149"/>
    </row>
    <row r="9" spans="2:16" ht="15">
      <c r="B9" s="7"/>
      <c r="C9" s="1329"/>
      <c r="D9" s="1317" t="e">
        <f>+#REF!</f>
        <v>#REF!</v>
      </c>
      <c r="E9" s="1509"/>
      <c r="F9" s="1509"/>
      <c r="G9" s="1509"/>
      <c r="H9" s="1509"/>
      <c r="I9" s="1509"/>
      <c r="J9" s="1509"/>
      <c r="K9" s="1319"/>
      <c r="L9" s="1688"/>
      <c r="M9" s="1340"/>
      <c r="N9" s="1341"/>
      <c r="O9" s="1342"/>
      <c r="P9" s="453"/>
    </row>
    <row r="10" spans="2:16" ht="12.75" customHeight="1">
      <c r="B10" s="7"/>
      <c r="C10" s="1329"/>
      <c r="D10" s="1685" t="s">
        <v>271</v>
      </c>
      <c r="E10" s="1686"/>
      <c r="F10" s="1686"/>
      <c r="G10" s="1686"/>
      <c r="H10" s="1686"/>
      <c r="I10" s="1686"/>
      <c r="J10" s="1686"/>
      <c r="K10" s="1687"/>
      <c r="L10" s="1333" t="s">
        <v>13</v>
      </c>
      <c r="M10" s="1333">
        <v>1</v>
      </c>
      <c r="N10" s="1333" t="s">
        <v>14</v>
      </c>
      <c r="O10" s="1335">
        <v>1</v>
      </c>
      <c r="P10" s="149"/>
    </row>
    <row r="11" spans="2:16" ht="13.5">
      <c r="B11" s="7"/>
      <c r="C11" s="1329"/>
      <c r="D11" s="1685"/>
      <c r="E11" s="1686"/>
      <c r="F11" s="1686"/>
      <c r="G11" s="1686"/>
      <c r="H11" s="1686"/>
      <c r="I11" s="1686"/>
      <c r="J11" s="1686"/>
      <c r="K11" s="1687"/>
      <c r="L11" s="1349"/>
      <c r="M11" s="1349"/>
      <c r="N11" s="1349"/>
      <c r="O11" s="1336"/>
      <c r="P11" s="149"/>
    </row>
    <row r="12" spans="2:16" ht="15">
      <c r="B12" s="7"/>
      <c r="C12" s="1695"/>
      <c r="D12" s="1690" t="s">
        <v>15</v>
      </c>
      <c r="E12" s="1691"/>
      <c r="F12" s="1691"/>
      <c r="G12" s="1691"/>
      <c r="H12" s="1691"/>
      <c r="I12" s="1691"/>
      <c r="J12" s="1691"/>
      <c r="K12" s="1692"/>
      <c r="L12" s="1688"/>
      <c r="M12" s="1688"/>
      <c r="N12" s="1688"/>
      <c r="O12" s="1689"/>
      <c r="P12" s="149"/>
    </row>
    <row r="13" spans="2:16" ht="15.75" thickBot="1">
      <c r="B13" s="7"/>
      <c r="C13" s="24"/>
      <c r="D13" s="25"/>
      <c r="E13" s="25"/>
      <c r="F13" s="25"/>
      <c r="G13" s="25"/>
      <c r="H13" s="25"/>
      <c r="I13" s="25"/>
      <c r="J13" s="25"/>
      <c r="K13" s="25"/>
      <c r="L13" s="25"/>
      <c r="M13" s="26"/>
      <c r="N13" s="26"/>
      <c r="O13" s="27"/>
      <c r="P13" s="454"/>
    </row>
    <row r="14" spans="2:16" ht="15">
      <c r="B14" s="7"/>
      <c r="C14" s="28"/>
      <c r="D14" s="446"/>
      <c r="E14" s="446"/>
      <c r="F14" s="446"/>
      <c r="G14" s="446"/>
      <c r="H14" s="446"/>
      <c r="I14" s="446"/>
      <c r="J14" s="446"/>
      <c r="K14" s="446"/>
      <c r="L14" s="29" t="s">
        <v>16</v>
      </c>
      <c r="M14" s="30" t="s">
        <v>17</v>
      </c>
      <c r="N14" s="30" t="s">
        <v>18</v>
      </c>
      <c r="O14" s="31" t="s">
        <v>19</v>
      </c>
      <c r="P14" s="453"/>
    </row>
    <row r="15" spans="2:16" ht="15">
      <c r="B15" s="7"/>
      <c r="C15" s="32"/>
      <c r="D15" s="455"/>
      <c r="E15" s="455"/>
      <c r="F15" s="455"/>
      <c r="G15" s="455"/>
      <c r="H15" s="455"/>
      <c r="I15" s="455"/>
      <c r="J15" s="455"/>
      <c r="K15" s="455"/>
      <c r="L15" s="456"/>
      <c r="M15" s="34">
        <v>27</v>
      </c>
      <c r="N15" s="34">
        <v>2</v>
      </c>
      <c r="O15" s="35">
        <v>2021</v>
      </c>
      <c r="P15" s="457"/>
    </row>
    <row r="16" spans="2:16" ht="18" customHeight="1">
      <c r="B16" s="7"/>
      <c r="C16" s="1693" t="s">
        <v>261</v>
      </c>
      <c r="D16" s="1694"/>
      <c r="E16" s="1694"/>
      <c r="F16" s="1694"/>
      <c r="G16" s="455"/>
      <c r="H16" s="455"/>
      <c r="I16" s="455" t="s">
        <v>262</v>
      </c>
      <c r="J16" s="452"/>
      <c r="K16" s="455"/>
      <c r="L16" s="456"/>
      <c r="M16" s="452"/>
      <c r="N16" s="452"/>
      <c r="O16" s="458"/>
      <c r="P16" s="457"/>
    </row>
    <row r="17" spans="2:16" ht="15">
      <c r="B17" s="7"/>
      <c r="C17" s="459"/>
      <c r="D17" s="460"/>
      <c r="E17" s="460"/>
      <c r="F17" s="460"/>
      <c r="G17" s="460"/>
      <c r="H17" s="460"/>
      <c r="I17" s="460"/>
      <c r="J17" s="460"/>
      <c r="K17" s="460"/>
      <c r="L17" s="460"/>
      <c r="M17" s="460"/>
      <c r="N17" s="460"/>
      <c r="O17" s="461"/>
      <c r="P17" s="462"/>
    </row>
    <row r="18" spans="2:16" ht="15" thickBot="1">
      <c r="B18" s="7"/>
      <c r="C18" s="36"/>
      <c r="D18" s="37"/>
      <c r="E18" s="37"/>
      <c r="F18" s="37"/>
      <c r="G18" s="37"/>
      <c r="H18" s="37"/>
      <c r="I18" s="37"/>
      <c r="J18" s="37"/>
      <c r="K18" s="37"/>
      <c r="L18" s="37"/>
      <c r="M18" s="37"/>
      <c r="N18" s="37"/>
      <c r="O18" s="38"/>
      <c r="P18" s="449"/>
    </row>
    <row r="19" spans="2:16" ht="15" thickBot="1">
      <c r="B19" s="7"/>
      <c r="C19" s="39"/>
      <c r="D19" s="40"/>
      <c r="E19" s="40"/>
      <c r="F19" s="40"/>
      <c r="G19" s="40"/>
      <c r="H19" s="40"/>
      <c r="I19" s="452"/>
      <c r="J19" s="452"/>
      <c r="K19" s="40"/>
      <c r="L19" s="40"/>
      <c r="M19" s="40"/>
      <c r="N19" s="40"/>
      <c r="O19" s="41"/>
      <c r="P19" s="449"/>
    </row>
    <row r="20" spans="2:16" ht="15">
      <c r="B20" s="7"/>
      <c r="C20" s="1325" t="s">
        <v>20</v>
      </c>
      <c r="D20" s="1326"/>
      <c r="E20" s="1326"/>
      <c r="F20" s="1326"/>
      <c r="G20" s="1326"/>
      <c r="H20" s="1326"/>
      <c r="I20" s="1326"/>
      <c r="J20" s="1326"/>
      <c r="K20" s="1326"/>
      <c r="L20" s="1326"/>
      <c r="M20" s="1326"/>
      <c r="N20" s="1326"/>
      <c r="O20" s="1327"/>
      <c r="P20" s="463"/>
    </row>
    <row r="21" spans="2:16" ht="15" thickBot="1">
      <c r="B21" s="7"/>
      <c r="C21" s="42"/>
      <c r="D21" s="452"/>
      <c r="E21" s="452"/>
      <c r="F21" s="452"/>
      <c r="G21" s="452"/>
      <c r="H21" s="452"/>
      <c r="I21" s="452"/>
      <c r="J21" s="452"/>
      <c r="K21" s="452"/>
      <c r="L21" s="452"/>
      <c r="M21" s="452"/>
      <c r="N21" s="452"/>
      <c r="O21" s="43"/>
      <c r="P21" s="449"/>
    </row>
    <row r="22" spans="2:16" ht="15">
      <c r="B22" s="7"/>
      <c r="C22" s="44" t="s">
        <v>21</v>
      </c>
      <c r="D22" s="1352" t="s">
        <v>2</v>
      </c>
      <c r="E22" s="1353"/>
      <c r="F22" s="1353"/>
      <c r="G22" s="1353"/>
      <c r="H22" s="1353"/>
      <c r="I22" s="1353"/>
      <c r="J22" s="1353"/>
      <c r="K22" s="1353"/>
      <c r="L22" s="1354"/>
      <c r="M22" s="1323" t="s">
        <v>22</v>
      </c>
      <c r="N22" s="1324"/>
      <c r="O22" s="44" t="s">
        <v>4</v>
      </c>
      <c r="P22" s="464"/>
    </row>
    <row r="23" spans="2:16" ht="38.25" customHeight="1" thickBot="1">
      <c r="B23" s="7"/>
      <c r="C23" s="45">
        <v>11.1</v>
      </c>
      <c r="D23" s="1389" t="s">
        <v>252</v>
      </c>
      <c r="E23" s="1390"/>
      <c r="F23" s="1390"/>
      <c r="G23" s="1390"/>
      <c r="H23" s="1390"/>
      <c r="I23" s="1390"/>
      <c r="J23" s="1390"/>
      <c r="K23" s="1390"/>
      <c r="L23" s="1391"/>
      <c r="M23" s="1361" t="s">
        <v>52</v>
      </c>
      <c r="N23" s="1362"/>
      <c r="O23" s="46"/>
      <c r="P23" s="465"/>
    </row>
    <row r="24" spans="2:16" ht="12.75" customHeight="1">
      <c r="B24" s="7"/>
      <c r="C24" s="1305" t="s">
        <v>23</v>
      </c>
      <c r="D24" s="1306"/>
      <c r="E24" s="1306"/>
      <c r="F24" s="1306"/>
      <c r="G24" s="1306"/>
      <c r="H24" s="1306"/>
      <c r="I24" s="1306"/>
      <c r="J24" s="1306"/>
      <c r="K24" s="1306"/>
      <c r="L24" s="1306"/>
      <c r="M24" s="1306"/>
      <c r="N24" s="1306"/>
      <c r="O24" s="1307"/>
      <c r="P24" s="466"/>
    </row>
    <row r="25" spans="2:16" ht="12.75" customHeight="1">
      <c r="B25" s="7"/>
      <c r="C25" s="1308"/>
      <c r="D25" s="1492"/>
      <c r="E25" s="1492"/>
      <c r="F25" s="1492"/>
      <c r="G25" s="1492"/>
      <c r="H25" s="1492"/>
      <c r="I25" s="1492"/>
      <c r="J25" s="1492"/>
      <c r="K25" s="1492"/>
      <c r="L25" s="1492"/>
      <c r="M25" s="1492"/>
      <c r="N25" s="1492"/>
      <c r="O25" s="1310"/>
      <c r="P25" s="466"/>
    </row>
    <row r="26" spans="2:16" ht="13.5" customHeight="1" thickBot="1">
      <c r="B26" s="7"/>
      <c r="C26" s="1311"/>
      <c r="D26" s="1312"/>
      <c r="E26" s="1312"/>
      <c r="F26" s="1312"/>
      <c r="G26" s="1312"/>
      <c r="H26" s="1312"/>
      <c r="I26" s="1312"/>
      <c r="J26" s="1312"/>
      <c r="K26" s="1312"/>
      <c r="L26" s="1312"/>
      <c r="M26" s="1312"/>
      <c r="N26" s="1312"/>
      <c r="O26" s="1313"/>
      <c r="P26" s="466"/>
    </row>
    <row r="27" spans="2:16" ht="15">
      <c r="B27" s="7"/>
      <c r="C27" s="1280" t="s">
        <v>2</v>
      </c>
      <c r="D27" s="1281"/>
      <c r="E27" s="1281"/>
      <c r="F27" s="1281"/>
      <c r="G27" s="1282"/>
      <c r="H27" s="1314" t="s">
        <v>24</v>
      </c>
      <c r="I27" s="1282"/>
      <c r="J27" s="1314" t="s">
        <v>25</v>
      </c>
      <c r="K27" s="1282"/>
      <c r="L27" s="247" t="s">
        <v>26</v>
      </c>
      <c r="M27" s="1314" t="s">
        <v>27</v>
      </c>
      <c r="N27" s="1282"/>
      <c r="O27" s="47" t="s">
        <v>28</v>
      </c>
      <c r="P27" s="467"/>
    </row>
    <row r="28" spans="2:16" ht="14.25">
      <c r="B28" s="7"/>
      <c r="C28" s="1488" t="s">
        <v>59</v>
      </c>
      <c r="D28" s="1489"/>
      <c r="E28" s="1489"/>
      <c r="F28" s="1489"/>
      <c r="G28" s="1503"/>
      <c r="H28" s="1504"/>
      <c r="I28" s="1503"/>
      <c r="J28" s="1504"/>
      <c r="K28" s="1503"/>
      <c r="L28" s="214"/>
      <c r="M28" s="1696">
        <v>0.15</v>
      </c>
      <c r="N28" s="1697"/>
      <c r="O28" s="135">
        <f>+M28*O63</f>
        <v>502.73906249999999</v>
      </c>
      <c r="P28" s="468"/>
    </row>
    <row r="29" spans="2:16" ht="14.25">
      <c r="B29" s="7"/>
      <c r="C29" s="1698" t="s">
        <v>263</v>
      </c>
      <c r="D29" s="1699"/>
      <c r="E29" s="1699"/>
      <c r="F29" s="1699"/>
      <c r="G29" s="1700"/>
      <c r="H29" s="51"/>
      <c r="I29" s="50"/>
      <c r="J29" s="51"/>
      <c r="K29" s="50"/>
      <c r="L29" s="469">
        <f>+'MATRIZ DE MERCADO LA LT'!J165</f>
        <v>6418.7362499999999</v>
      </c>
      <c r="M29" s="1696">
        <v>8</v>
      </c>
      <c r="N29" s="1697"/>
      <c r="O29" s="135">
        <f>IF(M29&lt;&gt;0,L29/M29,"")</f>
        <v>802.34203124999999</v>
      </c>
      <c r="P29" s="468"/>
    </row>
    <row r="30" spans="2:16" ht="14.25">
      <c r="B30" s="7"/>
      <c r="C30" s="1698" t="s">
        <v>236</v>
      </c>
      <c r="D30" s="1699"/>
      <c r="E30" s="1699"/>
      <c r="F30" s="1699"/>
      <c r="G30" s="1700"/>
      <c r="H30" s="51"/>
      <c r="I30" s="50"/>
      <c r="J30" s="51"/>
      <c r="K30" s="50"/>
      <c r="L30" s="469">
        <f>+'MATRIZ DE MERCADO LA LT'!J166</f>
        <v>1837.675</v>
      </c>
      <c r="M30" s="1696">
        <v>8</v>
      </c>
      <c r="N30" s="1697"/>
      <c r="O30" s="135">
        <f t="shared" ref="O30" si="0">IF(M30&lt;&gt;0,L30/M30,"")</f>
        <v>229.70937499999999</v>
      </c>
      <c r="P30" s="468"/>
    </row>
    <row r="31" spans="2:16" ht="14.25">
      <c r="B31" s="7"/>
      <c r="C31" s="1698" t="s">
        <v>241</v>
      </c>
      <c r="D31" s="1699"/>
      <c r="E31" s="1699"/>
      <c r="F31" s="1699"/>
      <c r="G31" s="1700"/>
      <c r="H31" s="51"/>
      <c r="I31" s="50"/>
      <c r="J31" s="51"/>
      <c r="K31" s="50"/>
      <c r="L31" s="469">
        <f>+'MATRIZ DE MERCADO LA LT'!J168</f>
        <v>133.08862390000002</v>
      </c>
      <c r="M31" s="1696">
        <v>8</v>
      </c>
      <c r="N31" s="1697"/>
      <c r="O31" s="135">
        <f>IF(M31&lt;&gt;0,L31/M31,"")</f>
        <v>16.636077987500002</v>
      </c>
      <c r="P31" s="468"/>
    </row>
    <row r="32" spans="2:16" ht="14.25">
      <c r="B32" s="7"/>
      <c r="C32" s="1698" t="s">
        <v>264</v>
      </c>
      <c r="D32" s="1699"/>
      <c r="E32" s="1699"/>
      <c r="F32" s="1699"/>
      <c r="G32" s="1700"/>
      <c r="H32" s="51"/>
      <c r="I32" s="50"/>
      <c r="J32" s="51"/>
      <c r="K32" s="50"/>
      <c r="L32" s="469">
        <f>+'MATRIZ DE MERCADO LA LT'!J118</f>
        <v>69316</v>
      </c>
      <c r="M32" s="1701">
        <v>1.8000000000000001E-4</v>
      </c>
      <c r="N32" s="1702"/>
      <c r="O32" s="135">
        <f>IF(M32&lt;&gt;0,L32*M32,"")</f>
        <v>12.476880000000001</v>
      </c>
      <c r="P32" s="468"/>
    </row>
    <row r="33" spans="2:16" ht="15" thickBot="1">
      <c r="B33" s="7"/>
      <c r="C33" s="1703"/>
      <c r="D33" s="1704"/>
      <c r="E33" s="1704"/>
      <c r="F33" s="1704"/>
      <c r="G33" s="1705"/>
      <c r="H33" s="1502"/>
      <c r="I33" s="1501"/>
      <c r="J33" s="1502"/>
      <c r="K33" s="1501"/>
      <c r="L33" s="469"/>
      <c r="M33" s="1706"/>
      <c r="N33" s="1707"/>
      <c r="O33" s="135"/>
      <c r="P33" s="468"/>
    </row>
    <row r="34" spans="2:16" ht="13.5" customHeight="1" thickBot="1">
      <c r="B34" s="7"/>
      <c r="C34" s="1285" t="s">
        <v>29</v>
      </c>
      <c r="D34" s="1286"/>
      <c r="E34" s="1286"/>
      <c r="F34" s="1286"/>
      <c r="G34" s="1286"/>
      <c r="H34" s="1286"/>
      <c r="I34" s="1286"/>
      <c r="J34" s="1286"/>
      <c r="K34" s="1286"/>
      <c r="L34" s="1286"/>
      <c r="M34" s="1286"/>
      <c r="N34" s="1287"/>
      <c r="O34" s="52">
        <f>SUM(O28:O33)</f>
        <v>1563.9034267374998</v>
      </c>
      <c r="P34" s="470"/>
    </row>
    <row r="35" spans="2:16" ht="13.5" customHeight="1">
      <c r="B35" s="7"/>
      <c r="C35" s="1305" t="s">
        <v>30</v>
      </c>
      <c r="D35" s="1306"/>
      <c r="E35" s="1306"/>
      <c r="F35" s="1306"/>
      <c r="G35" s="1306"/>
      <c r="H35" s="1306"/>
      <c r="I35" s="1306"/>
      <c r="J35" s="1306"/>
      <c r="K35" s="1306"/>
      <c r="L35" s="1306"/>
      <c r="M35" s="1306"/>
      <c r="N35" s="1306"/>
      <c r="O35" s="1307"/>
      <c r="P35" s="466"/>
    </row>
    <row r="36" spans="2:16" ht="12.75" customHeight="1">
      <c r="B36" s="7"/>
      <c r="C36" s="1308"/>
      <c r="D36" s="1492"/>
      <c r="E36" s="1492"/>
      <c r="F36" s="1492"/>
      <c r="G36" s="1492"/>
      <c r="H36" s="1492"/>
      <c r="I36" s="1492"/>
      <c r="J36" s="1492"/>
      <c r="K36" s="1492"/>
      <c r="L36" s="1492"/>
      <c r="M36" s="1492"/>
      <c r="N36" s="1492"/>
      <c r="O36" s="1310"/>
      <c r="P36" s="466"/>
    </row>
    <row r="37" spans="2:16" ht="13.5" thickBot="1">
      <c r="B37" s="7"/>
      <c r="C37" s="1311"/>
      <c r="D37" s="1312"/>
      <c r="E37" s="1312"/>
      <c r="F37" s="1312"/>
      <c r="G37" s="1312"/>
      <c r="H37" s="1312"/>
      <c r="I37" s="1312"/>
      <c r="J37" s="1312"/>
      <c r="K37" s="1312"/>
      <c r="L37" s="1312"/>
      <c r="M37" s="1312"/>
      <c r="N37" s="1312"/>
      <c r="O37" s="1313"/>
      <c r="P37" s="466"/>
    </row>
    <row r="38" spans="2:16" ht="15">
      <c r="B38" s="7"/>
      <c r="C38" s="1280" t="s">
        <v>2</v>
      </c>
      <c r="D38" s="1281"/>
      <c r="E38" s="1281"/>
      <c r="F38" s="1281"/>
      <c r="G38" s="1281"/>
      <c r="H38" s="1281"/>
      <c r="I38" s="1281"/>
      <c r="J38" s="1282"/>
      <c r="K38" s="444" t="s">
        <v>22</v>
      </c>
      <c r="L38" s="247" t="s">
        <v>4</v>
      </c>
      <c r="M38" s="1314" t="s">
        <v>31</v>
      </c>
      <c r="N38" s="1282"/>
      <c r="O38" s="47" t="s">
        <v>28</v>
      </c>
      <c r="P38" s="467"/>
    </row>
    <row r="39" spans="2:16" ht="14.25">
      <c r="B39" s="7"/>
      <c r="C39" s="1488" t="s">
        <v>172</v>
      </c>
      <c r="D39" s="1489"/>
      <c r="E39" s="1489"/>
      <c r="F39" s="1489"/>
      <c r="G39" s="1489"/>
      <c r="H39" s="1489"/>
      <c r="I39" s="1489"/>
      <c r="J39" s="1503"/>
      <c r="K39" s="74" t="s">
        <v>196</v>
      </c>
      <c r="L39" s="471">
        <v>0.1</v>
      </c>
      <c r="M39" s="1384">
        <f>+'MATRIZ DE MERCADO LA LT'!J57</f>
        <v>41</v>
      </c>
      <c r="N39" s="1385"/>
      <c r="O39" s="135">
        <f>+L39*M39</f>
        <v>4.1000000000000005</v>
      </c>
      <c r="P39" s="468"/>
    </row>
    <row r="40" spans="2:16" ht="14.25">
      <c r="B40" s="7"/>
      <c r="C40" s="1488"/>
      <c r="D40" s="1489"/>
      <c r="E40" s="1489"/>
      <c r="F40" s="1489"/>
      <c r="G40" s="1489"/>
      <c r="H40" s="1489"/>
      <c r="I40" s="1489"/>
      <c r="J40" s="1503"/>
      <c r="K40" s="74"/>
      <c r="L40" s="471"/>
      <c r="M40" s="1384"/>
      <c r="N40" s="1385"/>
      <c r="O40" s="135">
        <f t="shared" ref="O40:O44" si="1">+L40*M40</f>
        <v>0</v>
      </c>
      <c r="P40" s="468"/>
    </row>
    <row r="41" spans="2:16" ht="14.25">
      <c r="B41" s="7"/>
      <c r="C41" s="1488"/>
      <c r="D41" s="1489"/>
      <c r="E41" s="1489"/>
      <c r="F41" s="1489"/>
      <c r="G41" s="1489"/>
      <c r="H41" s="1489"/>
      <c r="I41" s="1489"/>
      <c r="J41" s="1503"/>
      <c r="K41" s="74"/>
      <c r="L41" s="471"/>
      <c r="M41" s="1384"/>
      <c r="N41" s="1385"/>
      <c r="O41" s="135"/>
      <c r="P41" s="468"/>
    </row>
    <row r="42" spans="2:16" ht="14.25">
      <c r="B42" s="7"/>
      <c r="C42" s="1488"/>
      <c r="D42" s="1489"/>
      <c r="E42" s="1489"/>
      <c r="F42" s="1489"/>
      <c r="G42" s="1489"/>
      <c r="H42" s="1489"/>
      <c r="I42" s="1489"/>
      <c r="J42" s="1503"/>
      <c r="K42" s="74"/>
      <c r="L42" s="471"/>
      <c r="M42" s="1384"/>
      <c r="N42" s="1385"/>
      <c r="O42" s="135"/>
      <c r="P42" s="468"/>
    </row>
    <row r="43" spans="2:16" ht="14.25">
      <c r="B43" s="7"/>
      <c r="C43" s="1488"/>
      <c r="D43" s="1489"/>
      <c r="E43" s="1489"/>
      <c r="F43" s="1489"/>
      <c r="G43" s="1489"/>
      <c r="H43" s="1489"/>
      <c r="I43" s="1489"/>
      <c r="J43" s="1503"/>
      <c r="K43" s="74"/>
      <c r="L43" s="471"/>
      <c r="M43" s="1384"/>
      <c r="N43" s="1385"/>
      <c r="O43" s="135">
        <f t="shared" si="1"/>
        <v>0</v>
      </c>
      <c r="P43" s="468"/>
    </row>
    <row r="44" spans="2:16" ht="14.25">
      <c r="B44" s="7"/>
      <c r="C44" s="1488"/>
      <c r="D44" s="1489"/>
      <c r="E44" s="1489"/>
      <c r="F44" s="1489"/>
      <c r="G44" s="1489"/>
      <c r="H44" s="1489"/>
      <c r="I44" s="1489"/>
      <c r="J44" s="1503"/>
      <c r="K44" s="74"/>
      <c r="L44" s="471"/>
      <c r="M44" s="1384"/>
      <c r="N44" s="1385"/>
      <c r="O44" s="135">
        <f t="shared" si="1"/>
        <v>0</v>
      </c>
      <c r="P44" s="468"/>
    </row>
    <row r="45" spans="2:16" ht="14.25">
      <c r="B45" s="7"/>
      <c r="C45" s="1488"/>
      <c r="D45" s="1489"/>
      <c r="E45" s="1489"/>
      <c r="F45" s="1489"/>
      <c r="G45" s="1489"/>
      <c r="H45" s="1489"/>
      <c r="I45" s="1489"/>
      <c r="J45" s="1503"/>
      <c r="K45" s="74"/>
      <c r="L45" s="471"/>
      <c r="M45" s="1384"/>
      <c r="N45" s="1385"/>
      <c r="O45" s="135">
        <f>+L45*O63</f>
        <v>0</v>
      </c>
      <c r="P45" s="468"/>
    </row>
    <row r="46" spans="2:16" ht="14.25">
      <c r="B46" s="7"/>
      <c r="C46" s="1488"/>
      <c r="D46" s="1489"/>
      <c r="E46" s="1489"/>
      <c r="F46" s="1489"/>
      <c r="G46" s="1489"/>
      <c r="H46" s="1489"/>
      <c r="I46" s="1489"/>
      <c r="J46" s="1503"/>
      <c r="K46" s="74"/>
      <c r="L46" s="472"/>
      <c r="M46" s="1384"/>
      <c r="N46" s="1385"/>
      <c r="O46" s="135"/>
      <c r="P46" s="468"/>
    </row>
    <row r="47" spans="2:16" ht="15" thickBot="1">
      <c r="B47" s="7"/>
      <c r="C47" s="1490"/>
      <c r="D47" s="1491"/>
      <c r="E47" s="1491"/>
      <c r="F47" s="1491"/>
      <c r="G47" s="1491"/>
      <c r="H47" s="1491"/>
      <c r="I47" s="1491"/>
      <c r="J47" s="1501"/>
      <c r="K47" s="74"/>
      <c r="L47" s="53"/>
      <c r="M47" s="1708"/>
      <c r="N47" s="1709"/>
      <c r="O47" s="135">
        <f>+L47*M47</f>
        <v>0</v>
      </c>
      <c r="P47" s="468"/>
    </row>
    <row r="48" spans="2:16" ht="15.75" thickBot="1">
      <c r="B48" s="7"/>
      <c r="C48" s="1285" t="s">
        <v>29</v>
      </c>
      <c r="D48" s="1286"/>
      <c r="E48" s="1286"/>
      <c r="F48" s="1286"/>
      <c r="G48" s="1286"/>
      <c r="H48" s="1286"/>
      <c r="I48" s="1286"/>
      <c r="J48" s="1286"/>
      <c r="K48" s="1286"/>
      <c r="L48" s="1286"/>
      <c r="M48" s="1286"/>
      <c r="N48" s="1287"/>
      <c r="O48" s="136">
        <f>SUM(O39:O47)</f>
        <v>4.1000000000000005</v>
      </c>
      <c r="P48" s="468"/>
    </row>
    <row r="49" spans="2:16" ht="12.75" customHeight="1">
      <c r="B49" s="7"/>
      <c r="C49" s="1305" t="s">
        <v>32</v>
      </c>
      <c r="D49" s="1306"/>
      <c r="E49" s="1306"/>
      <c r="F49" s="1306"/>
      <c r="G49" s="1306"/>
      <c r="H49" s="1306"/>
      <c r="I49" s="1306"/>
      <c r="J49" s="1306"/>
      <c r="K49" s="1306"/>
      <c r="L49" s="1306"/>
      <c r="M49" s="1306"/>
      <c r="N49" s="1306"/>
      <c r="O49" s="1307"/>
      <c r="P49" s="466"/>
    </row>
    <row r="50" spans="2:16" ht="12.75" customHeight="1">
      <c r="B50" s="7"/>
      <c r="C50" s="1308"/>
      <c r="D50" s="1492"/>
      <c r="E50" s="1492"/>
      <c r="F50" s="1492"/>
      <c r="G50" s="1492"/>
      <c r="H50" s="1492"/>
      <c r="I50" s="1492"/>
      <c r="J50" s="1492"/>
      <c r="K50" s="1492"/>
      <c r="L50" s="1492"/>
      <c r="M50" s="1492"/>
      <c r="N50" s="1492"/>
      <c r="O50" s="1310"/>
      <c r="P50" s="466"/>
    </row>
    <row r="51" spans="2:16" ht="13.5" thickBot="1">
      <c r="B51" s="7"/>
      <c r="C51" s="1311"/>
      <c r="D51" s="1312"/>
      <c r="E51" s="1312"/>
      <c r="F51" s="1312"/>
      <c r="G51" s="1312"/>
      <c r="H51" s="1312"/>
      <c r="I51" s="1312"/>
      <c r="J51" s="1312"/>
      <c r="K51" s="1312"/>
      <c r="L51" s="1312"/>
      <c r="M51" s="1312"/>
      <c r="N51" s="1312"/>
      <c r="O51" s="1313"/>
      <c r="P51" s="466"/>
    </row>
    <row r="52" spans="2:16" ht="17.25">
      <c r="B52" s="7"/>
      <c r="C52" s="1280" t="s">
        <v>33</v>
      </c>
      <c r="D52" s="1281"/>
      <c r="E52" s="1281"/>
      <c r="F52" s="1281"/>
      <c r="G52" s="1281"/>
      <c r="H52" s="1281"/>
      <c r="I52" s="1282"/>
      <c r="J52" s="247" t="s">
        <v>34</v>
      </c>
      <c r="K52" s="445" t="s">
        <v>35</v>
      </c>
      <c r="L52" s="55" t="s">
        <v>51</v>
      </c>
      <c r="M52" s="1314" t="s">
        <v>36</v>
      </c>
      <c r="N52" s="1282"/>
      <c r="O52" s="47" t="s">
        <v>28</v>
      </c>
      <c r="P52" s="467"/>
    </row>
    <row r="53" spans="2:16" ht="14.25">
      <c r="B53" s="7"/>
      <c r="C53" s="1488"/>
      <c r="D53" s="1489"/>
      <c r="E53" s="1489"/>
      <c r="F53" s="1489"/>
      <c r="G53" s="1489"/>
      <c r="H53" s="1489"/>
      <c r="I53" s="1503"/>
      <c r="J53" s="246"/>
      <c r="K53" s="56"/>
      <c r="L53" s="246"/>
      <c r="M53" s="1384"/>
      <c r="N53" s="1385"/>
      <c r="O53" s="135"/>
      <c r="P53" s="468"/>
    </row>
    <row r="54" spans="2:16" ht="15" thickBot="1">
      <c r="B54" s="7"/>
      <c r="C54" s="1490"/>
      <c r="D54" s="1491"/>
      <c r="E54" s="1491"/>
      <c r="F54" s="1491"/>
      <c r="G54" s="1491"/>
      <c r="H54" s="1491"/>
      <c r="I54" s="1501"/>
      <c r="J54" s="57"/>
      <c r="K54" s="58"/>
      <c r="L54" s="57"/>
      <c r="M54" s="1708"/>
      <c r="N54" s="1709"/>
      <c r="O54" s="135"/>
      <c r="P54" s="468"/>
    </row>
    <row r="55" spans="2:16" ht="15.75" thickBot="1">
      <c r="B55" s="7"/>
      <c r="C55" s="1285" t="s">
        <v>29</v>
      </c>
      <c r="D55" s="1286"/>
      <c r="E55" s="1286"/>
      <c r="F55" s="1286"/>
      <c r="G55" s="1286"/>
      <c r="H55" s="1286"/>
      <c r="I55" s="1286"/>
      <c r="J55" s="1286"/>
      <c r="K55" s="1286"/>
      <c r="L55" s="1286"/>
      <c r="M55" s="1286"/>
      <c r="N55" s="1287"/>
      <c r="O55" s="52">
        <f>SUM(O53:O54)</f>
        <v>0</v>
      </c>
      <c r="P55" s="470"/>
    </row>
    <row r="56" spans="2:16" ht="12.75" customHeight="1">
      <c r="B56" s="7"/>
      <c r="C56" s="1305" t="s">
        <v>37</v>
      </c>
      <c r="D56" s="1306"/>
      <c r="E56" s="1306"/>
      <c r="F56" s="1306"/>
      <c r="G56" s="1306"/>
      <c r="H56" s="1306"/>
      <c r="I56" s="1306"/>
      <c r="J56" s="1306"/>
      <c r="K56" s="1306"/>
      <c r="L56" s="1306"/>
      <c r="M56" s="1306"/>
      <c r="N56" s="1306"/>
      <c r="O56" s="1307"/>
      <c r="P56" s="466"/>
    </row>
    <row r="57" spans="2:16" ht="12.75" customHeight="1">
      <c r="B57" s="7"/>
      <c r="C57" s="1308"/>
      <c r="D57" s="1492"/>
      <c r="E57" s="1492"/>
      <c r="F57" s="1492"/>
      <c r="G57" s="1492"/>
      <c r="H57" s="1492"/>
      <c r="I57" s="1492"/>
      <c r="J57" s="1492"/>
      <c r="K57" s="1492"/>
      <c r="L57" s="1492"/>
      <c r="M57" s="1492"/>
      <c r="N57" s="1492"/>
      <c r="O57" s="1310"/>
      <c r="P57" s="466"/>
    </row>
    <row r="58" spans="2:16" ht="13.5" thickBot="1">
      <c r="B58" s="7"/>
      <c r="C58" s="1311"/>
      <c r="D58" s="1312"/>
      <c r="E58" s="1312"/>
      <c r="F58" s="1312"/>
      <c r="G58" s="1312"/>
      <c r="H58" s="1312"/>
      <c r="I58" s="1312"/>
      <c r="J58" s="1312"/>
      <c r="K58" s="1312"/>
      <c r="L58" s="1312"/>
      <c r="M58" s="1312"/>
      <c r="N58" s="1312"/>
      <c r="O58" s="1313"/>
      <c r="P58" s="466"/>
    </row>
    <row r="59" spans="2:16" ht="30">
      <c r="B59" s="7"/>
      <c r="C59" s="1280" t="s">
        <v>38</v>
      </c>
      <c r="D59" s="1281"/>
      <c r="E59" s="1281"/>
      <c r="F59" s="1281"/>
      <c r="G59" s="1281"/>
      <c r="H59" s="1281"/>
      <c r="I59" s="1282"/>
      <c r="J59" s="247" t="s">
        <v>39</v>
      </c>
      <c r="K59" s="59" t="s">
        <v>40</v>
      </c>
      <c r="L59" s="60" t="s">
        <v>41</v>
      </c>
      <c r="M59" s="1301" t="s">
        <v>27</v>
      </c>
      <c r="N59" s="1302"/>
      <c r="O59" s="61" t="s">
        <v>28</v>
      </c>
      <c r="P59" s="473"/>
    </row>
    <row r="60" spans="2:16" ht="14.25">
      <c r="B60" s="7"/>
      <c r="C60" s="62" t="s">
        <v>73</v>
      </c>
      <c r="D60" s="63"/>
      <c r="E60" s="63"/>
      <c r="F60" s="63"/>
      <c r="G60" s="63"/>
      <c r="H60" s="63"/>
      <c r="I60" s="63"/>
      <c r="J60" s="138"/>
      <c r="K60" s="139"/>
      <c r="L60" s="64">
        <f>+'MATRIZ DE MERCADO LA LT'!J272</f>
        <v>107251</v>
      </c>
      <c r="M60" s="1378">
        <v>64</v>
      </c>
      <c r="N60" s="1379"/>
      <c r="O60" s="65">
        <f>+L60/M60</f>
        <v>1675.796875</v>
      </c>
      <c r="P60" s="474"/>
    </row>
    <row r="61" spans="2:16" ht="14.25">
      <c r="B61" s="7"/>
      <c r="C61" s="62" t="s">
        <v>81</v>
      </c>
      <c r="D61" s="63"/>
      <c r="E61" s="63"/>
      <c r="F61" s="63"/>
      <c r="G61" s="63"/>
      <c r="H61" s="63"/>
      <c r="I61" s="63"/>
      <c r="J61" s="138"/>
      <c r="K61" s="139"/>
      <c r="L61" s="64">
        <f>+'MATRIZ DE MERCADO LA LT'!J248</f>
        <v>107251</v>
      </c>
      <c r="M61" s="1378">
        <v>64</v>
      </c>
      <c r="N61" s="1379"/>
      <c r="O61" s="65">
        <f>+L61/M61</f>
        <v>1675.796875</v>
      </c>
      <c r="P61" s="474"/>
    </row>
    <row r="62" spans="2:16" ht="15" thickBot="1">
      <c r="B62" s="7"/>
      <c r="C62" s="1490"/>
      <c r="D62" s="1491"/>
      <c r="E62" s="1491"/>
      <c r="F62" s="1491"/>
      <c r="G62" s="1491"/>
      <c r="H62" s="1491"/>
      <c r="I62" s="1501"/>
      <c r="J62" s="57"/>
      <c r="K62" s="58"/>
      <c r="L62" s="57"/>
      <c r="M62" s="1283"/>
      <c r="N62" s="1284"/>
      <c r="O62" s="137"/>
      <c r="P62" s="468"/>
    </row>
    <row r="63" spans="2:16" ht="15.75" thickBot="1">
      <c r="B63" s="7"/>
      <c r="C63" s="1285" t="s">
        <v>29</v>
      </c>
      <c r="D63" s="1286"/>
      <c r="E63" s="1286"/>
      <c r="F63" s="1286"/>
      <c r="G63" s="1286"/>
      <c r="H63" s="1286"/>
      <c r="I63" s="1286"/>
      <c r="J63" s="1286"/>
      <c r="K63" s="1286"/>
      <c r="L63" s="1286"/>
      <c r="M63" s="1286"/>
      <c r="N63" s="1287"/>
      <c r="O63" s="136">
        <f>SUM(O60:O62)</f>
        <v>3351.59375</v>
      </c>
      <c r="P63" s="468"/>
    </row>
    <row r="64" spans="2:16" ht="15" thickBot="1">
      <c r="B64" s="7"/>
      <c r="C64" s="42"/>
      <c r="D64" s="452"/>
      <c r="E64" s="452"/>
      <c r="F64" s="452"/>
      <c r="G64" s="452"/>
      <c r="H64" s="452"/>
      <c r="I64" s="452"/>
      <c r="J64" s="452"/>
      <c r="K64" s="452"/>
      <c r="L64" s="452"/>
      <c r="M64" s="452"/>
      <c r="N64" s="452"/>
      <c r="O64" s="43"/>
      <c r="P64" s="449"/>
    </row>
    <row r="65" spans="2:16" ht="15.75" thickBot="1">
      <c r="B65" s="7"/>
      <c r="C65" s="1298" t="s">
        <v>42</v>
      </c>
      <c r="D65" s="1299"/>
      <c r="E65" s="1299"/>
      <c r="F65" s="1299"/>
      <c r="G65" s="1299"/>
      <c r="H65" s="1299"/>
      <c r="I65" s="1299"/>
      <c r="J65" s="1299"/>
      <c r="K65" s="1299"/>
      <c r="L65" s="1299"/>
      <c r="M65" s="1299"/>
      <c r="N65" s="1300"/>
      <c r="O65" s="475">
        <f>+O34+O48+O55+O63</f>
        <v>4919.5971767374995</v>
      </c>
      <c r="P65" s="476"/>
    </row>
    <row r="66" spans="2:16" ht="12.75" customHeight="1">
      <c r="B66" s="7"/>
      <c r="C66" s="1305" t="s">
        <v>43</v>
      </c>
      <c r="D66" s="1306"/>
      <c r="E66" s="1306"/>
      <c r="F66" s="1306"/>
      <c r="G66" s="1306"/>
      <c r="H66" s="1306"/>
      <c r="I66" s="1306"/>
      <c r="J66" s="1306"/>
      <c r="K66" s="1306"/>
      <c r="L66" s="1306"/>
      <c r="M66" s="1306"/>
      <c r="N66" s="1306"/>
      <c r="O66" s="1307"/>
      <c r="P66" s="466"/>
    </row>
    <row r="67" spans="2:16" ht="12.75" customHeight="1">
      <c r="B67" s="7"/>
      <c r="C67" s="1308"/>
      <c r="D67" s="1492"/>
      <c r="E67" s="1492"/>
      <c r="F67" s="1492"/>
      <c r="G67" s="1492"/>
      <c r="H67" s="1492"/>
      <c r="I67" s="1492"/>
      <c r="J67" s="1492"/>
      <c r="K67" s="1492"/>
      <c r="L67" s="1492"/>
      <c r="M67" s="1492"/>
      <c r="N67" s="1492"/>
      <c r="O67" s="1310"/>
      <c r="P67" s="466"/>
    </row>
    <row r="68" spans="2:16" ht="13.5" thickBot="1">
      <c r="B68" s="7"/>
      <c r="C68" s="1311"/>
      <c r="D68" s="1312"/>
      <c r="E68" s="1312"/>
      <c r="F68" s="1312"/>
      <c r="G68" s="1312"/>
      <c r="H68" s="1312"/>
      <c r="I68" s="1312"/>
      <c r="J68" s="1312"/>
      <c r="K68" s="1312"/>
      <c r="L68" s="1312"/>
      <c r="M68" s="1312"/>
      <c r="N68" s="1312"/>
      <c r="O68" s="1313"/>
      <c r="P68" s="466"/>
    </row>
    <row r="69" spans="2:16" ht="15">
      <c r="B69" s="7"/>
      <c r="C69" s="1280" t="s">
        <v>44</v>
      </c>
      <c r="D69" s="1281"/>
      <c r="E69" s="1281"/>
      <c r="F69" s="1281"/>
      <c r="G69" s="1281"/>
      <c r="H69" s="1281"/>
      <c r="I69" s="1281"/>
      <c r="J69" s="445"/>
      <c r="K69" s="447"/>
      <c r="L69" s="60" t="s">
        <v>45</v>
      </c>
      <c r="M69" s="1301" t="s">
        <v>46</v>
      </c>
      <c r="N69" s="1302"/>
      <c r="O69" s="61"/>
      <c r="P69" s="473"/>
    </row>
    <row r="70" spans="2:16" ht="14.25">
      <c r="B70" s="7"/>
      <c r="C70" s="1488" t="s">
        <v>47</v>
      </c>
      <c r="D70" s="1489"/>
      <c r="E70" s="1489"/>
      <c r="F70" s="1489"/>
      <c r="G70" s="1489"/>
      <c r="H70" s="1489"/>
      <c r="I70" s="1489"/>
      <c r="J70" s="200"/>
      <c r="K70" s="201"/>
      <c r="L70" s="202">
        <v>0.22</v>
      </c>
      <c r="M70" s="1710"/>
      <c r="N70" s="1711"/>
      <c r="O70" s="140">
        <f>+$O$65*L70</f>
        <v>1082.31137888225</v>
      </c>
      <c r="P70" s="477"/>
    </row>
    <row r="71" spans="2:16" ht="14.25">
      <c r="B71" s="7"/>
      <c r="C71" s="48" t="s">
        <v>48</v>
      </c>
      <c r="D71" s="49"/>
      <c r="E71" s="49"/>
      <c r="F71" s="49"/>
      <c r="G71" s="49"/>
      <c r="H71" s="49"/>
      <c r="I71" s="49"/>
      <c r="J71" s="200"/>
      <c r="K71" s="201"/>
      <c r="L71" s="202">
        <v>0.02</v>
      </c>
      <c r="M71" s="1710"/>
      <c r="N71" s="1711"/>
      <c r="O71" s="140">
        <f t="shared" ref="O71:O72" si="2">+$O$65*L71</f>
        <v>98.391943534749998</v>
      </c>
      <c r="P71" s="477"/>
    </row>
    <row r="72" spans="2:16" ht="15" thickBot="1">
      <c r="B72" s="7"/>
      <c r="C72" s="36" t="s">
        <v>49</v>
      </c>
      <c r="D72" s="37"/>
      <c r="E72" s="37"/>
      <c r="F72" s="37"/>
      <c r="G72" s="37"/>
      <c r="H72" s="37"/>
      <c r="I72" s="37"/>
      <c r="J72" s="205"/>
      <c r="K72" s="206"/>
      <c r="L72" s="202">
        <v>0.05</v>
      </c>
      <c r="M72" s="1525"/>
      <c r="N72" s="1526"/>
      <c r="O72" s="140">
        <f t="shared" si="2"/>
        <v>245.979858836875</v>
      </c>
      <c r="P72" s="477"/>
    </row>
    <row r="73" spans="2:16" ht="15.75" thickBot="1">
      <c r="B73" s="7"/>
      <c r="C73" s="1285" t="s">
        <v>29</v>
      </c>
      <c r="D73" s="1286"/>
      <c r="E73" s="1286"/>
      <c r="F73" s="1286"/>
      <c r="G73" s="1286"/>
      <c r="H73" s="1286"/>
      <c r="I73" s="1286"/>
      <c r="J73" s="1286"/>
      <c r="K73" s="1286"/>
      <c r="L73" s="1286"/>
      <c r="M73" s="1286"/>
      <c r="N73" s="1287"/>
      <c r="O73" s="67">
        <f>+O65+O70+O71+O72</f>
        <v>6346.2803579913743</v>
      </c>
      <c r="P73" s="478"/>
    </row>
    <row r="74" spans="2:16" ht="15" thickBot="1">
      <c r="B74" s="7"/>
      <c r="C74" s="42"/>
      <c r="D74" s="452"/>
      <c r="E74" s="452"/>
      <c r="F74" s="452"/>
      <c r="G74" s="452"/>
      <c r="H74" s="452"/>
      <c r="I74" s="452"/>
      <c r="J74" s="452"/>
      <c r="K74" s="452"/>
      <c r="L74" s="452"/>
      <c r="M74" s="452"/>
      <c r="N74" s="452"/>
      <c r="O74" s="43" t="str">
        <f>IF(H8&lt;&gt;0,G8/H8,"")</f>
        <v/>
      </c>
      <c r="P74" s="449"/>
    </row>
    <row r="75" spans="2:16" ht="15.75" thickBot="1">
      <c r="B75" s="7"/>
      <c r="C75" s="1298" t="s">
        <v>50</v>
      </c>
      <c r="D75" s="1299"/>
      <c r="E75" s="1299"/>
      <c r="F75" s="1299"/>
      <c r="G75" s="1299"/>
      <c r="H75" s="1299"/>
      <c r="I75" s="1299"/>
      <c r="J75" s="1299"/>
      <c r="K75" s="1299"/>
      <c r="L75" s="1299"/>
      <c r="M75" s="1299"/>
      <c r="N75" s="1300"/>
      <c r="O75" s="479">
        <f>+ROUND(O73,0)</f>
        <v>6346</v>
      </c>
      <c r="P75" s="478"/>
    </row>
    <row r="76" spans="2:16" ht="14.25">
      <c r="B76" s="7"/>
      <c r="C76" s="39"/>
      <c r="D76" s="40"/>
      <c r="E76" s="40"/>
      <c r="F76" s="40"/>
      <c r="G76" s="40"/>
      <c r="H76" s="40"/>
      <c r="I76" s="40"/>
      <c r="J76" s="40"/>
      <c r="K76" s="40"/>
      <c r="L76" s="40"/>
      <c r="M76" s="40"/>
      <c r="N76" s="40"/>
      <c r="O76" s="41"/>
      <c r="P76" s="449"/>
    </row>
    <row r="77" spans="2:16" ht="14.25">
      <c r="B77" s="7"/>
      <c r="C77" s="42"/>
      <c r="D77" s="452"/>
      <c r="E77" s="452"/>
      <c r="F77" s="452"/>
      <c r="G77" s="452"/>
      <c r="H77" s="452"/>
      <c r="I77" s="452"/>
      <c r="J77" s="452"/>
      <c r="K77" s="452"/>
      <c r="L77" s="452"/>
      <c r="M77" s="452"/>
      <c r="N77" s="452"/>
      <c r="O77" s="43"/>
      <c r="P77" s="449"/>
    </row>
    <row r="78" spans="2:16" ht="17.25" customHeight="1">
      <c r="B78" s="7"/>
      <c r="C78" s="481"/>
      <c r="D78" s="480"/>
      <c r="E78" s="480"/>
      <c r="F78" s="452"/>
      <c r="G78" s="452"/>
      <c r="H78" s="452"/>
      <c r="I78" s="452"/>
      <c r="J78" s="452"/>
      <c r="K78" s="1712"/>
      <c r="L78" s="1712"/>
      <c r="M78" s="1712"/>
      <c r="N78" s="1712"/>
      <c r="O78" s="1713"/>
      <c r="P78" s="482"/>
    </row>
    <row r="79" spans="2:16" ht="16.5" thickBot="1">
      <c r="B79" s="7"/>
      <c r="C79" s="1290"/>
      <c r="D79" s="1291"/>
      <c r="E79" s="1291"/>
      <c r="F79" s="58"/>
      <c r="G79" s="58"/>
      <c r="H79" s="58"/>
      <c r="I79" s="58"/>
      <c r="J79" s="58"/>
      <c r="K79" s="1288"/>
      <c r="L79" s="1288"/>
      <c r="M79" s="1288"/>
      <c r="N79" s="1288"/>
      <c r="O79" s="1289"/>
      <c r="P79" s="482"/>
    </row>
    <row r="80" spans="2:16" ht="13.5" thickBot="1">
      <c r="B80" s="430"/>
      <c r="C80" s="431"/>
      <c r="D80" s="431"/>
      <c r="E80" s="431"/>
      <c r="F80" s="431"/>
      <c r="G80" s="431"/>
      <c r="H80" s="431"/>
      <c r="I80" s="431"/>
      <c r="J80" s="431"/>
      <c r="K80" s="431"/>
      <c r="L80" s="431"/>
      <c r="M80" s="431"/>
      <c r="N80" s="431"/>
      <c r="O80" s="431"/>
      <c r="P80" s="483"/>
    </row>
    <row r="81" ht="13.5" thickTop="1"/>
  </sheetData>
  <mergeCells count="92">
    <mergeCell ref="K78:O79"/>
    <mergeCell ref="C79:E79"/>
    <mergeCell ref="M71:N71"/>
    <mergeCell ref="M72:N72"/>
    <mergeCell ref="C73:N73"/>
    <mergeCell ref="C75:N75"/>
    <mergeCell ref="C70:I70"/>
    <mergeCell ref="M70:N70"/>
    <mergeCell ref="C59:I59"/>
    <mergeCell ref="M59:N59"/>
    <mergeCell ref="M60:N60"/>
    <mergeCell ref="M61:N61"/>
    <mergeCell ref="C62:I62"/>
    <mergeCell ref="M62:N62"/>
    <mergeCell ref="C63:N63"/>
    <mergeCell ref="C65:N65"/>
    <mergeCell ref="C66:O68"/>
    <mergeCell ref="C69:I69"/>
    <mergeCell ref="M69:N69"/>
    <mergeCell ref="C56:O58"/>
    <mergeCell ref="C47:J47"/>
    <mergeCell ref="M47:N47"/>
    <mergeCell ref="C48:N48"/>
    <mergeCell ref="C49:O51"/>
    <mergeCell ref="C52:I52"/>
    <mergeCell ref="M52:N52"/>
    <mergeCell ref="C53:I53"/>
    <mergeCell ref="M53:N53"/>
    <mergeCell ref="C54:I54"/>
    <mergeCell ref="M54:N54"/>
    <mergeCell ref="C55:N55"/>
    <mergeCell ref="C44:J44"/>
    <mergeCell ref="M44:N44"/>
    <mergeCell ref="C45:J45"/>
    <mergeCell ref="M45:N45"/>
    <mergeCell ref="C46:J46"/>
    <mergeCell ref="M46:N46"/>
    <mergeCell ref="C41:J41"/>
    <mergeCell ref="M41:N41"/>
    <mergeCell ref="C42:J42"/>
    <mergeCell ref="M42:N42"/>
    <mergeCell ref="C43:J43"/>
    <mergeCell ref="M43:N43"/>
    <mergeCell ref="C38:J38"/>
    <mergeCell ref="M38:N38"/>
    <mergeCell ref="C39:J39"/>
    <mergeCell ref="M39:N39"/>
    <mergeCell ref="C40:J40"/>
    <mergeCell ref="M40:N40"/>
    <mergeCell ref="C35:O37"/>
    <mergeCell ref="C30:G30"/>
    <mergeCell ref="M30:N30"/>
    <mergeCell ref="C31:G31"/>
    <mergeCell ref="M31:N31"/>
    <mergeCell ref="C32:G32"/>
    <mergeCell ref="M32:N32"/>
    <mergeCell ref="C33:G33"/>
    <mergeCell ref="H33:I33"/>
    <mergeCell ref="J33:K33"/>
    <mergeCell ref="M33:N33"/>
    <mergeCell ref="C34:N34"/>
    <mergeCell ref="C28:G28"/>
    <mergeCell ref="H28:I28"/>
    <mergeCell ref="J28:K28"/>
    <mergeCell ref="M28:N28"/>
    <mergeCell ref="C29:G29"/>
    <mergeCell ref="M29:N29"/>
    <mergeCell ref="C27:G27"/>
    <mergeCell ref="H27:I27"/>
    <mergeCell ref="J27:K27"/>
    <mergeCell ref="M27:N27"/>
    <mergeCell ref="M10:M12"/>
    <mergeCell ref="N10:N12"/>
    <mergeCell ref="D22:L22"/>
    <mergeCell ref="M22:N22"/>
    <mergeCell ref="D23:L23"/>
    <mergeCell ref="M23:N23"/>
    <mergeCell ref="C24:O26"/>
    <mergeCell ref="O10:O12"/>
    <mergeCell ref="D12:K12"/>
    <mergeCell ref="C16:F16"/>
    <mergeCell ref="C20:O20"/>
    <mergeCell ref="C6:C12"/>
    <mergeCell ref="D10:K11"/>
    <mergeCell ref="L10:L12"/>
    <mergeCell ref="D6:K6"/>
    <mergeCell ref="L6:O7"/>
    <mergeCell ref="D7:K7"/>
    <mergeCell ref="D8:K8"/>
    <mergeCell ref="L8:L9"/>
    <mergeCell ref="M8:O9"/>
    <mergeCell ref="D9:K9"/>
  </mergeCells>
  <pageMargins left="0.7" right="0.7" top="0.75" bottom="0.75" header="0.3" footer="0.3"/>
  <pageSetup orientation="portrait" horizontalDpi="0" verticalDpi="0"/>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A2598B-A06F-443B-B6E7-858AD3F47D4E}">
  <dimension ref="B1:P79"/>
  <sheetViews>
    <sheetView topLeftCell="A10" zoomScale="70" zoomScaleNormal="70" workbookViewId="0">
      <selection activeCell="D23" sqref="D23:L23"/>
    </sheetView>
  </sheetViews>
  <sheetFormatPr baseColWidth="10" defaultColWidth="11.42578125" defaultRowHeight="12.75"/>
  <cols>
    <col min="1" max="2" width="3.42578125" style="1" customWidth="1"/>
    <col min="3" max="3" width="15.42578125" style="1" customWidth="1"/>
    <col min="4" max="4" width="18" style="1" customWidth="1"/>
    <col min="5" max="11" width="11.42578125" style="1"/>
    <col min="12" max="12" width="17.42578125" style="1" customWidth="1"/>
    <col min="13" max="14" width="11.42578125" style="1"/>
    <col min="15" max="15" width="23.85546875" style="1" customWidth="1"/>
    <col min="16" max="17" width="3.42578125" style="1" customWidth="1"/>
    <col min="18" max="16384" width="11.42578125" style="1"/>
  </cols>
  <sheetData>
    <row r="1" spans="2:16" ht="13.5" thickBot="1"/>
    <row r="2" spans="2:16" ht="13.5" thickTop="1">
      <c r="B2" s="4"/>
      <c r="C2" s="5"/>
      <c r="D2" s="5"/>
      <c r="E2" s="5"/>
      <c r="F2" s="5"/>
      <c r="G2" s="5"/>
      <c r="H2" s="5"/>
      <c r="I2" s="5"/>
      <c r="J2" s="5"/>
      <c r="K2" s="5"/>
      <c r="L2" s="5"/>
      <c r="M2" s="5"/>
      <c r="N2" s="5"/>
      <c r="O2" s="5"/>
      <c r="P2" s="448"/>
    </row>
    <row r="3" spans="2:16">
      <c r="B3" s="7"/>
      <c r="C3" s="71" t="s">
        <v>9</v>
      </c>
      <c r="D3" s="72" t="s">
        <v>10</v>
      </c>
      <c r="E3" s="71" t="s">
        <v>11</v>
      </c>
      <c r="F3" s="72">
        <v>2</v>
      </c>
      <c r="P3" s="449"/>
    </row>
    <row r="4" spans="2:16">
      <c r="B4" s="7"/>
      <c r="C4" s="450"/>
      <c r="D4" s="451"/>
      <c r="E4" s="450"/>
      <c r="F4" s="451"/>
      <c r="P4" s="449"/>
    </row>
    <row r="5" spans="2:16" ht="15" thickBot="1">
      <c r="B5" s="7"/>
      <c r="C5" s="452"/>
      <c r="D5" s="452"/>
      <c r="E5" s="452"/>
      <c r="F5" s="452"/>
      <c r="G5" s="452"/>
      <c r="H5" s="452"/>
      <c r="I5" s="452"/>
      <c r="J5" s="452"/>
      <c r="K5" s="452"/>
      <c r="L5" s="452"/>
      <c r="M5" s="452"/>
      <c r="N5" s="452"/>
      <c r="O5" s="452"/>
      <c r="P5" s="449"/>
    </row>
    <row r="6" spans="2:16" ht="15">
      <c r="B6" s="7"/>
      <c r="C6" s="1328"/>
      <c r="D6" s="1330"/>
      <c r="E6" s="1331"/>
      <c r="F6" s="1331"/>
      <c r="G6" s="1331"/>
      <c r="H6" s="1331"/>
      <c r="I6" s="1331"/>
      <c r="J6" s="1331"/>
      <c r="K6" s="1332"/>
      <c r="L6" s="1337"/>
      <c r="M6" s="1338"/>
      <c r="N6" s="1338"/>
      <c r="O6" s="1339"/>
      <c r="P6" s="149"/>
    </row>
    <row r="7" spans="2:16" ht="15">
      <c r="B7" s="7"/>
      <c r="C7" s="1329"/>
      <c r="D7" s="1317" t="s">
        <v>58</v>
      </c>
      <c r="E7" s="1509"/>
      <c r="F7" s="1509"/>
      <c r="G7" s="1509"/>
      <c r="H7" s="1509"/>
      <c r="I7" s="1509"/>
      <c r="J7" s="1509"/>
      <c r="K7" s="1319"/>
      <c r="L7" s="1340"/>
      <c r="M7" s="1341"/>
      <c r="N7" s="1341"/>
      <c r="O7" s="1342"/>
      <c r="P7" s="149"/>
    </row>
    <row r="8" spans="2:16" ht="15">
      <c r="B8" s="7"/>
      <c r="C8" s="1329"/>
      <c r="D8" s="1317"/>
      <c r="E8" s="1509"/>
      <c r="F8" s="1509"/>
      <c r="G8" s="1509"/>
      <c r="H8" s="1509"/>
      <c r="I8" s="1509"/>
      <c r="J8" s="1509"/>
      <c r="K8" s="1319"/>
      <c r="L8" s="1333" t="s">
        <v>12</v>
      </c>
      <c r="M8" s="1343"/>
      <c r="N8" s="1344"/>
      <c r="O8" s="1345"/>
      <c r="P8" s="149"/>
    </row>
    <row r="9" spans="2:16" ht="15">
      <c r="B9" s="7"/>
      <c r="C9" s="1329"/>
      <c r="D9" s="1317"/>
      <c r="E9" s="1509"/>
      <c r="F9" s="1509"/>
      <c r="G9" s="1509"/>
      <c r="H9" s="1509"/>
      <c r="I9" s="1509"/>
      <c r="J9" s="1509"/>
      <c r="K9" s="1319"/>
      <c r="L9" s="1334"/>
      <c r="M9" s="1346"/>
      <c r="N9" s="1347"/>
      <c r="O9" s="1348"/>
      <c r="P9" s="453"/>
    </row>
    <row r="10" spans="2:16" ht="12.75" customHeight="1">
      <c r="B10" s="7"/>
      <c r="C10" s="1329"/>
      <c r="D10" s="1685" t="s">
        <v>271</v>
      </c>
      <c r="E10" s="1686"/>
      <c r="F10" s="1686"/>
      <c r="G10" s="1686"/>
      <c r="H10" s="1686"/>
      <c r="I10" s="1686"/>
      <c r="J10" s="1686"/>
      <c r="K10" s="1687"/>
      <c r="L10" s="1333" t="s">
        <v>13</v>
      </c>
      <c r="M10" s="1333">
        <v>1</v>
      </c>
      <c r="N10" s="1333" t="s">
        <v>14</v>
      </c>
      <c r="O10" s="1335">
        <v>1</v>
      </c>
      <c r="P10" s="149"/>
    </row>
    <row r="11" spans="2:16" ht="13.5">
      <c r="B11" s="7"/>
      <c r="C11" s="1329"/>
      <c r="D11" s="1685"/>
      <c r="E11" s="1686"/>
      <c r="F11" s="1686"/>
      <c r="G11" s="1686"/>
      <c r="H11" s="1686"/>
      <c r="I11" s="1686"/>
      <c r="J11" s="1686"/>
      <c r="K11" s="1687"/>
      <c r="L11" s="1349"/>
      <c r="M11" s="1349"/>
      <c r="N11" s="1349"/>
      <c r="O11" s="1336"/>
      <c r="P11" s="149"/>
    </row>
    <row r="12" spans="2:16" ht="15">
      <c r="B12" s="7"/>
      <c r="C12" s="1329"/>
      <c r="D12" s="1317" t="s">
        <v>15</v>
      </c>
      <c r="E12" s="1509"/>
      <c r="F12" s="1509"/>
      <c r="G12" s="1509"/>
      <c r="H12" s="1509"/>
      <c r="I12" s="1509"/>
      <c r="J12" s="1509"/>
      <c r="K12" s="1319"/>
      <c r="L12" s="1349"/>
      <c r="M12" s="1349"/>
      <c r="N12" s="1349"/>
      <c r="O12" s="1336"/>
      <c r="P12" s="149"/>
    </row>
    <row r="13" spans="2:16" ht="15.75" thickBot="1">
      <c r="B13" s="7"/>
      <c r="C13" s="24"/>
      <c r="D13" s="25"/>
      <c r="E13" s="25"/>
      <c r="F13" s="25"/>
      <c r="G13" s="25"/>
      <c r="H13" s="25"/>
      <c r="I13" s="25"/>
      <c r="J13" s="25"/>
      <c r="K13" s="25"/>
      <c r="L13" s="25"/>
      <c r="M13" s="26"/>
      <c r="N13" s="26"/>
      <c r="O13" s="27"/>
      <c r="P13" s="454"/>
    </row>
    <row r="14" spans="2:16" ht="15">
      <c r="B14" s="7"/>
      <c r="C14" s="28"/>
      <c r="D14" s="446"/>
      <c r="E14" s="446"/>
      <c r="F14" s="446"/>
      <c r="G14" s="446"/>
      <c r="H14" s="446"/>
      <c r="I14" s="446"/>
      <c r="J14" s="446"/>
      <c r="K14" s="446"/>
      <c r="L14" s="29" t="s">
        <v>16</v>
      </c>
      <c r="M14" s="30" t="s">
        <v>17</v>
      </c>
      <c r="N14" s="30" t="s">
        <v>18</v>
      </c>
      <c r="O14" s="31" t="s">
        <v>19</v>
      </c>
      <c r="P14" s="453"/>
    </row>
    <row r="15" spans="2:16" ht="15">
      <c r="B15" s="7"/>
      <c r="C15" s="32"/>
      <c r="D15" s="455"/>
      <c r="E15" s="455"/>
      <c r="F15" s="455"/>
      <c r="G15" s="455"/>
      <c r="H15" s="455"/>
      <c r="I15" s="455"/>
      <c r="J15" s="455"/>
      <c r="K15" s="455"/>
      <c r="L15" s="456"/>
      <c r="M15" s="34">
        <v>27</v>
      </c>
      <c r="N15" s="34">
        <v>2</v>
      </c>
      <c r="O15" s="35">
        <v>2021</v>
      </c>
      <c r="P15" s="457"/>
    </row>
    <row r="16" spans="2:16" ht="18" customHeight="1">
      <c r="B16" s="7"/>
      <c r="C16" s="1693" t="s">
        <v>261</v>
      </c>
      <c r="D16" s="1694"/>
      <c r="E16" s="1694"/>
      <c r="F16" s="1694"/>
      <c r="G16" s="455"/>
      <c r="H16" s="455"/>
      <c r="I16" s="455" t="s">
        <v>262</v>
      </c>
      <c r="J16" s="452"/>
      <c r="K16" s="455"/>
      <c r="L16" s="456"/>
      <c r="M16" s="452"/>
      <c r="N16" s="452"/>
      <c r="O16" s="458"/>
      <c r="P16" s="457"/>
    </row>
    <row r="17" spans="2:16" ht="15">
      <c r="B17" s="7"/>
      <c r="C17" s="459"/>
      <c r="D17" s="460"/>
      <c r="E17" s="460"/>
      <c r="F17" s="460"/>
      <c r="G17" s="460"/>
      <c r="H17" s="460"/>
      <c r="I17" s="460"/>
      <c r="J17" s="460"/>
      <c r="K17" s="460"/>
      <c r="L17" s="460"/>
      <c r="M17" s="460"/>
      <c r="N17" s="460"/>
      <c r="O17" s="461"/>
      <c r="P17" s="462"/>
    </row>
    <row r="18" spans="2:16" ht="15" thickBot="1">
      <c r="B18" s="7"/>
      <c r="C18" s="36"/>
      <c r="D18" s="37"/>
      <c r="E18" s="37"/>
      <c r="F18" s="37"/>
      <c r="G18" s="37"/>
      <c r="H18" s="37"/>
      <c r="I18" s="37"/>
      <c r="J18" s="37"/>
      <c r="K18" s="37"/>
      <c r="L18" s="37"/>
      <c r="M18" s="37"/>
      <c r="N18" s="37"/>
      <c r="O18" s="38"/>
      <c r="P18" s="449"/>
    </row>
    <row r="19" spans="2:16" ht="15" thickBot="1">
      <c r="B19" s="7"/>
      <c r="C19" s="39"/>
      <c r="D19" s="40"/>
      <c r="E19" s="40"/>
      <c r="F19" s="40"/>
      <c r="G19" s="40"/>
      <c r="H19" s="40"/>
      <c r="I19" s="452"/>
      <c r="J19" s="452"/>
      <c r="K19" s="40"/>
      <c r="L19" s="40"/>
      <c r="M19" s="40"/>
      <c r="N19" s="40"/>
      <c r="O19" s="41"/>
      <c r="P19" s="449"/>
    </row>
    <row r="20" spans="2:16" ht="15">
      <c r="B20" s="7"/>
      <c r="C20" s="1325" t="s">
        <v>20</v>
      </c>
      <c r="D20" s="1326"/>
      <c r="E20" s="1326"/>
      <c r="F20" s="1326"/>
      <c r="G20" s="1326"/>
      <c r="H20" s="1326"/>
      <c r="I20" s="1326"/>
      <c r="J20" s="1326"/>
      <c r="K20" s="1326"/>
      <c r="L20" s="1326"/>
      <c r="M20" s="1326"/>
      <c r="N20" s="1326"/>
      <c r="O20" s="1327"/>
      <c r="P20" s="463"/>
    </row>
    <row r="21" spans="2:16" ht="15" thickBot="1">
      <c r="B21" s="7"/>
      <c r="C21" s="42"/>
      <c r="D21" s="452"/>
      <c r="E21" s="452"/>
      <c r="F21" s="452"/>
      <c r="G21" s="452"/>
      <c r="H21" s="452"/>
      <c r="I21" s="452"/>
      <c r="J21" s="452"/>
      <c r="K21" s="452"/>
      <c r="L21" s="452"/>
      <c r="M21" s="452"/>
      <c r="N21" s="452"/>
      <c r="O21" s="43"/>
      <c r="P21" s="449"/>
    </row>
    <row r="22" spans="2:16" ht="15">
      <c r="B22" s="7"/>
      <c r="C22" s="44" t="s">
        <v>21</v>
      </c>
      <c r="D22" s="1352" t="s">
        <v>2</v>
      </c>
      <c r="E22" s="1353"/>
      <c r="F22" s="1353"/>
      <c r="G22" s="1353"/>
      <c r="H22" s="1353"/>
      <c r="I22" s="1353"/>
      <c r="J22" s="1353"/>
      <c r="K22" s="1353"/>
      <c r="L22" s="1354"/>
      <c r="M22" s="1323" t="s">
        <v>22</v>
      </c>
      <c r="N22" s="1324"/>
      <c r="O22" s="44" t="s">
        <v>4</v>
      </c>
      <c r="P22" s="464"/>
    </row>
    <row r="23" spans="2:16" ht="38.25" customHeight="1" thickBot="1">
      <c r="B23" s="7"/>
      <c r="C23" s="45">
        <v>11.2</v>
      </c>
      <c r="D23" s="1389" t="s">
        <v>248</v>
      </c>
      <c r="E23" s="1390"/>
      <c r="F23" s="1390"/>
      <c r="G23" s="1390"/>
      <c r="H23" s="1390"/>
      <c r="I23" s="1390"/>
      <c r="J23" s="1390"/>
      <c r="K23" s="1390"/>
      <c r="L23" s="1391"/>
      <c r="M23" s="1361" t="s">
        <v>52</v>
      </c>
      <c r="N23" s="1362"/>
      <c r="O23" s="46"/>
      <c r="P23" s="465"/>
    </row>
    <row r="24" spans="2:16">
      <c r="B24" s="7"/>
      <c r="C24" s="1305" t="s">
        <v>23</v>
      </c>
      <c r="D24" s="1306"/>
      <c r="E24" s="1306"/>
      <c r="F24" s="1306"/>
      <c r="G24" s="1306"/>
      <c r="H24" s="1306"/>
      <c r="I24" s="1306"/>
      <c r="J24" s="1306"/>
      <c r="K24" s="1306"/>
      <c r="L24" s="1306"/>
      <c r="M24" s="1306"/>
      <c r="N24" s="1306"/>
      <c r="O24" s="1307"/>
      <c r="P24" s="466"/>
    </row>
    <row r="25" spans="2:16">
      <c r="B25" s="7"/>
      <c r="C25" s="1308"/>
      <c r="D25" s="1492"/>
      <c r="E25" s="1492"/>
      <c r="F25" s="1492"/>
      <c r="G25" s="1492"/>
      <c r="H25" s="1492"/>
      <c r="I25" s="1492"/>
      <c r="J25" s="1492"/>
      <c r="K25" s="1492"/>
      <c r="L25" s="1492"/>
      <c r="M25" s="1492"/>
      <c r="N25" s="1492"/>
      <c r="O25" s="1310"/>
      <c r="P25" s="466"/>
    </row>
    <row r="26" spans="2:16" ht="13.5" thickBot="1">
      <c r="B26" s="7"/>
      <c r="C26" s="1311"/>
      <c r="D26" s="1312"/>
      <c r="E26" s="1312"/>
      <c r="F26" s="1312"/>
      <c r="G26" s="1312"/>
      <c r="H26" s="1312"/>
      <c r="I26" s="1312"/>
      <c r="J26" s="1312"/>
      <c r="K26" s="1312"/>
      <c r="L26" s="1312"/>
      <c r="M26" s="1312"/>
      <c r="N26" s="1312"/>
      <c r="O26" s="1313"/>
      <c r="P26" s="466"/>
    </row>
    <row r="27" spans="2:16" ht="15">
      <c r="B27" s="7"/>
      <c r="C27" s="1280" t="s">
        <v>2</v>
      </c>
      <c r="D27" s="1350"/>
      <c r="E27" s="1350"/>
      <c r="F27" s="1350"/>
      <c r="G27" s="1351"/>
      <c r="H27" s="1314" t="s">
        <v>24</v>
      </c>
      <c r="I27" s="1350"/>
      <c r="J27" s="1359" t="s">
        <v>25</v>
      </c>
      <c r="K27" s="1360"/>
      <c r="L27" s="247" t="s">
        <v>26</v>
      </c>
      <c r="M27" s="1314" t="s">
        <v>27</v>
      </c>
      <c r="N27" s="1282"/>
      <c r="O27" s="47" t="s">
        <v>28</v>
      </c>
      <c r="P27" s="467"/>
    </row>
    <row r="28" spans="2:16" ht="14.25">
      <c r="B28" s="7"/>
      <c r="C28" s="1488" t="s">
        <v>59</v>
      </c>
      <c r="D28" s="1489"/>
      <c r="E28" s="1489"/>
      <c r="F28" s="1489"/>
      <c r="G28" s="1503"/>
      <c r="H28" s="1504"/>
      <c r="I28" s="1503"/>
      <c r="J28" s="1504"/>
      <c r="K28" s="1503"/>
      <c r="L28" s="214"/>
      <c r="M28" s="1696">
        <v>0.15</v>
      </c>
      <c r="N28" s="1714"/>
      <c r="O28" s="135">
        <f>+M28*O62</f>
        <v>670.31875000000002</v>
      </c>
      <c r="P28" s="468"/>
    </row>
    <row r="29" spans="2:16" ht="14.25">
      <c r="B29" s="7"/>
      <c r="C29" s="1698" t="s">
        <v>263</v>
      </c>
      <c r="D29" s="1699"/>
      <c r="E29" s="1699"/>
      <c r="F29" s="1715"/>
      <c r="G29" s="1716"/>
      <c r="H29" s="51"/>
      <c r="I29" s="50"/>
      <c r="J29" s="51"/>
      <c r="K29" s="50"/>
      <c r="L29" s="469">
        <f>+'MATRIZ DE MERCADO LA LT'!J165</f>
        <v>6418.7362499999999</v>
      </c>
      <c r="M29" s="1696">
        <v>6</v>
      </c>
      <c r="N29" s="1714"/>
      <c r="O29" s="135">
        <f>IF(M29&lt;&gt;0,L29/M29,"")</f>
        <v>1069.7893750000001</v>
      </c>
      <c r="P29" s="468"/>
    </row>
    <row r="30" spans="2:16" ht="14.25">
      <c r="B30" s="7"/>
      <c r="C30" s="1698" t="s">
        <v>236</v>
      </c>
      <c r="D30" s="1699"/>
      <c r="E30" s="1699"/>
      <c r="F30" s="1715"/>
      <c r="G30" s="1716"/>
      <c r="H30" s="51"/>
      <c r="I30" s="50"/>
      <c r="J30" s="51"/>
      <c r="K30" s="50"/>
      <c r="L30" s="469">
        <f>+'MATRIZ DE MERCADO LA LT'!J166</f>
        <v>1837.675</v>
      </c>
      <c r="M30" s="1696">
        <v>6</v>
      </c>
      <c r="N30" s="1714"/>
      <c r="O30" s="135">
        <f t="shared" ref="O30" si="0">IF(M30&lt;&gt;0,L30/M30,"")</f>
        <v>306.27916666666664</v>
      </c>
      <c r="P30" s="468"/>
    </row>
    <row r="31" spans="2:16" ht="14.25">
      <c r="B31" s="7"/>
      <c r="C31" s="1698" t="s">
        <v>264</v>
      </c>
      <c r="D31" s="1699"/>
      <c r="E31" s="1699"/>
      <c r="F31" s="1715"/>
      <c r="G31" s="1716"/>
      <c r="H31" s="51"/>
      <c r="I31" s="50"/>
      <c r="J31" s="51"/>
      <c r="K31" s="50"/>
      <c r="L31" s="469">
        <f>+'MATRIZ DE MERCADO LA LT'!J118</f>
        <v>69316</v>
      </c>
      <c r="M31" s="1701">
        <v>1.8000000000000001E-4</v>
      </c>
      <c r="N31" s="1717"/>
      <c r="O31" s="135">
        <f>IF(M31&lt;&gt;0,L31*M31,"")</f>
        <v>12.476880000000001</v>
      </c>
      <c r="P31" s="468"/>
    </row>
    <row r="32" spans="2:16" ht="15" thickBot="1">
      <c r="B32" s="7"/>
      <c r="C32" s="1698"/>
      <c r="D32" s="1699"/>
      <c r="E32" s="1699"/>
      <c r="F32" s="1715"/>
      <c r="G32" s="1716"/>
      <c r="H32" s="1502"/>
      <c r="I32" s="1501"/>
      <c r="J32" s="1502"/>
      <c r="K32" s="1501"/>
      <c r="L32" s="469"/>
      <c r="M32" s="1706"/>
      <c r="N32" s="1718"/>
      <c r="O32" s="135"/>
      <c r="P32" s="468"/>
    </row>
    <row r="33" spans="2:16" ht="15.75" thickBot="1">
      <c r="B33" s="7"/>
      <c r="C33" s="1285" t="s">
        <v>29</v>
      </c>
      <c r="D33" s="1286"/>
      <c r="E33" s="1286"/>
      <c r="F33" s="1286"/>
      <c r="G33" s="1286"/>
      <c r="H33" s="1286"/>
      <c r="I33" s="1286"/>
      <c r="J33" s="1286"/>
      <c r="K33" s="1286"/>
      <c r="L33" s="1286"/>
      <c r="M33" s="1286"/>
      <c r="N33" s="1287"/>
      <c r="O33" s="52">
        <f>SUM(O28:O32)</f>
        <v>2058.8641716666671</v>
      </c>
      <c r="P33" s="470"/>
    </row>
    <row r="34" spans="2:16" ht="13.5" customHeight="1">
      <c r="B34" s="7"/>
      <c r="C34" s="1305" t="s">
        <v>30</v>
      </c>
      <c r="D34" s="1306"/>
      <c r="E34" s="1306"/>
      <c r="F34" s="1306"/>
      <c r="G34" s="1306"/>
      <c r="H34" s="1306"/>
      <c r="I34" s="1306"/>
      <c r="J34" s="1306"/>
      <c r="K34" s="1306"/>
      <c r="L34" s="1306"/>
      <c r="M34" s="1306"/>
      <c r="N34" s="1306"/>
      <c r="O34" s="1307"/>
      <c r="P34" s="466"/>
    </row>
    <row r="35" spans="2:16">
      <c r="B35" s="7"/>
      <c r="C35" s="1308"/>
      <c r="D35" s="1492"/>
      <c r="E35" s="1492"/>
      <c r="F35" s="1492"/>
      <c r="G35" s="1492"/>
      <c r="H35" s="1492"/>
      <c r="I35" s="1492"/>
      <c r="J35" s="1492"/>
      <c r="K35" s="1492"/>
      <c r="L35" s="1492"/>
      <c r="M35" s="1492"/>
      <c r="N35" s="1492"/>
      <c r="O35" s="1310"/>
      <c r="P35" s="466"/>
    </row>
    <row r="36" spans="2:16" ht="13.5" thickBot="1">
      <c r="B36" s="7"/>
      <c r="C36" s="1311"/>
      <c r="D36" s="1312"/>
      <c r="E36" s="1312"/>
      <c r="F36" s="1312"/>
      <c r="G36" s="1312"/>
      <c r="H36" s="1312"/>
      <c r="I36" s="1312"/>
      <c r="J36" s="1312"/>
      <c r="K36" s="1312"/>
      <c r="L36" s="1312"/>
      <c r="M36" s="1312"/>
      <c r="N36" s="1312"/>
      <c r="O36" s="1313"/>
      <c r="P36" s="466"/>
    </row>
    <row r="37" spans="2:16" ht="15">
      <c r="B37" s="7"/>
      <c r="C37" s="1280" t="s">
        <v>2</v>
      </c>
      <c r="D37" s="1281"/>
      <c r="E37" s="1281"/>
      <c r="F37" s="1281"/>
      <c r="G37" s="1281"/>
      <c r="H37" s="1281"/>
      <c r="I37" s="1281"/>
      <c r="J37" s="1282"/>
      <c r="K37" s="444" t="s">
        <v>22</v>
      </c>
      <c r="L37" s="247" t="s">
        <v>4</v>
      </c>
      <c r="M37" s="1314" t="s">
        <v>31</v>
      </c>
      <c r="N37" s="1282"/>
      <c r="O37" s="47" t="s">
        <v>28</v>
      </c>
      <c r="P37" s="467"/>
    </row>
    <row r="38" spans="2:16" ht="14.25">
      <c r="B38" s="7"/>
      <c r="C38" s="1488" t="s">
        <v>172</v>
      </c>
      <c r="D38" s="1489"/>
      <c r="E38" s="1489"/>
      <c r="F38" s="1489"/>
      <c r="G38" s="1489"/>
      <c r="H38" s="1489"/>
      <c r="I38" s="1489"/>
      <c r="J38" s="1503"/>
      <c r="K38" s="74" t="s">
        <v>196</v>
      </c>
      <c r="L38" s="471">
        <v>4</v>
      </c>
      <c r="M38" s="1384">
        <f>+'MATRIZ DE MERCADO LA LT'!J57</f>
        <v>41</v>
      </c>
      <c r="N38" s="1385"/>
      <c r="O38" s="135">
        <f>+L38*M38</f>
        <v>164</v>
      </c>
      <c r="P38" s="468"/>
    </row>
    <row r="39" spans="2:16" ht="14.25">
      <c r="B39" s="7"/>
      <c r="C39" s="1488"/>
      <c r="D39" s="1489"/>
      <c r="E39" s="1489"/>
      <c r="F39" s="1489"/>
      <c r="G39" s="1489"/>
      <c r="H39" s="1489"/>
      <c r="I39" s="1489"/>
      <c r="J39" s="1503"/>
      <c r="K39" s="74"/>
      <c r="L39" s="471"/>
      <c r="M39" s="1384"/>
      <c r="N39" s="1385"/>
      <c r="O39" s="135">
        <f t="shared" ref="O39:O43" si="1">+L39*M39</f>
        <v>0</v>
      </c>
      <c r="P39" s="468"/>
    </row>
    <row r="40" spans="2:16" ht="14.25">
      <c r="B40" s="7"/>
      <c r="C40" s="1488"/>
      <c r="D40" s="1489"/>
      <c r="E40" s="1489"/>
      <c r="F40" s="1489"/>
      <c r="G40" s="1489"/>
      <c r="H40" s="1489"/>
      <c r="I40" s="1489"/>
      <c r="J40" s="1503"/>
      <c r="K40" s="74"/>
      <c r="L40" s="471"/>
      <c r="M40" s="1384"/>
      <c r="N40" s="1385"/>
      <c r="O40" s="135"/>
      <c r="P40" s="468"/>
    </row>
    <row r="41" spans="2:16" ht="14.25">
      <c r="B41" s="7"/>
      <c r="C41" s="1488"/>
      <c r="D41" s="1489"/>
      <c r="E41" s="1489"/>
      <c r="F41" s="1489"/>
      <c r="G41" s="1489"/>
      <c r="H41" s="1489"/>
      <c r="I41" s="1489"/>
      <c r="J41" s="1503"/>
      <c r="K41" s="74"/>
      <c r="L41" s="471"/>
      <c r="M41" s="1384"/>
      <c r="N41" s="1385"/>
      <c r="O41" s="135"/>
      <c r="P41" s="468"/>
    </row>
    <row r="42" spans="2:16" ht="14.25">
      <c r="B42" s="7"/>
      <c r="C42" s="1488"/>
      <c r="D42" s="1489"/>
      <c r="E42" s="1489"/>
      <c r="F42" s="1489"/>
      <c r="G42" s="1489"/>
      <c r="H42" s="1489"/>
      <c r="I42" s="1489"/>
      <c r="J42" s="1503"/>
      <c r="K42" s="74"/>
      <c r="L42" s="471"/>
      <c r="M42" s="1384"/>
      <c r="N42" s="1385"/>
      <c r="O42" s="135">
        <f t="shared" si="1"/>
        <v>0</v>
      </c>
      <c r="P42" s="468"/>
    </row>
    <row r="43" spans="2:16" ht="14.25">
      <c r="B43" s="7"/>
      <c r="C43" s="1488"/>
      <c r="D43" s="1489"/>
      <c r="E43" s="1489"/>
      <c r="F43" s="1489"/>
      <c r="G43" s="1489"/>
      <c r="H43" s="1489"/>
      <c r="I43" s="1489"/>
      <c r="J43" s="1503"/>
      <c r="K43" s="74"/>
      <c r="L43" s="471"/>
      <c r="M43" s="1384"/>
      <c r="N43" s="1385"/>
      <c r="O43" s="135">
        <f t="shared" si="1"/>
        <v>0</v>
      </c>
      <c r="P43" s="468"/>
    </row>
    <row r="44" spans="2:16" ht="14.25">
      <c r="B44" s="7"/>
      <c r="C44" s="1488"/>
      <c r="D44" s="1489"/>
      <c r="E44" s="1489"/>
      <c r="F44" s="1489"/>
      <c r="G44" s="1489"/>
      <c r="H44" s="1489"/>
      <c r="I44" s="1489"/>
      <c r="J44" s="1503"/>
      <c r="K44" s="74"/>
      <c r="L44" s="471"/>
      <c r="M44" s="1384"/>
      <c r="N44" s="1385"/>
      <c r="O44" s="135">
        <f>+L44*O62</f>
        <v>0</v>
      </c>
      <c r="P44" s="468"/>
    </row>
    <row r="45" spans="2:16" ht="14.25">
      <c r="B45" s="7"/>
      <c r="C45" s="1488"/>
      <c r="D45" s="1489"/>
      <c r="E45" s="1489"/>
      <c r="F45" s="1489"/>
      <c r="G45" s="1489"/>
      <c r="H45" s="1489"/>
      <c r="I45" s="1489"/>
      <c r="J45" s="1503"/>
      <c r="K45" s="74"/>
      <c r="L45" s="472"/>
      <c r="M45" s="1384"/>
      <c r="N45" s="1385"/>
      <c r="O45" s="135"/>
      <c r="P45" s="468"/>
    </row>
    <row r="46" spans="2:16" ht="15" thickBot="1">
      <c r="B46" s="7"/>
      <c r="C46" s="1490"/>
      <c r="D46" s="1491"/>
      <c r="E46" s="1491"/>
      <c r="F46" s="1491"/>
      <c r="G46" s="1491"/>
      <c r="H46" s="1491"/>
      <c r="I46" s="1491"/>
      <c r="J46" s="1501"/>
      <c r="K46" s="74"/>
      <c r="L46" s="53"/>
      <c r="M46" s="1384"/>
      <c r="N46" s="1385"/>
      <c r="O46" s="135">
        <f>+L46*M46</f>
        <v>0</v>
      </c>
      <c r="P46" s="468"/>
    </row>
    <row r="47" spans="2:16" ht="15.75" thickBot="1">
      <c r="B47" s="7"/>
      <c r="C47" s="1285" t="s">
        <v>29</v>
      </c>
      <c r="D47" s="1286"/>
      <c r="E47" s="1286"/>
      <c r="F47" s="1286"/>
      <c r="G47" s="1286"/>
      <c r="H47" s="1286"/>
      <c r="I47" s="1286"/>
      <c r="J47" s="1286"/>
      <c r="K47" s="1286"/>
      <c r="L47" s="1286"/>
      <c r="M47" s="1286"/>
      <c r="N47" s="1287"/>
      <c r="O47" s="136">
        <f>SUM(O38:O46)</f>
        <v>164</v>
      </c>
      <c r="P47" s="468"/>
    </row>
    <row r="48" spans="2:16">
      <c r="B48" s="7"/>
      <c r="C48" s="1305" t="s">
        <v>32</v>
      </c>
      <c r="D48" s="1306"/>
      <c r="E48" s="1306"/>
      <c r="F48" s="1306"/>
      <c r="G48" s="1306"/>
      <c r="H48" s="1306"/>
      <c r="I48" s="1306"/>
      <c r="J48" s="1306"/>
      <c r="K48" s="1306"/>
      <c r="L48" s="1306"/>
      <c r="M48" s="1306"/>
      <c r="N48" s="1306"/>
      <c r="O48" s="1307"/>
      <c r="P48" s="466"/>
    </row>
    <row r="49" spans="2:16">
      <c r="B49" s="7"/>
      <c r="C49" s="1308"/>
      <c r="D49" s="1492"/>
      <c r="E49" s="1492"/>
      <c r="F49" s="1492"/>
      <c r="G49" s="1492"/>
      <c r="H49" s="1492"/>
      <c r="I49" s="1492"/>
      <c r="J49" s="1492"/>
      <c r="K49" s="1492"/>
      <c r="L49" s="1492"/>
      <c r="M49" s="1492"/>
      <c r="N49" s="1492"/>
      <c r="O49" s="1310"/>
      <c r="P49" s="466"/>
    </row>
    <row r="50" spans="2:16" ht="13.5" thickBot="1">
      <c r="B50" s="7"/>
      <c r="C50" s="1311"/>
      <c r="D50" s="1312"/>
      <c r="E50" s="1312"/>
      <c r="F50" s="1312"/>
      <c r="G50" s="1312"/>
      <c r="H50" s="1312"/>
      <c r="I50" s="1312"/>
      <c r="J50" s="1312"/>
      <c r="K50" s="1312"/>
      <c r="L50" s="1312"/>
      <c r="M50" s="1312"/>
      <c r="N50" s="1312"/>
      <c r="O50" s="1313"/>
      <c r="P50" s="466"/>
    </row>
    <row r="51" spans="2:16" ht="17.25">
      <c r="B51" s="7"/>
      <c r="C51" s="1280" t="s">
        <v>33</v>
      </c>
      <c r="D51" s="1281"/>
      <c r="E51" s="1281"/>
      <c r="F51" s="1281"/>
      <c r="G51" s="1281"/>
      <c r="H51" s="1281"/>
      <c r="I51" s="1281"/>
      <c r="J51" s="247" t="s">
        <v>34</v>
      </c>
      <c r="K51" s="445" t="s">
        <v>35</v>
      </c>
      <c r="L51" s="55" t="s">
        <v>51</v>
      </c>
      <c r="M51" s="1314" t="s">
        <v>36</v>
      </c>
      <c r="N51" s="1282"/>
      <c r="O51" s="47" t="s">
        <v>28</v>
      </c>
      <c r="P51" s="467"/>
    </row>
    <row r="52" spans="2:16" ht="14.25">
      <c r="B52" s="7"/>
      <c r="C52" s="1488"/>
      <c r="D52" s="1489"/>
      <c r="E52" s="1489"/>
      <c r="F52" s="1489"/>
      <c r="G52" s="1489"/>
      <c r="H52" s="1489"/>
      <c r="I52" s="1489"/>
      <c r="J52" s="246"/>
      <c r="K52" s="56"/>
      <c r="L52" s="246"/>
      <c r="M52" s="1384"/>
      <c r="N52" s="1385"/>
      <c r="O52" s="135"/>
      <c r="P52" s="468"/>
    </row>
    <row r="53" spans="2:16" ht="15" thickBot="1">
      <c r="B53" s="7"/>
      <c r="C53" s="1488"/>
      <c r="D53" s="1489"/>
      <c r="E53" s="1489"/>
      <c r="F53" s="1489"/>
      <c r="G53" s="1489"/>
      <c r="H53" s="1489"/>
      <c r="I53" s="1489"/>
      <c r="J53" s="57"/>
      <c r="K53" s="58"/>
      <c r="L53" s="57"/>
      <c r="M53" s="1384"/>
      <c r="N53" s="1385"/>
      <c r="O53" s="135"/>
      <c r="P53" s="468"/>
    </row>
    <row r="54" spans="2:16" ht="15.75" thickBot="1">
      <c r="B54" s="7"/>
      <c r="C54" s="1285" t="s">
        <v>29</v>
      </c>
      <c r="D54" s="1286"/>
      <c r="E54" s="1286"/>
      <c r="F54" s="1286"/>
      <c r="G54" s="1286"/>
      <c r="H54" s="1286"/>
      <c r="I54" s="1286"/>
      <c r="J54" s="1286"/>
      <c r="K54" s="1286"/>
      <c r="L54" s="1286"/>
      <c r="M54" s="1286"/>
      <c r="N54" s="1287"/>
      <c r="O54" s="52">
        <f>SUM(O52:O53)</f>
        <v>0</v>
      </c>
      <c r="P54" s="470"/>
    </row>
    <row r="55" spans="2:16">
      <c r="B55" s="7"/>
      <c r="C55" s="1305" t="s">
        <v>37</v>
      </c>
      <c r="D55" s="1306"/>
      <c r="E55" s="1306"/>
      <c r="F55" s="1306"/>
      <c r="G55" s="1306"/>
      <c r="H55" s="1306"/>
      <c r="I55" s="1306"/>
      <c r="J55" s="1306"/>
      <c r="K55" s="1306"/>
      <c r="L55" s="1306"/>
      <c r="M55" s="1306"/>
      <c r="N55" s="1306"/>
      <c r="O55" s="1307"/>
      <c r="P55" s="466"/>
    </row>
    <row r="56" spans="2:16">
      <c r="B56" s="7"/>
      <c r="C56" s="1308"/>
      <c r="D56" s="1492"/>
      <c r="E56" s="1492"/>
      <c r="F56" s="1492"/>
      <c r="G56" s="1492"/>
      <c r="H56" s="1492"/>
      <c r="I56" s="1492"/>
      <c r="J56" s="1492"/>
      <c r="K56" s="1492"/>
      <c r="L56" s="1492"/>
      <c r="M56" s="1492"/>
      <c r="N56" s="1492"/>
      <c r="O56" s="1310"/>
      <c r="P56" s="466"/>
    </row>
    <row r="57" spans="2:16" ht="13.5" thickBot="1">
      <c r="B57" s="7"/>
      <c r="C57" s="1311"/>
      <c r="D57" s="1312"/>
      <c r="E57" s="1312"/>
      <c r="F57" s="1312"/>
      <c r="G57" s="1312"/>
      <c r="H57" s="1312"/>
      <c r="I57" s="1312"/>
      <c r="J57" s="1312"/>
      <c r="K57" s="1312"/>
      <c r="L57" s="1312"/>
      <c r="M57" s="1312"/>
      <c r="N57" s="1312"/>
      <c r="O57" s="1313"/>
      <c r="P57" s="466"/>
    </row>
    <row r="58" spans="2:16" ht="30">
      <c r="B58" s="7"/>
      <c r="C58" s="1280" t="s">
        <v>38</v>
      </c>
      <c r="D58" s="1281"/>
      <c r="E58" s="1281"/>
      <c r="F58" s="1281"/>
      <c r="G58" s="1281"/>
      <c r="H58" s="1281"/>
      <c r="I58" s="1281"/>
      <c r="J58" s="247" t="s">
        <v>39</v>
      </c>
      <c r="K58" s="59" t="s">
        <v>40</v>
      </c>
      <c r="L58" s="60" t="s">
        <v>41</v>
      </c>
      <c r="M58" s="1301" t="s">
        <v>27</v>
      </c>
      <c r="N58" s="1302"/>
      <c r="O58" s="61" t="s">
        <v>28</v>
      </c>
      <c r="P58" s="473"/>
    </row>
    <row r="59" spans="2:16" ht="14.25">
      <c r="B59" s="7"/>
      <c r="C59" s="62" t="s">
        <v>73</v>
      </c>
      <c r="D59" s="63"/>
      <c r="E59" s="63"/>
      <c r="F59" s="63"/>
      <c r="G59" s="63"/>
      <c r="H59" s="63"/>
      <c r="I59" s="63"/>
      <c r="J59" s="138"/>
      <c r="K59" s="139"/>
      <c r="L59" s="64">
        <f>+'MATRIZ DE MERCADO LA LT'!J272</f>
        <v>107251</v>
      </c>
      <c r="M59" s="1378">
        <v>48</v>
      </c>
      <c r="N59" s="1379"/>
      <c r="O59" s="65">
        <f>+L59/M59</f>
        <v>2234.3958333333335</v>
      </c>
      <c r="P59" s="474"/>
    </row>
    <row r="60" spans="2:16" ht="14.25">
      <c r="B60" s="7"/>
      <c r="C60" s="62" t="s">
        <v>81</v>
      </c>
      <c r="D60" s="63"/>
      <c r="E60" s="63"/>
      <c r="F60" s="63"/>
      <c r="G60" s="63"/>
      <c r="H60" s="63"/>
      <c r="I60" s="63"/>
      <c r="J60" s="138"/>
      <c r="K60" s="139"/>
      <c r="L60" s="64">
        <f>+'MATRIZ DE MERCADO LA LT'!J248</f>
        <v>107251</v>
      </c>
      <c r="M60" s="1378">
        <v>48</v>
      </c>
      <c r="N60" s="1379"/>
      <c r="O60" s="65">
        <f>+L60/M60</f>
        <v>2234.3958333333335</v>
      </c>
      <c r="P60" s="474"/>
    </row>
    <row r="61" spans="2:16" ht="15" thickBot="1">
      <c r="B61" s="7"/>
      <c r="C61" s="1490"/>
      <c r="D61" s="1491"/>
      <c r="E61" s="1491"/>
      <c r="F61" s="1491"/>
      <c r="G61" s="1491"/>
      <c r="H61" s="1491"/>
      <c r="I61" s="1491"/>
      <c r="J61" s="57"/>
      <c r="K61" s="58"/>
      <c r="L61" s="57"/>
      <c r="M61" s="1283"/>
      <c r="N61" s="1284"/>
      <c r="O61" s="137"/>
      <c r="P61" s="468"/>
    </row>
    <row r="62" spans="2:16" ht="15.75" thickBot="1">
      <c r="B62" s="7"/>
      <c r="C62" s="1285" t="s">
        <v>29</v>
      </c>
      <c r="D62" s="1286"/>
      <c r="E62" s="1286"/>
      <c r="F62" s="1286"/>
      <c r="G62" s="1286"/>
      <c r="H62" s="1286"/>
      <c r="I62" s="1286"/>
      <c r="J62" s="1286"/>
      <c r="K62" s="1286"/>
      <c r="L62" s="1286"/>
      <c r="M62" s="1286"/>
      <c r="N62" s="1287"/>
      <c r="O62" s="136">
        <f>SUM(O59:O61)</f>
        <v>4468.791666666667</v>
      </c>
      <c r="P62" s="468"/>
    </row>
    <row r="63" spans="2:16" ht="15" thickBot="1">
      <c r="B63" s="7"/>
      <c r="C63" s="42"/>
      <c r="D63" s="452"/>
      <c r="E63" s="452"/>
      <c r="F63" s="452"/>
      <c r="G63" s="452"/>
      <c r="H63" s="452"/>
      <c r="I63" s="452"/>
      <c r="J63" s="452"/>
      <c r="K63" s="452"/>
      <c r="L63" s="452"/>
      <c r="M63" s="452"/>
      <c r="N63" s="452"/>
      <c r="O63" s="43"/>
      <c r="P63" s="449"/>
    </row>
    <row r="64" spans="2:16" ht="15.75" thickBot="1">
      <c r="B64" s="7"/>
      <c r="C64" s="1298" t="s">
        <v>42</v>
      </c>
      <c r="D64" s="1299"/>
      <c r="E64" s="1299"/>
      <c r="F64" s="1299"/>
      <c r="G64" s="1299"/>
      <c r="H64" s="1299"/>
      <c r="I64" s="1299"/>
      <c r="J64" s="1299"/>
      <c r="K64" s="1299"/>
      <c r="L64" s="1299"/>
      <c r="M64" s="1299"/>
      <c r="N64" s="1300"/>
      <c r="O64" s="475">
        <f>+O33+O47+O54+O62</f>
        <v>6691.655838333334</v>
      </c>
      <c r="P64" s="476"/>
    </row>
    <row r="65" spans="2:16">
      <c r="B65" s="7"/>
      <c r="C65" s="1305" t="s">
        <v>43</v>
      </c>
      <c r="D65" s="1306"/>
      <c r="E65" s="1306"/>
      <c r="F65" s="1306"/>
      <c r="G65" s="1306"/>
      <c r="H65" s="1306"/>
      <c r="I65" s="1306"/>
      <c r="J65" s="1306"/>
      <c r="K65" s="1306"/>
      <c r="L65" s="1306"/>
      <c r="M65" s="1306"/>
      <c r="N65" s="1306"/>
      <c r="O65" s="1307"/>
      <c r="P65" s="466"/>
    </row>
    <row r="66" spans="2:16">
      <c r="B66" s="7"/>
      <c r="C66" s="1308"/>
      <c r="D66" s="1492"/>
      <c r="E66" s="1492"/>
      <c r="F66" s="1492"/>
      <c r="G66" s="1492"/>
      <c r="H66" s="1492"/>
      <c r="I66" s="1492"/>
      <c r="J66" s="1492"/>
      <c r="K66" s="1492"/>
      <c r="L66" s="1492"/>
      <c r="M66" s="1492"/>
      <c r="N66" s="1492"/>
      <c r="O66" s="1310"/>
      <c r="P66" s="466"/>
    </row>
    <row r="67" spans="2:16" ht="13.5" thickBot="1">
      <c r="B67" s="7"/>
      <c r="C67" s="1311"/>
      <c r="D67" s="1312"/>
      <c r="E67" s="1312"/>
      <c r="F67" s="1312"/>
      <c r="G67" s="1312"/>
      <c r="H67" s="1312"/>
      <c r="I67" s="1312"/>
      <c r="J67" s="1312"/>
      <c r="K67" s="1312"/>
      <c r="L67" s="1312"/>
      <c r="M67" s="1312"/>
      <c r="N67" s="1312"/>
      <c r="O67" s="1313"/>
      <c r="P67" s="466"/>
    </row>
    <row r="68" spans="2:16" ht="15">
      <c r="B68" s="7"/>
      <c r="C68" s="1280" t="s">
        <v>44</v>
      </c>
      <c r="D68" s="1281"/>
      <c r="E68" s="1281"/>
      <c r="F68" s="1281"/>
      <c r="G68" s="1281"/>
      <c r="H68" s="1281"/>
      <c r="I68" s="1281"/>
      <c r="J68" s="445"/>
      <c r="K68" s="447"/>
      <c r="L68" s="60" t="s">
        <v>45</v>
      </c>
      <c r="M68" s="1301" t="s">
        <v>46</v>
      </c>
      <c r="N68" s="1302"/>
      <c r="O68" s="61"/>
      <c r="P68" s="473"/>
    </row>
    <row r="69" spans="2:16" ht="14.25">
      <c r="B69" s="7"/>
      <c r="C69" s="1488" t="s">
        <v>47</v>
      </c>
      <c r="D69" s="1489"/>
      <c r="E69" s="1489"/>
      <c r="F69" s="1489"/>
      <c r="G69" s="1489"/>
      <c r="H69" s="1489"/>
      <c r="I69" s="1489"/>
      <c r="J69" s="200"/>
      <c r="K69" s="201"/>
      <c r="L69" s="202">
        <v>0.22</v>
      </c>
      <c r="M69" s="1710"/>
      <c r="N69" s="1711"/>
      <c r="O69" s="140">
        <f>+$O$64*L69</f>
        <v>1472.1642844333335</v>
      </c>
      <c r="P69" s="477"/>
    </row>
    <row r="70" spans="2:16" ht="14.25">
      <c r="B70" s="7"/>
      <c r="C70" s="48" t="s">
        <v>48</v>
      </c>
      <c r="D70" s="49"/>
      <c r="E70" s="49"/>
      <c r="F70" s="49"/>
      <c r="G70" s="49"/>
      <c r="H70" s="49"/>
      <c r="I70" s="49"/>
      <c r="J70" s="200"/>
      <c r="K70" s="201"/>
      <c r="L70" s="202">
        <v>0.02</v>
      </c>
      <c r="M70" s="1710"/>
      <c r="N70" s="1711"/>
      <c r="O70" s="140">
        <f t="shared" ref="O70:O71" si="2">+$O$64*L70</f>
        <v>133.83311676666668</v>
      </c>
      <c r="P70" s="477"/>
    </row>
    <row r="71" spans="2:16" ht="15" thickBot="1">
      <c r="B71" s="7"/>
      <c r="C71" s="36" t="s">
        <v>49</v>
      </c>
      <c r="D71" s="37"/>
      <c r="E71" s="37"/>
      <c r="F71" s="37"/>
      <c r="G71" s="37"/>
      <c r="H71" s="37"/>
      <c r="I71" s="37"/>
      <c r="J71" s="205"/>
      <c r="K71" s="206"/>
      <c r="L71" s="202">
        <v>0.05</v>
      </c>
      <c r="M71" s="1525"/>
      <c r="N71" s="1526"/>
      <c r="O71" s="140">
        <f t="shared" si="2"/>
        <v>334.58279191666674</v>
      </c>
      <c r="P71" s="477"/>
    </row>
    <row r="72" spans="2:16" ht="15.75" thickBot="1">
      <c r="B72" s="7"/>
      <c r="C72" s="1285" t="s">
        <v>29</v>
      </c>
      <c r="D72" s="1286"/>
      <c r="E72" s="1286"/>
      <c r="F72" s="1286"/>
      <c r="G72" s="1286"/>
      <c r="H72" s="1286"/>
      <c r="I72" s="1286"/>
      <c r="J72" s="1286"/>
      <c r="K72" s="1286"/>
      <c r="L72" s="1286"/>
      <c r="M72" s="1286"/>
      <c r="N72" s="1287"/>
      <c r="O72" s="67">
        <f>+O64+O69+O70+O71</f>
        <v>8632.2360314500002</v>
      </c>
      <c r="P72" s="478"/>
    </row>
    <row r="73" spans="2:16" ht="15" thickBot="1">
      <c r="B73" s="7"/>
      <c r="C73" s="42"/>
      <c r="D73" s="452"/>
      <c r="E73" s="452"/>
      <c r="F73" s="452"/>
      <c r="G73" s="452"/>
      <c r="H73" s="452"/>
      <c r="I73" s="452"/>
      <c r="J73" s="452"/>
      <c r="K73" s="452"/>
      <c r="L73" s="452"/>
      <c r="M73" s="452"/>
      <c r="N73" s="452"/>
      <c r="O73" s="43" t="str">
        <f>IF(H8&lt;&gt;0,G8/H8,"")</f>
        <v/>
      </c>
      <c r="P73" s="449"/>
    </row>
    <row r="74" spans="2:16" ht="15.75" thickBot="1">
      <c r="B74" s="7"/>
      <c r="C74" s="1298" t="s">
        <v>50</v>
      </c>
      <c r="D74" s="1299"/>
      <c r="E74" s="1299"/>
      <c r="F74" s="1299"/>
      <c r="G74" s="1299"/>
      <c r="H74" s="1299"/>
      <c r="I74" s="1299"/>
      <c r="J74" s="1299"/>
      <c r="K74" s="1299"/>
      <c r="L74" s="1299"/>
      <c r="M74" s="1299"/>
      <c r="N74" s="1300"/>
      <c r="O74" s="479">
        <f>+ROUND(O72,0)</f>
        <v>8632</v>
      </c>
      <c r="P74" s="478"/>
    </row>
    <row r="75" spans="2:16" ht="14.25">
      <c r="B75" s="7"/>
      <c r="C75" s="39"/>
      <c r="D75" s="40"/>
      <c r="E75" s="40"/>
      <c r="F75" s="40"/>
      <c r="G75" s="40"/>
      <c r="H75" s="40"/>
      <c r="I75" s="40"/>
      <c r="J75" s="40"/>
      <c r="K75" s="40"/>
      <c r="L75" s="40"/>
      <c r="M75" s="40"/>
      <c r="N75" s="40"/>
      <c r="O75" s="41"/>
      <c r="P75" s="449"/>
    </row>
    <row r="76" spans="2:16" ht="14.25">
      <c r="B76" s="7"/>
      <c r="C76" s="42"/>
      <c r="D76" s="452"/>
      <c r="E76" s="452"/>
      <c r="F76" s="452"/>
      <c r="G76" s="452"/>
      <c r="H76" s="452"/>
      <c r="I76" s="452"/>
      <c r="J76" s="452"/>
      <c r="K76" s="452"/>
      <c r="L76" s="452"/>
      <c r="M76" s="452"/>
      <c r="N76" s="452"/>
      <c r="O76" s="43"/>
      <c r="P76" s="449"/>
    </row>
    <row r="77" spans="2:16" ht="18.75" customHeight="1" thickBot="1">
      <c r="B77" s="7"/>
      <c r="C77" s="1290"/>
      <c r="D77" s="1291"/>
      <c r="E77" s="1291"/>
      <c r="F77" s="58"/>
      <c r="G77" s="58"/>
      <c r="H77" s="58"/>
      <c r="I77" s="58"/>
      <c r="J77" s="58"/>
      <c r="K77" s="1288"/>
      <c r="L77" s="1288"/>
      <c r="M77" s="1288"/>
      <c r="N77" s="1288"/>
      <c r="O77" s="1289"/>
      <c r="P77" s="482"/>
    </row>
    <row r="78" spans="2:16" ht="13.5" thickBot="1">
      <c r="B78" s="430"/>
      <c r="C78" s="431"/>
      <c r="D78" s="431"/>
      <c r="E78" s="431"/>
      <c r="F78" s="431"/>
      <c r="G78" s="431"/>
      <c r="H78" s="431"/>
      <c r="I78" s="431"/>
      <c r="J78" s="431"/>
      <c r="K78" s="431"/>
      <c r="L78" s="431"/>
      <c r="M78" s="431"/>
      <c r="N78" s="431"/>
      <c r="O78" s="431"/>
      <c r="P78" s="483"/>
    </row>
    <row r="79" spans="2:16" ht="13.5" thickTop="1"/>
  </sheetData>
  <mergeCells count="90">
    <mergeCell ref="K77:O77"/>
    <mergeCell ref="C77:E77"/>
    <mergeCell ref="C74:N74"/>
    <mergeCell ref="C61:I61"/>
    <mergeCell ref="M61:N61"/>
    <mergeCell ref="C62:N62"/>
    <mergeCell ref="C64:N64"/>
    <mergeCell ref="C65:O67"/>
    <mergeCell ref="C68:I68"/>
    <mergeCell ref="M68:N68"/>
    <mergeCell ref="C69:I69"/>
    <mergeCell ref="M69:N69"/>
    <mergeCell ref="M70:N70"/>
    <mergeCell ref="M71:N71"/>
    <mergeCell ref="C72:N72"/>
    <mergeCell ref="M60:N60"/>
    <mergeCell ref="C51:I51"/>
    <mergeCell ref="M51:N51"/>
    <mergeCell ref="C52:I52"/>
    <mergeCell ref="M52:N52"/>
    <mergeCell ref="C53:I53"/>
    <mergeCell ref="M53:N53"/>
    <mergeCell ref="C54:N54"/>
    <mergeCell ref="C55:O57"/>
    <mergeCell ref="C58:I58"/>
    <mergeCell ref="M58:N58"/>
    <mergeCell ref="M59:N59"/>
    <mergeCell ref="C48:O50"/>
    <mergeCell ref="C42:J42"/>
    <mergeCell ref="M42:N42"/>
    <mergeCell ref="C43:J43"/>
    <mergeCell ref="M43:N43"/>
    <mergeCell ref="C44:J44"/>
    <mergeCell ref="M44:N44"/>
    <mergeCell ref="C45:J45"/>
    <mergeCell ref="M45:N45"/>
    <mergeCell ref="C46:J46"/>
    <mergeCell ref="M46:N46"/>
    <mergeCell ref="C47:N47"/>
    <mergeCell ref="C39:J39"/>
    <mergeCell ref="M39:N39"/>
    <mergeCell ref="C40:J40"/>
    <mergeCell ref="M40:N40"/>
    <mergeCell ref="C41:J41"/>
    <mergeCell ref="M41:N41"/>
    <mergeCell ref="C33:N33"/>
    <mergeCell ref="C34:O36"/>
    <mergeCell ref="C37:J37"/>
    <mergeCell ref="M37:N37"/>
    <mergeCell ref="C38:J38"/>
    <mergeCell ref="M38:N38"/>
    <mergeCell ref="C30:G30"/>
    <mergeCell ref="M30:N30"/>
    <mergeCell ref="C31:G31"/>
    <mergeCell ref="M31:N31"/>
    <mergeCell ref="C32:G32"/>
    <mergeCell ref="H32:I32"/>
    <mergeCell ref="J32:K32"/>
    <mergeCell ref="M32:N32"/>
    <mergeCell ref="C28:G28"/>
    <mergeCell ref="H28:I28"/>
    <mergeCell ref="J28:K28"/>
    <mergeCell ref="M28:N28"/>
    <mergeCell ref="C29:G29"/>
    <mergeCell ref="M29:N29"/>
    <mergeCell ref="C27:G27"/>
    <mergeCell ref="H27:I27"/>
    <mergeCell ref="J27:K27"/>
    <mergeCell ref="M27:N27"/>
    <mergeCell ref="M10:M12"/>
    <mergeCell ref="N10:N12"/>
    <mergeCell ref="D22:L22"/>
    <mergeCell ref="M22:N22"/>
    <mergeCell ref="D23:L23"/>
    <mergeCell ref="M23:N23"/>
    <mergeCell ref="C24:O26"/>
    <mergeCell ref="O10:O12"/>
    <mergeCell ref="D12:K12"/>
    <mergeCell ref="C16:F16"/>
    <mergeCell ref="C20:O20"/>
    <mergeCell ref="C6:C12"/>
    <mergeCell ref="D10:K11"/>
    <mergeCell ref="L10:L12"/>
    <mergeCell ref="D6:K6"/>
    <mergeCell ref="L6:O7"/>
    <mergeCell ref="D7:K7"/>
    <mergeCell ref="D8:K8"/>
    <mergeCell ref="L8:L9"/>
    <mergeCell ref="M8:O9"/>
    <mergeCell ref="D9:K9"/>
  </mergeCells>
  <pageMargins left="0.7" right="0.7" top="0.75" bottom="0.75" header="0.3" footer="0.3"/>
  <pageSetup orientation="portrait" horizontalDpi="0" verticalDpi="0"/>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429B5C-CC78-4DFE-BF7C-17FAE348DC8F}">
  <dimension ref="B1:P79"/>
  <sheetViews>
    <sheetView topLeftCell="A22" zoomScale="70" zoomScaleNormal="70" workbookViewId="0">
      <selection activeCell="L70" sqref="L70"/>
    </sheetView>
  </sheetViews>
  <sheetFormatPr baseColWidth="10" defaultColWidth="11.42578125" defaultRowHeight="12.75"/>
  <cols>
    <col min="1" max="2" width="3.42578125" style="1" customWidth="1"/>
    <col min="3" max="3" width="15.42578125" style="1" customWidth="1"/>
    <col min="4" max="4" width="18" style="1" customWidth="1"/>
    <col min="5" max="11" width="11.42578125" style="1"/>
    <col min="12" max="12" width="17.42578125" style="1" customWidth="1"/>
    <col min="13" max="14" width="11.42578125" style="1"/>
    <col min="15" max="15" width="23.85546875" style="1" customWidth="1"/>
    <col min="16" max="17" width="3.42578125" style="1" customWidth="1"/>
    <col min="18" max="16384" width="11.42578125" style="1"/>
  </cols>
  <sheetData>
    <row r="1" spans="2:16" ht="13.5" thickBot="1"/>
    <row r="2" spans="2:16" ht="13.5" thickTop="1">
      <c r="B2" s="4"/>
      <c r="C2" s="5"/>
      <c r="D2" s="5"/>
      <c r="E2" s="5"/>
      <c r="F2" s="5"/>
      <c r="G2" s="5"/>
      <c r="H2" s="5"/>
      <c r="I2" s="5"/>
      <c r="J2" s="5"/>
      <c r="K2" s="5"/>
      <c r="L2" s="5"/>
      <c r="M2" s="5"/>
      <c r="N2" s="5"/>
      <c r="O2" s="5"/>
      <c r="P2" s="448"/>
    </row>
    <row r="3" spans="2:16">
      <c r="B3" s="7"/>
      <c r="C3" s="71" t="s">
        <v>9</v>
      </c>
      <c r="D3" s="72" t="s">
        <v>10</v>
      </c>
      <c r="E3" s="71" t="s">
        <v>11</v>
      </c>
      <c r="F3" s="72">
        <v>2</v>
      </c>
      <c r="P3" s="449"/>
    </row>
    <row r="4" spans="2:16">
      <c r="B4" s="7"/>
      <c r="C4" s="450"/>
      <c r="D4" s="451"/>
      <c r="E4" s="450"/>
      <c r="F4" s="451"/>
      <c r="P4" s="449"/>
    </row>
    <row r="5" spans="2:16" ht="15" thickBot="1">
      <c r="B5" s="7"/>
      <c r="C5" s="452"/>
      <c r="D5" s="452"/>
      <c r="E5" s="452"/>
      <c r="F5" s="452"/>
      <c r="G5" s="452"/>
      <c r="H5" s="452"/>
      <c r="I5" s="452"/>
      <c r="J5" s="452"/>
      <c r="K5" s="452"/>
      <c r="L5" s="452"/>
      <c r="M5" s="452"/>
      <c r="N5" s="452"/>
      <c r="O5" s="452"/>
      <c r="P5" s="449"/>
    </row>
    <row r="6" spans="2:16" ht="15">
      <c r="B6" s="7"/>
      <c r="C6" s="1328"/>
      <c r="D6" s="1330"/>
      <c r="E6" s="1331"/>
      <c r="F6" s="1331"/>
      <c r="G6" s="1331"/>
      <c r="H6" s="1331"/>
      <c r="I6" s="1331"/>
      <c r="J6" s="1331"/>
      <c r="K6" s="1332"/>
      <c r="L6" s="1337"/>
      <c r="M6" s="1338"/>
      <c r="N6" s="1338"/>
      <c r="O6" s="1339"/>
      <c r="P6" s="149"/>
    </row>
    <row r="7" spans="2:16" ht="15">
      <c r="B7" s="7"/>
      <c r="C7" s="1329"/>
      <c r="D7" s="1317" t="s">
        <v>58</v>
      </c>
      <c r="E7" s="1509"/>
      <c r="F7" s="1509"/>
      <c r="G7" s="1509"/>
      <c r="H7" s="1509"/>
      <c r="I7" s="1509"/>
      <c r="J7" s="1509"/>
      <c r="K7" s="1319"/>
      <c r="L7" s="1340"/>
      <c r="M7" s="1341"/>
      <c r="N7" s="1341"/>
      <c r="O7" s="1342"/>
      <c r="P7" s="149"/>
    </row>
    <row r="8" spans="2:16" ht="15">
      <c r="B8" s="7"/>
      <c r="C8" s="1329"/>
      <c r="D8" s="1317"/>
      <c r="E8" s="1509"/>
      <c r="F8" s="1509"/>
      <c r="G8" s="1509"/>
      <c r="H8" s="1509"/>
      <c r="I8" s="1509"/>
      <c r="J8" s="1509"/>
      <c r="K8" s="1319"/>
      <c r="L8" s="1333" t="s">
        <v>12</v>
      </c>
      <c r="M8" s="1343"/>
      <c r="N8" s="1344"/>
      <c r="O8" s="1345"/>
      <c r="P8" s="149"/>
    </row>
    <row r="9" spans="2:16" ht="15">
      <c r="B9" s="7"/>
      <c r="C9" s="1329"/>
      <c r="D9" s="1317" t="e">
        <f>+#REF!</f>
        <v>#REF!</v>
      </c>
      <c r="E9" s="1509"/>
      <c r="F9" s="1509"/>
      <c r="G9" s="1509"/>
      <c r="H9" s="1509"/>
      <c r="I9" s="1509"/>
      <c r="J9" s="1509"/>
      <c r="K9" s="1319"/>
      <c r="L9" s="1334"/>
      <c r="M9" s="1346"/>
      <c r="N9" s="1347"/>
      <c r="O9" s="1348"/>
      <c r="P9" s="453"/>
    </row>
    <row r="10" spans="2:16" ht="12.75" customHeight="1">
      <c r="B10" s="7"/>
      <c r="C10" s="1329"/>
      <c r="D10" s="1685" t="s">
        <v>271</v>
      </c>
      <c r="E10" s="1686"/>
      <c r="F10" s="1686"/>
      <c r="G10" s="1686"/>
      <c r="H10" s="1686"/>
      <c r="I10" s="1686"/>
      <c r="J10" s="1686"/>
      <c r="K10" s="1687"/>
      <c r="L10" s="1333" t="s">
        <v>13</v>
      </c>
      <c r="M10" s="1333">
        <v>1</v>
      </c>
      <c r="N10" s="1333" t="s">
        <v>14</v>
      </c>
      <c r="O10" s="1335">
        <v>1</v>
      </c>
      <c r="P10" s="149"/>
    </row>
    <row r="11" spans="2:16" ht="13.5" customHeight="1">
      <c r="B11" s="7"/>
      <c r="C11" s="1329"/>
      <c r="D11" s="1685"/>
      <c r="E11" s="1686"/>
      <c r="F11" s="1686"/>
      <c r="G11" s="1686"/>
      <c r="H11" s="1686"/>
      <c r="I11" s="1686"/>
      <c r="J11" s="1686"/>
      <c r="K11" s="1687"/>
      <c r="L11" s="1349"/>
      <c r="M11" s="1349"/>
      <c r="N11" s="1349"/>
      <c r="O11" s="1336"/>
      <c r="P11" s="149"/>
    </row>
    <row r="12" spans="2:16" ht="15">
      <c r="B12" s="7"/>
      <c r="C12" s="1329"/>
      <c r="D12" s="1317" t="s">
        <v>15</v>
      </c>
      <c r="E12" s="1509"/>
      <c r="F12" s="1509"/>
      <c r="G12" s="1509"/>
      <c r="H12" s="1509"/>
      <c r="I12" s="1509"/>
      <c r="J12" s="1509"/>
      <c r="K12" s="1319"/>
      <c r="L12" s="1349"/>
      <c r="M12" s="1349"/>
      <c r="N12" s="1349"/>
      <c r="O12" s="1336"/>
      <c r="P12" s="149"/>
    </row>
    <row r="13" spans="2:16" ht="15.75" thickBot="1">
      <c r="B13" s="7"/>
      <c r="C13" s="24"/>
      <c r="D13" s="25"/>
      <c r="E13" s="25"/>
      <c r="F13" s="25"/>
      <c r="G13" s="25"/>
      <c r="H13" s="25"/>
      <c r="I13" s="25"/>
      <c r="J13" s="25"/>
      <c r="K13" s="25"/>
      <c r="L13" s="25"/>
      <c r="M13" s="26"/>
      <c r="N13" s="26"/>
      <c r="O13" s="27"/>
      <c r="P13" s="454"/>
    </row>
    <row r="14" spans="2:16" ht="15">
      <c r="B14" s="7"/>
      <c r="C14" s="28"/>
      <c r="D14" s="446"/>
      <c r="E14" s="446"/>
      <c r="F14" s="446"/>
      <c r="G14" s="446"/>
      <c r="H14" s="446"/>
      <c r="I14" s="446"/>
      <c r="J14" s="446"/>
      <c r="K14" s="446"/>
      <c r="L14" s="29" t="s">
        <v>16</v>
      </c>
      <c r="M14" s="30" t="s">
        <v>17</v>
      </c>
      <c r="N14" s="30" t="s">
        <v>18</v>
      </c>
      <c r="O14" s="31" t="s">
        <v>19</v>
      </c>
      <c r="P14" s="453"/>
    </row>
    <row r="15" spans="2:16" ht="15">
      <c r="B15" s="7"/>
      <c r="C15" s="32"/>
      <c r="D15" s="455"/>
      <c r="E15" s="455"/>
      <c r="F15" s="455"/>
      <c r="G15" s="455"/>
      <c r="H15" s="455"/>
      <c r="I15" s="455"/>
      <c r="J15" s="455"/>
      <c r="K15" s="455"/>
      <c r="L15" s="456"/>
      <c r="M15" s="34">
        <v>27</v>
      </c>
      <c r="N15" s="34">
        <v>2</v>
      </c>
      <c r="O15" s="35">
        <v>2021</v>
      </c>
      <c r="P15" s="457"/>
    </row>
    <row r="16" spans="2:16" ht="18" customHeight="1">
      <c r="B16" s="7"/>
      <c r="C16" s="1693" t="s">
        <v>261</v>
      </c>
      <c r="D16" s="1694"/>
      <c r="E16" s="1694"/>
      <c r="F16" s="1694"/>
      <c r="G16" s="455"/>
      <c r="H16" s="455"/>
      <c r="I16" s="455" t="s">
        <v>262</v>
      </c>
      <c r="J16" s="452"/>
      <c r="K16" s="455"/>
      <c r="L16" s="456"/>
      <c r="M16" s="452"/>
      <c r="N16" s="452"/>
      <c r="O16" s="458"/>
      <c r="P16" s="457"/>
    </row>
    <row r="17" spans="2:16" ht="15">
      <c r="B17" s="7"/>
      <c r="C17" s="459"/>
      <c r="D17" s="460"/>
      <c r="E17" s="460"/>
      <c r="F17" s="460"/>
      <c r="G17" s="460"/>
      <c r="H17" s="460"/>
      <c r="I17" s="460"/>
      <c r="J17" s="460"/>
      <c r="K17" s="460"/>
      <c r="L17" s="460"/>
      <c r="M17" s="460"/>
      <c r="N17" s="460"/>
      <c r="O17" s="461"/>
      <c r="P17" s="462"/>
    </row>
    <row r="18" spans="2:16" ht="15" thickBot="1">
      <c r="B18" s="7"/>
      <c r="C18" s="36"/>
      <c r="D18" s="37"/>
      <c r="E18" s="37"/>
      <c r="F18" s="37"/>
      <c r="G18" s="37"/>
      <c r="H18" s="37"/>
      <c r="I18" s="37"/>
      <c r="J18" s="37"/>
      <c r="K18" s="37"/>
      <c r="L18" s="37"/>
      <c r="M18" s="37"/>
      <c r="N18" s="37"/>
      <c r="O18" s="38"/>
      <c r="P18" s="449"/>
    </row>
    <row r="19" spans="2:16" ht="15" thickBot="1">
      <c r="B19" s="7"/>
      <c r="C19" s="39"/>
      <c r="D19" s="40"/>
      <c r="E19" s="40"/>
      <c r="F19" s="40"/>
      <c r="G19" s="40"/>
      <c r="H19" s="40"/>
      <c r="I19" s="452"/>
      <c r="J19" s="452"/>
      <c r="K19" s="40"/>
      <c r="L19" s="40"/>
      <c r="M19" s="40"/>
      <c r="N19" s="40"/>
      <c r="O19" s="41"/>
      <c r="P19" s="449"/>
    </row>
    <row r="20" spans="2:16" ht="15">
      <c r="B20" s="7"/>
      <c r="C20" s="1325" t="s">
        <v>20</v>
      </c>
      <c r="D20" s="1326"/>
      <c r="E20" s="1326"/>
      <c r="F20" s="1326"/>
      <c r="G20" s="1326"/>
      <c r="H20" s="1326"/>
      <c r="I20" s="1326"/>
      <c r="J20" s="1326"/>
      <c r="K20" s="1326"/>
      <c r="L20" s="1326"/>
      <c r="M20" s="1326"/>
      <c r="N20" s="1326"/>
      <c r="O20" s="1327"/>
      <c r="P20" s="463"/>
    </row>
    <row r="21" spans="2:16" ht="15" thickBot="1">
      <c r="B21" s="7"/>
      <c r="C21" s="42"/>
      <c r="D21" s="452"/>
      <c r="E21" s="452"/>
      <c r="F21" s="452"/>
      <c r="G21" s="452"/>
      <c r="H21" s="452"/>
      <c r="I21" s="452"/>
      <c r="J21" s="452"/>
      <c r="K21" s="452"/>
      <c r="L21" s="452"/>
      <c r="M21" s="452"/>
      <c r="N21" s="452"/>
      <c r="O21" s="43"/>
      <c r="P21" s="449"/>
    </row>
    <row r="22" spans="2:16" ht="15">
      <c r="B22" s="7"/>
      <c r="C22" s="44" t="s">
        <v>21</v>
      </c>
      <c r="D22" s="1352" t="s">
        <v>2</v>
      </c>
      <c r="E22" s="1353"/>
      <c r="F22" s="1353"/>
      <c r="G22" s="1353"/>
      <c r="H22" s="1353"/>
      <c r="I22" s="1353"/>
      <c r="J22" s="1353"/>
      <c r="K22" s="1353"/>
      <c r="L22" s="1354"/>
      <c r="M22" s="1323" t="s">
        <v>22</v>
      </c>
      <c r="N22" s="1324"/>
      <c r="O22" s="44" t="s">
        <v>4</v>
      </c>
      <c r="P22" s="464"/>
    </row>
    <row r="23" spans="2:16" ht="38.25" customHeight="1" thickBot="1">
      <c r="B23" s="7"/>
      <c r="C23" s="45">
        <v>11.3</v>
      </c>
      <c r="D23" s="1389" t="s">
        <v>249</v>
      </c>
      <c r="E23" s="1390"/>
      <c r="F23" s="1390"/>
      <c r="G23" s="1390"/>
      <c r="H23" s="1390"/>
      <c r="I23" s="1390"/>
      <c r="J23" s="1390"/>
      <c r="K23" s="1390"/>
      <c r="L23" s="1391"/>
      <c r="M23" s="1361" t="s">
        <v>1733</v>
      </c>
      <c r="N23" s="1362"/>
      <c r="O23" s="46"/>
      <c r="P23" s="465"/>
    </row>
    <row r="24" spans="2:16">
      <c r="B24" s="7"/>
      <c r="C24" s="1305" t="s">
        <v>23</v>
      </c>
      <c r="D24" s="1306"/>
      <c r="E24" s="1306"/>
      <c r="F24" s="1306"/>
      <c r="G24" s="1306"/>
      <c r="H24" s="1306"/>
      <c r="I24" s="1306"/>
      <c r="J24" s="1306"/>
      <c r="K24" s="1306"/>
      <c r="L24" s="1306"/>
      <c r="M24" s="1306"/>
      <c r="N24" s="1306"/>
      <c r="O24" s="1307"/>
      <c r="P24" s="466"/>
    </row>
    <row r="25" spans="2:16">
      <c r="B25" s="7"/>
      <c r="C25" s="1308"/>
      <c r="D25" s="1492"/>
      <c r="E25" s="1492"/>
      <c r="F25" s="1492"/>
      <c r="G25" s="1492"/>
      <c r="H25" s="1492"/>
      <c r="I25" s="1492"/>
      <c r="J25" s="1492"/>
      <c r="K25" s="1492"/>
      <c r="L25" s="1492"/>
      <c r="M25" s="1492"/>
      <c r="N25" s="1492"/>
      <c r="O25" s="1310"/>
      <c r="P25" s="466"/>
    </row>
    <row r="26" spans="2:16" ht="13.5" thickBot="1">
      <c r="B26" s="7"/>
      <c r="C26" s="1311"/>
      <c r="D26" s="1312"/>
      <c r="E26" s="1312"/>
      <c r="F26" s="1312"/>
      <c r="G26" s="1312"/>
      <c r="H26" s="1312"/>
      <c r="I26" s="1312"/>
      <c r="J26" s="1312"/>
      <c r="K26" s="1312"/>
      <c r="L26" s="1312"/>
      <c r="M26" s="1312"/>
      <c r="N26" s="1312"/>
      <c r="O26" s="1313"/>
      <c r="P26" s="466"/>
    </row>
    <row r="27" spans="2:16" ht="15">
      <c r="B27" s="7"/>
      <c r="C27" s="1280" t="s">
        <v>2</v>
      </c>
      <c r="D27" s="1350"/>
      <c r="E27" s="1350"/>
      <c r="F27" s="1350"/>
      <c r="G27" s="1351"/>
      <c r="H27" s="1314" t="s">
        <v>24</v>
      </c>
      <c r="I27" s="1350"/>
      <c r="J27" s="1359" t="s">
        <v>25</v>
      </c>
      <c r="K27" s="1360"/>
      <c r="L27" s="247" t="s">
        <v>26</v>
      </c>
      <c r="M27" s="1314" t="s">
        <v>27</v>
      </c>
      <c r="N27" s="1282"/>
      <c r="O27" s="47" t="s">
        <v>28</v>
      </c>
      <c r="P27" s="467"/>
    </row>
    <row r="28" spans="2:16" ht="14.25">
      <c r="B28" s="7"/>
      <c r="C28" s="1488" t="s">
        <v>59</v>
      </c>
      <c r="D28" s="1489"/>
      <c r="E28" s="1489"/>
      <c r="F28" s="1489"/>
      <c r="G28" s="1503"/>
      <c r="H28" s="1504"/>
      <c r="I28" s="1503"/>
      <c r="J28" s="1504"/>
      <c r="K28" s="1503"/>
      <c r="L28" s="214"/>
      <c r="M28" s="1696">
        <v>0.15</v>
      </c>
      <c r="N28" s="1714"/>
      <c r="O28" s="135">
        <f>+M28*O62</f>
        <v>251.36953124999999</v>
      </c>
      <c r="P28" s="468"/>
    </row>
    <row r="29" spans="2:16" ht="14.25">
      <c r="B29" s="7"/>
      <c r="C29" s="1698" t="s">
        <v>263</v>
      </c>
      <c r="D29" s="1699"/>
      <c r="E29" s="1699"/>
      <c r="F29" s="1715"/>
      <c r="G29" s="1716"/>
      <c r="H29" s="51"/>
      <c r="I29" s="50"/>
      <c r="J29" s="51"/>
      <c r="K29" s="50"/>
      <c r="L29" s="469">
        <f>+'MATRIZ DE MERCADO LA LT'!J165</f>
        <v>6418.7362499999999</v>
      </c>
      <c r="M29" s="1696">
        <v>16</v>
      </c>
      <c r="N29" s="1714"/>
      <c r="O29" s="135">
        <f>IF(M29&lt;&gt;0,L29/M29,"")</f>
        <v>401.171015625</v>
      </c>
      <c r="P29" s="468"/>
    </row>
    <row r="30" spans="2:16" ht="14.25">
      <c r="B30" s="7"/>
      <c r="C30" s="1698" t="s">
        <v>236</v>
      </c>
      <c r="D30" s="1699"/>
      <c r="E30" s="1699"/>
      <c r="F30" s="1715"/>
      <c r="G30" s="1716"/>
      <c r="H30" s="51"/>
      <c r="I30" s="50"/>
      <c r="J30" s="51"/>
      <c r="K30" s="50"/>
      <c r="L30" s="469">
        <f>+'MATRIZ DE MERCADO LA LT'!J166</f>
        <v>1837.675</v>
      </c>
      <c r="M30" s="1696">
        <v>16</v>
      </c>
      <c r="N30" s="1714"/>
      <c r="O30" s="135">
        <f t="shared" ref="O30" si="0">IF(M30&lt;&gt;0,L30/M30,"")</f>
        <v>114.8546875</v>
      </c>
      <c r="P30" s="468"/>
    </row>
    <row r="31" spans="2:16" ht="14.25">
      <c r="B31" s="7"/>
      <c r="C31" s="1698" t="s">
        <v>264</v>
      </c>
      <c r="D31" s="1699"/>
      <c r="E31" s="1699"/>
      <c r="F31" s="1715"/>
      <c r="G31" s="1716"/>
      <c r="H31" s="51"/>
      <c r="I31" s="50"/>
      <c r="J31" s="51"/>
      <c r="K31" s="50"/>
      <c r="L31" s="469">
        <f>+'MATRIZ DE MERCADO LA LT'!J118</f>
        <v>69316</v>
      </c>
      <c r="M31" s="1701">
        <v>1.8000000000000001E-4</v>
      </c>
      <c r="N31" s="1717"/>
      <c r="O31" s="135">
        <f>IF(M31&lt;&gt;0,L31*M31,"")</f>
        <v>12.476880000000001</v>
      </c>
      <c r="P31" s="468"/>
    </row>
    <row r="32" spans="2:16" ht="15" thickBot="1">
      <c r="B32" s="7"/>
      <c r="C32" s="1698"/>
      <c r="D32" s="1699"/>
      <c r="E32" s="1699"/>
      <c r="F32" s="1715"/>
      <c r="G32" s="1716"/>
      <c r="H32" s="1502"/>
      <c r="I32" s="1501"/>
      <c r="J32" s="1502"/>
      <c r="K32" s="1501"/>
      <c r="L32" s="469"/>
      <c r="M32" s="1706"/>
      <c r="N32" s="1718"/>
      <c r="O32" s="135"/>
      <c r="P32" s="468"/>
    </row>
    <row r="33" spans="2:16" ht="15.75" thickBot="1">
      <c r="B33" s="7"/>
      <c r="C33" s="1285" t="s">
        <v>29</v>
      </c>
      <c r="D33" s="1286"/>
      <c r="E33" s="1286"/>
      <c r="F33" s="1286"/>
      <c r="G33" s="1286"/>
      <c r="H33" s="1286"/>
      <c r="I33" s="1286"/>
      <c r="J33" s="1286"/>
      <c r="K33" s="1286"/>
      <c r="L33" s="1286"/>
      <c r="M33" s="1286"/>
      <c r="N33" s="1287"/>
      <c r="O33" s="52">
        <f>SUM(O28:O32)</f>
        <v>779.87211437500002</v>
      </c>
      <c r="P33" s="470"/>
    </row>
    <row r="34" spans="2:16" ht="13.5" customHeight="1">
      <c r="B34" s="7"/>
      <c r="C34" s="1305" t="s">
        <v>30</v>
      </c>
      <c r="D34" s="1306"/>
      <c r="E34" s="1306"/>
      <c r="F34" s="1306"/>
      <c r="G34" s="1306"/>
      <c r="H34" s="1306"/>
      <c r="I34" s="1306"/>
      <c r="J34" s="1306"/>
      <c r="K34" s="1306"/>
      <c r="L34" s="1306"/>
      <c r="M34" s="1306"/>
      <c r="N34" s="1306"/>
      <c r="O34" s="1307"/>
      <c r="P34" s="466"/>
    </row>
    <row r="35" spans="2:16">
      <c r="B35" s="7"/>
      <c r="C35" s="1308"/>
      <c r="D35" s="1492"/>
      <c r="E35" s="1492"/>
      <c r="F35" s="1492"/>
      <c r="G35" s="1492"/>
      <c r="H35" s="1492"/>
      <c r="I35" s="1492"/>
      <c r="J35" s="1492"/>
      <c r="K35" s="1492"/>
      <c r="L35" s="1492"/>
      <c r="M35" s="1492"/>
      <c r="N35" s="1492"/>
      <c r="O35" s="1310"/>
      <c r="P35" s="466"/>
    </row>
    <row r="36" spans="2:16" ht="13.5" thickBot="1">
      <c r="B36" s="7"/>
      <c r="C36" s="1311"/>
      <c r="D36" s="1312"/>
      <c r="E36" s="1312"/>
      <c r="F36" s="1312"/>
      <c r="G36" s="1312"/>
      <c r="H36" s="1312"/>
      <c r="I36" s="1312"/>
      <c r="J36" s="1312"/>
      <c r="K36" s="1312"/>
      <c r="L36" s="1312"/>
      <c r="M36" s="1312"/>
      <c r="N36" s="1312"/>
      <c r="O36" s="1313"/>
      <c r="P36" s="466"/>
    </row>
    <row r="37" spans="2:16" ht="15">
      <c r="B37" s="7"/>
      <c r="C37" s="1280" t="s">
        <v>2</v>
      </c>
      <c r="D37" s="1281"/>
      <c r="E37" s="1281"/>
      <c r="F37" s="1281"/>
      <c r="G37" s="1281"/>
      <c r="H37" s="1281"/>
      <c r="I37" s="1281"/>
      <c r="J37" s="1282"/>
      <c r="K37" s="444" t="s">
        <v>22</v>
      </c>
      <c r="L37" s="247" t="s">
        <v>4</v>
      </c>
      <c r="M37" s="1314" t="s">
        <v>31</v>
      </c>
      <c r="N37" s="1282"/>
      <c r="O37" s="47" t="s">
        <v>28</v>
      </c>
      <c r="P37" s="467"/>
    </row>
    <row r="38" spans="2:16" ht="14.25">
      <c r="B38" s="7"/>
      <c r="C38" s="1488" t="s">
        <v>172</v>
      </c>
      <c r="D38" s="1489"/>
      <c r="E38" s="1489"/>
      <c r="F38" s="1489"/>
      <c r="G38" s="1489"/>
      <c r="H38" s="1489"/>
      <c r="I38" s="1489"/>
      <c r="J38" s="1503"/>
      <c r="K38" s="74" t="s">
        <v>196</v>
      </c>
      <c r="L38" s="471">
        <v>4</v>
      </c>
      <c r="M38" s="1384">
        <f>+'MATRIZ DE MERCADO LA LT'!J57</f>
        <v>41</v>
      </c>
      <c r="N38" s="1385"/>
      <c r="O38" s="135">
        <f>+L38*M38</f>
        <v>164</v>
      </c>
      <c r="P38" s="468"/>
    </row>
    <row r="39" spans="2:16" ht="14.25">
      <c r="B39" s="7"/>
      <c r="C39" s="1488"/>
      <c r="D39" s="1489"/>
      <c r="E39" s="1489"/>
      <c r="F39" s="1489"/>
      <c r="G39" s="1489"/>
      <c r="H39" s="1489"/>
      <c r="I39" s="1489"/>
      <c r="J39" s="1503"/>
      <c r="K39" s="74"/>
      <c r="L39" s="471"/>
      <c r="M39" s="1384"/>
      <c r="N39" s="1385"/>
      <c r="O39" s="135">
        <f t="shared" ref="O39:O43" si="1">+L39*M39</f>
        <v>0</v>
      </c>
      <c r="P39" s="468"/>
    </row>
    <row r="40" spans="2:16" ht="14.25">
      <c r="B40" s="7"/>
      <c r="C40" s="1488"/>
      <c r="D40" s="1489"/>
      <c r="E40" s="1489"/>
      <c r="F40" s="1489"/>
      <c r="G40" s="1489"/>
      <c r="H40" s="1489"/>
      <c r="I40" s="1489"/>
      <c r="J40" s="1503"/>
      <c r="K40" s="74"/>
      <c r="L40" s="471"/>
      <c r="M40" s="1384"/>
      <c r="N40" s="1385"/>
      <c r="O40" s="135"/>
      <c r="P40" s="468"/>
    </row>
    <row r="41" spans="2:16" ht="14.25">
      <c r="B41" s="7"/>
      <c r="C41" s="1488"/>
      <c r="D41" s="1489"/>
      <c r="E41" s="1489"/>
      <c r="F41" s="1489"/>
      <c r="G41" s="1489"/>
      <c r="H41" s="1489"/>
      <c r="I41" s="1489"/>
      <c r="J41" s="1503"/>
      <c r="K41" s="74"/>
      <c r="L41" s="471"/>
      <c r="M41" s="1384"/>
      <c r="N41" s="1385"/>
      <c r="O41" s="135"/>
      <c r="P41" s="468"/>
    </row>
    <row r="42" spans="2:16" ht="14.25">
      <c r="B42" s="7"/>
      <c r="C42" s="1488"/>
      <c r="D42" s="1489"/>
      <c r="E42" s="1489"/>
      <c r="F42" s="1489"/>
      <c r="G42" s="1489"/>
      <c r="H42" s="1489"/>
      <c r="I42" s="1489"/>
      <c r="J42" s="1503"/>
      <c r="K42" s="74"/>
      <c r="L42" s="471"/>
      <c r="M42" s="1384"/>
      <c r="N42" s="1385"/>
      <c r="O42" s="135">
        <f t="shared" si="1"/>
        <v>0</v>
      </c>
      <c r="P42" s="468"/>
    </row>
    <row r="43" spans="2:16" ht="14.25">
      <c r="B43" s="7"/>
      <c r="C43" s="1488"/>
      <c r="D43" s="1489"/>
      <c r="E43" s="1489"/>
      <c r="F43" s="1489"/>
      <c r="G43" s="1489"/>
      <c r="H43" s="1489"/>
      <c r="I43" s="1489"/>
      <c r="J43" s="1503"/>
      <c r="K43" s="74"/>
      <c r="L43" s="471"/>
      <c r="M43" s="1384"/>
      <c r="N43" s="1385"/>
      <c r="O43" s="135">
        <f t="shared" si="1"/>
        <v>0</v>
      </c>
      <c r="P43" s="468"/>
    </row>
    <row r="44" spans="2:16" ht="14.25">
      <c r="B44" s="7"/>
      <c r="C44" s="1488"/>
      <c r="D44" s="1489"/>
      <c r="E44" s="1489"/>
      <c r="F44" s="1489"/>
      <c r="G44" s="1489"/>
      <c r="H44" s="1489"/>
      <c r="I44" s="1489"/>
      <c r="J44" s="1503"/>
      <c r="K44" s="74"/>
      <c r="L44" s="471"/>
      <c r="M44" s="1384"/>
      <c r="N44" s="1385"/>
      <c r="O44" s="135">
        <f>+L44*O62</f>
        <v>0</v>
      </c>
      <c r="P44" s="468"/>
    </row>
    <row r="45" spans="2:16" ht="14.25">
      <c r="B45" s="7"/>
      <c r="C45" s="1488"/>
      <c r="D45" s="1489"/>
      <c r="E45" s="1489"/>
      <c r="F45" s="1489"/>
      <c r="G45" s="1489"/>
      <c r="H45" s="1489"/>
      <c r="I45" s="1489"/>
      <c r="J45" s="1503"/>
      <c r="K45" s="74"/>
      <c r="L45" s="472"/>
      <c r="M45" s="1384"/>
      <c r="N45" s="1385"/>
      <c r="O45" s="135"/>
      <c r="P45" s="468"/>
    </row>
    <row r="46" spans="2:16" ht="15" thickBot="1">
      <c r="B46" s="7"/>
      <c r="C46" s="1490"/>
      <c r="D46" s="1491"/>
      <c r="E46" s="1491"/>
      <c r="F46" s="1491"/>
      <c r="G46" s="1491"/>
      <c r="H46" s="1491"/>
      <c r="I46" s="1491"/>
      <c r="J46" s="1501"/>
      <c r="K46" s="74"/>
      <c r="L46" s="53"/>
      <c r="M46" s="1384"/>
      <c r="N46" s="1385"/>
      <c r="O46" s="135">
        <f>+L46*M46</f>
        <v>0</v>
      </c>
      <c r="P46" s="468"/>
    </row>
    <row r="47" spans="2:16" ht="15.75" thickBot="1">
      <c r="B47" s="7"/>
      <c r="C47" s="1285" t="s">
        <v>29</v>
      </c>
      <c r="D47" s="1286"/>
      <c r="E47" s="1286"/>
      <c r="F47" s="1286"/>
      <c r="G47" s="1286"/>
      <c r="H47" s="1286"/>
      <c r="I47" s="1286"/>
      <c r="J47" s="1286"/>
      <c r="K47" s="1286"/>
      <c r="L47" s="1286"/>
      <c r="M47" s="1286"/>
      <c r="N47" s="1287"/>
      <c r="O47" s="136">
        <f>SUM(O38:O46)</f>
        <v>164</v>
      </c>
      <c r="P47" s="468"/>
    </row>
    <row r="48" spans="2:16">
      <c r="B48" s="7"/>
      <c r="C48" s="1305" t="s">
        <v>32</v>
      </c>
      <c r="D48" s="1306"/>
      <c r="E48" s="1306"/>
      <c r="F48" s="1306"/>
      <c r="G48" s="1306"/>
      <c r="H48" s="1306"/>
      <c r="I48" s="1306"/>
      <c r="J48" s="1306"/>
      <c r="K48" s="1306"/>
      <c r="L48" s="1306"/>
      <c r="M48" s="1306"/>
      <c r="N48" s="1306"/>
      <c r="O48" s="1307"/>
      <c r="P48" s="466"/>
    </row>
    <row r="49" spans="2:16">
      <c r="B49" s="7"/>
      <c r="C49" s="1308"/>
      <c r="D49" s="1492"/>
      <c r="E49" s="1492"/>
      <c r="F49" s="1492"/>
      <c r="G49" s="1492"/>
      <c r="H49" s="1492"/>
      <c r="I49" s="1492"/>
      <c r="J49" s="1492"/>
      <c r="K49" s="1492"/>
      <c r="L49" s="1492"/>
      <c r="M49" s="1492"/>
      <c r="N49" s="1492"/>
      <c r="O49" s="1310"/>
      <c r="P49" s="466"/>
    </row>
    <row r="50" spans="2:16" ht="13.5" thickBot="1">
      <c r="B50" s="7"/>
      <c r="C50" s="1311"/>
      <c r="D50" s="1312"/>
      <c r="E50" s="1312"/>
      <c r="F50" s="1312"/>
      <c r="G50" s="1312"/>
      <c r="H50" s="1312"/>
      <c r="I50" s="1312"/>
      <c r="J50" s="1312"/>
      <c r="K50" s="1312"/>
      <c r="L50" s="1312"/>
      <c r="M50" s="1312"/>
      <c r="N50" s="1312"/>
      <c r="O50" s="1313"/>
      <c r="P50" s="466"/>
    </row>
    <row r="51" spans="2:16" ht="17.25">
      <c r="B51" s="7"/>
      <c r="C51" s="1280" t="s">
        <v>33</v>
      </c>
      <c r="D51" s="1281"/>
      <c r="E51" s="1281"/>
      <c r="F51" s="1281"/>
      <c r="G51" s="1281"/>
      <c r="H51" s="1281"/>
      <c r="I51" s="1281"/>
      <c r="J51" s="247" t="s">
        <v>34</v>
      </c>
      <c r="K51" s="445" t="s">
        <v>35</v>
      </c>
      <c r="L51" s="55" t="s">
        <v>51</v>
      </c>
      <c r="M51" s="1314" t="s">
        <v>36</v>
      </c>
      <c r="N51" s="1282"/>
      <c r="O51" s="47" t="s">
        <v>28</v>
      </c>
      <c r="P51" s="467"/>
    </row>
    <row r="52" spans="2:16" ht="14.25">
      <c r="B52" s="7"/>
      <c r="C52" s="1488" t="s">
        <v>265</v>
      </c>
      <c r="D52" s="1489"/>
      <c r="E52" s="1489"/>
      <c r="F52" s="1489"/>
      <c r="G52" s="1489"/>
      <c r="H52" s="1489"/>
      <c r="I52" s="1489"/>
      <c r="J52" s="246"/>
      <c r="K52" s="56"/>
      <c r="L52" s="484">
        <v>0.5</v>
      </c>
      <c r="M52" s="1384">
        <f>+'MATRIZ DE MERCADO LA LT'!J92</f>
        <v>1257</v>
      </c>
      <c r="N52" s="1385"/>
      <c r="O52" s="135">
        <f>+L52*M52</f>
        <v>628.5</v>
      </c>
      <c r="P52" s="468"/>
    </row>
    <row r="53" spans="2:16" ht="15" thickBot="1">
      <c r="B53" s="7"/>
      <c r="C53" s="1488" t="s">
        <v>266</v>
      </c>
      <c r="D53" s="1489"/>
      <c r="E53" s="1489"/>
      <c r="F53" s="1489"/>
      <c r="G53" s="1489"/>
      <c r="H53" s="1489"/>
      <c r="I53" s="1489"/>
      <c r="J53" s="57"/>
      <c r="K53" s="58"/>
      <c r="L53" s="57">
        <v>0.16</v>
      </c>
      <c r="M53" s="1384">
        <f>+'MATRIZ DE MERCADO LA LT'!J47</f>
        <v>1283</v>
      </c>
      <c r="N53" s="1385"/>
      <c r="O53" s="135">
        <f>+L53*M53</f>
        <v>205.28</v>
      </c>
      <c r="P53" s="468"/>
    </row>
    <row r="54" spans="2:16" ht="15.75" thickBot="1">
      <c r="B54" s="7"/>
      <c r="C54" s="1285" t="s">
        <v>29</v>
      </c>
      <c r="D54" s="1286"/>
      <c r="E54" s="1286"/>
      <c r="F54" s="1286"/>
      <c r="G54" s="1286"/>
      <c r="H54" s="1286"/>
      <c r="I54" s="1286"/>
      <c r="J54" s="1286"/>
      <c r="K54" s="1286"/>
      <c r="L54" s="1286"/>
      <c r="M54" s="1286"/>
      <c r="N54" s="1287"/>
      <c r="O54" s="52">
        <f>SUM(O52:O53)</f>
        <v>833.78</v>
      </c>
      <c r="P54" s="470"/>
    </row>
    <row r="55" spans="2:16">
      <c r="B55" s="7"/>
      <c r="C55" s="1305" t="s">
        <v>37</v>
      </c>
      <c r="D55" s="1306"/>
      <c r="E55" s="1306"/>
      <c r="F55" s="1306"/>
      <c r="G55" s="1306"/>
      <c r="H55" s="1306"/>
      <c r="I55" s="1306"/>
      <c r="J55" s="1306"/>
      <c r="K55" s="1306"/>
      <c r="L55" s="1306"/>
      <c r="M55" s="1306"/>
      <c r="N55" s="1306"/>
      <c r="O55" s="1307"/>
      <c r="P55" s="466"/>
    </row>
    <row r="56" spans="2:16">
      <c r="B56" s="7"/>
      <c r="C56" s="1308"/>
      <c r="D56" s="1492"/>
      <c r="E56" s="1492"/>
      <c r="F56" s="1492"/>
      <c r="G56" s="1492"/>
      <c r="H56" s="1492"/>
      <c r="I56" s="1492"/>
      <c r="J56" s="1492"/>
      <c r="K56" s="1492"/>
      <c r="L56" s="1492"/>
      <c r="M56" s="1492"/>
      <c r="N56" s="1492"/>
      <c r="O56" s="1310"/>
      <c r="P56" s="466"/>
    </row>
    <row r="57" spans="2:16" ht="13.5" thickBot="1">
      <c r="B57" s="7"/>
      <c r="C57" s="1311"/>
      <c r="D57" s="1312"/>
      <c r="E57" s="1312"/>
      <c r="F57" s="1312"/>
      <c r="G57" s="1312"/>
      <c r="H57" s="1312"/>
      <c r="I57" s="1312"/>
      <c r="J57" s="1312"/>
      <c r="K57" s="1312"/>
      <c r="L57" s="1312"/>
      <c r="M57" s="1312"/>
      <c r="N57" s="1312"/>
      <c r="O57" s="1313"/>
      <c r="P57" s="466"/>
    </row>
    <row r="58" spans="2:16" ht="30">
      <c r="B58" s="7"/>
      <c r="C58" s="1280" t="s">
        <v>38</v>
      </c>
      <c r="D58" s="1281"/>
      <c r="E58" s="1281"/>
      <c r="F58" s="1281"/>
      <c r="G58" s="1281"/>
      <c r="H58" s="1281"/>
      <c r="I58" s="1281"/>
      <c r="J58" s="247" t="s">
        <v>39</v>
      </c>
      <c r="K58" s="59" t="s">
        <v>40</v>
      </c>
      <c r="L58" s="60" t="s">
        <v>41</v>
      </c>
      <c r="M58" s="1301" t="s">
        <v>27</v>
      </c>
      <c r="N58" s="1302"/>
      <c r="O58" s="61" t="s">
        <v>28</v>
      </c>
      <c r="P58" s="473"/>
    </row>
    <row r="59" spans="2:16" ht="14.25">
      <c r="B59" s="7"/>
      <c r="C59" s="62" t="s">
        <v>73</v>
      </c>
      <c r="D59" s="63"/>
      <c r="E59" s="63"/>
      <c r="F59" s="63"/>
      <c r="G59" s="63"/>
      <c r="H59" s="63"/>
      <c r="I59" s="63"/>
      <c r="J59" s="138"/>
      <c r="K59" s="139"/>
      <c r="L59" s="64">
        <f>+'MATRIZ DE MERCADO LA LT'!J272</f>
        <v>107251</v>
      </c>
      <c r="M59" s="1378">
        <v>128</v>
      </c>
      <c r="N59" s="1379"/>
      <c r="O59" s="65">
        <f>+L59/M59</f>
        <v>837.8984375</v>
      </c>
      <c r="P59" s="474"/>
    </row>
    <row r="60" spans="2:16" ht="14.25">
      <c r="B60" s="7"/>
      <c r="C60" s="62" t="s">
        <v>81</v>
      </c>
      <c r="D60" s="63"/>
      <c r="E60" s="63"/>
      <c r="F60" s="63"/>
      <c r="G60" s="63"/>
      <c r="H60" s="63"/>
      <c r="I60" s="63"/>
      <c r="J60" s="138"/>
      <c r="K60" s="139"/>
      <c r="L60" s="64">
        <f>+'MATRIZ DE MERCADO LA LT'!J248</f>
        <v>107251</v>
      </c>
      <c r="M60" s="1378">
        <v>128</v>
      </c>
      <c r="N60" s="1379"/>
      <c r="O60" s="65">
        <f>+L60/M60</f>
        <v>837.8984375</v>
      </c>
      <c r="P60" s="474"/>
    </row>
    <row r="61" spans="2:16" ht="15" thickBot="1">
      <c r="B61" s="7"/>
      <c r="C61" s="1490"/>
      <c r="D61" s="1491"/>
      <c r="E61" s="1491"/>
      <c r="F61" s="1491"/>
      <c r="G61" s="1491"/>
      <c r="H61" s="1491"/>
      <c r="I61" s="1491"/>
      <c r="J61" s="57"/>
      <c r="K61" s="58"/>
      <c r="L61" s="57"/>
      <c r="M61" s="1283"/>
      <c r="N61" s="1284"/>
      <c r="O61" s="137"/>
      <c r="P61" s="468"/>
    </row>
    <row r="62" spans="2:16" ht="15.75" thickBot="1">
      <c r="B62" s="7"/>
      <c r="C62" s="1285" t="s">
        <v>29</v>
      </c>
      <c r="D62" s="1286"/>
      <c r="E62" s="1286"/>
      <c r="F62" s="1286"/>
      <c r="G62" s="1286"/>
      <c r="H62" s="1286"/>
      <c r="I62" s="1286"/>
      <c r="J62" s="1286"/>
      <c r="K62" s="1286"/>
      <c r="L62" s="1286"/>
      <c r="M62" s="1286"/>
      <c r="N62" s="1287"/>
      <c r="O62" s="136">
        <f>SUM(O59:O61)</f>
        <v>1675.796875</v>
      </c>
      <c r="P62" s="468"/>
    </row>
    <row r="63" spans="2:16" ht="15" thickBot="1">
      <c r="B63" s="7"/>
      <c r="C63" s="42"/>
      <c r="D63" s="452"/>
      <c r="E63" s="452"/>
      <c r="F63" s="452"/>
      <c r="G63" s="452"/>
      <c r="H63" s="452"/>
      <c r="I63" s="452"/>
      <c r="J63" s="452"/>
      <c r="K63" s="452"/>
      <c r="L63" s="452"/>
      <c r="M63" s="452"/>
      <c r="N63" s="452"/>
      <c r="O63" s="43"/>
      <c r="P63" s="449"/>
    </row>
    <row r="64" spans="2:16" ht="15.75" thickBot="1">
      <c r="B64" s="7"/>
      <c r="C64" s="1298" t="s">
        <v>42</v>
      </c>
      <c r="D64" s="1299"/>
      <c r="E64" s="1299"/>
      <c r="F64" s="1299"/>
      <c r="G64" s="1299"/>
      <c r="H64" s="1299"/>
      <c r="I64" s="1299"/>
      <c r="J64" s="1299"/>
      <c r="K64" s="1299"/>
      <c r="L64" s="1299"/>
      <c r="M64" s="1299"/>
      <c r="N64" s="1300"/>
      <c r="O64" s="475">
        <f>+O33+O47+O54+O62</f>
        <v>3453.4489893750001</v>
      </c>
      <c r="P64" s="476"/>
    </row>
    <row r="65" spans="2:16">
      <c r="B65" s="7"/>
      <c r="C65" s="1305" t="s">
        <v>43</v>
      </c>
      <c r="D65" s="1306"/>
      <c r="E65" s="1306"/>
      <c r="F65" s="1306"/>
      <c r="G65" s="1306"/>
      <c r="H65" s="1306"/>
      <c r="I65" s="1306"/>
      <c r="J65" s="1306"/>
      <c r="K65" s="1306"/>
      <c r="L65" s="1306"/>
      <c r="M65" s="1306"/>
      <c r="N65" s="1306"/>
      <c r="O65" s="1307"/>
      <c r="P65" s="466"/>
    </row>
    <row r="66" spans="2:16">
      <c r="B66" s="7"/>
      <c r="C66" s="1308"/>
      <c r="D66" s="1492"/>
      <c r="E66" s="1492"/>
      <c r="F66" s="1492"/>
      <c r="G66" s="1492"/>
      <c r="H66" s="1492"/>
      <c r="I66" s="1492"/>
      <c r="J66" s="1492"/>
      <c r="K66" s="1492"/>
      <c r="L66" s="1492"/>
      <c r="M66" s="1492"/>
      <c r="N66" s="1492"/>
      <c r="O66" s="1310"/>
      <c r="P66" s="466"/>
    </row>
    <row r="67" spans="2:16" ht="13.5" thickBot="1">
      <c r="B67" s="7"/>
      <c r="C67" s="1311"/>
      <c r="D67" s="1312"/>
      <c r="E67" s="1312"/>
      <c r="F67" s="1312"/>
      <c r="G67" s="1312"/>
      <c r="H67" s="1312"/>
      <c r="I67" s="1312"/>
      <c r="J67" s="1312"/>
      <c r="K67" s="1312"/>
      <c r="L67" s="1312"/>
      <c r="M67" s="1312"/>
      <c r="N67" s="1312"/>
      <c r="O67" s="1313"/>
      <c r="P67" s="466"/>
    </row>
    <row r="68" spans="2:16" ht="15">
      <c r="B68" s="7"/>
      <c r="C68" s="1280" t="s">
        <v>44</v>
      </c>
      <c r="D68" s="1281"/>
      <c r="E68" s="1281"/>
      <c r="F68" s="1281"/>
      <c r="G68" s="1281"/>
      <c r="H68" s="1281"/>
      <c r="I68" s="1281"/>
      <c r="J68" s="445"/>
      <c r="K68" s="447"/>
      <c r="L68" s="60" t="s">
        <v>45</v>
      </c>
      <c r="M68" s="1301" t="s">
        <v>46</v>
      </c>
      <c r="N68" s="1302"/>
      <c r="O68" s="61"/>
      <c r="P68" s="473"/>
    </row>
    <row r="69" spans="2:16" ht="14.25">
      <c r="B69" s="7"/>
      <c r="C69" s="1488" t="s">
        <v>47</v>
      </c>
      <c r="D69" s="1489"/>
      <c r="E69" s="1489"/>
      <c r="F69" s="1489"/>
      <c r="G69" s="1489"/>
      <c r="H69" s="1489"/>
      <c r="I69" s="1489"/>
      <c r="J69" s="200"/>
      <c r="K69" s="201"/>
      <c r="L69" s="202">
        <v>0.22</v>
      </c>
      <c r="M69" s="1710"/>
      <c r="N69" s="1711"/>
      <c r="O69" s="140">
        <f>+$O$64*L69</f>
        <v>759.75877766250005</v>
      </c>
      <c r="P69" s="477"/>
    </row>
    <row r="70" spans="2:16" ht="14.25">
      <c r="B70" s="7"/>
      <c r="C70" s="48" t="s">
        <v>48</v>
      </c>
      <c r="D70" s="49"/>
      <c r="E70" s="49"/>
      <c r="F70" s="49"/>
      <c r="G70" s="49"/>
      <c r="H70" s="49"/>
      <c r="I70" s="49"/>
      <c r="J70" s="200"/>
      <c r="K70" s="201"/>
      <c r="L70" s="202">
        <v>0.02</v>
      </c>
      <c r="M70" s="1710"/>
      <c r="N70" s="1711"/>
      <c r="O70" s="140">
        <f t="shared" ref="O70:O71" si="2">+$O$64*L70</f>
        <v>69.068979787499998</v>
      </c>
      <c r="P70" s="477"/>
    </row>
    <row r="71" spans="2:16" ht="15" thickBot="1">
      <c r="B71" s="7"/>
      <c r="C71" s="36" t="s">
        <v>49</v>
      </c>
      <c r="D71" s="37"/>
      <c r="E71" s="37"/>
      <c r="F71" s="37"/>
      <c r="G71" s="37"/>
      <c r="H71" s="37"/>
      <c r="I71" s="37"/>
      <c r="J71" s="205"/>
      <c r="K71" s="206"/>
      <c r="L71" s="202">
        <v>0.05</v>
      </c>
      <c r="M71" s="1525"/>
      <c r="N71" s="1526"/>
      <c r="O71" s="140">
        <f t="shared" si="2"/>
        <v>172.67244946875002</v>
      </c>
      <c r="P71" s="477"/>
    </row>
    <row r="72" spans="2:16" ht="15.75" thickBot="1">
      <c r="B72" s="7"/>
      <c r="C72" s="1285" t="s">
        <v>29</v>
      </c>
      <c r="D72" s="1286"/>
      <c r="E72" s="1286"/>
      <c r="F72" s="1286"/>
      <c r="G72" s="1286"/>
      <c r="H72" s="1286"/>
      <c r="I72" s="1286"/>
      <c r="J72" s="1286"/>
      <c r="K72" s="1286"/>
      <c r="L72" s="1286"/>
      <c r="M72" s="1286"/>
      <c r="N72" s="1287"/>
      <c r="O72" s="67">
        <f>+O64+O69+O70+O71</f>
        <v>4454.94919629375</v>
      </c>
      <c r="P72" s="478"/>
    </row>
    <row r="73" spans="2:16" ht="15" thickBot="1">
      <c r="B73" s="7"/>
      <c r="C73" s="42"/>
      <c r="D73" s="452"/>
      <c r="E73" s="452"/>
      <c r="F73" s="452"/>
      <c r="G73" s="452"/>
      <c r="H73" s="452"/>
      <c r="I73" s="452"/>
      <c r="J73" s="452"/>
      <c r="K73" s="452"/>
      <c r="L73" s="452"/>
      <c r="M73" s="452"/>
      <c r="N73" s="452"/>
      <c r="O73" s="43" t="str">
        <f>IF(H8&lt;&gt;0,G8/H8,"")</f>
        <v/>
      </c>
      <c r="P73" s="449"/>
    </row>
    <row r="74" spans="2:16" ht="15.75" thickBot="1">
      <c r="B74" s="7"/>
      <c r="C74" s="1298" t="s">
        <v>50</v>
      </c>
      <c r="D74" s="1299"/>
      <c r="E74" s="1299"/>
      <c r="F74" s="1299"/>
      <c r="G74" s="1299"/>
      <c r="H74" s="1299"/>
      <c r="I74" s="1299"/>
      <c r="J74" s="1299"/>
      <c r="K74" s="1299"/>
      <c r="L74" s="1299"/>
      <c r="M74" s="1299"/>
      <c r="N74" s="1300"/>
      <c r="O74" s="479">
        <f>+ROUND(O72,0)</f>
        <v>4455</v>
      </c>
      <c r="P74" s="478"/>
    </row>
    <row r="75" spans="2:16" ht="14.25">
      <c r="B75" s="7"/>
      <c r="C75" s="39"/>
      <c r="D75" s="40"/>
      <c r="E75" s="40"/>
      <c r="F75" s="40"/>
      <c r="G75" s="40"/>
      <c r="H75" s="40"/>
      <c r="I75" s="40"/>
      <c r="J75" s="40"/>
      <c r="K75" s="40"/>
      <c r="L75" s="40"/>
      <c r="M75" s="40"/>
      <c r="N75" s="40"/>
      <c r="O75" s="41"/>
      <c r="P75" s="449"/>
    </row>
    <row r="76" spans="2:16" ht="17.25" customHeight="1">
      <c r="B76" s="7"/>
      <c r="C76" s="481"/>
      <c r="D76" s="480"/>
      <c r="E76" s="480"/>
      <c r="F76" s="452"/>
      <c r="G76" s="452"/>
      <c r="H76" s="452"/>
      <c r="I76" s="452"/>
      <c r="J76" s="452"/>
      <c r="K76" s="1712"/>
      <c r="L76" s="1712"/>
      <c r="M76" s="1712"/>
      <c r="N76" s="1712"/>
      <c r="O76" s="1713"/>
      <c r="P76" s="482"/>
    </row>
    <row r="77" spans="2:16" ht="18.75" customHeight="1" thickBot="1">
      <c r="B77" s="7"/>
      <c r="C77" s="1290"/>
      <c r="D77" s="1291"/>
      <c r="E77" s="1291"/>
      <c r="F77" s="58"/>
      <c r="G77" s="58"/>
      <c r="H77" s="58"/>
      <c r="I77" s="58"/>
      <c r="J77" s="58"/>
      <c r="K77" s="1288"/>
      <c r="L77" s="1288"/>
      <c r="M77" s="1288"/>
      <c r="N77" s="1288"/>
      <c r="O77" s="1289"/>
      <c r="P77" s="482"/>
    </row>
    <row r="78" spans="2:16" ht="13.5" thickBot="1">
      <c r="B78" s="430"/>
      <c r="C78" s="431"/>
      <c r="D78" s="431"/>
      <c r="E78" s="431"/>
      <c r="F78" s="431"/>
      <c r="G78" s="431"/>
      <c r="H78" s="431"/>
      <c r="I78" s="431"/>
      <c r="J78" s="431"/>
      <c r="K78" s="431"/>
      <c r="L78" s="431"/>
      <c r="M78" s="431"/>
      <c r="N78" s="431"/>
      <c r="O78" s="431"/>
      <c r="P78" s="483"/>
    </row>
    <row r="79" spans="2:16" ht="13.5" thickTop="1"/>
  </sheetData>
  <mergeCells count="90">
    <mergeCell ref="K76:O77"/>
    <mergeCell ref="C77:E77"/>
    <mergeCell ref="C74:N74"/>
    <mergeCell ref="C61:I61"/>
    <mergeCell ref="M61:N61"/>
    <mergeCell ref="C62:N62"/>
    <mergeCell ref="C64:N64"/>
    <mergeCell ref="C65:O67"/>
    <mergeCell ref="C68:I68"/>
    <mergeCell ref="M68:N68"/>
    <mergeCell ref="C69:I69"/>
    <mergeCell ref="M69:N69"/>
    <mergeCell ref="M70:N70"/>
    <mergeCell ref="M71:N71"/>
    <mergeCell ref="C72:N72"/>
    <mergeCell ref="M60:N60"/>
    <mergeCell ref="C51:I51"/>
    <mergeCell ref="M51:N51"/>
    <mergeCell ref="C52:I52"/>
    <mergeCell ref="M52:N52"/>
    <mergeCell ref="C53:I53"/>
    <mergeCell ref="M53:N53"/>
    <mergeCell ref="C54:N54"/>
    <mergeCell ref="C55:O57"/>
    <mergeCell ref="C58:I58"/>
    <mergeCell ref="M58:N58"/>
    <mergeCell ref="M59:N59"/>
    <mergeCell ref="C48:O50"/>
    <mergeCell ref="C42:J42"/>
    <mergeCell ref="M42:N42"/>
    <mergeCell ref="C43:J43"/>
    <mergeCell ref="M43:N43"/>
    <mergeCell ref="C44:J44"/>
    <mergeCell ref="M44:N44"/>
    <mergeCell ref="C45:J45"/>
    <mergeCell ref="M45:N45"/>
    <mergeCell ref="C46:J46"/>
    <mergeCell ref="M46:N46"/>
    <mergeCell ref="C47:N47"/>
    <mergeCell ref="C39:J39"/>
    <mergeCell ref="M39:N39"/>
    <mergeCell ref="C40:J40"/>
    <mergeCell ref="M40:N40"/>
    <mergeCell ref="C41:J41"/>
    <mergeCell ref="M41:N41"/>
    <mergeCell ref="C33:N33"/>
    <mergeCell ref="C34:O36"/>
    <mergeCell ref="C37:J37"/>
    <mergeCell ref="M37:N37"/>
    <mergeCell ref="C38:J38"/>
    <mergeCell ref="M38:N38"/>
    <mergeCell ref="C30:G30"/>
    <mergeCell ref="M30:N30"/>
    <mergeCell ref="C31:G31"/>
    <mergeCell ref="M31:N31"/>
    <mergeCell ref="C32:G32"/>
    <mergeCell ref="H32:I32"/>
    <mergeCell ref="J32:K32"/>
    <mergeCell ref="M32:N32"/>
    <mergeCell ref="C28:G28"/>
    <mergeCell ref="H28:I28"/>
    <mergeCell ref="J28:K28"/>
    <mergeCell ref="M28:N28"/>
    <mergeCell ref="C29:G29"/>
    <mergeCell ref="M29:N29"/>
    <mergeCell ref="C27:G27"/>
    <mergeCell ref="H27:I27"/>
    <mergeCell ref="J27:K27"/>
    <mergeCell ref="M27:N27"/>
    <mergeCell ref="M10:M12"/>
    <mergeCell ref="N10:N12"/>
    <mergeCell ref="D22:L22"/>
    <mergeCell ref="M22:N22"/>
    <mergeCell ref="D23:L23"/>
    <mergeCell ref="M23:N23"/>
    <mergeCell ref="C24:O26"/>
    <mergeCell ref="O10:O12"/>
    <mergeCell ref="D12:K12"/>
    <mergeCell ref="C16:F16"/>
    <mergeCell ref="C20:O20"/>
    <mergeCell ref="C6:C12"/>
    <mergeCell ref="D10:K11"/>
    <mergeCell ref="L10:L12"/>
    <mergeCell ref="D6:K6"/>
    <mergeCell ref="L6:O7"/>
    <mergeCell ref="D7:K7"/>
    <mergeCell ref="D8:K8"/>
    <mergeCell ref="L8:L9"/>
    <mergeCell ref="M8:O9"/>
    <mergeCell ref="D9:K9"/>
  </mergeCells>
  <pageMargins left="0.7" right="0.7" top="0.75" bottom="0.75" header="0.3" footer="0.3"/>
  <pageSetup orientation="portrait" horizontalDpi="0" verticalDpi="0"/>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4960AD-C4C4-4E9B-BB0D-75628968D067}">
  <dimension ref="B1:P79"/>
  <sheetViews>
    <sheetView topLeftCell="A19" zoomScale="70" zoomScaleNormal="70" workbookViewId="0">
      <selection activeCell="L70" sqref="L70"/>
    </sheetView>
  </sheetViews>
  <sheetFormatPr baseColWidth="10" defaultColWidth="11.42578125" defaultRowHeight="12.75"/>
  <cols>
    <col min="1" max="2" width="3.42578125" style="1" customWidth="1"/>
    <col min="3" max="3" width="15.42578125" style="1" customWidth="1"/>
    <col min="4" max="4" width="18" style="1" customWidth="1"/>
    <col min="5" max="11" width="11.42578125" style="1"/>
    <col min="12" max="12" width="17.42578125" style="1" customWidth="1"/>
    <col min="13" max="14" width="11.42578125" style="1"/>
    <col min="15" max="15" width="23.85546875" style="1" customWidth="1"/>
    <col min="16" max="17" width="3.42578125" style="1" customWidth="1"/>
    <col min="18" max="16384" width="11.42578125" style="1"/>
  </cols>
  <sheetData>
    <row r="1" spans="2:16" ht="13.5" thickBot="1"/>
    <row r="2" spans="2:16" ht="13.5" thickTop="1">
      <c r="B2" s="4"/>
      <c r="C2" s="5"/>
      <c r="D2" s="5"/>
      <c r="E2" s="5"/>
      <c r="F2" s="5"/>
      <c r="G2" s="5"/>
      <c r="H2" s="5"/>
      <c r="I2" s="5"/>
      <c r="J2" s="5"/>
      <c r="K2" s="5"/>
      <c r="L2" s="5"/>
      <c r="M2" s="5"/>
      <c r="N2" s="5"/>
      <c r="O2" s="5"/>
      <c r="P2" s="448"/>
    </row>
    <row r="3" spans="2:16">
      <c r="B3" s="7"/>
      <c r="C3" s="71" t="s">
        <v>9</v>
      </c>
      <c r="D3" s="72" t="s">
        <v>10</v>
      </c>
      <c r="E3" s="71" t="s">
        <v>11</v>
      </c>
      <c r="F3" s="72">
        <v>2</v>
      </c>
      <c r="P3" s="449"/>
    </row>
    <row r="4" spans="2:16">
      <c r="B4" s="7"/>
      <c r="C4" s="450"/>
      <c r="D4" s="451"/>
      <c r="E4" s="450"/>
      <c r="F4" s="451"/>
      <c r="P4" s="449"/>
    </row>
    <row r="5" spans="2:16" ht="15" thickBot="1">
      <c r="B5" s="7"/>
      <c r="C5" s="452"/>
      <c r="D5" s="452"/>
      <c r="E5" s="452"/>
      <c r="F5" s="452"/>
      <c r="G5" s="452"/>
      <c r="H5" s="452"/>
      <c r="I5" s="452"/>
      <c r="J5" s="452"/>
      <c r="K5" s="452"/>
      <c r="L5" s="452"/>
      <c r="M5" s="452"/>
      <c r="N5" s="452"/>
      <c r="O5" s="452"/>
      <c r="P5" s="449"/>
    </row>
    <row r="6" spans="2:16" ht="15">
      <c r="B6" s="7"/>
      <c r="C6" s="1328"/>
      <c r="D6" s="1330"/>
      <c r="E6" s="1331"/>
      <c r="F6" s="1331"/>
      <c r="G6" s="1331"/>
      <c r="H6" s="1331"/>
      <c r="I6" s="1331"/>
      <c r="J6" s="1331"/>
      <c r="K6" s="1332"/>
      <c r="L6" s="1337"/>
      <c r="M6" s="1338"/>
      <c r="N6" s="1338"/>
      <c r="O6" s="1339"/>
      <c r="P6" s="149"/>
    </row>
    <row r="7" spans="2:16" ht="15">
      <c r="B7" s="7"/>
      <c r="C7" s="1329"/>
      <c r="D7" s="1317" t="s">
        <v>58</v>
      </c>
      <c r="E7" s="1509"/>
      <c r="F7" s="1509"/>
      <c r="G7" s="1509"/>
      <c r="H7" s="1509"/>
      <c r="I7" s="1509"/>
      <c r="J7" s="1509"/>
      <c r="K7" s="1319"/>
      <c r="L7" s="1340"/>
      <c r="M7" s="1341"/>
      <c r="N7" s="1341"/>
      <c r="O7" s="1342"/>
      <c r="P7" s="149"/>
    </row>
    <row r="8" spans="2:16" ht="15">
      <c r="B8" s="7"/>
      <c r="C8" s="1329"/>
      <c r="D8" s="1317"/>
      <c r="E8" s="1509"/>
      <c r="F8" s="1509"/>
      <c r="G8" s="1509"/>
      <c r="H8" s="1509"/>
      <c r="I8" s="1509"/>
      <c r="J8" s="1509"/>
      <c r="K8" s="1319"/>
      <c r="L8" s="1333" t="s">
        <v>12</v>
      </c>
      <c r="M8" s="1343"/>
      <c r="N8" s="1344"/>
      <c r="O8" s="1345"/>
      <c r="P8" s="149"/>
    </row>
    <row r="9" spans="2:16" ht="15">
      <c r="B9" s="7"/>
      <c r="C9" s="1329"/>
      <c r="D9" s="1317"/>
      <c r="E9" s="1509"/>
      <c r="F9" s="1509"/>
      <c r="G9" s="1509"/>
      <c r="H9" s="1509"/>
      <c r="I9" s="1509"/>
      <c r="J9" s="1509"/>
      <c r="K9" s="1319"/>
      <c r="L9" s="1334"/>
      <c r="M9" s="1346"/>
      <c r="N9" s="1347"/>
      <c r="O9" s="1348"/>
      <c r="P9" s="453"/>
    </row>
    <row r="10" spans="2:16" ht="12.75" customHeight="1">
      <c r="B10" s="7"/>
      <c r="C10" s="1329"/>
      <c r="D10" s="1685" t="s">
        <v>271</v>
      </c>
      <c r="E10" s="1686"/>
      <c r="F10" s="1686"/>
      <c r="G10" s="1686"/>
      <c r="H10" s="1686"/>
      <c r="I10" s="1686"/>
      <c r="J10" s="1686"/>
      <c r="K10" s="1687"/>
      <c r="L10" s="1333" t="s">
        <v>13</v>
      </c>
      <c r="M10" s="1333">
        <v>1</v>
      </c>
      <c r="N10" s="1333" t="s">
        <v>14</v>
      </c>
      <c r="O10" s="1335">
        <v>1</v>
      </c>
      <c r="P10" s="149"/>
    </row>
    <row r="11" spans="2:16" ht="13.5" customHeight="1">
      <c r="B11" s="7"/>
      <c r="C11" s="1329"/>
      <c r="D11" s="1685"/>
      <c r="E11" s="1686"/>
      <c r="F11" s="1686"/>
      <c r="G11" s="1686"/>
      <c r="H11" s="1686"/>
      <c r="I11" s="1686"/>
      <c r="J11" s="1686"/>
      <c r="K11" s="1687"/>
      <c r="L11" s="1349"/>
      <c r="M11" s="1349"/>
      <c r="N11" s="1349"/>
      <c r="O11" s="1336"/>
      <c r="P11" s="149"/>
    </row>
    <row r="12" spans="2:16" ht="15">
      <c r="B12" s="7"/>
      <c r="C12" s="1329"/>
      <c r="D12" s="1317" t="s">
        <v>15</v>
      </c>
      <c r="E12" s="1509"/>
      <c r="F12" s="1509"/>
      <c r="G12" s="1509"/>
      <c r="H12" s="1509"/>
      <c r="I12" s="1509"/>
      <c r="J12" s="1509"/>
      <c r="K12" s="1319"/>
      <c r="L12" s="1349"/>
      <c r="M12" s="1349"/>
      <c r="N12" s="1349"/>
      <c r="O12" s="1336"/>
      <c r="P12" s="149"/>
    </row>
    <row r="13" spans="2:16" ht="15.75" thickBot="1">
      <c r="B13" s="7"/>
      <c r="C13" s="24"/>
      <c r="D13" s="25"/>
      <c r="E13" s="25"/>
      <c r="F13" s="25"/>
      <c r="G13" s="25"/>
      <c r="H13" s="25"/>
      <c r="I13" s="25"/>
      <c r="J13" s="25"/>
      <c r="K13" s="25"/>
      <c r="L13" s="25"/>
      <c r="M13" s="26"/>
      <c r="N13" s="26"/>
      <c r="O13" s="27"/>
      <c r="P13" s="454"/>
    </row>
    <row r="14" spans="2:16" ht="15">
      <c r="B14" s="7"/>
      <c r="C14" s="28"/>
      <c r="D14" s="446"/>
      <c r="E14" s="446"/>
      <c r="F14" s="446"/>
      <c r="G14" s="446"/>
      <c r="H14" s="446"/>
      <c r="I14" s="446"/>
      <c r="J14" s="446"/>
      <c r="K14" s="446"/>
      <c r="L14" s="29" t="s">
        <v>16</v>
      </c>
      <c r="M14" s="30" t="s">
        <v>17</v>
      </c>
      <c r="N14" s="30" t="s">
        <v>18</v>
      </c>
      <c r="O14" s="31" t="s">
        <v>19</v>
      </c>
      <c r="P14" s="453"/>
    </row>
    <row r="15" spans="2:16" ht="15">
      <c r="B15" s="7"/>
      <c r="C15" s="32"/>
      <c r="D15" s="455"/>
      <c r="E15" s="455"/>
      <c r="F15" s="455"/>
      <c r="G15" s="455"/>
      <c r="H15" s="455"/>
      <c r="I15" s="455"/>
      <c r="J15" s="455"/>
      <c r="K15" s="455"/>
      <c r="L15" s="456"/>
      <c r="M15" s="34">
        <v>27</v>
      </c>
      <c r="N15" s="34">
        <v>2</v>
      </c>
      <c r="O15" s="35">
        <v>2021</v>
      </c>
      <c r="P15" s="457"/>
    </row>
    <row r="16" spans="2:16" ht="18" customHeight="1">
      <c r="B16" s="7"/>
      <c r="C16" s="1693" t="s">
        <v>261</v>
      </c>
      <c r="D16" s="1694"/>
      <c r="E16" s="1694"/>
      <c r="F16" s="1694"/>
      <c r="G16" s="455"/>
      <c r="H16" s="455"/>
      <c r="I16" s="455" t="s">
        <v>262</v>
      </c>
      <c r="J16" s="452"/>
      <c r="K16" s="455"/>
      <c r="L16" s="456"/>
      <c r="M16" s="452"/>
      <c r="N16" s="452"/>
      <c r="O16" s="458"/>
      <c r="P16" s="457"/>
    </row>
    <row r="17" spans="2:16" ht="15">
      <c r="B17" s="7"/>
      <c r="C17" s="459"/>
      <c r="D17" s="460"/>
      <c r="E17" s="460"/>
      <c r="F17" s="460"/>
      <c r="G17" s="460"/>
      <c r="H17" s="460"/>
      <c r="I17" s="460"/>
      <c r="J17" s="460"/>
      <c r="K17" s="460"/>
      <c r="L17" s="460"/>
      <c r="M17" s="460"/>
      <c r="N17" s="460"/>
      <c r="O17" s="461"/>
      <c r="P17" s="462"/>
    </row>
    <row r="18" spans="2:16" ht="15" thickBot="1">
      <c r="B18" s="7"/>
      <c r="C18" s="36"/>
      <c r="D18" s="37"/>
      <c r="E18" s="37"/>
      <c r="F18" s="37"/>
      <c r="G18" s="37"/>
      <c r="H18" s="37"/>
      <c r="I18" s="37"/>
      <c r="J18" s="37"/>
      <c r="K18" s="37"/>
      <c r="L18" s="37"/>
      <c r="M18" s="37"/>
      <c r="N18" s="37"/>
      <c r="O18" s="38"/>
      <c r="P18" s="449"/>
    </row>
    <row r="19" spans="2:16" ht="15" thickBot="1">
      <c r="B19" s="7"/>
      <c r="C19" s="39"/>
      <c r="D19" s="40"/>
      <c r="E19" s="40"/>
      <c r="F19" s="40"/>
      <c r="G19" s="40"/>
      <c r="H19" s="40"/>
      <c r="I19" s="452"/>
      <c r="J19" s="452"/>
      <c r="K19" s="40"/>
      <c r="L19" s="40"/>
      <c r="M19" s="40"/>
      <c r="N19" s="40"/>
      <c r="O19" s="41"/>
      <c r="P19" s="449"/>
    </row>
    <row r="20" spans="2:16" ht="15">
      <c r="B20" s="7"/>
      <c r="C20" s="1325" t="s">
        <v>20</v>
      </c>
      <c r="D20" s="1326"/>
      <c r="E20" s="1326"/>
      <c r="F20" s="1326"/>
      <c r="G20" s="1326"/>
      <c r="H20" s="1326"/>
      <c r="I20" s="1326"/>
      <c r="J20" s="1326"/>
      <c r="K20" s="1326"/>
      <c r="L20" s="1326"/>
      <c r="M20" s="1326"/>
      <c r="N20" s="1326"/>
      <c r="O20" s="1327"/>
      <c r="P20" s="463"/>
    </row>
    <row r="21" spans="2:16" ht="15" thickBot="1">
      <c r="B21" s="7"/>
      <c r="C21" s="42"/>
      <c r="D21" s="452"/>
      <c r="E21" s="452"/>
      <c r="F21" s="452"/>
      <c r="G21" s="452"/>
      <c r="H21" s="452"/>
      <c r="I21" s="452"/>
      <c r="J21" s="452"/>
      <c r="K21" s="452"/>
      <c r="L21" s="452"/>
      <c r="M21" s="452"/>
      <c r="N21" s="452"/>
      <c r="O21" s="43"/>
      <c r="P21" s="449"/>
    </row>
    <row r="22" spans="2:16" ht="15">
      <c r="B22" s="7"/>
      <c r="C22" s="44" t="s">
        <v>21</v>
      </c>
      <c r="D22" s="1352" t="s">
        <v>2</v>
      </c>
      <c r="E22" s="1353"/>
      <c r="F22" s="1353"/>
      <c r="G22" s="1353"/>
      <c r="H22" s="1353"/>
      <c r="I22" s="1353"/>
      <c r="J22" s="1353"/>
      <c r="K22" s="1353"/>
      <c r="L22" s="1354"/>
      <c r="M22" s="1323" t="s">
        <v>22</v>
      </c>
      <c r="N22" s="1324"/>
      <c r="O22" s="44" t="s">
        <v>4</v>
      </c>
      <c r="P22" s="464"/>
    </row>
    <row r="23" spans="2:16" ht="38.25" customHeight="1" thickBot="1">
      <c r="B23" s="7"/>
      <c r="C23" s="45">
        <v>11.4</v>
      </c>
      <c r="D23" s="1389" t="s">
        <v>267</v>
      </c>
      <c r="E23" s="1390"/>
      <c r="F23" s="1390"/>
      <c r="G23" s="1390"/>
      <c r="H23" s="1390"/>
      <c r="I23" s="1390"/>
      <c r="J23" s="1390"/>
      <c r="K23" s="1390"/>
      <c r="L23" s="1391"/>
      <c r="M23" s="1361" t="s">
        <v>250</v>
      </c>
      <c r="N23" s="1362"/>
      <c r="O23" s="46"/>
      <c r="P23" s="465"/>
    </row>
    <row r="24" spans="2:16">
      <c r="B24" s="7"/>
      <c r="C24" s="1305" t="s">
        <v>23</v>
      </c>
      <c r="D24" s="1306"/>
      <c r="E24" s="1306"/>
      <c r="F24" s="1306"/>
      <c r="G24" s="1306"/>
      <c r="H24" s="1306"/>
      <c r="I24" s="1306"/>
      <c r="J24" s="1306"/>
      <c r="K24" s="1306"/>
      <c r="L24" s="1306"/>
      <c r="M24" s="1306"/>
      <c r="N24" s="1306"/>
      <c r="O24" s="1307"/>
      <c r="P24" s="466"/>
    </row>
    <row r="25" spans="2:16">
      <c r="B25" s="7"/>
      <c r="C25" s="1308"/>
      <c r="D25" s="1492"/>
      <c r="E25" s="1492"/>
      <c r="F25" s="1492"/>
      <c r="G25" s="1492"/>
      <c r="H25" s="1492"/>
      <c r="I25" s="1492"/>
      <c r="J25" s="1492"/>
      <c r="K25" s="1492"/>
      <c r="L25" s="1492"/>
      <c r="M25" s="1492"/>
      <c r="N25" s="1492"/>
      <c r="O25" s="1310"/>
      <c r="P25" s="466"/>
    </row>
    <row r="26" spans="2:16" ht="13.5" thickBot="1">
      <c r="B26" s="7"/>
      <c r="C26" s="1311"/>
      <c r="D26" s="1312"/>
      <c r="E26" s="1312"/>
      <c r="F26" s="1312"/>
      <c r="G26" s="1312"/>
      <c r="H26" s="1312"/>
      <c r="I26" s="1312"/>
      <c r="J26" s="1312"/>
      <c r="K26" s="1312"/>
      <c r="L26" s="1312"/>
      <c r="M26" s="1312"/>
      <c r="N26" s="1312"/>
      <c r="O26" s="1313"/>
      <c r="P26" s="466"/>
    </row>
    <row r="27" spans="2:16" ht="15">
      <c r="B27" s="7"/>
      <c r="C27" s="1280" t="s">
        <v>2</v>
      </c>
      <c r="D27" s="1350"/>
      <c r="E27" s="1350"/>
      <c r="F27" s="1350"/>
      <c r="G27" s="1351"/>
      <c r="H27" s="1314" t="s">
        <v>24</v>
      </c>
      <c r="I27" s="1350"/>
      <c r="J27" s="1359" t="s">
        <v>25</v>
      </c>
      <c r="K27" s="1360"/>
      <c r="L27" s="247" t="s">
        <v>26</v>
      </c>
      <c r="M27" s="1314" t="s">
        <v>27</v>
      </c>
      <c r="N27" s="1282"/>
      <c r="O27" s="47" t="s">
        <v>28</v>
      </c>
      <c r="P27" s="467"/>
    </row>
    <row r="28" spans="2:16" ht="14.25">
      <c r="B28" s="7"/>
      <c r="C28" s="1488"/>
      <c r="D28" s="1489"/>
      <c r="E28" s="1489"/>
      <c r="F28" s="1489"/>
      <c r="G28" s="1503"/>
      <c r="H28" s="1504"/>
      <c r="I28" s="1503"/>
      <c r="J28" s="1504"/>
      <c r="K28" s="1503"/>
      <c r="L28" s="214"/>
      <c r="M28" s="1696"/>
      <c r="N28" s="1714"/>
      <c r="O28" s="135"/>
      <c r="P28" s="468"/>
    </row>
    <row r="29" spans="2:16" ht="14.25">
      <c r="B29" s="7"/>
      <c r="C29" s="1698"/>
      <c r="D29" s="1699"/>
      <c r="E29" s="1699"/>
      <c r="F29" s="1715"/>
      <c r="G29" s="1716"/>
      <c r="H29" s="51"/>
      <c r="I29" s="50"/>
      <c r="J29" s="51"/>
      <c r="K29" s="50"/>
      <c r="L29" s="469"/>
      <c r="M29" s="1696"/>
      <c r="N29" s="1714"/>
      <c r="O29" s="135"/>
      <c r="P29" s="468"/>
    </row>
    <row r="30" spans="2:16" ht="14.25">
      <c r="B30" s="7"/>
      <c r="C30" s="1698"/>
      <c r="D30" s="1699"/>
      <c r="E30" s="1699"/>
      <c r="F30" s="1715"/>
      <c r="G30" s="1716"/>
      <c r="H30" s="51"/>
      <c r="I30" s="50"/>
      <c r="J30" s="51"/>
      <c r="K30" s="50"/>
      <c r="L30" s="469"/>
      <c r="M30" s="1696"/>
      <c r="N30" s="1714"/>
      <c r="O30" s="135"/>
      <c r="P30" s="468"/>
    </row>
    <row r="31" spans="2:16" ht="14.25">
      <c r="B31" s="7"/>
      <c r="C31" s="1698"/>
      <c r="D31" s="1699"/>
      <c r="E31" s="1699"/>
      <c r="F31" s="1715"/>
      <c r="G31" s="1716"/>
      <c r="H31" s="51"/>
      <c r="I31" s="50"/>
      <c r="J31" s="51"/>
      <c r="K31" s="50"/>
      <c r="L31" s="469"/>
      <c r="M31" s="1701"/>
      <c r="N31" s="1717"/>
      <c r="O31" s="135"/>
      <c r="P31" s="468"/>
    </row>
    <row r="32" spans="2:16" ht="15" thickBot="1">
      <c r="B32" s="7"/>
      <c r="C32" s="1698"/>
      <c r="D32" s="1699"/>
      <c r="E32" s="1699"/>
      <c r="F32" s="1715"/>
      <c r="G32" s="1716"/>
      <c r="H32" s="1502"/>
      <c r="I32" s="1501"/>
      <c r="J32" s="1502"/>
      <c r="K32" s="1501"/>
      <c r="L32" s="469"/>
      <c r="M32" s="1706"/>
      <c r="N32" s="1718"/>
      <c r="O32" s="135"/>
      <c r="P32" s="468"/>
    </row>
    <row r="33" spans="2:16" ht="15.75" thickBot="1">
      <c r="B33" s="7"/>
      <c r="C33" s="1285" t="s">
        <v>29</v>
      </c>
      <c r="D33" s="1286"/>
      <c r="E33" s="1286"/>
      <c r="F33" s="1286"/>
      <c r="G33" s="1286"/>
      <c r="H33" s="1286"/>
      <c r="I33" s="1286"/>
      <c r="J33" s="1286"/>
      <c r="K33" s="1286"/>
      <c r="L33" s="1286"/>
      <c r="M33" s="1286"/>
      <c r="N33" s="1287"/>
      <c r="O33" s="52">
        <f>SUM(O28:O32)</f>
        <v>0</v>
      </c>
      <c r="P33" s="470"/>
    </row>
    <row r="34" spans="2:16" ht="13.5" customHeight="1">
      <c r="B34" s="7"/>
      <c r="C34" s="1305" t="s">
        <v>30</v>
      </c>
      <c r="D34" s="1306"/>
      <c r="E34" s="1306"/>
      <c r="F34" s="1306"/>
      <c r="G34" s="1306"/>
      <c r="H34" s="1306"/>
      <c r="I34" s="1306"/>
      <c r="J34" s="1306"/>
      <c r="K34" s="1306"/>
      <c r="L34" s="1306"/>
      <c r="M34" s="1306"/>
      <c r="N34" s="1306"/>
      <c r="O34" s="1307"/>
      <c r="P34" s="466"/>
    </row>
    <row r="35" spans="2:16">
      <c r="B35" s="7"/>
      <c r="C35" s="1308"/>
      <c r="D35" s="1492"/>
      <c r="E35" s="1492"/>
      <c r="F35" s="1492"/>
      <c r="G35" s="1492"/>
      <c r="H35" s="1492"/>
      <c r="I35" s="1492"/>
      <c r="J35" s="1492"/>
      <c r="K35" s="1492"/>
      <c r="L35" s="1492"/>
      <c r="M35" s="1492"/>
      <c r="N35" s="1492"/>
      <c r="O35" s="1310"/>
      <c r="P35" s="466"/>
    </row>
    <row r="36" spans="2:16" ht="13.5" thickBot="1">
      <c r="B36" s="7"/>
      <c r="C36" s="1311"/>
      <c r="D36" s="1312"/>
      <c r="E36" s="1312"/>
      <c r="F36" s="1312"/>
      <c r="G36" s="1312"/>
      <c r="H36" s="1312"/>
      <c r="I36" s="1312"/>
      <c r="J36" s="1312"/>
      <c r="K36" s="1312"/>
      <c r="L36" s="1312"/>
      <c r="M36" s="1312"/>
      <c r="N36" s="1312"/>
      <c r="O36" s="1313"/>
      <c r="P36" s="466"/>
    </row>
    <row r="37" spans="2:16" ht="15">
      <c r="B37" s="7"/>
      <c r="C37" s="1280" t="s">
        <v>2</v>
      </c>
      <c r="D37" s="1281"/>
      <c r="E37" s="1281"/>
      <c r="F37" s="1281"/>
      <c r="G37" s="1281"/>
      <c r="H37" s="1281"/>
      <c r="I37" s="1281"/>
      <c r="J37" s="1282"/>
      <c r="K37" s="444" t="s">
        <v>22</v>
      </c>
      <c r="L37" s="247" t="s">
        <v>4</v>
      </c>
      <c r="M37" s="1314" t="s">
        <v>31</v>
      </c>
      <c r="N37" s="1282"/>
      <c r="O37" s="47" t="s">
        <v>28</v>
      </c>
      <c r="P37" s="467"/>
    </row>
    <row r="38" spans="2:16" ht="14.25">
      <c r="B38" s="7"/>
      <c r="C38" s="1488" t="s">
        <v>246</v>
      </c>
      <c r="D38" s="1489"/>
      <c r="E38" s="1489"/>
      <c r="F38" s="1489"/>
      <c r="G38" s="1489"/>
      <c r="H38" s="1489"/>
      <c r="I38" s="1489"/>
      <c r="J38" s="1503"/>
      <c r="K38" s="74" t="s">
        <v>250</v>
      </c>
      <c r="L38" s="471">
        <v>1</v>
      </c>
      <c r="M38" s="1384">
        <f>+'MATRIZ DE MERCADO LA LT'!J172</f>
        <v>630060</v>
      </c>
      <c r="N38" s="1385"/>
      <c r="O38" s="135">
        <f>+L38*M38</f>
        <v>630060</v>
      </c>
      <c r="P38" s="468"/>
    </row>
    <row r="39" spans="2:16" ht="14.25">
      <c r="B39" s="7"/>
      <c r="C39" s="1488"/>
      <c r="D39" s="1489"/>
      <c r="E39" s="1489"/>
      <c r="F39" s="1489"/>
      <c r="G39" s="1489"/>
      <c r="H39" s="1489"/>
      <c r="I39" s="1489"/>
      <c r="J39" s="1503"/>
      <c r="K39" s="74"/>
      <c r="L39" s="471"/>
      <c r="M39" s="1384"/>
      <c r="N39" s="1385"/>
      <c r="O39" s="135">
        <f t="shared" ref="O39:O43" si="0">+L39*M39</f>
        <v>0</v>
      </c>
      <c r="P39" s="468"/>
    </row>
    <row r="40" spans="2:16" ht="14.25">
      <c r="B40" s="7"/>
      <c r="C40" s="1488"/>
      <c r="D40" s="1489"/>
      <c r="E40" s="1489"/>
      <c r="F40" s="1489"/>
      <c r="G40" s="1489"/>
      <c r="H40" s="1489"/>
      <c r="I40" s="1489"/>
      <c r="J40" s="1503"/>
      <c r="K40" s="74"/>
      <c r="L40" s="471"/>
      <c r="M40" s="1384"/>
      <c r="N40" s="1385"/>
      <c r="O40" s="135"/>
      <c r="P40" s="468"/>
    </row>
    <row r="41" spans="2:16" ht="14.25">
      <c r="B41" s="7"/>
      <c r="C41" s="1488"/>
      <c r="D41" s="1489"/>
      <c r="E41" s="1489"/>
      <c r="F41" s="1489"/>
      <c r="G41" s="1489"/>
      <c r="H41" s="1489"/>
      <c r="I41" s="1489"/>
      <c r="J41" s="1503"/>
      <c r="K41" s="74"/>
      <c r="L41" s="471"/>
      <c r="M41" s="1384"/>
      <c r="N41" s="1385"/>
      <c r="O41" s="135"/>
      <c r="P41" s="468"/>
    </row>
    <row r="42" spans="2:16" ht="14.25">
      <c r="B42" s="7"/>
      <c r="C42" s="1488"/>
      <c r="D42" s="1489"/>
      <c r="E42" s="1489"/>
      <c r="F42" s="1489"/>
      <c r="G42" s="1489"/>
      <c r="H42" s="1489"/>
      <c r="I42" s="1489"/>
      <c r="J42" s="1503"/>
      <c r="K42" s="74"/>
      <c r="L42" s="471"/>
      <c r="M42" s="1384"/>
      <c r="N42" s="1385"/>
      <c r="O42" s="135">
        <f t="shared" si="0"/>
        <v>0</v>
      </c>
      <c r="P42" s="468"/>
    </row>
    <row r="43" spans="2:16" ht="14.25">
      <c r="B43" s="7"/>
      <c r="C43" s="1488"/>
      <c r="D43" s="1489"/>
      <c r="E43" s="1489"/>
      <c r="F43" s="1489"/>
      <c r="G43" s="1489"/>
      <c r="H43" s="1489"/>
      <c r="I43" s="1489"/>
      <c r="J43" s="1503"/>
      <c r="K43" s="74"/>
      <c r="L43" s="471"/>
      <c r="M43" s="1384"/>
      <c r="N43" s="1385"/>
      <c r="O43" s="135">
        <f t="shared" si="0"/>
        <v>0</v>
      </c>
      <c r="P43" s="468"/>
    </row>
    <row r="44" spans="2:16" ht="14.25">
      <c r="B44" s="7"/>
      <c r="C44" s="1488"/>
      <c r="D44" s="1489"/>
      <c r="E44" s="1489"/>
      <c r="F44" s="1489"/>
      <c r="G44" s="1489"/>
      <c r="H44" s="1489"/>
      <c r="I44" s="1489"/>
      <c r="J44" s="1503"/>
      <c r="K44" s="74"/>
      <c r="L44" s="471"/>
      <c r="M44" s="1384"/>
      <c r="N44" s="1385"/>
      <c r="O44" s="135">
        <f>+L44*O62</f>
        <v>0</v>
      </c>
      <c r="P44" s="468"/>
    </row>
    <row r="45" spans="2:16" ht="14.25">
      <c r="B45" s="7"/>
      <c r="C45" s="1488"/>
      <c r="D45" s="1489"/>
      <c r="E45" s="1489"/>
      <c r="F45" s="1489"/>
      <c r="G45" s="1489"/>
      <c r="H45" s="1489"/>
      <c r="I45" s="1489"/>
      <c r="J45" s="1503"/>
      <c r="K45" s="74"/>
      <c r="L45" s="472"/>
      <c r="M45" s="1384"/>
      <c r="N45" s="1385"/>
      <c r="O45" s="135"/>
      <c r="P45" s="468"/>
    </row>
    <row r="46" spans="2:16" ht="15" thickBot="1">
      <c r="B46" s="7"/>
      <c r="C46" s="1490"/>
      <c r="D46" s="1491"/>
      <c r="E46" s="1491"/>
      <c r="F46" s="1491"/>
      <c r="G46" s="1491"/>
      <c r="H46" s="1491"/>
      <c r="I46" s="1491"/>
      <c r="J46" s="1501"/>
      <c r="K46" s="74"/>
      <c r="L46" s="53"/>
      <c r="M46" s="1384"/>
      <c r="N46" s="1385"/>
      <c r="O46" s="135">
        <f>+L46*M46</f>
        <v>0</v>
      </c>
      <c r="P46" s="468"/>
    </row>
    <row r="47" spans="2:16" ht="15.75" thickBot="1">
      <c r="B47" s="7"/>
      <c r="C47" s="1285" t="s">
        <v>29</v>
      </c>
      <c r="D47" s="1286"/>
      <c r="E47" s="1286"/>
      <c r="F47" s="1286"/>
      <c r="G47" s="1286"/>
      <c r="H47" s="1286"/>
      <c r="I47" s="1286"/>
      <c r="J47" s="1286"/>
      <c r="K47" s="1286"/>
      <c r="L47" s="1286"/>
      <c r="M47" s="1286"/>
      <c r="N47" s="1287"/>
      <c r="O47" s="136">
        <f>SUM(O38:O46)</f>
        <v>630060</v>
      </c>
      <c r="P47" s="468"/>
    </row>
    <row r="48" spans="2:16">
      <c r="B48" s="7"/>
      <c r="C48" s="1305" t="s">
        <v>32</v>
      </c>
      <c r="D48" s="1306"/>
      <c r="E48" s="1306"/>
      <c r="F48" s="1306"/>
      <c r="G48" s="1306"/>
      <c r="H48" s="1306"/>
      <c r="I48" s="1306"/>
      <c r="J48" s="1306"/>
      <c r="K48" s="1306"/>
      <c r="L48" s="1306"/>
      <c r="M48" s="1306"/>
      <c r="N48" s="1306"/>
      <c r="O48" s="1307"/>
      <c r="P48" s="466"/>
    </row>
    <row r="49" spans="2:16">
      <c r="B49" s="7"/>
      <c r="C49" s="1308"/>
      <c r="D49" s="1492"/>
      <c r="E49" s="1492"/>
      <c r="F49" s="1492"/>
      <c r="G49" s="1492"/>
      <c r="H49" s="1492"/>
      <c r="I49" s="1492"/>
      <c r="J49" s="1492"/>
      <c r="K49" s="1492"/>
      <c r="L49" s="1492"/>
      <c r="M49" s="1492"/>
      <c r="N49" s="1492"/>
      <c r="O49" s="1310"/>
      <c r="P49" s="466"/>
    </row>
    <row r="50" spans="2:16" ht="13.5" thickBot="1">
      <c r="B50" s="7"/>
      <c r="C50" s="1311"/>
      <c r="D50" s="1312"/>
      <c r="E50" s="1312"/>
      <c r="F50" s="1312"/>
      <c r="G50" s="1312"/>
      <c r="H50" s="1312"/>
      <c r="I50" s="1312"/>
      <c r="J50" s="1312"/>
      <c r="K50" s="1312"/>
      <c r="L50" s="1312"/>
      <c r="M50" s="1312"/>
      <c r="N50" s="1312"/>
      <c r="O50" s="1313"/>
      <c r="P50" s="466"/>
    </row>
    <row r="51" spans="2:16" ht="17.25">
      <c r="B51" s="7"/>
      <c r="C51" s="1280" t="s">
        <v>33</v>
      </c>
      <c r="D51" s="1281"/>
      <c r="E51" s="1281"/>
      <c r="F51" s="1281"/>
      <c r="G51" s="1281"/>
      <c r="H51" s="1281"/>
      <c r="I51" s="1281"/>
      <c r="J51" s="247" t="s">
        <v>34</v>
      </c>
      <c r="K51" s="445" t="s">
        <v>35</v>
      </c>
      <c r="L51" s="55" t="s">
        <v>51</v>
      </c>
      <c r="M51" s="1314" t="s">
        <v>36</v>
      </c>
      <c r="N51" s="1282"/>
      <c r="O51" s="47" t="s">
        <v>28</v>
      </c>
      <c r="P51" s="467"/>
    </row>
    <row r="52" spans="2:16" ht="14.25">
      <c r="B52" s="7"/>
      <c r="C52" s="1488"/>
      <c r="D52" s="1489"/>
      <c r="E52" s="1489"/>
      <c r="F52" s="1489"/>
      <c r="G52" s="1489"/>
      <c r="H52" s="1489"/>
      <c r="I52" s="1489"/>
      <c r="J52" s="246"/>
      <c r="K52" s="56"/>
      <c r="L52" s="246"/>
      <c r="M52" s="1384"/>
      <c r="N52" s="1385"/>
      <c r="O52" s="135"/>
      <c r="P52" s="468"/>
    </row>
    <row r="53" spans="2:16" ht="15" thickBot="1">
      <c r="B53" s="7"/>
      <c r="C53" s="1488"/>
      <c r="D53" s="1489"/>
      <c r="E53" s="1489"/>
      <c r="F53" s="1489"/>
      <c r="G53" s="1489"/>
      <c r="H53" s="1489"/>
      <c r="I53" s="1489"/>
      <c r="J53" s="57"/>
      <c r="K53" s="58"/>
      <c r="L53" s="57"/>
      <c r="M53" s="1384"/>
      <c r="N53" s="1385"/>
      <c r="O53" s="135"/>
      <c r="P53" s="468"/>
    </row>
    <row r="54" spans="2:16" ht="15.75" thickBot="1">
      <c r="B54" s="7"/>
      <c r="C54" s="1285" t="s">
        <v>29</v>
      </c>
      <c r="D54" s="1286"/>
      <c r="E54" s="1286"/>
      <c r="F54" s="1286"/>
      <c r="G54" s="1286"/>
      <c r="H54" s="1286"/>
      <c r="I54" s="1286"/>
      <c r="J54" s="1286"/>
      <c r="K54" s="1286"/>
      <c r="L54" s="1286"/>
      <c r="M54" s="1286"/>
      <c r="N54" s="1287"/>
      <c r="O54" s="52">
        <f>SUM(O52:O53)</f>
        <v>0</v>
      </c>
      <c r="P54" s="470"/>
    </row>
    <row r="55" spans="2:16">
      <c r="B55" s="7"/>
      <c r="C55" s="1305" t="s">
        <v>37</v>
      </c>
      <c r="D55" s="1306"/>
      <c r="E55" s="1306"/>
      <c r="F55" s="1306"/>
      <c r="G55" s="1306"/>
      <c r="H55" s="1306"/>
      <c r="I55" s="1306"/>
      <c r="J55" s="1306"/>
      <c r="K55" s="1306"/>
      <c r="L55" s="1306"/>
      <c r="M55" s="1306"/>
      <c r="N55" s="1306"/>
      <c r="O55" s="1307"/>
      <c r="P55" s="466"/>
    </row>
    <row r="56" spans="2:16">
      <c r="B56" s="7"/>
      <c r="C56" s="1308"/>
      <c r="D56" s="1492"/>
      <c r="E56" s="1492"/>
      <c r="F56" s="1492"/>
      <c r="G56" s="1492"/>
      <c r="H56" s="1492"/>
      <c r="I56" s="1492"/>
      <c r="J56" s="1492"/>
      <c r="K56" s="1492"/>
      <c r="L56" s="1492"/>
      <c r="M56" s="1492"/>
      <c r="N56" s="1492"/>
      <c r="O56" s="1310"/>
      <c r="P56" s="466"/>
    </row>
    <row r="57" spans="2:16" ht="13.5" thickBot="1">
      <c r="B57" s="7"/>
      <c r="C57" s="1311"/>
      <c r="D57" s="1312"/>
      <c r="E57" s="1312"/>
      <c r="F57" s="1312"/>
      <c r="G57" s="1312"/>
      <c r="H57" s="1312"/>
      <c r="I57" s="1312"/>
      <c r="J57" s="1312"/>
      <c r="K57" s="1312"/>
      <c r="L57" s="1312"/>
      <c r="M57" s="1312"/>
      <c r="N57" s="1312"/>
      <c r="O57" s="1313"/>
      <c r="P57" s="466"/>
    </row>
    <row r="58" spans="2:16" ht="30">
      <c r="B58" s="7"/>
      <c r="C58" s="1280" t="s">
        <v>38</v>
      </c>
      <c r="D58" s="1281"/>
      <c r="E58" s="1281"/>
      <c r="F58" s="1281"/>
      <c r="G58" s="1281"/>
      <c r="H58" s="1281"/>
      <c r="I58" s="1281"/>
      <c r="J58" s="247" t="s">
        <v>39</v>
      </c>
      <c r="K58" s="59" t="s">
        <v>40</v>
      </c>
      <c r="L58" s="60" t="s">
        <v>41</v>
      </c>
      <c r="M58" s="1301" t="s">
        <v>27</v>
      </c>
      <c r="N58" s="1302"/>
      <c r="O58" s="61" t="s">
        <v>28</v>
      </c>
      <c r="P58" s="473"/>
    </row>
    <row r="59" spans="2:16" ht="14.25">
      <c r="B59" s="7"/>
      <c r="C59" s="62"/>
      <c r="D59" s="63"/>
      <c r="E59" s="63"/>
      <c r="F59" s="63"/>
      <c r="G59" s="63"/>
      <c r="H59" s="63"/>
      <c r="I59" s="63"/>
      <c r="J59" s="138"/>
      <c r="K59" s="139"/>
      <c r="L59" s="64"/>
      <c r="M59" s="1378"/>
      <c r="N59" s="1379"/>
      <c r="O59" s="65"/>
      <c r="P59" s="474"/>
    </row>
    <row r="60" spans="2:16" ht="14.25">
      <c r="B60" s="7"/>
      <c r="C60" s="62"/>
      <c r="D60" s="63"/>
      <c r="E60" s="63"/>
      <c r="F60" s="63"/>
      <c r="G60" s="63"/>
      <c r="H60" s="63"/>
      <c r="I60" s="63"/>
      <c r="J60" s="138"/>
      <c r="K60" s="139"/>
      <c r="L60" s="64"/>
      <c r="M60" s="1378"/>
      <c r="N60" s="1379"/>
      <c r="O60" s="65"/>
      <c r="P60" s="474"/>
    </row>
    <row r="61" spans="2:16" ht="15" thickBot="1">
      <c r="B61" s="7"/>
      <c r="C61" s="1490"/>
      <c r="D61" s="1491"/>
      <c r="E61" s="1491"/>
      <c r="F61" s="1491"/>
      <c r="G61" s="1491"/>
      <c r="H61" s="1491"/>
      <c r="I61" s="1491"/>
      <c r="J61" s="57"/>
      <c r="K61" s="58"/>
      <c r="L61" s="57"/>
      <c r="M61" s="1283"/>
      <c r="N61" s="1284"/>
      <c r="O61" s="137"/>
      <c r="P61" s="468"/>
    </row>
    <row r="62" spans="2:16" ht="15.75" thickBot="1">
      <c r="B62" s="7"/>
      <c r="C62" s="1285" t="s">
        <v>29</v>
      </c>
      <c r="D62" s="1286"/>
      <c r="E62" s="1286"/>
      <c r="F62" s="1286"/>
      <c r="G62" s="1286"/>
      <c r="H62" s="1286"/>
      <c r="I62" s="1286"/>
      <c r="J62" s="1286"/>
      <c r="K62" s="1286"/>
      <c r="L62" s="1286"/>
      <c r="M62" s="1286"/>
      <c r="N62" s="1287"/>
      <c r="O62" s="136">
        <f>SUM(O59:O61)</f>
        <v>0</v>
      </c>
      <c r="P62" s="468"/>
    </row>
    <row r="63" spans="2:16" ht="15" thickBot="1">
      <c r="B63" s="7"/>
      <c r="C63" s="42"/>
      <c r="D63" s="452"/>
      <c r="E63" s="452"/>
      <c r="F63" s="452"/>
      <c r="G63" s="452"/>
      <c r="H63" s="452"/>
      <c r="I63" s="452"/>
      <c r="J63" s="452"/>
      <c r="K63" s="452"/>
      <c r="L63" s="452"/>
      <c r="M63" s="452"/>
      <c r="N63" s="452"/>
      <c r="O63" s="43"/>
      <c r="P63" s="449"/>
    </row>
    <row r="64" spans="2:16" ht="15.75" thickBot="1">
      <c r="B64" s="7"/>
      <c r="C64" s="1298" t="s">
        <v>42</v>
      </c>
      <c r="D64" s="1299"/>
      <c r="E64" s="1299"/>
      <c r="F64" s="1299"/>
      <c r="G64" s="1299"/>
      <c r="H64" s="1299"/>
      <c r="I64" s="1299"/>
      <c r="J64" s="1299"/>
      <c r="K64" s="1299"/>
      <c r="L64" s="1299"/>
      <c r="M64" s="1299"/>
      <c r="N64" s="1300"/>
      <c r="O64" s="475">
        <f>+O33+O47+O54+O62</f>
        <v>630060</v>
      </c>
      <c r="P64" s="476"/>
    </row>
    <row r="65" spans="2:16">
      <c r="B65" s="7"/>
      <c r="C65" s="1305" t="s">
        <v>43</v>
      </c>
      <c r="D65" s="1306"/>
      <c r="E65" s="1306"/>
      <c r="F65" s="1306"/>
      <c r="G65" s="1306"/>
      <c r="H65" s="1306"/>
      <c r="I65" s="1306"/>
      <c r="J65" s="1306"/>
      <c r="K65" s="1306"/>
      <c r="L65" s="1306"/>
      <c r="M65" s="1306"/>
      <c r="N65" s="1306"/>
      <c r="O65" s="1307"/>
      <c r="P65" s="466"/>
    </row>
    <row r="66" spans="2:16">
      <c r="B66" s="7"/>
      <c r="C66" s="1308"/>
      <c r="D66" s="1492"/>
      <c r="E66" s="1492"/>
      <c r="F66" s="1492"/>
      <c r="G66" s="1492"/>
      <c r="H66" s="1492"/>
      <c r="I66" s="1492"/>
      <c r="J66" s="1492"/>
      <c r="K66" s="1492"/>
      <c r="L66" s="1492"/>
      <c r="M66" s="1492"/>
      <c r="N66" s="1492"/>
      <c r="O66" s="1310"/>
      <c r="P66" s="466"/>
    </row>
    <row r="67" spans="2:16" ht="13.5" thickBot="1">
      <c r="B67" s="7"/>
      <c r="C67" s="1311"/>
      <c r="D67" s="1312"/>
      <c r="E67" s="1312"/>
      <c r="F67" s="1312"/>
      <c r="G67" s="1312"/>
      <c r="H67" s="1312"/>
      <c r="I67" s="1312"/>
      <c r="J67" s="1312"/>
      <c r="K67" s="1312"/>
      <c r="L67" s="1312"/>
      <c r="M67" s="1312"/>
      <c r="N67" s="1312"/>
      <c r="O67" s="1313"/>
      <c r="P67" s="466"/>
    </row>
    <row r="68" spans="2:16" ht="15">
      <c r="B68" s="7"/>
      <c r="C68" s="1280" t="s">
        <v>44</v>
      </c>
      <c r="D68" s="1281"/>
      <c r="E68" s="1281"/>
      <c r="F68" s="1281"/>
      <c r="G68" s="1281"/>
      <c r="H68" s="1281"/>
      <c r="I68" s="1281"/>
      <c r="J68" s="445"/>
      <c r="K68" s="447"/>
      <c r="L68" s="60" t="s">
        <v>45</v>
      </c>
      <c r="M68" s="1301" t="s">
        <v>46</v>
      </c>
      <c r="N68" s="1302"/>
      <c r="O68" s="61"/>
      <c r="P68" s="473"/>
    </row>
    <row r="69" spans="2:16" ht="14.25">
      <c r="B69" s="7"/>
      <c r="C69" s="1488" t="s">
        <v>47</v>
      </c>
      <c r="D69" s="1489"/>
      <c r="E69" s="1489"/>
      <c r="F69" s="1489"/>
      <c r="G69" s="1489"/>
      <c r="H69" s="1489"/>
      <c r="I69" s="1489"/>
      <c r="J69" s="200"/>
      <c r="K69" s="201"/>
      <c r="L69" s="202">
        <v>0.22</v>
      </c>
      <c r="M69" s="1710"/>
      <c r="N69" s="1711"/>
      <c r="O69" s="140">
        <f>+$O$64*L69</f>
        <v>138613.20000000001</v>
      </c>
      <c r="P69" s="477"/>
    </row>
    <row r="70" spans="2:16" ht="14.25">
      <c r="B70" s="7"/>
      <c r="C70" s="48" t="s">
        <v>48</v>
      </c>
      <c r="D70" s="49"/>
      <c r="E70" s="49"/>
      <c r="F70" s="49"/>
      <c r="G70" s="49"/>
      <c r="H70" s="49"/>
      <c r="I70" s="49"/>
      <c r="J70" s="200"/>
      <c r="K70" s="201"/>
      <c r="L70" s="202">
        <v>0.02</v>
      </c>
      <c r="M70" s="1710"/>
      <c r="N70" s="1711"/>
      <c r="O70" s="140">
        <f t="shared" ref="O70:O71" si="1">+$O$64*L70</f>
        <v>12601.2</v>
      </c>
      <c r="P70" s="477"/>
    </row>
    <row r="71" spans="2:16" ht="15" thickBot="1">
      <c r="B71" s="7"/>
      <c r="C71" s="36" t="s">
        <v>49</v>
      </c>
      <c r="D71" s="37"/>
      <c r="E71" s="37"/>
      <c r="F71" s="37"/>
      <c r="G71" s="37"/>
      <c r="H71" s="37"/>
      <c r="I71" s="37"/>
      <c r="J71" s="205"/>
      <c r="K71" s="206"/>
      <c r="L71" s="202">
        <v>0.05</v>
      </c>
      <c r="M71" s="1525"/>
      <c r="N71" s="1526"/>
      <c r="O71" s="140">
        <f t="shared" si="1"/>
        <v>31503</v>
      </c>
      <c r="P71" s="477"/>
    </row>
    <row r="72" spans="2:16" ht="15.75" thickBot="1">
      <c r="B72" s="7"/>
      <c r="C72" s="1285" t="s">
        <v>29</v>
      </c>
      <c r="D72" s="1286"/>
      <c r="E72" s="1286"/>
      <c r="F72" s="1286"/>
      <c r="G72" s="1286"/>
      <c r="H72" s="1286"/>
      <c r="I72" s="1286"/>
      <c r="J72" s="1286"/>
      <c r="K72" s="1286"/>
      <c r="L72" s="1286"/>
      <c r="M72" s="1286"/>
      <c r="N72" s="1287"/>
      <c r="O72" s="67">
        <f>+O64+O69+O70+O71</f>
        <v>812777.39999999991</v>
      </c>
      <c r="P72" s="478"/>
    </row>
    <row r="73" spans="2:16" ht="15" thickBot="1">
      <c r="B73" s="7"/>
      <c r="C73" s="42"/>
      <c r="D73" s="452"/>
      <c r="E73" s="452"/>
      <c r="F73" s="452"/>
      <c r="G73" s="452"/>
      <c r="H73" s="452"/>
      <c r="I73" s="452"/>
      <c r="J73" s="452"/>
      <c r="K73" s="452"/>
      <c r="L73" s="452"/>
      <c r="M73" s="452"/>
      <c r="N73" s="452"/>
      <c r="O73" s="43" t="str">
        <f>IF(H8&lt;&gt;0,G8/H8,"")</f>
        <v/>
      </c>
      <c r="P73" s="449"/>
    </row>
    <row r="74" spans="2:16" ht="15.75" thickBot="1">
      <c r="B74" s="7"/>
      <c r="C74" s="1298" t="s">
        <v>50</v>
      </c>
      <c r="D74" s="1299"/>
      <c r="E74" s="1299"/>
      <c r="F74" s="1299"/>
      <c r="G74" s="1299"/>
      <c r="H74" s="1299"/>
      <c r="I74" s="1299"/>
      <c r="J74" s="1299"/>
      <c r="K74" s="1299"/>
      <c r="L74" s="1299"/>
      <c r="M74" s="1299"/>
      <c r="N74" s="1300"/>
      <c r="O74" s="479">
        <f>+ROUND(O72,0)</f>
        <v>812777</v>
      </c>
      <c r="P74" s="478"/>
    </row>
    <row r="75" spans="2:16" ht="14.25">
      <c r="B75" s="7"/>
      <c r="C75" s="39"/>
      <c r="D75" s="40"/>
      <c r="E75" s="40"/>
      <c r="F75" s="40"/>
      <c r="G75" s="40"/>
      <c r="H75" s="40"/>
      <c r="I75" s="40"/>
      <c r="J75" s="40"/>
      <c r="K75" s="40"/>
      <c r="L75" s="40"/>
      <c r="M75" s="40"/>
      <c r="N75" s="40"/>
      <c r="O75" s="41"/>
      <c r="P75" s="449"/>
    </row>
    <row r="76" spans="2:16" ht="14.25">
      <c r="B76" s="7"/>
      <c r="C76" s="42"/>
      <c r="D76" s="452"/>
      <c r="E76" s="452"/>
      <c r="F76" s="452"/>
      <c r="G76" s="452"/>
      <c r="H76" s="452"/>
      <c r="I76" s="452"/>
      <c r="J76" s="452"/>
      <c r="K76" s="452"/>
      <c r="L76" s="452"/>
      <c r="M76" s="452"/>
      <c r="N76" s="452"/>
      <c r="O76" s="43"/>
      <c r="P76" s="449"/>
    </row>
    <row r="77" spans="2:16" ht="18.75" customHeight="1" thickBot="1">
      <c r="B77" s="7"/>
      <c r="C77" s="1290"/>
      <c r="D77" s="1291"/>
      <c r="E77" s="1291"/>
      <c r="F77" s="58"/>
      <c r="G77" s="58"/>
      <c r="H77" s="58"/>
      <c r="I77" s="58"/>
      <c r="J77" s="58"/>
      <c r="K77" s="1288"/>
      <c r="L77" s="1288"/>
      <c r="M77" s="1288"/>
      <c r="N77" s="1288"/>
      <c r="O77" s="1289"/>
      <c r="P77" s="482"/>
    </row>
    <row r="78" spans="2:16" ht="13.5" thickBot="1">
      <c r="B78" s="430"/>
      <c r="C78" s="431"/>
      <c r="D78" s="431"/>
      <c r="E78" s="431"/>
      <c r="F78" s="431"/>
      <c r="G78" s="431"/>
      <c r="H78" s="431"/>
      <c r="I78" s="431"/>
      <c r="J78" s="431"/>
      <c r="K78" s="431"/>
      <c r="L78" s="431"/>
      <c r="M78" s="431"/>
      <c r="N78" s="431"/>
      <c r="O78" s="431"/>
      <c r="P78" s="483"/>
    </row>
    <row r="79" spans="2:16" ht="13.5" thickTop="1"/>
  </sheetData>
  <mergeCells count="90">
    <mergeCell ref="K77:O77"/>
    <mergeCell ref="C77:E77"/>
    <mergeCell ref="C74:N74"/>
    <mergeCell ref="C61:I61"/>
    <mergeCell ref="M61:N61"/>
    <mergeCell ref="C62:N62"/>
    <mergeCell ref="C64:N64"/>
    <mergeCell ref="C65:O67"/>
    <mergeCell ref="C68:I68"/>
    <mergeCell ref="M68:N68"/>
    <mergeCell ref="C69:I69"/>
    <mergeCell ref="M69:N69"/>
    <mergeCell ref="M70:N70"/>
    <mergeCell ref="M71:N71"/>
    <mergeCell ref="C72:N72"/>
    <mergeCell ref="M60:N60"/>
    <mergeCell ref="C51:I51"/>
    <mergeCell ref="M51:N51"/>
    <mergeCell ref="C52:I52"/>
    <mergeCell ref="M52:N52"/>
    <mergeCell ref="C53:I53"/>
    <mergeCell ref="M53:N53"/>
    <mergeCell ref="C54:N54"/>
    <mergeCell ref="C55:O57"/>
    <mergeCell ref="C58:I58"/>
    <mergeCell ref="M58:N58"/>
    <mergeCell ref="M59:N59"/>
    <mergeCell ref="C48:O50"/>
    <mergeCell ref="C42:J42"/>
    <mergeCell ref="M42:N42"/>
    <mergeCell ref="C43:J43"/>
    <mergeCell ref="M43:N43"/>
    <mergeCell ref="C44:J44"/>
    <mergeCell ref="M44:N44"/>
    <mergeCell ref="C45:J45"/>
    <mergeCell ref="M45:N45"/>
    <mergeCell ref="C46:J46"/>
    <mergeCell ref="M46:N46"/>
    <mergeCell ref="C47:N47"/>
    <mergeCell ref="C39:J39"/>
    <mergeCell ref="M39:N39"/>
    <mergeCell ref="C40:J40"/>
    <mergeCell ref="M40:N40"/>
    <mergeCell ref="C41:J41"/>
    <mergeCell ref="M41:N41"/>
    <mergeCell ref="C33:N33"/>
    <mergeCell ref="C34:O36"/>
    <mergeCell ref="C37:J37"/>
    <mergeCell ref="M37:N37"/>
    <mergeCell ref="C38:J38"/>
    <mergeCell ref="M38:N38"/>
    <mergeCell ref="C30:G30"/>
    <mergeCell ref="M30:N30"/>
    <mergeCell ref="C31:G31"/>
    <mergeCell ref="M31:N31"/>
    <mergeCell ref="C32:G32"/>
    <mergeCell ref="H32:I32"/>
    <mergeCell ref="J32:K32"/>
    <mergeCell ref="M32:N32"/>
    <mergeCell ref="C28:G28"/>
    <mergeCell ref="H28:I28"/>
    <mergeCell ref="J28:K28"/>
    <mergeCell ref="M28:N28"/>
    <mergeCell ref="C29:G29"/>
    <mergeCell ref="M29:N29"/>
    <mergeCell ref="C27:G27"/>
    <mergeCell ref="H27:I27"/>
    <mergeCell ref="J27:K27"/>
    <mergeCell ref="M27:N27"/>
    <mergeCell ref="M10:M12"/>
    <mergeCell ref="N10:N12"/>
    <mergeCell ref="D22:L22"/>
    <mergeCell ref="M22:N22"/>
    <mergeCell ref="D23:L23"/>
    <mergeCell ref="M23:N23"/>
    <mergeCell ref="C24:O26"/>
    <mergeCell ref="O10:O12"/>
    <mergeCell ref="D12:K12"/>
    <mergeCell ref="C16:F16"/>
    <mergeCell ref="C20:O20"/>
    <mergeCell ref="C6:C12"/>
    <mergeCell ref="D10:K11"/>
    <mergeCell ref="L10:L12"/>
    <mergeCell ref="D6:K6"/>
    <mergeCell ref="L6:O7"/>
    <mergeCell ref="D7:K7"/>
    <mergeCell ref="D8:K8"/>
    <mergeCell ref="L8:L9"/>
    <mergeCell ref="M8:O9"/>
    <mergeCell ref="D9:K9"/>
  </mergeCells>
  <pageMargins left="0.7" right="0.7" top="0.75" bottom="0.75" header="0.3" footer="0.3"/>
  <pageSetup orientation="portrait" horizontalDpi="0" verticalDpi="0"/>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475BF5-F9EB-40E4-B51F-BCF6D4C16A18}">
  <dimension ref="B1:P78"/>
  <sheetViews>
    <sheetView topLeftCell="A20" zoomScale="70" zoomScaleNormal="70" workbookViewId="0">
      <selection activeCell="D23" sqref="D23:L23"/>
    </sheetView>
  </sheetViews>
  <sheetFormatPr baseColWidth="10" defaultColWidth="11.42578125" defaultRowHeight="12.75"/>
  <cols>
    <col min="1" max="2" width="3.42578125" style="1" customWidth="1"/>
    <col min="3" max="3" width="15.42578125" style="1" customWidth="1"/>
    <col min="4" max="4" width="18" style="1" customWidth="1"/>
    <col min="5" max="11" width="11.42578125" style="1"/>
    <col min="12" max="12" width="17.42578125" style="1" customWidth="1"/>
    <col min="13" max="14" width="11.42578125" style="1"/>
    <col min="15" max="15" width="23.85546875" style="1" customWidth="1"/>
    <col min="16" max="17" width="3.42578125" style="1" customWidth="1"/>
    <col min="18" max="16384" width="11.42578125" style="1"/>
  </cols>
  <sheetData>
    <row r="1" spans="2:16" ht="13.5" thickBot="1"/>
    <row r="2" spans="2:16" ht="13.5" thickTop="1">
      <c r="B2" s="4"/>
      <c r="C2" s="5"/>
      <c r="D2" s="5"/>
      <c r="E2" s="5"/>
      <c r="F2" s="5"/>
      <c r="G2" s="5"/>
      <c r="H2" s="5"/>
      <c r="I2" s="5"/>
      <c r="J2" s="5"/>
      <c r="K2" s="5"/>
      <c r="L2" s="5"/>
      <c r="M2" s="5"/>
      <c r="N2" s="5"/>
      <c r="O2" s="5"/>
      <c r="P2" s="448"/>
    </row>
    <row r="3" spans="2:16">
      <c r="B3" s="7"/>
      <c r="C3" s="71" t="s">
        <v>9</v>
      </c>
      <c r="D3" s="72" t="s">
        <v>10</v>
      </c>
      <c r="E3" s="71" t="s">
        <v>11</v>
      </c>
      <c r="F3" s="72">
        <v>2</v>
      </c>
      <c r="P3" s="449"/>
    </row>
    <row r="4" spans="2:16">
      <c r="B4" s="7"/>
      <c r="C4" s="450"/>
      <c r="D4" s="451"/>
      <c r="E4" s="450"/>
      <c r="F4" s="451"/>
      <c r="P4" s="449"/>
    </row>
    <row r="5" spans="2:16" ht="15" thickBot="1">
      <c r="B5" s="7"/>
      <c r="C5" s="452"/>
      <c r="D5" s="452"/>
      <c r="E5" s="452"/>
      <c r="F5" s="452"/>
      <c r="G5" s="452"/>
      <c r="H5" s="452"/>
      <c r="I5" s="452"/>
      <c r="J5" s="452"/>
      <c r="K5" s="452"/>
      <c r="L5" s="452"/>
      <c r="M5" s="452"/>
      <c r="N5" s="452"/>
      <c r="O5" s="452"/>
      <c r="P5" s="449"/>
    </row>
    <row r="6" spans="2:16" ht="15">
      <c r="B6" s="7"/>
      <c r="C6" s="1328"/>
      <c r="D6" s="1330"/>
      <c r="E6" s="1331"/>
      <c r="F6" s="1331"/>
      <c r="G6" s="1331"/>
      <c r="H6" s="1331"/>
      <c r="I6" s="1331"/>
      <c r="J6" s="1331"/>
      <c r="K6" s="1332"/>
      <c r="L6" s="1337"/>
      <c r="M6" s="1338"/>
      <c r="N6" s="1338"/>
      <c r="O6" s="1339"/>
      <c r="P6" s="149"/>
    </row>
    <row r="7" spans="2:16" ht="15">
      <c r="B7" s="7"/>
      <c r="C7" s="1329"/>
      <c r="D7" s="1317" t="s">
        <v>58</v>
      </c>
      <c r="E7" s="1509"/>
      <c r="F7" s="1509"/>
      <c r="G7" s="1509"/>
      <c r="H7" s="1509"/>
      <c r="I7" s="1509"/>
      <c r="J7" s="1509"/>
      <c r="K7" s="1319"/>
      <c r="L7" s="1340"/>
      <c r="M7" s="1341"/>
      <c r="N7" s="1341"/>
      <c r="O7" s="1342"/>
      <c r="P7" s="149"/>
    </row>
    <row r="8" spans="2:16" ht="15">
      <c r="B8" s="7"/>
      <c r="C8" s="1329"/>
      <c r="D8" s="1317"/>
      <c r="E8" s="1509"/>
      <c r="F8" s="1509"/>
      <c r="G8" s="1509"/>
      <c r="H8" s="1509"/>
      <c r="I8" s="1509"/>
      <c r="J8" s="1509"/>
      <c r="K8" s="1319"/>
      <c r="L8" s="1333" t="s">
        <v>12</v>
      </c>
      <c r="M8" s="1343"/>
      <c r="N8" s="1344"/>
      <c r="O8" s="1345"/>
      <c r="P8" s="149"/>
    </row>
    <row r="9" spans="2:16" ht="15">
      <c r="B9" s="7"/>
      <c r="C9" s="1329"/>
      <c r="D9" s="1317"/>
      <c r="E9" s="1509"/>
      <c r="F9" s="1509"/>
      <c r="G9" s="1509"/>
      <c r="H9" s="1509"/>
      <c r="I9" s="1509"/>
      <c r="J9" s="1509"/>
      <c r="K9" s="1319"/>
      <c r="L9" s="1334"/>
      <c r="M9" s="1346"/>
      <c r="N9" s="1347"/>
      <c r="O9" s="1348"/>
      <c r="P9" s="453"/>
    </row>
    <row r="10" spans="2:16" ht="12.75" customHeight="1">
      <c r="B10" s="7"/>
      <c r="C10" s="1329"/>
      <c r="D10" s="1685" t="s">
        <v>271</v>
      </c>
      <c r="E10" s="1686"/>
      <c r="F10" s="1686"/>
      <c r="G10" s="1686"/>
      <c r="H10" s="1686"/>
      <c r="I10" s="1686"/>
      <c r="J10" s="1686"/>
      <c r="K10" s="1687"/>
      <c r="L10" s="1333" t="s">
        <v>13</v>
      </c>
      <c r="M10" s="1333">
        <v>1</v>
      </c>
      <c r="N10" s="1333" t="s">
        <v>14</v>
      </c>
      <c r="O10" s="1335">
        <v>1</v>
      </c>
      <c r="P10" s="149"/>
    </row>
    <row r="11" spans="2:16" ht="13.5" customHeight="1">
      <c r="B11" s="7"/>
      <c r="C11" s="1329"/>
      <c r="D11" s="1685"/>
      <c r="E11" s="1686"/>
      <c r="F11" s="1686"/>
      <c r="G11" s="1686"/>
      <c r="H11" s="1686"/>
      <c r="I11" s="1686"/>
      <c r="J11" s="1686"/>
      <c r="K11" s="1687"/>
      <c r="L11" s="1349"/>
      <c r="M11" s="1349"/>
      <c r="N11" s="1349"/>
      <c r="O11" s="1336"/>
      <c r="P11" s="149"/>
    </row>
    <row r="12" spans="2:16" ht="15">
      <c r="B12" s="7"/>
      <c r="C12" s="1329"/>
      <c r="D12" s="1317" t="s">
        <v>15</v>
      </c>
      <c r="E12" s="1509"/>
      <c r="F12" s="1509"/>
      <c r="G12" s="1509"/>
      <c r="H12" s="1509"/>
      <c r="I12" s="1509"/>
      <c r="J12" s="1509"/>
      <c r="K12" s="1319"/>
      <c r="L12" s="1349"/>
      <c r="M12" s="1349"/>
      <c r="N12" s="1349"/>
      <c r="O12" s="1336"/>
      <c r="P12" s="149"/>
    </row>
    <row r="13" spans="2:16" ht="15.75" thickBot="1">
      <c r="B13" s="7"/>
      <c r="C13" s="24"/>
      <c r="D13" s="25"/>
      <c r="E13" s="25"/>
      <c r="F13" s="25"/>
      <c r="G13" s="25"/>
      <c r="H13" s="25"/>
      <c r="I13" s="25"/>
      <c r="J13" s="25"/>
      <c r="K13" s="25"/>
      <c r="L13" s="25"/>
      <c r="M13" s="26"/>
      <c r="N13" s="26"/>
      <c r="O13" s="27"/>
      <c r="P13" s="454"/>
    </row>
    <row r="14" spans="2:16" ht="15">
      <c r="B14" s="7"/>
      <c r="C14" s="28"/>
      <c r="D14" s="446"/>
      <c r="E14" s="446"/>
      <c r="F14" s="446"/>
      <c r="G14" s="446"/>
      <c r="H14" s="446"/>
      <c r="I14" s="446"/>
      <c r="J14" s="446"/>
      <c r="K14" s="446"/>
      <c r="L14" s="29" t="s">
        <v>16</v>
      </c>
      <c r="M14" s="30" t="s">
        <v>17</v>
      </c>
      <c r="N14" s="30" t="s">
        <v>18</v>
      </c>
      <c r="O14" s="31" t="s">
        <v>19</v>
      </c>
      <c r="P14" s="453"/>
    </row>
    <row r="15" spans="2:16" ht="15">
      <c r="B15" s="7"/>
      <c r="C15" s="32"/>
      <c r="D15" s="455"/>
      <c r="E15" s="455"/>
      <c r="F15" s="455"/>
      <c r="G15" s="455"/>
      <c r="H15" s="455"/>
      <c r="I15" s="455"/>
      <c r="J15" s="455"/>
      <c r="K15" s="455"/>
      <c r="L15" s="456"/>
      <c r="M15" s="34">
        <v>27</v>
      </c>
      <c r="N15" s="34">
        <v>2</v>
      </c>
      <c r="O15" s="35">
        <v>2021</v>
      </c>
      <c r="P15" s="457"/>
    </row>
    <row r="16" spans="2:16" ht="18" customHeight="1">
      <c r="B16" s="7"/>
      <c r="C16" s="1693" t="s">
        <v>261</v>
      </c>
      <c r="D16" s="1694"/>
      <c r="E16" s="1694"/>
      <c r="F16" s="1694"/>
      <c r="G16" s="455"/>
      <c r="H16" s="455"/>
      <c r="I16" s="455" t="s">
        <v>262</v>
      </c>
      <c r="J16" s="452"/>
      <c r="K16" s="455"/>
      <c r="L16" s="456"/>
      <c r="M16" s="452"/>
      <c r="N16" s="452"/>
      <c r="O16" s="458"/>
      <c r="P16" s="457"/>
    </row>
    <row r="17" spans="2:16" ht="15">
      <c r="B17" s="7"/>
      <c r="C17" s="459"/>
      <c r="D17" s="460"/>
      <c r="E17" s="460"/>
      <c r="F17" s="460"/>
      <c r="G17" s="460"/>
      <c r="H17" s="460"/>
      <c r="I17" s="460"/>
      <c r="J17" s="460"/>
      <c r="K17" s="460"/>
      <c r="L17" s="460"/>
      <c r="M17" s="460"/>
      <c r="N17" s="460"/>
      <c r="O17" s="461"/>
      <c r="P17" s="462"/>
    </row>
    <row r="18" spans="2:16" ht="15" thickBot="1">
      <c r="B18" s="7"/>
      <c r="C18" s="36"/>
      <c r="D18" s="37"/>
      <c r="E18" s="37"/>
      <c r="F18" s="37"/>
      <c r="G18" s="37"/>
      <c r="H18" s="37"/>
      <c r="I18" s="37"/>
      <c r="J18" s="37"/>
      <c r="K18" s="37"/>
      <c r="L18" s="37"/>
      <c r="M18" s="37"/>
      <c r="N18" s="37"/>
      <c r="O18" s="38"/>
      <c r="P18" s="449"/>
    </row>
    <row r="19" spans="2:16" ht="15" thickBot="1">
      <c r="B19" s="7"/>
      <c r="C19" s="39"/>
      <c r="D19" s="40"/>
      <c r="E19" s="40"/>
      <c r="F19" s="40"/>
      <c r="G19" s="40"/>
      <c r="H19" s="40"/>
      <c r="I19" s="452"/>
      <c r="J19" s="452"/>
      <c r="K19" s="40"/>
      <c r="L19" s="40"/>
      <c r="M19" s="40"/>
      <c r="N19" s="40"/>
      <c r="O19" s="41"/>
      <c r="P19" s="449"/>
    </row>
    <row r="20" spans="2:16" ht="15">
      <c r="B20" s="7"/>
      <c r="C20" s="1325" t="s">
        <v>20</v>
      </c>
      <c r="D20" s="1326"/>
      <c r="E20" s="1326"/>
      <c r="F20" s="1326"/>
      <c r="G20" s="1326"/>
      <c r="H20" s="1326"/>
      <c r="I20" s="1326"/>
      <c r="J20" s="1326"/>
      <c r="K20" s="1326"/>
      <c r="L20" s="1326"/>
      <c r="M20" s="1326"/>
      <c r="N20" s="1326"/>
      <c r="O20" s="1327"/>
      <c r="P20" s="463"/>
    </row>
    <row r="21" spans="2:16" ht="15" thickBot="1">
      <c r="B21" s="7"/>
      <c r="C21" s="42"/>
      <c r="D21" s="452"/>
      <c r="E21" s="452"/>
      <c r="F21" s="452"/>
      <c r="G21" s="452"/>
      <c r="H21" s="452"/>
      <c r="I21" s="452"/>
      <c r="J21" s="452"/>
      <c r="K21" s="452"/>
      <c r="L21" s="452"/>
      <c r="M21" s="452"/>
      <c r="N21" s="452"/>
      <c r="O21" s="43"/>
      <c r="P21" s="449"/>
    </row>
    <row r="22" spans="2:16" ht="15">
      <c r="B22" s="7"/>
      <c r="C22" s="44" t="s">
        <v>21</v>
      </c>
      <c r="D22" s="1352" t="s">
        <v>2</v>
      </c>
      <c r="E22" s="1353"/>
      <c r="F22" s="1353"/>
      <c r="G22" s="1353"/>
      <c r="H22" s="1353"/>
      <c r="I22" s="1353"/>
      <c r="J22" s="1353"/>
      <c r="K22" s="1353"/>
      <c r="L22" s="1354"/>
      <c r="M22" s="1323" t="s">
        <v>22</v>
      </c>
      <c r="N22" s="1324"/>
      <c r="O22" s="44" t="s">
        <v>4</v>
      </c>
      <c r="P22" s="464"/>
    </row>
    <row r="23" spans="2:16" ht="38.25" customHeight="1" thickBot="1">
      <c r="B23" s="7"/>
      <c r="C23" s="45">
        <v>11.5</v>
      </c>
      <c r="D23" s="1389" t="s">
        <v>268</v>
      </c>
      <c r="E23" s="1390"/>
      <c r="F23" s="1390"/>
      <c r="G23" s="1390"/>
      <c r="H23" s="1390"/>
      <c r="I23" s="1390"/>
      <c r="J23" s="1390"/>
      <c r="K23" s="1390"/>
      <c r="L23" s="1391"/>
      <c r="M23" s="1361" t="s">
        <v>52</v>
      </c>
      <c r="N23" s="1362"/>
      <c r="O23" s="46"/>
      <c r="P23" s="465"/>
    </row>
    <row r="24" spans="2:16">
      <c r="B24" s="7"/>
      <c r="C24" s="1305" t="s">
        <v>23</v>
      </c>
      <c r="D24" s="1306"/>
      <c r="E24" s="1306"/>
      <c r="F24" s="1306"/>
      <c r="G24" s="1306"/>
      <c r="H24" s="1306"/>
      <c r="I24" s="1306"/>
      <c r="J24" s="1306"/>
      <c r="K24" s="1306"/>
      <c r="L24" s="1306"/>
      <c r="M24" s="1306"/>
      <c r="N24" s="1306"/>
      <c r="O24" s="1307"/>
      <c r="P24" s="466"/>
    </row>
    <row r="25" spans="2:16">
      <c r="B25" s="7"/>
      <c r="C25" s="1308"/>
      <c r="D25" s="1492"/>
      <c r="E25" s="1492"/>
      <c r="F25" s="1492"/>
      <c r="G25" s="1492"/>
      <c r="H25" s="1492"/>
      <c r="I25" s="1492"/>
      <c r="J25" s="1492"/>
      <c r="K25" s="1492"/>
      <c r="L25" s="1492"/>
      <c r="M25" s="1492"/>
      <c r="N25" s="1492"/>
      <c r="O25" s="1310"/>
      <c r="P25" s="466"/>
    </row>
    <row r="26" spans="2:16" ht="13.5" thickBot="1">
      <c r="B26" s="7"/>
      <c r="C26" s="1311"/>
      <c r="D26" s="1312"/>
      <c r="E26" s="1312"/>
      <c r="F26" s="1312"/>
      <c r="G26" s="1312"/>
      <c r="H26" s="1312"/>
      <c r="I26" s="1312"/>
      <c r="J26" s="1312"/>
      <c r="K26" s="1312"/>
      <c r="L26" s="1312"/>
      <c r="M26" s="1312"/>
      <c r="N26" s="1312"/>
      <c r="O26" s="1313"/>
      <c r="P26" s="466"/>
    </row>
    <row r="27" spans="2:16" ht="15">
      <c r="B27" s="7"/>
      <c r="C27" s="1280" t="s">
        <v>2</v>
      </c>
      <c r="D27" s="1350"/>
      <c r="E27" s="1350"/>
      <c r="F27" s="1350"/>
      <c r="G27" s="1351"/>
      <c r="H27" s="1314" t="s">
        <v>24</v>
      </c>
      <c r="I27" s="1350"/>
      <c r="J27" s="1359" t="s">
        <v>25</v>
      </c>
      <c r="K27" s="1360"/>
      <c r="L27" s="247" t="s">
        <v>26</v>
      </c>
      <c r="M27" s="1314" t="s">
        <v>27</v>
      </c>
      <c r="N27" s="1282"/>
      <c r="O27" s="47" t="s">
        <v>28</v>
      </c>
      <c r="P27" s="467"/>
    </row>
    <row r="28" spans="2:16" ht="14.25">
      <c r="B28" s="7"/>
      <c r="C28" s="1488"/>
      <c r="D28" s="1489"/>
      <c r="E28" s="1489"/>
      <c r="F28" s="1489"/>
      <c r="G28" s="1503"/>
      <c r="H28" s="1504"/>
      <c r="I28" s="1503"/>
      <c r="J28" s="1504"/>
      <c r="K28" s="1503"/>
      <c r="L28" s="214"/>
      <c r="M28" s="1696"/>
      <c r="N28" s="1714"/>
      <c r="O28" s="135"/>
      <c r="P28" s="468"/>
    </row>
    <row r="29" spans="2:16" ht="14.25">
      <c r="B29" s="7"/>
      <c r="C29" s="1698"/>
      <c r="D29" s="1699"/>
      <c r="E29" s="1699"/>
      <c r="F29" s="1715"/>
      <c r="G29" s="1716"/>
      <c r="H29" s="51"/>
      <c r="I29" s="50"/>
      <c r="J29" s="51"/>
      <c r="K29" s="50"/>
      <c r="L29" s="469"/>
      <c r="M29" s="1696"/>
      <c r="N29" s="1714"/>
      <c r="O29" s="135"/>
      <c r="P29" s="468"/>
    </row>
    <row r="30" spans="2:16" ht="14.25">
      <c r="B30" s="7"/>
      <c r="C30" s="1698"/>
      <c r="D30" s="1699"/>
      <c r="E30" s="1699"/>
      <c r="F30" s="1715"/>
      <c r="G30" s="1716"/>
      <c r="H30" s="51"/>
      <c r="I30" s="50"/>
      <c r="J30" s="51"/>
      <c r="K30" s="50"/>
      <c r="L30" s="469"/>
      <c r="M30" s="1696"/>
      <c r="N30" s="1714"/>
      <c r="O30" s="135"/>
      <c r="P30" s="468"/>
    </row>
    <row r="31" spans="2:16" ht="14.25">
      <c r="B31" s="7"/>
      <c r="C31" s="1698"/>
      <c r="D31" s="1699"/>
      <c r="E31" s="1699"/>
      <c r="F31" s="1715"/>
      <c r="G31" s="1716"/>
      <c r="H31" s="51"/>
      <c r="I31" s="50"/>
      <c r="J31" s="51"/>
      <c r="K31" s="50"/>
      <c r="L31" s="469"/>
      <c r="M31" s="1701"/>
      <c r="N31" s="1717"/>
      <c r="O31" s="135"/>
      <c r="P31" s="468"/>
    </row>
    <row r="32" spans="2:16" ht="15" thickBot="1">
      <c r="B32" s="7"/>
      <c r="C32" s="1698"/>
      <c r="D32" s="1699"/>
      <c r="E32" s="1699"/>
      <c r="F32" s="1715"/>
      <c r="G32" s="1716"/>
      <c r="H32" s="1502"/>
      <c r="I32" s="1501"/>
      <c r="J32" s="1502"/>
      <c r="K32" s="1501"/>
      <c r="L32" s="469"/>
      <c r="M32" s="1706"/>
      <c r="N32" s="1718"/>
      <c r="O32" s="135"/>
      <c r="P32" s="468"/>
    </row>
    <row r="33" spans="2:16" ht="15.75" thickBot="1">
      <c r="B33" s="7"/>
      <c r="C33" s="1285" t="s">
        <v>29</v>
      </c>
      <c r="D33" s="1286"/>
      <c r="E33" s="1286"/>
      <c r="F33" s="1286"/>
      <c r="G33" s="1286"/>
      <c r="H33" s="1286"/>
      <c r="I33" s="1286"/>
      <c r="J33" s="1286"/>
      <c r="K33" s="1286"/>
      <c r="L33" s="1286"/>
      <c r="M33" s="1286"/>
      <c r="N33" s="1287"/>
      <c r="O33" s="52">
        <f>SUM(O28:O32)</f>
        <v>0</v>
      </c>
      <c r="P33" s="470"/>
    </row>
    <row r="34" spans="2:16" ht="13.5" customHeight="1">
      <c r="B34" s="7"/>
      <c r="C34" s="1305" t="s">
        <v>30</v>
      </c>
      <c r="D34" s="1306"/>
      <c r="E34" s="1306"/>
      <c r="F34" s="1306"/>
      <c r="G34" s="1306"/>
      <c r="H34" s="1306"/>
      <c r="I34" s="1306"/>
      <c r="J34" s="1306"/>
      <c r="K34" s="1306"/>
      <c r="L34" s="1306"/>
      <c r="M34" s="1306"/>
      <c r="N34" s="1306"/>
      <c r="O34" s="1307"/>
      <c r="P34" s="466"/>
    </row>
    <row r="35" spans="2:16">
      <c r="B35" s="7"/>
      <c r="C35" s="1308"/>
      <c r="D35" s="1492"/>
      <c r="E35" s="1492"/>
      <c r="F35" s="1492"/>
      <c r="G35" s="1492"/>
      <c r="H35" s="1492"/>
      <c r="I35" s="1492"/>
      <c r="J35" s="1492"/>
      <c r="K35" s="1492"/>
      <c r="L35" s="1492"/>
      <c r="M35" s="1492"/>
      <c r="N35" s="1492"/>
      <c r="O35" s="1310"/>
      <c r="P35" s="466"/>
    </row>
    <row r="36" spans="2:16" ht="13.5" thickBot="1">
      <c r="B36" s="7"/>
      <c r="C36" s="1311"/>
      <c r="D36" s="1312"/>
      <c r="E36" s="1312"/>
      <c r="F36" s="1312"/>
      <c r="G36" s="1312"/>
      <c r="H36" s="1312"/>
      <c r="I36" s="1312"/>
      <c r="J36" s="1312"/>
      <c r="K36" s="1312"/>
      <c r="L36" s="1312"/>
      <c r="M36" s="1312"/>
      <c r="N36" s="1312"/>
      <c r="O36" s="1313"/>
      <c r="P36" s="466"/>
    </row>
    <row r="37" spans="2:16" ht="15">
      <c r="B37" s="7"/>
      <c r="C37" s="1280" t="s">
        <v>2</v>
      </c>
      <c r="D37" s="1281"/>
      <c r="E37" s="1281"/>
      <c r="F37" s="1281"/>
      <c r="G37" s="1281"/>
      <c r="H37" s="1281"/>
      <c r="I37" s="1281"/>
      <c r="J37" s="1282"/>
      <c r="K37" s="444" t="s">
        <v>22</v>
      </c>
      <c r="L37" s="247" t="s">
        <v>4</v>
      </c>
      <c r="M37" s="1314" t="s">
        <v>31</v>
      </c>
      <c r="N37" s="1282"/>
      <c r="O37" s="47" t="s">
        <v>28</v>
      </c>
      <c r="P37" s="467"/>
    </row>
    <row r="38" spans="2:16" ht="14.25">
      <c r="B38" s="7"/>
      <c r="C38" s="1488" t="s">
        <v>243</v>
      </c>
      <c r="D38" s="1489"/>
      <c r="E38" s="1489"/>
      <c r="F38" s="1489"/>
      <c r="G38" s="1489"/>
      <c r="H38" s="1489"/>
      <c r="I38" s="1489"/>
      <c r="J38" s="1503"/>
      <c r="K38" s="74" t="s">
        <v>250</v>
      </c>
      <c r="L38" s="471">
        <v>1</v>
      </c>
      <c r="M38" s="1384">
        <f>+'MATRIZ DE MERCADO LA LT'!J170</f>
        <v>26252.5</v>
      </c>
      <c r="N38" s="1385"/>
      <c r="O38" s="135">
        <f>+L38*M38</f>
        <v>26252.5</v>
      </c>
      <c r="P38" s="468"/>
    </row>
    <row r="39" spans="2:16" ht="14.25">
      <c r="B39" s="7"/>
      <c r="C39" s="1488"/>
      <c r="D39" s="1489"/>
      <c r="E39" s="1489"/>
      <c r="F39" s="1489"/>
      <c r="G39" s="1489"/>
      <c r="H39" s="1489"/>
      <c r="I39" s="1489"/>
      <c r="J39" s="1503"/>
      <c r="K39" s="74"/>
      <c r="L39" s="471"/>
      <c r="M39" s="1384"/>
      <c r="N39" s="1385"/>
      <c r="O39" s="135">
        <f t="shared" ref="O39:O43" si="0">+L39*M39</f>
        <v>0</v>
      </c>
      <c r="P39" s="468"/>
    </row>
    <row r="40" spans="2:16" ht="14.25">
      <c r="B40" s="7"/>
      <c r="C40" s="1488"/>
      <c r="D40" s="1489"/>
      <c r="E40" s="1489"/>
      <c r="F40" s="1489"/>
      <c r="G40" s="1489"/>
      <c r="H40" s="1489"/>
      <c r="I40" s="1489"/>
      <c r="J40" s="1503"/>
      <c r="K40" s="74"/>
      <c r="L40" s="471"/>
      <c r="M40" s="1384"/>
      <c r="N40" s="1385"/>
      <c r="O40" s="135"/>
      <c r="P40" s="468"/>
    </row>
    <row r="41" spans="2:16" ht="14.25">
      <c r="B41" s="7"/>
      <c r="C41" s="1488"/>
      <c r="D41" s="1489"/>
      <c r="E41" s="1489"/>
      <c r="F41" s="1489"/>
      <c r="G41" s="1489"/>
      <c r="H41" s="1489"/>
      <c r="I41" s="1489"/>
      <c r="J41" s="1503"/>
      <c r="K41" s="74"/>
      <c r="L41" s="471"/>
      <c r="M41" s="1384"/>
      <c r="N41" s="1385"/>
      <c r="O41" s="135"/>
      <c r="P41" s="468"/>
    </row>
    <row r="42" spans="2:16" ht="14.25">
      <c r="B42" s="7"/>
      <c r="C42" s="1488"/>
      <c r="D42" s="1489"/>
      <c r="E42" s="1489"/>
      <c r="F42" s="1489"/>
      <c r="G42" s="1489"/>
      <c r="H42" s="1489"/>
      <c r="I42" s="1489"/>
      <c r="J42" s="1503"/>
      <c r="K42" s="74"/>
      <c r="L42" s="471"/>
      <c r="M42" s="1384"/>
      <c r="N42" s="1385"/>
      <c r="O42" s="135">
        <f t="shared" si="0"/>
        <v>0</v>
      </c>
      <c r="P42" s="468"/>
    </row>
    <row r="43" spans="2:16" ht="14.25">
      <c r="B43" s="7"/>
      <c r="C43" s="1488"/>
      <c r="D43" s="1489"/>
      <c r="E43" s="1489"/>
      <c r="F43" s="1489"/>
      <c r="G43" s="1489"/>
      <c r="H43" s="1489"/>
      <c r="I43" s="1489"/>
      <c r="J43" s="1503"/>
      <c r="K43" s="74"/>
      <c r="L43" s="471"/>
      <c r="M43" s="1384"/>
      <c r="N43" s="1385"/>
      <c r="O43" s="135">
        <f t="shared" si="0"/>
        <v>0</v>
      </c>
      <c r="P43" s="468"/>
    </row>
    <row r="44" spans="2:16" ht="14.25">
      <c r="B44" s="7"/>
      <c r="C44" s="1488"/>
      <c r="D44" s="1489"/>
      <c r="E44" s="1489"/>
      <c r="F44" s="1489"/>
      <c r="G44" s="1489"/>
      <c r="H44" s="1489"/>
      <c r="I44" s="1489"/>
      <c r="J44" s="1503"/>
      <c r="K44" s="74"/>
      <c r="L44" s="471"/>
      <c r="M44" s="1384"/>
      <c r="N44" s="1385"/>
      <c r="O44" s="135">
        <f>+L44*O62</f>
        <v>0</v>
      </c>
      <c r="P44" s="468"/>
    </row>
    <row r="45" spans="2:16" ht="14.25">
      <c r="B45" s="7"/>
      <c r="C45" s="1488"/>
      <c r="D45" s="1489"/>
      <c r="E45" s="1489"/>
      <c r="F45" s="1489"/>
      <c r="G45" s="1489"/>
      <c r="H45" s="1489"/>
      <c r="I45" s="1489"/>
      <c r="J45" s="1503"/>
      <c r="K45" s="74"/>
      <c r="L45" s="472"/>
      <c r="M45" s="1384"/>
      <c r="N45" s="1385"/>
      <c r="O45" s="135"/>
      <c r="P45" s="468"/>
    </row>
    <row r="46" spans="2:16" ht="15" thickBot="1">
      <c r="B46" s="7"/>
      <c r="C46" s="1490"/>
      <c r="D46" s="1491"/>
      <c r="E46" s="1491"/>
      <c r="F46" s="1491"/>
      <c r="G46" s="1491"/>
      <c r="H46" s="1491"/>
      <c r="I46" s="1491"/>
      <c r="J46" s="1501"/>
      <c r="K46" s="74"/>
      <c r="L46" s="53"/>
      <c r="M46" s="1384"/>
      <c r="N46" s="1385"/>
      <c r="O46" s="135">
        <f>+L46*M46</f>
        <v>0</v>
      </c>
      <c r="P46" s="468"/>
    </row>
    <row r="47" spans="2:16" ht="15.75" thickBot="1">
      <c r="B47" s="7"/>
      <c r="C47" s="1285" t="s">
        <v>29</v>
      </c>
      <c r="D47" s="1286"/>
      <c r="E47" s="1286"/>
      <c r="F47" s="1286"/>
      <c r="G47" s="1286"/>
      <c r="H47" s="1286"/>
      <c r="I47" s="1286"/>
      <c r="J47" s="1286"/>
      <c r="K47" s="1286"/>
      <c r="L47" s="1286"/>
      <c r="M47" s="1286"/>
      <c r="N47" s="1287"/>
      <c r="O47" s="136">
        <f>SUM(O38:O46)</f>
        <v>26252.5</v>
      </c>
      <c r="P47" s="468"/>
    </row>
    <row r="48" spans="2:16">
      <c r="B48" s="7"/>
      <c r="C48" s="1305" t="s">
        <v>32</v>
      </c>
      <c r="D48" s="1306"/>
      <c r="E48" s="1306"/>
      <c r="F48" s="1306"/>
      <c r="G48" s="1306"/>
      <c r="H48" s="1306"/>
      <c r="I48" s="1306"/>
      <c r="J48" s="1306"/>
      <c r="K48" s="1306"/>
      <c r="L48" s="1306"/>
      <c r="M48" s="1306"/>
      <c r="N48" s="1306"/>
      <c r="O48" s="1307"/>
      <c r="P48" s="466"/>
    </row>
    <row r="49" spans="2:16">
      <c r="B49" s="7"/>
      <c r="C49" s="1308"/>
      <c r="D49" s="1492"/>
      <c r="E49" s="1492"/>
      <c r="F49" s="1492"/>
      <c r="G49" s="1492"/>
      <c r="H49" s="1492"/>
      <c r="I49" s="1492"/>
      <c r="J49" s="1492"/>
      <c r="K49" s="1492"/>
      <c r="L49" s="1492"/>
      <c r="M49" s="1492"/>
      <c r="N49" s="1492"/>
      <c r="O49" s="1310"/>
      <c r="P49" s="466"/>
    </row>
    <row r="50" spans="2:16" ht="13.5" thickBot="1">
      <c r="B50" s="7"/>
      <c r="C50" s="1311"/>
      <c r="D50" s="1312"/>
      <c r="E50" s="1312"/>
      <c r="F50" s="1312"/>
      <c r="G50" s="1312"/>
      <c r="H50" s="1312"/>
      <c r="I50" s="1312"/>
      <c r="J50" s="1312"/>
      <c r="K50" s="1312"/>
      <c r="L50" s="1312"/>
      <c r="M50" s="1312"/>
      <c r="N50" s="1312"/>
      <c r="O50" s="1313"/>
      <c r="P50" s="466"/>
    </row>
    <row r="51" spans="2:16" ht="17.25">
      <c r="B51" s="7"/>
      <c r="C51" s="1280" t="s">
        <v>33</v>
      </c>
      <c r="D51" s="1281"/>
      <c r="E51" s="1281"/>
      <c r="F51" s="1281"/>
      <c r="G51" s="1281"/>
      <c r="H51" s="1281"/>
      <c r="I51" s="1281"/>
      <c r="J51" s="247" t="s">
        <v>34</v>
      </c>
      <c r="K51" s="445" t="s">
        <v>35</v>
      </c>
      <c r="L51" s="55" t="s">
        <v>51</v>
      </c>
      <c r="M51" s="1314" t="s">
        <v>36</v>
      </c>
      <c r="N51" s="1282"/>
      <c r="O51" s="47" t="s">
        <v>28</v>
      </c>
      <c r="P51" s="467"/>
    </row>
    <row r="52" spans="2:16" ht="14.25">
      <c r="B52" s="7"/>
      <c r="C52" s="1488"/>
      <c r="D52" s="1489"/>
      <c r="E52" s="1489"/>
      <c r="F52" s="1489"/>
      <c r="G52" s="1489"/>
      <c r="H52" s="1489"/>
      <c r="I52" s="1489"/>
      <c r="J52" s="246"/>
      <c r="K52" s="56"/>
      <c r="L52" s="246"/>
      <c r="M52" s="1384"/>
      <c r="N52" s="1385"/>
      <c r="O52" s="135"/>
      <c r="P52" s="468"/>
    </row>
    <row r="53" spans="2:16" ht="15" thickBot="1">
      <c r="B53" s="7"/>
      <c r="C53" s="1488"/>
      <c r="D53" s="1489"/>
      <c r="E53" s="1489"/>
      <c r="F53" s="1489"/>
      <c r="G53" s="1489"/>
      <c r="H53" s="1489"/>
      <c r="I53" s="1489"/>
      <c r="J53" s="57"/>
      <c r="K53" s="58"/>
      <c r="L53" s="57"/>
      <c r="M53" s="1384"/>
      <c r="N53" s="1385"/>
      <c r="O53" s="135"/>
      <c r="P53" s="468"/>
    </row>
    <row r="54" spans="2:16" ht="15.75" thickBot="1">
      <c r="B54" s="7"/>
      <c r="C54" s="1285" t="s">
        <v>29</v>
      </c>
      <c r="D54" s="1286"/>
      <c r="E54" s="1286"/>
      <c r="F54" s="1286"/>
      <c r="G54" s="1286"/>
      <c r="H54" s="1286"/>
      <c r="I54" s="1286"/>
      <c r="J54" s="1286"/>
      <c r="K54" s="1286"/>
      <c r="L54" s="1286"/>
      <c r="M54" s="1286"/>
      <c r="N54" s="1287"/>
      <c r="O54" s="52">
        <f>SUM(O52:O53)</f>
        <v>0</v>
      </c>
      <c r="P54" s="470"/>
    </row>
    <row r="55" spans="2:16">
      <c r="B55" s="7"/>
      <c r="C55" s="1305" t="s">
        <v>37</v>
      </c>
      <c r="D55" s="1306"/>
      <c r="E55" s="1306"/>
      <c r="F55" s="1306"/>
      <c r="G55" s="1306"/>
      <c r="H55" s="1306"/>
      <c r="I55" s="1306"/>
      <c r="J55" s="1306"/>
      <c r="K55" s="1306"/>
      <c r="L55" s="1306"/>
      <c r="M55" s="1306"/>
      <c r="N55" s="1306"/>
      <c r="O55" s="1307"/>
      <c r="P55" s="466"/>
    </row>
    <row r="56" spans="2:16">
      <c r="B56" s="7"/>
      <c r="C56" s="1308"/>
      <c r="D56" s="1492"/>
      <c r="E56" s="1492"/>
      <c r="F56" s="1492"/>
      <c r="G56" s="1492"/>
      <c r="H56" s="1492"/>
      <c r="I56" s="1492"/>
      <c r="J56" s="1492"/>
      <c r="K56" s="1492"/>
      <c r="L56" s="1492"/>
      <c r="M56" s="1492"/>
      <c r="N56" s="1492"/>
      <c r="O56" s="1310"/>
      <c r="P56" s="466"/>
    </row>
    <row r="57" spans="2:16" ht="13.5" thickBot="1">
      <c r="B57" s="7"/>
      <c r="C57" s="1311"/>
      <c r="D57" s="1312"/>
      <c r="E57" s="1312"/>
      <c r="F57" s="1312"/>
      <c r="G57" s="1312"/>
      <c r="H57" s="1312"/>
      <c r="I57" s="1312"/>
      <c r="J57" s="1312"/>
      <c r="K57" s="1312"/>
      <c r="L57" s="1312"/>
      <c r="M57" s="1312"/>
      <c r="N57" s="1312"/>
      <c r="O57" s="1313"/>
      <c r="P57" s="466"/>
    </row>
    <row r="58" spans="2:16" ht="30">
      <c r="B58" s="7"/>
      <c r="C58" s="1280" t="s">
        <v>38</v>
      </c>
      <c r="D58" s="1281"/>
      <c r="E58" s="1281"/>
      <c r="F58" s="1281"/>
      <c r="G58" s="1281"/>
      <c r="H58" s="1281"/>
      <c r="I58" s="1281"/>
      <c r="J58" s="247" t="s">
        <v>39</v>
      </c>
      <c r="K58" s="59" t="s">
        <v>40</v>
      </c>
      <c r="L58" s="60" t="s">
        <v>41</v>
      </c>
      <c r="M58" s="1301" t="s">
        <v>27</v>
      </c>
      <c r="N58" s="1302"/>
      <c r="O58" s="61" t="s">
        <v>28</v>
      </c>
      <c r="P58" s="473"/>
    </row>
    <row r="59" spans="2:16" ht="14.25">
      <c r="B59" s="7"/>
      <c r="C59" s="62"/>
      <c r="D59" s="63"/>
      <c r="E59" s="63"/>
      <c r="F59" s="63"/>
      <c r="G59" s="63"/>
      <c r="H59" s="63"/>
      <c r="I59" s="63"/>
      <c r="J59" s="138"/>
      <c r="K59" s="139"/>
      <c r="L59" s="64"/>
      <c r="M59" s="1378"/>
      <c r="N59" s="1379"/>
      <c r="O59" s="65"/>
      <c r="P59" s="474"/>
    </row>
    <row r="60" spans="2:16" ht="14.25">
      <c r="B60" s="7"/>
      <c r="C60" s="62"/>
      <c r="D60" s="63"/>
      <c r="E60" s="63"/>
      <c r="F60" s="63"/>
      <c r="G60" s="63"/>
      <c r="H60" s="63"/>
      <c r="I60" s="63"/>
      <c r="J60" s="138"/>
      <c r="K60" s="139"/>
      <c r="L60" s="64"/>
      <c r="M60" s="1378"/>
      <c r="N60" s="1379"/>
      <c r="O60" s="65"/>
      <c r="P60" s="474"/>
    </row>
    <row r="61" spans="2:16" ht="15" thickBot="1">
      <c r="B61" s="7"/>
      <c r="C61" s="1490"/>
      <c r="D61" s="1491"/>
      <c r="E61" s="1491"/>
      <c r="F61" s="1491"/>
      <c r="G61" s="1491"/>
      <c r="H61" s="1491"/>
      <c r="I61" s="1491"/>
      <c r="J61" s="57"/>
      <c r="K61" s="58"/>
      <c r="L61" s="57"/>
      <c r="M61" s="1283"/>
      <c r="N61" s="1284"/>
      <c r="O61" s="137"/>
      <c r="P61" s="468"/>
    </row>
    <row r="62" spans="2:16" ht="15.75" thickBot="1">
      <c r="B62" s="7"/>
      <c r="C62" s="1285" t="s">
        <v>29</v>
      </c>
      <c r="D62" s="1286"/>
      <c r="E62" s="1286"/>
      <c r="F62" s="1286"/>
      <c r="G62" s="1286"/>
      <c r="H62" s="1286"/>
      <c r="I62" s="1286"/>
      <c r="J62" s="1286"/>
      <c r="K62" s="1286"/>
      <c r="L62" s="1286"/>
      <c r="M62" s="1286"/>
      <c r="N62" s="1287"/>
      <c r="O62" s="136">
        <f>SUM(O59:O61)</f>
        <v>0</v>
      </c>
      <c r="P62" s="468"/>
    </row>
    <row r="63" spans="2:16" ht="15" thickBot="1">
      <c r="B63" s="7"/>
      <c r="C63" s="42"/>
      <c r="D63" s="452"/>
      <c r="E63" s="452"/>
      <c r="F63" s="452"/>
      <c r="G63" s="452"/>
      <c r="H63" s="452"/>
      <c r="I63" s="452"/>
      <c r="J63" s="452"/>
      <c r="K63" s="452"/>
      <c r="L63" s="452"/>
      <c r="M63" s="452"/>
      <c r="N63" s="452"/>
      <c r="O63" s="43"/>
      <c r="P63" s="449"/>
    </row>
    <row r="64" spans="2:16" ht="15.75" thickBot="1">
      <c r="B64" s="7"/>
      <c r="C64" s="1298" t="s">
        <v>42</v>
      </c>
      <c r="D64" s="1299"/>
      <c r="E64" s="1299"/>
      <c r="F64" s="1299"/>
      <c r="G64" s="1299"/>
      <c r="H64" s="1299"/>
      <c r="I64" s="1299"/>
      <c r="J64" s="1299"/>
      <c r="K64" s="1299"/>
      <c r="L64" s="1299"/>
      <c r="M64" s="1299"/>
      <c r="N64" s="1300"/>
      <c r="O64" s="475">
        <f>+O33+O47+O54+O62</f>
        <v>26252.5</v>
      </c>
      <c r="P64" s="476"/>
    </row>
    <row r="65" spans="2:16">
      <c r="B65" s="7"/>
      <c r="C65" s="1305" t="s">
        <v>43</v>
      </c>
      <c r="D65" s="1306"/>
      <c r="E65" s="1306"/>
      <c r="F65" s="1306"/>
      <c r="G65" s="1306"/>
      <c r="H65" s="1306"/>
      <c r="I65" s="1306"/>
      <c r="J65" s="1306"/>
      <c r="K65" s="1306"/>
      <c r="L65" s="1306"/>
      <c r="M65" s="1306"/>
      <c r="N65" s="1306"/>
      <c r="O65" s="1307"/>
      <c r="P65" s="466"/>
    </row>
    <row r="66" spans="2:16">
      <c r="B66" s="7"/>
      <c r="C66" s="1308"/>
      <c r="D66" s="1492"/>
      <c r="E66" s="1492"/>
      <c r="F66" s="1492"/>
      <c r="G66" s="1492"/>
      <c r="H66" s="1492"/>
      <c r="I66" s="1492"/>
      <c r="J66" s="1492"/>
      <c r="K66" s="1492"/>
      <c r="L66" s="1492"/>
      <c r="M66" s="1492"/>
      <c r="N66" s="1492"/>
      <c r="O66" s="1310"/>
      <c r="P66" s="466"/>
    </row>
    <row r="67" spans="2:16" ht="13.5" thickBot="1">
      <c r="B67" s="7"/>
      <c r="C67" s="1311"/>
      <c r="D67" s="1312"/>
      <c r="E67" s="1312"/>
      <c r="F67" s="1312"/>
      <c r="G67" s="1312"/>
      <c r="H67" s="1312"/>
      <c r="I67" s="1312"/>
      <c r="J67" s="1312"/>
      <c r="K67" s="1312"/>
      <c r="L67" s="1312"/>
      <c r="M67" s="1312"/>
      <c r="N67" s="1312"/>
      <c r="O67" s="1313"/>
      <c r="P67" s="466"/>
    </row>
    <row r="68" spans="2:16" ht="15">
      <c r="B68" s="7"/>
      <c r="C68" s="1280" t="s">
        <v>44</v>
      </c>
      <c r="D68" s="1281"/>
      <c r="E68" s="1281"/>
      <c r="F68" s="1281"/>
      <c r="G68" s="1281"/>
      <c r="H68" s="1281"/>
      <c r="I68" s="1281"/>
      <c r="J68" s="445"/>
      <c r="K68" s="447"/>
      <c r="L68" s="60" t="s">
        <v>45</v>
      </c>
      <c r="M68" s="1301" t="s">
        <v>46</v>
      </c>
      <c r="N68" s="1302"/>
      <c r="O68" s="61"/>
      <c r="P68" s="473"/>
    </row>
    <row r="69" spans="2:16" ht="14.25">
      <c r="B69" s="7"/>
      <c r="C69" s="1488" t="s">
        <v>47</v>
      </c>
      <c r="D69" s="1489"/>
      <c r="E69" s="1489"/>
      <c r="F69" s="1489"/>
      <c r="G69" s="1489"/>
      <c r="H69" s="1489"/>
      <c r="I69" s="1489"/>
      <c r="J69" s="200"/>
      <c r="K69" s="201"/>
      <c r="L69" s="202">
        <v>0.22</v>
      </c>
      <c r="M69" s="1710"/>
      <c r="N69" s="1711"/>
      <c r="O69" s="140">
        <f>+$O$64*L69</f>
        <v>5775.55</v>
      </c>
      <c r="P69" s="477"/>
    </row>
    <row r="70" spans="2:16" ht="14.25">
      <c r="B70" s="7"/>
      <c r="C70" s="48" t="s">
        <v>48</v>
      </c>
      <c r="D70" s="49"/>
      <c r="E70" s="49"/>
      <c r="F70" s="49"/>
      <c r="G70" s="49"/>
      <c r="H70" s="49"/>
      <c r="I70" s="49"/>
      <c r="J70" s="200"/>
      <c r="K70" s="201"/>
      <c r="L70" s="202">
        <v>0.02</v>
      </c>
      <c r="M70" s="1710"/>
      <c r="N70" s="1711"/>
      <c r="O70" s="140">
        <f t="shared" ref="O70:O71" si="1">+$O$64*L70</f>
        <v>525.04999999999995</v>
      </c>
      <c r="P70" s="477"/>
    </row>
    <row r="71" spans="2:16" ht="15" thickBot="1">
      <c r="B71" s="7"/>
      <c r="C71" s="36" t="s">
        <v>49</v>
      </c>
      <c r="D71" s="37"/>
      <c r="E71" s="37"/>
      <c r="F71" s="37"/>
      <c r="G71" s="37"/>
      <c r="H71" s="37"/>
      <c r="I71" s="37"/>
      <c r="J71" s="205"/>
      <c r="K71" s="206"/>
      <c r="L71" s="202">
        <v>0.05</v>
      </c>
      <c r="M71" s="1525"/>
      <c r="N71" s="1526"/>
      <c r="O71" s="140">
        <f t="shared" si="1"/>
        <v>1312.625</v>
      </c>
      <c r="P71" s="477"/>
    </row>
    <row r="72" spans="2:16" ht="15.75" thickBot="1">
      <c r="B72" s="7"/>
      <c r="C72" s="1285" t="s">
        <v>29</v>
      </c>
      <c r="D72" s="1286"/>
      <c r="E72" s="1286"/>
      <c r="F72" s="1286"/>
      <c r="G72" s="1286"/>
      <c r="H72" s="1286"/>
      <c r="I72" s="1286"/>
      <c r="J72" s="1286"/>
      <c r="K72" s="1286"/>
      <c r="L72" s="1286"/>
      <c r="M72" s="1286"/>
      <c r="N72" s="1287"/>
      <c r="O72" s="67">
        <f>+O64+O69+O70+O71</f>
        <v>33865.724999999999</v>
      </c>
      <c r="P72" s="478"/>
    </row>
    <row r="73" spans="2:16" ht="15" thickBot="1">
      <c r="B73" s="7"/>
      <c r="C73" s="42"/>
      <c r="D73" s="452"/>
      <c r="E73" s="452"/>
      <c r="F73" s="452"/>
      <c r="G73" s="452"/>
      <c r="H73" s="452"/>
      <c r="I73" s="452"/>
      <c r="J73" s="452"/>
      <c r="K73" s="452"/>
      <c r="L73" s="452"/>
      <c r="M73" s="452"/>
      <c r="N73" s="452"/>
      <c r="O73" s="43" t="str">
        <f>IF(H8&lt;&gt;0,G8/H8,"")</f>
        <v/>
      </c>
      <c r="P73" s="449"/>
    </row>
    <row r="74" spans="2:16" ht="15.75" thickBot="1">
      <c r="B74" s="7"/>
      <c r="C74" s="1298" t="s">
        <v>50</v>
      </c>
      <c r="D74" s="1299"/>
      <c r="E74" s="1299"/>
      <c r="F74" s="1299"/>
      <c r="G74" s="1299"/>
      <c r="H74" s="1299"/>
      <c r="I74" s="1299"/>
      <c r="J74" s="1299"/>
      <c r="K74" s="1299"/>
      <c r="L74" s="1299"/>
      <c r="M74" s="1299"/>
      <c r="N74" s="1300"/>
      <c r="O74" s="479">
        <f>+ROUND(O72,0)</f>
        <v>33866</v>
      </c>
      <c r="P74" s="478"/>
    </row>
    <row r="75" spans="2:16" ht="14.25">
      <c r="B75" s="7"/>
      <c r="C75" s="39"/>
      <c r="D75" s="40"/>
      <c r="E75" s="40"/>
      <c r="F75" s="40"/>
      <c r="G75" s="40"/>
      <c r="H75" s="40"/>
      <c r="I75" s="40"/>
      <c r="J75" s="40"/>
      <c r="K75" s="40"/>
      <c r="L75" s="40"/>
      <c r="M75" s="40"/>
      <c r="N75" s="40"/>
      <c r="O75" s="41"/>
      <c r="P75" s="449"/>
    </row>
    <row r="76" spans="2:16" ht="18.75" customHeight="1" thickBot="1">
      <c r="B76" s="7"/>
      <c r="C76" s="1290"/>
      <c r="D76" s="1291"/>
      <c r="E76" s="1291"/>
      <c r="F76" s="58"/>
      <c r="G76" s="58"/>
      <c r="H76" s="58"/>
      <c r="I76" s="58"/>
      <c r="J76" s="58"/>
      <c r="K76" s="1288"/>
      <c r="L76" s="1288"/>
      <c r="M76" s="1288"/>
      <c r="N76" s="1288"/>
      <c r="O76" s="1289"/>
      <c r="P76" s="482"/>
    </row>
    <row r="77" spans="2:16" ht="13.5" thickBot="1">
      <c r="B77" s="430"/>
      <c r="C77" s="431"/>
      <c r="D77" s="431"/>
      <c r="E77" s="431"/>
      <c r="F77" s="431"/>
      <c r="G77" s="431"/>
      <c r="H77" s="431"/>
      <c r="I77" s="431"/>
      <c r="J77" s="431"/>
      <c r="K77" s="431"/>
      <c r="L77" s="431"/>
      <c r="M77" s="431"/>
      <c r="N77" s="431"/>
      <c r="O77" s="431"/>
      <c r="P77" s="483"/>
    </row>
    <row r="78" spans="2:16" ht="13.5" thickTop="1"/>
  </sheetData>
  <mergeCells count="90">
    <mergeCell ref="K76:O76"/>
    <mergeCell ref="C76:E76"/>
    <mergeCell ref="C74:N74"/>
    <mergeCell ref="C61:I61"/>
    <mergeCell ref="M61:N61"/>
    <mergeCell ref="C62:N62"/>
    <mergeCell ref="C64:N64"/>
    <mergeCell ref="C65:O67"/>
    <mergeCell ref="C68:I68"/>
    <mergeCell ref="M68:N68"/>
    <mergeCell ref="C69:I69"/>
    <mergeCell ref="M69:N69"/>
    <mergeCell ref="M70:N70"/>
    <mergeCell ref="M71:N71"/>
    <mergeCell ref="C72:N72"/>
    <mergeCell ref="M60:N60"/>
    <mergeCell ref="C51:I51"/>
    <mergeCell ref="M51:N51"/>
    <mergeCell ref="C52:I52"/>
    <mergeCell ref="M52:N52"/>
    <mergeCell ref="C53:I53"/>
    <mergeCell ref="M53:N53"/>
    <mergeCell ref="C54:N54"/>
    <mergeCell ref="C55:O57"/>
    <mergeCell ref="C58:I58"/>
    <mergeCell ref="M58:N58"/>
    <mergeCell ref="M59:N59"/>
    <mergeCell ref="C48:O50"/>
    <mergeCell ref="C42:J42"/>
    <mergeCell ref="M42:N42"/>
    <mergeCell ref="C43:J43"/>
    <mergeCell ref="M43:N43"/>
    <mergeCell ref="C44:J44"/>
    <mergeCell ref="M44:N44"/>
    <mergeCell ref="C45:J45"/>
    <mergeCell ref="M45:N45"/>
    <mergeCell ref="C46:J46"/>
    <mergeCell ref="M46:N46"/>
    <mergeCell ref="C47:N47"/>
    <mergeCell ref="C39:J39"/>
    <mergeCell ref="M39:N39"/>
    <mergeCell ref="C40:J40"/>
    <mergeCell ref="M40:N40"/>
    <mergeCell ref="C41:J41"/>
    <mergeCell ref="M41:N41"/>
    <mergeCell ref="C33:N33"/>
    <mergeCell ref="C34:O36"/>
    <mergeCell ref="C37:J37"/>
    <mergeCell ref="M37:N37"/>
    <mergeCell ref="C38:J38"/>
    <mergeCell ref="M38:N38"/>
    <mergeCell ref="C30:G30"/>
    <mergeCell ref="M30:N30"/>
    <mergeCell ref="C31:G31"/>
    <mergeCell ref="M31:N31"/>
    <mergeCell ref="C32:G32"/>
    <mergeCell ref="H32:I32"/>
    <mergeCell ref="J32:K32"/>
    <mergeCell ref="M32:N32"/>
    <mergeCell ref="C28:G28"/>
    <mergeCell ref="H28:I28"/>
    <mergeCell ref="J28:K28"/>
    <mergeCell ref="M28:N28"/>
    <mergeCell ref="C29:G29"/>
    <mergeCell ref="M29:N29"/>
    <mergeCell ref="C27:G27"/>
    <mergeCell ref="H27:I27"/>
    <mergeCell ref="J27:K27"/>
    <mergeCell ref="M27:N27"/>
    <mergeCell ref="M10:M12"/>
    <mergeCell ref="N10:N12"/>
    <mergeCell ref="D22:L22"/>
    <mergeCell ref="M22:N22"/>
    <mergeCell ref="D23:L23"/>
    <mergeCell ref="M23:N23"/>
    <mergeCell ref="C24:O26"/>
    <mergeCell ref="O10:O12"/>
    <mergeCell ref="D12:K12"/>
    <mergeCell ref="C16:F16"/>
    <mergeCell ref="C20:O20"/>
    <mergeCell ref="C6:C12"/>
    <mergeCell ref="D10:K11"/>
    <mergeCell ref="L10:L12"/>
    <mergeCell ref="D6:K6"/>
    <mergeCell ref="L6:O7"/>
    <mergeCell ref="D7:K7"/>
    <mergeCell ref="D8:K8"/>
    <mergeCell ref="L8:L9"/>
    <mergeCell ref="M8:O9"/>
    <mergeCell ref="D9:K9"/>
  </mergeCells>
  <pageMargins left="0.7" right="0.7" top="0.75" bottom="0.75" header="0.3" footer="0.3"/>
  <pageSetup orientation="portrait" horizontalDpi="0" verticalDpi="0"/>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29CAFA-DF42-4824-A5AF-49E831DB7ED4}">
  <sheetPr>
    <pageSetUpPr fitToPage="1"/>
  </sheetPr>
  <dimension ref="B1:P50"/>
  <sheetViews>
    <sheetView view="pageBreakPreview" zoomScale="89" zoomScaleNormal="100" zoomScaleSheetLayoutView="89" workbookViewId="0">
      <selection activeCell="E4" sqref="E4:H4"/>
    </sheetView>
  </sheetViews>
  <sheetFormatPr baseColWidth="10" defaultRowHeight="12.75"/>
  <cols>
    <col min="1" max="1" width="11.42578125" style="845"/>
    <col min="2" max="2" width="1.85546875" style="845" customWidth="1"/>
    <col min="3" max="4" width="15.7109375" style="845" customWidth="1"/>
    <col min="5" max="5" width="9.85546875" style="845" customWidth="1"/>
    <col min="6" max="6" width="12.42578125" style="845" customWidth="1"/>
    <col min="7" max="7" width="14.85546875" style="893" customWidth="1"/>
    <col min="8" max="8" width="18.42578125" style="845" customWidth="1"/>
    <col min="9" max="9" width="14.42578125" style="897" customWidth="1"/>
    <col min="10" max="10" width="19.140625" style="893" customWidth="1"/>
    <col min="11" max="11" width="1.85546875" style="845" customWidth="1"/>
    <col min="12" max="258" width="11.42578125" style="845"/>
    <col min="259" max="259" width="1.85546875" style="845" customWidth="1"/>
    <col min="260" max="260" width="27.42578125" style="845" customWidth="1"/>
    <col min="261" max="261" width="13.140625" style="845" customWidth="1"/>
    <col min="262" max="263" width="12.42578125" style="845" customWidth="1"/>
    <col min="264" max="264" width="13.42578125" style="845" customWidth="1"/>
    <col min="265" max="265" width="14.42578125" style="845" customWidth="1"/>
    <col min="266" max="266" width="19.140625" style="845" customWidth="1"/>
    <col min="267" max="267" width="1.85546875" style="845" customWidth="1"/>
    <col min="268" max="514" width="11.42578125" style="845"/>
    <col min="515" max="515" width="1.85546875" style="845" customWidth="1"/>
    <col min="516" max="516" width="27.42578125" style="845" customWidth="1"/>
    <col min="517" max="517" width="13.140625" style="845" customWidth="1"/>
    <col min="518" max="519" width="12.42578125" style="845" customWidth="1"/>
    <col min="520" max="520" width="13.42578125" style="845" customWidth="1"/>
    <col min="521" max="521" width="14.42578125" style="845" customWidth="1"/>
    <col min="522" max="522" width="19.140625" style="845" customWidth="1"/>
    <col min="523" max="523" width="1.85546875" style="845" customWidth="1"/>
    <col min="524" max="770" width="11.42578125" style="845"/>
    <col min="771" max="771" width="1.85546875" style="845" customWidth="1"/>
    <col min="772" max="772" width="27.42578125" style="845" customWidth="1"/>
    <col min="773" max="773" width="13.140625" style="845" customWidth="1"/>
    <col min="774" max="775" width="12.42578125" style="845" customWidth="1"/>
    <col min="776" max="776" width="13.42578125" style="845" customWidth="1"/>
    <col min="777" max="777" width="14.42578125" style="845" customWidth="1"/>
    <col min="778" max="778" width="19.140625" style="845" customWidth="1"/>
    <col min="779" max="779" width="1.85546875" style="845" customWidth="1"/>
    <col min="780" max="1026" width="11.42578125" style="845"/>
    <col min="1027" max="1027" width="1.85546875" style="845" customWidth="1"/>
    <col min="1028" max="1028" width="27.42578125" style="845" customWidth="1"/>
    <col min="1029" max="1029" width="13.140625" style="845" customWidth="1"/>
    <col min="1030" max="1031" width="12.42578125" style="845" customWidth="1"/>
    <col min="1032" max="1032" width="13.42578125" style="845" customWidth="1"/>
    <col min="1033" max="1033" width="14.42578125" style="845" customWidth="1"/>
    <col min="1034" max="1034" width="19.140625" style="845" customWidth="1"/>
    <col min="1035" max="1035" width="1.85546875" style="845" customWidth="1"/>
    <col min="1036" max="1282" width="11.42578125" style="845"/>
    <col min="1283" max="1283" width="1.85546875" style="845" customWidth="1"/>
    <col min="1284" max="1284" width="27.42578125" style="845" customWidth="1"/>
    <col min="1285" max="1285" width="13.140625" style="845" customWidth="1"/>
    <col min="1286" max="1287" width="12.42578125" style="845" customWidth="1"/>
    <col min="1288" max="1288" width="13.42578125" style="845" customWidth="1"/>
    <col min="1289" max="1289" width="14.42578125" style="845" customWidth="1"/>
    <col min="1290" max="1290" width="19.140625" style="845" customWidth="1"/>
    <col min="1291" max="1291" width="1.85546875" style="845" customWidth="1"/>
    <col min="1292" max="1538" width="11.42578125" style="845"/>
    <col min="1539" max="1539" width="1.85546875" style="845" customWidth="1"/>
    <col min="1540" max="1540" width="27.42578125" style="845" customWidth="1"/>
    <col min="1541" max="1541" width="13.140625" style="845" customWidth="1"/>
    <col min="1542" max="1543" width="12.42578125" style="845" customWidth="1"/>
    <col min="1544" max="1544" width="13.42578125" style="845" customWidth="1"/>
    <col min="1545" max="1545" width="14.42578125" style="845" customWidth="1"/>
    <col min="1546" max="1546" width="19.140625" style="845" customWidth="1"/>
    <col min="1547" max="1547" width="1.85546875" style="845" customWidth="1"/>
    <col min="1548" max="1794" width="11.42578125" style="845"/>
    <col min="1795" max="1795" width="1.85546875" style="845" customWidth="1"/>
    <col min="1796" max="1796" width="27.42578125" style="845" customWidth="1"/>
    <col min="1797" max="1797" width="13.140625" style="845" customWidth="1"/>
    <col min="1798" max="1799" width="12.42578125" style="845" customWidth="1"/>
    <col min="1800" max="1800" width="13.42578125" style="845" customWidth="1"/>
    <col min="1801" max="1801" width="14.42578125" style="845" customWidth="1"/>
    <col min="1802" max="1802" width="19.140625" style="845" customWidth="1"/>
    <col min="1803" max="1803" width="1.85546875" style="845" customWidth="1"/>
    <col min="1804" max="2050" width="11.42578125" style="845"/>
    <col min="2051" max="2051" width="1.85546875" style="845" customWidth="1"/>
    <col min="2052" max="2052" width="27.42578125" style="845" customWidth="1"/>
    <col min="2053" max="2053" width="13.140625" style="845" customWidth="1"/>
    <col min="2054" max="2055" width="12.42578125" style="845" customWidth="1"/>
    <col min="2056" max="2056" width="13.42578125" style="845" customWidth="1"/>
    <col min="2057" max="2057" width="14.42578125" style="845" customWidth="1"/>
    <col min="2058" max="2058" width="19.140625" style="845" customWidth="1"/>
    <col min="2059" max="2059" width="1.85546875" style="845" customWidth="1"/>
    <col min="2060" max="2306" width="11.42578125" style="845"/>
    <col min="2307" max="2307" width="1.85546875" style="845" customWidth="1"/>
    <col min="2308" max="2308" width="27.42578125" style="845" customWidth="1"/>
    <col min="2309" max="2309" width="13.140625" style="845" customWidth="1"/>
    <col min="2310" max="2311" width="12.42578125" style="845" customWidth="1"/>
    <col min="2312" max="2312" width="13.42578125" style="845" customWidth="1"/>
    <col min="2313" max="2313" width="14.42578125" style="845" customWidth="1"/>
    <col min="2314" max="2314" width="19.140625" style="845" customWidth="1"/>
    <col min="2315" max="2315" width="1.85546875" style="845" customWidth="1"/>
    <col min="2316" max="2562" width="11.42578125" style="845"/>
    <col min="2563" max="2563" width="1.85546875" style="845" customWidth="1"/>
    <col min="2564" max="2564" width="27.42578125" style="845" customWidth="1"/>
    <col min="2565" max="2565" width="13.140625" style="845" customWidth="1"/>
    <col min="2566" max="2567" width="12.42578125" style="845" customWidth="1"/>
    <col min="2568" max="2568" width="13.42578125" style="845" customWidth="1"/>
    <col min="2569" max="2569" width="14.42578125" style="845" customWidth="1"/>
    <col min="2570" max="2570" width="19.140625" style="845" customWidth="1"/>
    <col min="2571" max="2571" width="1.85546875" style="845" customWidth="1"/>
    <col min="2572" max="2818" width="11.42578125" style="845"/>
    <col min="2819" max="2819" width="1.85546875" style="845" customWidth="1"/>
    <col min="2820" max="2820" width="27.42578125" style="845" customWidth="1"/>
    <col min="2821" max="2821" width="13.140625" style="845" customWidth="1"/>
    <col min="2822" max="2823" width="12.42578125" style="845" customWidth="1"/>
    <col min="2824" max="2824" width="13.42578125" style="845" customWidth="1"/>
    <col min="2825" max="2825" width="14.42578125" style="845" customWidth="1"/>
    <col min="2826" max="2826" width="19.140625" style="845" customWidth="1"/>
    <col min="2827" max="2827" width="1.85546875" style="845" customWidth="1"/>
    <col min="2828" max="3074" width="11.42578125" style="845"/>
    <col min="3075" max="3075" width="1.85546875" style="845" customWidth="1"/>
    <col min="3076" max="3076" width="27.42578125" style="845" customWidth="1"/>
    <col min="3077" max="3077" width="13.140625" style="845" customWidth="1"/>
    <col min="3078" max="3079" width="12.42578125" style="845" customWidth="1"/>
    <col min="3080" max="3080" width="13.42578125" style="845" customWidth="1"/>
    <col min="3081" max="3081" width="14.42578125" style="845" customWidth="1"/>
    <col min="3082" max="3082" width="19.140625" style="845" customWidth="1"/>
    <col min="3083" max="3083" width="1.85546875" style="845" customWidth="1"/>
    <col min="3084" max="3330" width="11.42578125" style="845"/>
    <col min="3331" max="3331" width="1.85546875" style="845" customWidth="1"/>
    <col min="3332" max="3332" width="27.42578125" style="845" customWidth="1"/>
    <col min="3333" max="3333" width="13.140625" style="845" customWidth="1"/>
    <col min="3334" max="3335" width="12.42578125" style="845" customWidth="1"/>
    <col min="3336" max="3336" width="13.42578125" style="845" customWidth="1"/>
    <col min="3337" max="3337" width="14.42578125" style="845" customWidth="1"/>
    <col min="3338" max="3338" width="19.140625" style="845" customWidth="1"/>
    <col min="3339" max="3339" width="1.85546875" style="845" customWidth="1"/>
    <col min="3340" max="3586" width="11.42578125" style="845"/>
    <col min="3587" max="3587" width="1.85546875" style="845" customWidth="1"/>
    <col min="3588" max="3588" width="27.42578125" style="845" customWidth="1"/>
    <col min="3589" max="3589" width="13.140625" style="845" customWidth="1"/>
    <col min="3590" max="3591" width="12.42578125" style="845" customWidth="1"/>
    <col min="3592" max="3592" width="13.42578125" style="845" customWidth="1"/>
    <col min="3593" max="3593" width="14.42578125" style="845" customWidth="1"/>
    <col min="3594" max="3594" width="19.140625" style="845" customWidth="1"/>
    <col min="3595" max="3595" width="1.85546875" style="845" customWidth="1"/>
    <col min="3596" max="3842" width="11.42578125" style="845"/>
    <col min="3843" max="3843" width="1.85546875" style="845" customWidth="1"/>
    <col min="3844" max="3844" width="27.42578125" style="845" customWidth="1"/>
    <col min="3845" max="3845" width="13.140625" style="845" customWidth="1"/>
    <col min="3846" max="3847" width="12.42578125" style="845" customWidth="1"/>
    <col min="3848" max="3848" width="13.42578125" style="845" customWidth="1"/>
    <col min="3849" max="3849" width="14.42578125" style="845" customWidth="1"/>
    <col min="3850" max="3850" width="19.140625" style="845" customWidth="1"/>
    <col min="3851" max="3851" width="1.85546875" style="845" customWidth="1"/>
    <col min="3852" max="4098" width="11.42578125" style="845"/>
    <col min="4099" max="4099" width="1.85546875" style="845" customWidth="1"/>
    <col min="4100" max="4100" width="27.42578125" style="845" customWidth="1"/>
    <col min="4101" max="4101" width="13.140625" style="845" customWidth="1"/>
    <col min="4102" max="4103" width="12.42578125" style="845" customWidth="1"/>
    <col min="4104" max="4104" width="13.42578125" style="845" customWidth="1"/>
    <col min="4105" max="4105" width="14.42578125" style="845" customWidth="1"/>
    <col min="4106" max="4106" width="19.140625" style="845" customWidth="1"/>
    <col min="4107" max="4107" width="1.85546875" style="845" customWidth="1"/>
    <col min="4108" max="4354" width="11.42578125" style="845"/>
    <col min="4355" max="4355" width="1.85546875" style="845" customWidth="1"/>
    <col min="4356" max="4356" width="27.42578125" style="845" customWidth="1"/>
    <col min="4357" max="4357" width="13.140625" style="845" customWidth="1"/>
    <col min="4358" max="4359" width="12.42578125" style="845" customWidth="1"/>
    <col min="4360" max="4360" width="13.42578125" style="845" customWidth="1"/>
    <col min="4361" max="4361" width="14.42578125" style="845" customWidth="1"/>
    <col min="4362" max="4362" width="19.140625" style="845" customWidth="1"/>
    <col min="4363" max="4363" width="1.85546875" style="845" customWidth="1"/>
    <col min="4364" max="4610" width="11.42578125" style="845"/>
    <col min="4611" max="4611" width="1.85546875" style="845" customWidth="1"/>
    <col min="4612" max="4612" width="27.42578125" style="845" customWidth="1"/>
    <col min="4613" max="4613" width="13.140625" style="845" customWidth="1"/>
    <col min="4614" max="4615" width="12.42578125" style="845" customWidth="1"/>
    <col min="4616" max="4616" width="13.42578125" style="845" customWidth="1"/>
    <col min="4617" max="4617" width="14.42578125" style="845" customWidth="1"/>
    <col min="4618" max="4618" width="19.140625" style="845" customWidth="1"/>
    <col min="4619" max="4619" width="1.85546875" style="845" customWidth="1"/>
    <col min="4620" max="4866" width="11.42578125" style="845"/>
    <col min="4867" max="4867" width="1.85546875" style="845" customWidth="1"/>
    <col min="4868" max="4868" width="27.42578125" style="845" customWidth="1"/>
    <col min="4869" max="4869" width="13.140625" style="845" customWidth="1"/>
    <col min="4870" max="4871" width="12.42578125" style="845" customWidth="1"/>
    <col min="4872" max="4872" width="13.42578125" style="845" customWidth="1"/>
    <col min="4873" max="4873" width="14.42578125" style="845" customWidth="1"/>
    <col min="4874" max="4874" width="19.140625" style="845" customWidth="1"/>
    <col min="4875" max="4875" width="1.85546875" style="845" customWidth="1"/>
    <col min="4876" max="5122" width="11.42578125" style="845"/>
    <col min="5123" max="5123" width="1.85546875" style="845" customWidth="1"/>
    <col min="5124" max="5124" width="27.42578125" style="845" customWidth="1"/>
    <col min="5125" max="5125" width="13.140625" style="845" customWidth="1"/>
    <col min="5126" max="5127" width="12.42578125" style="845" customWidth="1"/>
    <col min="5128" max="5128" width="13.42578125" style="845" customWidth="1"/>
    <col min="5129" max="5129" width="14.42578125" style="845" customWidth="1"/>
    <col min="5130" max="5130" width="19.140625" style="845" customWidth="1"/>
    <col min="5131" max="5131" width="1.85546875" style="845" customWidth="1"/>
    <col min="5132" max="5378" width="11.42578125" style="845"/>
    <col min="5379" max="5379" width="1.85546875" style="845" customWidth="1"/>
    <col min="5380" max="5380" width="27.42578125" style="845" customWidth="1"/>
    <col min="5381" max="5381" width="13.140625" style="845" customWidth="1"/>
    <col min="5382" max="5383" width="12.42578125" style="845" customWidth="1"/>
    <col min="5384" max="5384" width="13.42578125" style="845" customWidth="1"/>
    <col min="5385" max="5385" width="14.42578125" style="845" customWidth="1"/>
    <col min="5386" max="5386" width="19.140625" style="845" customWidth="1"/>
    <col min="5387" max="5387" width="1.85546875" style="845" customWidth="1"/>
    <col min="5388" max="5634" width="11.42578125" style="845"/>
    <col min="5635" max="5635" width="1.85546875" style="845" customWidth="1"/>
    <col min="5636" max="5636" width="27.42578125" style="845" customWidth="1"/>
    <col min="5637" max="5637" width="13.140625" style="845" customWidth="1"/>
    <col min="5638" max="5639" width="12.42578125" style="845" customWidth="1"/>
    <col min="5640" max="5640" width="13.42578125" style="845" customWidth="1"/>
    <col min="5641" max="5641" width="14.42578125" style="845" customWidth="1"/>
    <col min="5642" max="5642" width="19.140625" style="845" customWidth="1"/>
    <col min="5643" max="5643" width="1.85546875" style="845" customWidth="1"/>
    <col min="5644" max="5890" width="11.42578125" style="845"/>
    <col min="5891" max="5891" width="1.85546875" style="845" customWidth="1"/>
    <col min="5892" max="5892" width="27.42578125" style="845" customWidth="1"/>
    <col min="5893" max="5893" width="13.140625" style="845" customWidth="1"/>
    <col min="5894" max="5895" width="12.42578125" style="845" customWidth="1"/>
    <col min="5896" max="5896" width="13.42578125" style="845" customWidth="1"/>
    <col min="5897" max="5897" width="14.42578125" style="845" customWidth="1"/>
    <col min="5898" max="5898" width="19.140625" style="845" customWidth="1"/>
    <col min="5899" max="5899" width="1.85546875" style="845" customWidth="1"/>
    <col min="5900" max="6146" width="11.42578125" style="845"/>
    <col min="6147" max="6147" width="1.85546875" style="845" customWidth="1"/>
    <col min="6148" max="6148" width="27.42578125" style="845" customWidth="1"/>
    <col min="6149" max="6149" width="13.140625" style="845" customWidth="1"/>
    <col min="6150" max="6151" width="12.42578125" style="845" customWidth="1"/>
    <col min="6152" max="6152" width="13.42578125" style="845" customWidth="1"/>
    <col min="6153" max="6153" width="14.42578125" style="845" customWidth="1"/>
    <col min="6154" max="6154" width="19.140625" style="845" customWidth="1"/>
    <col min="6155" max="6155" width="1.85546875" style="845" customWidth="1"/>
    <col min="6156" max="6402" width="11.42578125" style="845"/>
    <col min="6403" max="6403" width="1.85546875" style="845" customWidth="1"/>
    <col min="6404" max="6404" width="27.42578125" style="845" customWidth="1"/>
    <col min="6405" max="6405" width="13.140625" style="845" customWidth="1"/>
    <col min="6406" max="6407" width="12.42578125" style="845" customWidth="1"/>
    <col min="6408" max="6408" width="13.42578125" style="845" customWidth="1"/>
    <col min="6409" max="6409" width="14.42578125" style="845" customWidth="1"/>
    <col min="6410" max="6410" width="19.140625" style="845" customWidth="1"/>
    <col min="6411" max="6411" width="1.85546875" style="845" customWidth="1"/>
    <col min="6412" max="6658" width="11.42578125" style="845"/>
    <col min="6659" max="6659" width="1.85546875" style="845" customWidth="1"/>
    <col min="6660" max="6660" width="27.42578125" style="845" customWidth="1"/>
    <col min="6661" max="6661" width="13.140625" style="845" customWidth="1"/>
    <col min="6662" max="6663" width="12.42578125" style="845" customWidth="1"/>
    <col min="6664" max="6664" width="13.42578125" style="845" customWidth="1"/>
    <col min="6665" max="6665" width="14.42578125" style="845" customWidth="1"/>
    <col min="6666" max="6666" width="19.140625" style="845" customWidth="1"/>
    <col min="6667" max="6667" width="1.85546875" style="845" customWidth="1"/>
    <col min="6668" max="6914" width="11.42578125" style="845"/>
    <col min="6915" max="6915" width="1.85546875" style="845" customWidth="1"/>
    <col min="6916" max="6916" width="27.42578125" style="845" customWidth="1"/>
    <col min="6917" max="6917" width="13.140625" style="845" customWidth="1"/>
    <col min="6918" max="6919" width="12.42578125" style="845" customWidth="1"/>
    <col min="6920" max="6920" width="13.42578125" style="845" customWidth="1"/>
    <col min="6921" max="6921" width="14.42578125" style="845" customWidth="1"/>
    <col min="6922" max="6922" width="19.140625" style="845" customWidth="1"/>
    <col min="6923" max="6923" width="1.85546875" style="845" customWidth="1"/>
    <col min="6924" max="7170" width="11.42578125" style="845"/>
    <col min="7171" max="7171" width="1.85546875" style="845" customWidth="1"/>
    <col min="7172" max="7172" width="27.42578125" style="845" customWidth="1"/>
    <col min="7173" max="7173" width="13.140625" style="845" customWidth="1"/>
    <col min="7174" max="7175" width="12.42578125" style="845" customWidth="1"/>
    <col min="7176" max="7176" width="13.42578125" style="845" customWidth="1"/>
    <col min="7177" max="7177" width="14.42578125" style="845" customWidth="1"/>
    <col min="7178" max="7178" width="19.140625" style="845" customWidth="1"/>
    <col min="7179" max="7179" width="1.85546875" style="845" customWidth="1"/>
    <col min="7180" max="7426" width="11.42578125" style="845"/>
    <col min="7427" max="7427" width="1.85546875" style="845" customWidth="1"/>
    <col min="7428" max="7428" width="27.42578125" style="845" customWidth="1"/>
    <col min="7429" max="7429" width="13.140625" style="845" customWidth="1"/>
    <col min="7430" max="7431" width="12.42578125" style="845" customWidth="1"/>
    <col min="7432" max="7432" width="13.42578125" style="845" customWidth="1"/>
    <col min="7433" max="7433" width="14.42578125" style="845" customWidth="1"/>
    <col min="7434" max="7434" width="19.140625" style="845" customWidth="1"/>
    <col min="7435" max="7435" width="1.85546875" style="845" customWidth="1"/>
    <col min="7436" max="7682" width="11.42578125" style="845"/>
    <col min="7683" max="7683" width="1.85546875" style="845" customWidth="1"/>
    <col min="7684" max="7684" width="27.42578125" style="845" customWidth="1"/>
    <col min="7685" max="7685" width="13.140625" style="845" customWidth="1"/>
    <col min="7686" max="7687" width="12.42578125" style="845" customWidth="1"/>
    <col min="7688" max="7688" width="13.42578125" style="845" customWidth="1"/>
    <col min="7689" max="7689" width="14.42578125" style="845" customWidth="1"/>
    <col min="7690" max="7690" width="19.140625" style="845" customWidth="1"/>
    <col min="7691" max="7691" width="1.85546875" style="845" customWidth="1"/>
    <col min="7692" max="7938" width="11.42578125" style="845"/>
    <col min="7939" max="7939" width="1.85546875" style="845" customWidth="1"/>
    <col min="7940" max="7940" width="27.42578125" style="845" customWidth="1"/>
    <col min="7941" max="7941" width="13.140625" style="845" customWidth="1"/>
    <col min="7942" max="7943" width="12.42578125" style="845" customWidth="1"/>
    <col min="7944" max="7944" width="13.42578125" style="845" customWidth="1"/>
    <col min="7945" max="7945" width="14.42578125" style="845" customWidth="1"/>
    <col min="7946" max="7946" width="19.140625" style="845" customWidth="1"/>
    <col min="7947" max="7947" width="1.85546875" style="845" customWidth="1"/>
    <col min="7948" max="8194" width="11.42578125" style="845"/>
    <col min="8195" max="8195" width="1.85546875" style="845" customWidth="1"/>
    <col min="8196" max="8196" width="27.42578125" style="845" customWidth="1"/>
    <col min="8197" max="8197" width="13.140625" style="845" customWidth="1"/>
    <col min="8198" max="8199" width="12.42578125" style="845" customWidth="1"/>
    <col min="8200" max="8200" width="13.42578125" style="845" customWidth="1"/>
    <col min="8201" max="8201" width="14.42578125" style="845" customWidth="1"/>
    <col min="8202" max="8202" width="19.140625" style="845" customWidth="1"/>
    <col min="8203" max="8203" width="1.85546875" style="845" customWidth="1"/>
    <col min="8204" max="8450" width="11.42578125" style="845"/>
    <col min="8451" max="8451" width="1.85546875" style="845" customWidth="1"/>
    <col min="8452" max="8452" width="27.42578125" style="845" customWidth="1"/>
    <col min="8453" max="8453" width="13.140625" style="845" customWidth="1"/>
    <col min="8454" max="8455" width="12.42578125" style="845" customWidth="1"/>
    <col min="8456" max="8456" width="13.42578125" style="845" customWidth="1"/>
    <col min="8457" max="8457" width="14.42578125" style="845" customWidth="1"/>
    <col min="8458" max="8458" width="19.140625" style="845" customWidth="1"/>
    <col min="8459" max="8459" width="1.85546875" style="845" customWidth="1"/>
    <col min="8460" max="8706" width="11.42578125" style="845"/>
    <col min="8707" max="8707" width="1.85546875" style="845" customWidth="1"/>
    <col min="8708" max="8708" width="27.42578125" style="845" customWidth="1"/>
    <col min="8709" max="8709" width="13.140625" style="845" customWidth="1"/>
    <col min="8710" max="8711" width="12.42578125" style="845" customWidth="1"/>
    <col min="8712" max="8712" width="13.42578125" style="845" customWidth="1"/>
    <col min="8713" max="8713" width="14.42578125" style="845" customWidth="1"/>
    <col min="8714" max="8714" width="19.140625" style="845" customWidth="1"/>
    <col min="8715" max="8715" width="1.85546875" style="845" customWidth="1"/>
    <col min="8716" max="8962" width="11.42578125" style="845"/>
    <col min="8963" max="8963" width="1.85546875" style="845" customWidth="1"/>
    <col min="8964" max="8964" width="27.42578125" style="845" customWidth="1"/>
    <col min="8965" max="8965" width="13.140625" style="845" customWidth="1"/>
    <col min="8966" max="8967" width="12.42578125" style="845" customWidth="1"/>
    <col min="8968" max="8968" width="13.42578125" style="845" customWidth="1"/>
    <col min="8969" max="8969" width="14.42578125" style="845" customWidth="1"/>
    <col min="8970" max="8970" width="19.140625" style="845" customWidth="1"/>
    <col min="8971" max="8971" width="1.85546875" style="845" customWidth="1"/>
    <col min="8972" max="9218" width="11.42578125" style="845"/>
    <col min="9219" max="9219" width="1.85546875" style="845" customWidth="1"/>
    <col min="9220" max="9220" width="27.42578125" style="845" customWidth="1"/>
    <col min="9221" max="9221" width="13.140625" style="845" customWidth="1"/>
    <col min="9222" max="9223" width="12.42578125" style="845" customWidth="1"/>
    <col min="9224" max="9224" width="13.42578125" style="845" customWidth="1"/>
    <col min="9225" max="9225" width="14.42578125" style="845" customWidth="1"/>
    <col min="9226" max="9226" width="19.140625" style="845" customWidth="1"/>
    <col min="9227" max="9227" width="1.85546875" style="845" customWidth="1"/>
    <col min="9228" max="9474" width="11.42578125" style="845"/>
    <col min="9475" max="9475" width="1.85546875" style="845" customWidth="1"/>
    <col min="9476" max="9476" width="27.42578125" style="845" customWidth="1"/>
    <col min="9477" max="9477" width="13.140625" style="845" customWidth="1"/>
    <col min="9478" max="9479" width="12.42578125" style="845" customWidth="1"/>
    <col min="9480" max="9480" width="13.42578125" style="845" customWidth="1"/>
    <col min="9481" max="9481" width="14.42578125" style="845" customWidth="1"/>
    <col min="9482" max="9482" width="19.140625" style="845" customWidth="1"/>
    <col min="9483" max="9483" width="1.85546875" style="845" customWidth="1"/>
    <col min="9484" max="9730" width="11.42578125" style="845"/>
    <col min="9731" max="9731" width="1.85546875" style="845" customWidth="1"/>
    <col min="9732" max="9732" width="27.42578125" style="845" customWidth="1"/>
    <col min="9733" max="9733" width="13.140625" style="845" customWidth="1"/>
    <col min="9734" max="9735" width="12.42578125" style="845" customWidth="1"/>
    <col min="9736" max="9736" width="13.42578125" style="845" customWidth="1"/>
    <col min="9737" max="9737" width="14.42578125" style="845" customWidth="1"/>
    <col min="9738" max="9738" width="19.140625" style="845" customWidth="1"/>
    <col min="9739" max="9739" width="1.85546875" style="845" customWidth="1"/>
    <col min="9740" max="9986" width="11.42578125" style="845"/>
    <col min="9987" max="9987" width="1.85546875" style="845" customWidth="1"/>
    <col min="9988" max="9988" width="27.42578125" style="845" customWidth="1"/>
    <col min="9989" max="9989" width="13.140625" style="845" customWidth="1"/>
    <col min="9990" max="9991" width="12.42578125" style="845" customWidth="1"/>
    <col min="9992" max="9992" width="13.42578125" style="845" customWidth="1"/>
    <col min="9993" max="9993" width="14.42578125" style="845" customWidth="1"/>
    <col min="9994" max="9994" width="19.140625" style="845" customWidth="1"/>
    <col min="9995" max="9995" width="1.85546875" style="845" customWidth="1"/>
    <col min="9996" max="10242" width="11.42578125" style="845"/>
    <col min="10243" max="10243" width="1.85546875" style="845" customWidth="1"/>
    <col min="10244" max="10244" width="27.42578125" style="845" customWidth="1"/>
    <col min="10245" max="10245" width="13.140625" style="845" customWidth="1"/>
    <col min="10246" max="10247" width="12.42578125" style="845" customWidth="1"/>
    <col min="10248" max="10248" width="13.42578125" style="845" customWidth="1"/>
    <col min="10249" max="10249" width="14.42578125" style="845" customWidth="1"/>
    <col min="10250" max="10250" width="19.140625" style="845" customWidth="1"/>
    <col min="10251" max="10251" width="1.85546875" style="845" customWidth="1"/>
    <col min="10252" max="10498" width="11.42578125" style="845"/>
    <col min="10499" max="10499" width="1.85546875" style="845" customWidth="1"/>
    <col min="10500" max="10500" width="27.42578125" style="845" customWidth="1"/>
    <col min="10501" max="10501" width="13.140625" style="845" customWidth="1"/>
    <col min="10502" max="10503" width="12.42578125" style="845" customWidth="1"/>
    <col min="10504" max="10504" width="13.42578125" style="845" customWidth="1"/>
    <col min="10505" max="10505" width="14.42578125" style="845" customWidth="1"/>
    <col min="10506" max="10506" width="19.140625" style="845" customWidth="1"/>
    <col min="10507" max="10507" width="1.85546875" style="845" customWidth="1"/>
    <col min="10508" max="10754" width="11.42578125" style="845"/>
    <col min="10755" max="10755" width="1.85546875" style="845" customWidth="1"/>
    <col min="10756" max="10756" width="27.42578125" style="845" customWidth="1"/>
    <col min="10757" max="10757" width="13.140625" style="845" customWidth="1"/>
    <col min="10758" max="10759" width="12.42578125" style="845" customWidth="1"/>
    <col min="10760" max="10760" width="13.42578125" style="845" customWidth="1"/>
    <col min="10761" max="10761" width="14.42578125" style="845" customWidth="1"/>
    <col min="10762" max="10762" width="19.140625" style="845" customWidth="1"/>
    <col min="10763" max="10763" width="1.85546875" style="845" customWidth="1"/>
    <col min="10764" max="11010" width="11.42578125" style="845"/>
    <col min="11011" max="11011" width="1.85546875" style="845" customWidth="1"/>
    <col min="11012" max="11012" width="27.42578125" style="845" customWidth="1"/>
    <col min="11013" max="11013" width="13.140625" style="845" customWidth="1"/>
    <col min="11014" max="11015" width="12.42578125" style="845" customWidth="1"/>
    <col min="11016" max="11016" width="13.42578125" style="845" customWidth="1"/>
    <col min="11017" max="11017" width="14.42578125" style="845" customWidth="1"/>
    <col min="11018" max="11018" width="19.140625" style="845" customWidth="1"/>
    <col min="11019" max="11019" width="1.85546875" style="845" customWidth="1"/>
    <col min="11020" max="11266" width="11.42578125" style="845"/>
    <col min="11267" max="11267" width="1.85546875" style="845" customWidth="1"/>
    <col min="11268" max="11268" width="27.42578125" style="845" customWidth="1"/>
    <col min="11269" max="11269" width="13.140625" style="845" customWidth="1"/>
    <col min="11270" max="11271" width="12.42578125" style="845" customWidth="1"/>
    <col min="11272" max="11272" width="13.42578125" style="845" customWidth="1"/>
    <col min="11273" max="11273" width="14.42578125" style="845" customWidth="1"/>
    <col min="11274" max="11274" width="19.140625" style="845" customWidth="1"/>
    <col min="11275" max="11275" width="1.85546875" style="845" customWidth="1"/>
    <col min="11276" max="11522" width="11.42578125" style="845"/>
    <col min="11523" max="11523" width="1.85546875" style="845" customWidth="1"/>
    <col min="11524" max="11524" width="27.42578125" style="845" customWidth="1"/>
    <col min="11525" max="11525" width="13.140625" style="845" customWidth="1"/>
    <col min="11526" max="11527" width="12.42578125" style="845" customWidth="1"/>
    <col min="11528" max="11528" width="13.42578125" style="845" customWidth="1"/>
    <col min="11529" max="11529" width="14.42578125" style="845" customWidth="1"/>
    <col min="11530" max="11530" width="19.140625" style="845" customWidth="1"/>
    <col min="11531" max="11531" width="1.85546875" style="845" customWidth="1"/>
    <col min="11532" max="11778" width="11.42578125" style="845"/>
    <col min="11779" max="11779" width="1.85546875" style="845" customWidth="1"/>
    <col min="11780" max="11780" width="27.42578125" style="845" customWidth="1"/>
    <col min="11781" max="11781" width="13.140625" style="845" customWidth="1"/>
    <col min="11782" max="11783" width="12.42578125" style="845" customWidth="1"/>
    <col min="11784" max="11784" width="13.42578125" style="845" customWidth="1"/>
    <col min="11785" max="11785" width="14.42578125" style="845" customWidth="1"/>
    <col min="11786" max="11786" width="19.140625" style="845" customWidth="1"/>
    <col min="11787" max="11787" width="1.85546875" style="845" customWidth="1"/>
    <col min="11788" max="12034" width="11.42578125" style="845"/>
    <col min="12035" max="12035" width="1.85546875" style="845" customWidth="1"/>
    <col min="12036" max="12036" width="27.42578125" style="845" customWidth="1"/>
    <col min="12037" max="12037" width="13.140625" style="845" customWidth="1"/>
    <col min="12038" max="12039" width="12.42578125" style="845" customWidth="1"/>
    <col min="12040" max="12040" width="13.42578125" style="845" customWidth="1"/>
    <col min="12041" max="12041" width="14.42578125" style="845" customWidth="1"/>
    <col min="12042" max="12042" width="19.140625" style="845" customWidth="1"/>
    <col min="12043" max="12043" width="1.85546875" style="845" customWidth="1"/>
    <col min="12044" max="12290" width="11.42578125" style="845"/>
    <col min="12291" max="12291" width="1.85546875" style="845" customWidth="1"/>
    <col min="12292" max="12292" width="27.42578125" style="845" customWidth="1"/>
    <col min="12293" max="12293" width="13.140625" style="845" customWidth="1"/>
    <col min="12294" max="12295" width="12.42578125" style="845" customWidth="1"/>
    <col min="12296" max="12296" width="13.42578125" style="845" customWidth="1"/>
    <col min="12297" max="12297" width="14.42578125" style="845" customWidth="1"/>
    <col min="12298" max="12298" width="19.140625" style="845" customWidth="1"/>
    <col min="12299" max="12299" width="1.85546875" style="845" customWidth="1"/>
    <col min="12300" max="12546" width="11.42578125" style="845"/>
    <col min="12547" max="12547" width="1.85546875" style="845" customWidth="1"/>
    <col min="12548" max="12548" width="27.42578125" style="845" customWidth="1"/>
    <col min="12549" max="12549" width="13.140625" style="845" customWidth="1"/>
    <col min="12550" max="12551" width="12.42578125" style="845" customWidth="1"/>
    <col min="12552" max="12552" width="13.42578125" style="845" customWidth="1"/>
    <col min="12553" max="12553" width="14.42578125" style="845" customWidth="1"/>
    <col min="12554" max="12554" width="19.140625" style="845" customWidth="1"/>
    <col min="12555" max="12555" width="1.85546875" style="845" customWidth="1"/>
    <col min="12556" max="12802" width="11.42578125" style="845"/>
    <col min="12803" max="12803" width="1.85546875" style="845" customWidth="1"/>
    <col min="12804" max="12804" width="27.42578125" style="845" customWidth="1"/>
    <col min="12805" max="12805" width="13.140625" style="845" customWidth="1"/>
    <col min="12806" max="12807" width="12.42578125" style="845" customWidth="1"/>
    <col min="12808" max="12808" width="13.42578125" style="845" customWidth="1"/>
    <col min="12809" max="12809" width="14.42578125" style="845" customWidth="1"/>
    <col min="12810" max="12810" width="19.140625" style="845" customWidth="1"/>
    <col min="12811" max="12811" width="1.85546875" style="845" customWidth="1"/>
    <col min="12812" max="13058" width="11.42578125" style="845"/>
    <col min="13059" max="13059" width="1.85546875" style="845" customWidth="1"/>
    <col min="13060" max="13060" width="27.42578125" style="845" customWidth="1"/>
    <col min="13061" max="13061" width="13.140625" style="845" customWidth="1"/>
    <col min="13062" max="13063" width="12.42578125" style="845" customWidth="1"/>
    <col min="13064" max="13064" width="13.42578125" style="845" customWidth="1"/>
    <col min="13065" max="13065" width="14.42578125" style="845" customWidth="1"/>
    <col min="13066" max="13066" width="19.140625" style="845" customWidth="1"/>
    <col min="13067" max="13067" width="1.85546875" style="845" customWidth="1"/>
    <col min="13068" max="13314" width="11.42578125" style="845"/>
    <col min="13315" max="13315" width="1.85546875" style="845" customWidth="1"/>
    <col min="13316" max="13316" width="27.42578125" style="845" customWidth="1"/>
    <col min="13317" max="13317" width="13.140625" style="845" customWidth="1"/>
    <col min="13318" max="13319" width="12.42578125" style="845" customWidth="1"/>
    <col min="13320" max="13320" width="13.42578125" style="845" customWidth="1"/>
    <col min="13321" max="13321" width="14.42578125" style="845" customWidth="1"/>
    <col min="13322" max="13322" width="19.140625" style="845" customWidth="1"/>
    <col min="13323" max="13323" width="1.85546875" style="845" customWidth="1"/>
    <col min="13324" max="13570" width="11.42578125" style="845"/>
    <col min="13571" max="13571" width="1.85546875" style="845" customWidth="1"/>
    <col min="13572" max="13572" width="27.42578125" style="845" customWidth="1"/>
    <col min="13573" max="13573" width="13.140625" style="845" customWidth="1"/>
    <col min="13574" max="13575" width="12.42578125" style="845" customWidth="1"/>
    <col min="13576" max="13576" width="13.42578125" style="845" customWidth="1"/>
    <col min="13577" max="13577" width="14.42578125" style="845" customWidth="1"/>
    <col min="13578" max="13578" width="19.140625" style="845" customWidth="1"/>
    <col min="13579" max="13579" width="1.85546875" style="845" customWidth="1"/>
    <col min="13580" max="13826" width="11.42578125" style="845"/>
    <col min="13827" max="13827" width="1.85546875" style="845" customWidth="1"/>
    <col min="13828" max="13828" width="27.42578125" style="845" customWidth="1"/>
    <col min="13829" max="13829" width="13.140625" style="845" customWidth="1"/>
    <col min="13830" max="13831" width="12.42578125" style="845" customWidth="1"/>
    <col min="13832" max="13832" width="13.42578125" style="845" customWidth="1"/>
    <col min="13833" max="13833" width="14.42578125" style="845" customWidth="1"/>
    <col min="13834" max="13834" width="19.140625" style="845" customWidth="1"/>
    <col min="13835" max="13835" width="1.85546875" style="845" customWidth="1"/>
    <col min="13836" max="14082" width="11.42578125" style="845"/>
    <col min="14083" max="14083" width="1.85546875" style="845" customWidth="1"/>
    <col min="14084" max="14084" width="27.42578125" style="845" customWidth="1"/>
    <col min="14085" max="14085" width="13.140625" style="845" customWidth="1"/>
    <col min="14086" max="14087" width="12.42578125" style="845" customWidth="1"/>
    <col min="14088" max="14088" width="13.42578125" style="845" customWidth="1"/>
    <col min="14089" max="14089" width="14.42578125" style="845" customWidth="1"/>
    <col min="14090" max="14090" width="19.140625" style="845" customWidth="1"/>
    <col min="14091" max="14091" width="1.85546875" style="845" customWidth="1"/>
    <col min="14092" max="14338" width="11.42578125" style="845"/>
    <col min="14339" max="14339" width="1.85546875" style="845" customWidth="1"/>
    <col min="14340" max="14340" width="27.42578125" style="845" customWidth="1"/>
    <col min="14341" max="14341" width="13.140625" style="845" customWidth="1"/>
    <col min="14342" max="14343" width="12.42578125" style="845" customWidth="1"/>
    <col min="14344" max="14344" width="13.42578125" style="845" customWidth="1"/>
    <col min="14345" max="14345" width="14.42578125" style="845" customWidth="1"/>
    <col min="14346" max="14346" width="19.140625" style="845" customWidth="1"/>
    <col min="14347" max="14347" width="1.85546875" style="845" customWidth="1"/>
    <col min="14348" max="14594" width="11.42578125" style="845"/>
    <col min="14595" max="14595" width="1.85546875" style="845" customWidth="1"/>
    <col min="14596" max="14596" width="27.42578125" style="845" customWidth="1"/>
    <col min="14597" max="14597" width="13.140625" style="845" customWidth="1"/>
    <col min="14598" max="14599" width="12.42578125" style="845" customWidth="1"/>
    <col min="14600" max="14600" width="13.42578125" style="845" customWidth="1"/>
    <col min="14601" max="14601" width="14.42578125" style="845" customWidth="1"/>
    <col min="14602" max="14602" width="19.140625" style="845" customWidth="1"/>
    <col min="14603" max="14603" width="1.85546875" style="845" customWidth="1"/>
    <col min="14604" max="14850" width="11.42578125" style="845"/>
    <col min="14851" max="14851" width="1.85546875" style="845" customWidth="1"/>
    <col min="14852" max="14852" width="27.42578125" style="845" customWidth="1"/>
    <col min="14853" max="14853" width="13.140625" style="845" customWidth="1"/>
    <col min="14854" max="14855" width="12.42578125" style="845" customWidth="1"/>
    <col min="14856" max="14856" width="13.42578125" style="845" customWidth="1"/>
    <col min="14857" max="14857" width="14.42578125" style="845" customWidth="1"/>
    <col min="14858" max="14858" width="19.140625" style="845" customWidth="1"/>
    <col min="14859" max="14859" width="1.85546875" style="845" customWidth="1"/>
    <col min="14860" max="15106" width="11.42578125" style="845"/>
    <col min="15107" max="15107" width="1.85546875" style="845" customWidth="1"/>
    <col min="15108" max="15108" width="27.42578125" style="845" customWidth="1"/>
    <col min="15109" max="15109" width="13.140625" style="845" customWidth="1"/>
    <col min="15110" max="15111" width="12.42578125" style="845" customWidth="1"/>
    <col min="15112" max="15112" width="13.42578125" style="845" customWidth="1"/>
    <col min="15113" max="15113" width="14.42578125" style="845" customWidth="1"/>
    <col min="15114" max="15114" width="19.140625" style="845" customWidth="1"/>
    <col min="15115" max="15115" width="1.85546875" style="845" customWidth="1"/>
    <col min="15116" max="15362" width="11.42578125" style="845"/>
    <col min="15363" max="15363" width="1.85546875" style="845" customWidth="1"/>
    <col min="15364" max="15364" width="27.42578125" style="845" customWidth="1"/>
    <col min="15365" max="15365" width="13.140625" style="845" customWidth="1"/>
    <col min="15366" max="15367" width="12.42578125" style="845" customWidth="1"/>
    <col min="15368" max="15368" width="13.42578125" style="845" customWidth="1"/>
    <col min="15369" max="15369" width="14.42578125" style="845" customWidth="1"/>
    <col min="15370" max="15370" width="19.140625" style="845" customWidth="1"/>
    <col min="15371" max="15371" width="1.85546875" style="845" customWidth="1"/>
    <col min="15372" max="15618" width="11.42578125" style="845"/>
    <col min="15619" max="15619" width="1.85546875" style="845" customWidth="1"/>
    <col min="15620" max="15620" width="27.42578125" style="845" customWidth="1"/>
    <col min="15621" max="15621" width="13.140625" style="845" customWidth="1"/>
    <col min="15622" max="15623" width="12.42578125" style="845" customWidth="1"/>
    <col min="15624" max="15624" width="13.42578125" style="845" customWidth="1"/>
    <col min="15625" max="15625" width="14.42578125" style="845" customWidth="1"/>
    <col min="15626" max="15626" width="19.140625" style="845" customWidth="1"/>
    <col min="15627" max="15627" width="1.85546875" style="845" customWidth="1"/>
    <col min="15628" max="15874" width="11.42578125" style="845"/>
    <col min="15875" max="15875" width="1.85546875" style="845" customWidth="1"/>
    <col min="15876" max="15876" width="27.42578125" style="845" customWidth="1"/>
    <col min="15877" max="15877" width="13.140625" style="845" customWidth="1"/>
    <col min="15878" max="15879" width="12.42578125" style="845" customWidth="1"/>
    <col min="15880" max="15880" width="13.42578125" style="845" customWidth="1"/>
    <col min="15881" max="15881" width="14.42578125" style="845" customWidth="1"/>
    <col min="15882" max="15882" width="19.140625" style="845" customWidth="1"/>
    <col min="15883" max="15883" width="1.85546875" style="845" customWidth="1"/>
    <col min="15884" max="16130" width="11.42578125" style="845"/>
    <col min="16131" max="16131" width="1.85546875" style="845" customWidth="1"/>
    <col min="16132" max="16132" width="27.42578125" style="845" customWidth="1"/>
    <col min="16133" max="16133" width="13.140625" style="845" customWidth="1"/>
    <col min="16134" max="16135" width="12.42578125" style="845" customWidth="1"/>
    <col min="16136" max="16136" width="13.42578125" style="845" customWidth="1"/>
    <col min="16137" max="16137" width="14.42578125" style="845" customWidth="1"/>
    <col min="16138" max="16138" width="19.140625" style="845" customWidth="1"/>
    <col min="16139" max="16139" width="1.85546875" style="845" customWidth="1"/>
    <col min="16140" max="16384" width="11.42578125" style="845"/>
  </cols>
  <sheetData>
    <row r="1" spans="2:15" ht="11.25" customHeight="1" thickBot="1">
      <c r="B1" s="840"/>
      <c r="C1" s="841"/>
      <c r="D1" s="841"/>
      <c r="E1" s="841"/>
      <c r="F1" s="841"/>
      <c r="G1" s="842"/>
      <c r="H1" s="841"/>
      <c r="I1" s="843"/>
      <c r="J1" s="842"/>
      <c r="K1" s="844"/>
    </row>
    <row r="2" spans="2:15" ht="71.25" customHeight="1" thickBot="1">
      <c r="B2" s="846"/>
      <c r="C2" s="1730"/>
      <c r="D2" s="1731"/>
      <c r="E2" s="1732" t="s">
        <v>58</v>
      </c>
      <c r="F2" s="1733"/>
      <c r="G2" s="1732" t="s">
        <v>1804</v>
      </c>
      <c r="H2" s="1733"/>
      <c r="I2" s="1733"/>
      <c r="J2" s="1734"/>
      <c r="K2" s="847"/>
    </row>
    <row r="3" spans="2:15" ht="64.5" customHeight="1" thickBot="1">
      <c r="B3" s="846"/>
      <c r="C3" s="1733"/>
      <c r="D3" s="1733"/>
      <c r="E3" s="1733"/>
      <c r="F3" s="1733"/>
      <c r="G3" s="1733"/>
      <c r="H3" s="1733"/>
      <c r="I3" s="1733"/>
      <c r="J3" s="1733"/>
      <c r="K3" s="847"/>
      <c r="N3" s="848"/>
      <c r="O3" s="848"/>
    </row>
    <row r="4" spans="2:15" ht="38.25" customHeight="1" thickBot="1">
      <c r="B4" s="846"/>
      <c r="C4" s="849" t="s">
        <v>1778</v>
      </c>
      <c r="D4" s="850">
        <v>12.1</v>
      </c>
      <c r="E4" s="1735" t="str">
        <f>+'PRESUPUESTO OFICIAL'!G63</f>
        <v>INSTALACIONES Y/O REPARACIONES ELECTRICAS</v>
      </c>
      <c r="F4" s="1735"/>
      <c r="G4" s="1735"/>
      <c r="H4" s="1735"/>
      <c r="I4" s="851" t="s">
        <v>1779</v>
      </c>
      <c r="J4" s="852" t="s">
        <v>1810</v>
      </c>
      <c r="K4" s="847"/>
      <c r="N4" s="848"/>
      <c r="O4" s="848"/>
    </row>
    <row r="5" spans="2:15" ht="13.5" customHeight="1">
      <c r="B5" s="846"/>
      <c r="C5" s="853" t="s">
        <v>1780</v>
      </c>
      <c r="D5" s="853"/>
      <c r="E5" s="854"/>
      <c r="F5" s="854"/>
      <c r="G5" s="854"/>
      <c r="H5" s="854"/>
      <c r="I5" s="855"/>
      <c r="J5" s="856"/>
      <c r="K5" s="847"/>
      <c r="N5" s="848"/>
      <c r="O5" s="848"/>
    </row>
    <row r="6" spans="2:15" s="861" customFormat="1">
      <c r="B6" s="857"/>
      <c r="C6" s="1725" t="s">
        <v>310</v>
      </c>
      <c r="D6" s="1725"/>
      <c r="E6" s="1725"/>
      <c r="F6" s="440" t="s">
        <v>1781</v>
      </c>
      <c r="G6" s="440" t="s">
        <v>1782</v>
      </c>
      <c r="H6" s="440" t="s">
        <v>1783</v>
      </c>
      <c r="I6" s="858" t="s">
        <v>1784</v>
      </c>
      <c r="J6" s="859"/>
      <c r="K6" s="860"/>
      <c r="N6" s="848"/>
      <c r="O6" s="848"/>
    </row>
    <row r="7" spans="2:15" ht="12.75" customHeight="1">
      <c r="B7" s="846"/>
      <c r="C7" s="1726" t="s">
        <v>59</v>
      </c>
      <c r="D7" s="1578"/>
      <c r="E7" s="1579"/>
      <c r="F7" s="862" t="s">
        <v>195</v>
      </c>
      <c r="G7" s="862"/>
      <c r="H7" s="863">
        <v>0.1</v>
      </c>
      <c r="I7" s="864">
        <f>+J38*H7</f>
        <v>670.3125</v>
      </c>
      <c r="J7" s="865"/>
      <c r="K7" s="847"/>
      <c r="M7" s="866"/>
      <c r="N7" s="848"/>
      <c r="O7" s="848"/>
    </row>
    <row r="8" spans="2:15" ht="12.75" customHeight="1">
      <c r="B8" s="846"/>
      <c r="C8" s="1726" t="s">
        <v>1785</v>
      </c>
      <c r="D8" s="1578"/>
      <c r="E8" s="1579"/>
      <c r="F8" s="867" t="s">
        <v>1786</v>
      </c>
      <c r="G8" s="862">
        <f>+'MATRIZ DE MERCADO LA LT'!J166</f>
        <v>1837.675</v>
      </c>
      <c r="H8" s="863">
        <v>0.5</v>
      </c>
      <c r="I8" s="864">
        <f>IF(H8&lt;&gt;0,G8/H8,"")</f>
        <v>3675.35</v>
      </c>
      <c r="J8" s="865"/>
      <c r="K8" s="847"/>
      <c r="M8" s="866"/>
      <c r="N8" s="848"/>
      <c r="O8" s="848"/>
    </row>
    <row r="9" spans="2:15" ht="12.75" customHeight="1">
      <c r="B9" s="846"/>
      <c r="C9" s="1726"/>
      <c r="D9" s="1578"/>
      <c r="E9" s="1579"/>
      <c r="F9" s="862"/>
      <c r="G9" s="862"/>
      <c r="H9" s="863"/>
      <c r="I9" s="864" t="str">
        <f>IF(H9&lt;&gt;0,G9/H9,"")</f>
        <v/>
      </c>
      <c r="J9" s="865"/>
      <c r="K9" s="847"/>
      <c r="M9" s="866"/>
      <c r="N9" s="848"/>
      <c r="O9" s="848"/>
    </row>
    <row r="10" spans="2:15" ht="12.75" customHeight="1">
      <c r="B10" s="846"/>
      <c r="C10" s="1726"/>
      <c r="D10" s="1578"/>
      <c r="E10" s="1579"/>
      <c r="G10" s="862"/>
      <c r="H10" s="863"/>
      <c r="I10" s="864"/>
      <c r="J10" s="865"/>
      <c r="K10" s="847"/>
      <c r="M10" s="866"/>
      <c r="N10" s="848"/>
      <c r="O10" s="848"/>
    </row>
    <row r="11" spans="2:15" ht="12.75" customHeight="1">
      <c r="B11" s="846"/>
      <c r="C11" s="1726" t="s">
        <v>1807</v>
      </c>
      <c r="D11" s="1578"/>
      <c r="E11" s="1579"/>
      <c r="F11" s="867"/>
      <c r="G11" s="868"/>
      <c r="H11" s="440"/>
      <c r="I11" s="869"/>
      <c r="J11" s="865"/>
      <c r="K11" s="847"/>
      <c r="M11" s="866"/>
      <c r="N11" s="848"/>
      <c r="O11" s="848"/>
    </row>
    <row r="12" spans="2:15" ht="12.75" customHeight="1">
      <c r="B12" s="846"/>
      <c r="C12" s="854"/>
      <c r="D12" s="854"/>
      <c r="E12" s="854"/>
      <c r="F12" s="870"/>
      <c r="G12" s="854"/>
      <c r="H12" s="854"/>
      <c r="I12" s="855" t="s">
        <v>1787</v>
      </c>
      <c r="J12" s="865">
        <f>SUM(I7:I11)</f>
        <v>4345.6625000000004</v>
      </c>
      <c r="K12" s="847"/>
      <c r="M12" s="866"/>
      <c r="N12" s="848"/>
      <c r="O12" s="848"/>
    </row>
    <row r="13" spans="2:15" ht="12.75" customHeight="1">
      <c r="B13" s="846"/>
      <c r="C13" s="854"/>
      <c r="D13" s="854"/>
      <c r="E13" s="854"/>
      <c r="F13" s="870"/>
      <c r="G13" s="854"/>
      <c r="H13" s="854"/>
      <c r="I13" s="855"/>
      <c r="J13" s="856"/>
      <c r="K13" s="847"/>
      <c r="M13" s="866"/>
      <c r="N13" s="848"/>
      <c r="O13" s="848"/>
    </row>
    <row r="14" spans="2:15" ht="12.75" customHeight="1">
      <c r="B14" s="846"/>
      <c r="C14" s="853" t="s">
        <v>1788</v>
      </c>
      <c r="D14" s="853"/>
      <c r="E14" s="854"/>
      <c r="F14" s="870"/>
      <c r="G14" s="854"/>
      <c r="H14" s="854"/>
      <c r="I14" s="855"/>
      <c r="J14" s="856"/>
      <c r="K14" s="847"/>
      <c r="M14" s="866"/>
      <c r="N14" s="848"/>
      <c r="O14" s="848"/>
    </row>
    <row r="15" spans="2:15" s="861" customFormat="1" ht="13.5" customHeight="1">
      <c r="B15" s="857"/>
      <c r="C15" s="1725" t="s">
        <v>310</v>
      </c>
      <c r="D15" s="1725"/>
      <c r="E15" s="1725"/>
      <c r="F15" s="440" t="s">
        <v>1781</v>
      </c>
      <c r="G15" s="440" t="s">
        <v>1789</v>
      </c>
      <c r="H15" s="440" t="s">
        <v>1790</v>
      </c>
      <c r="I15" s="858" t="s">
        <v>1784</v>
      </c>
      <c r="J15" s="859"/>
      <c r="K15" s="860"/>
      <c r="M15" s="871"/>
      <c r="N15" s="848"/>
      <c r="O15" s="848"/>
    </row>
    <row r="16" spans="2:15">
      <c r="B16" s="846"/>
      <c r="C16" s="1726"/>
      <c r="D16" s="1578"/>
      <c r="E16" s="1579"/>
      <c r="F16" s="867"/>
      <c r="G16" s="862"/>
      <c r="H16" s="863"/>
      <c r="I16" s="864"/>
      <c r="J16" s="865"/>
      <c r="K16" s="847"/>
      <c r="M16" s="866"/>
      <c r="N16" s="848"/>
      <c r="O16" s="848"/>
    </row>
    <row r="17" spans="2:16" ht="12.75" customHeight="1">
      <c r="B17" s="846"/>
      <c r="C17" s="1726"/>
      <c r="D17" s="1578"/>
      <c r="E17" s="1579"/>
      <c r="F17" s="867"/>
      <c r="G17" s="862"/>
      <c r="H17" s="863"/>
      <c r="I17" s="864"/>
      <c r="J17" s="865"/>
      <c r="K17" s="847"/>
      <c r="M17" s="866"/>
      <c r="N17" s="848"/>
      <c r="O17" s="848"/>
    </row>
    <row r="18" spans="2:16" ht="12.75" customHeight="1">
      <c r="B18" s="846"/>
      <c r="C18" s="1726"/>
      <c r="D18" s="1578"/>
      <c r="E18" s="1579"/>
      <c r="F18" s="867"/>
      <c r="G18" s="862"/>
      <c r="H18" s="863"/>
      <c r="I18" s="864"/>
      <c r="J18" s="865"/>
      <c r="K18" s="847"/>
      <c r="N18" s="848"/>
      <c r="O18" s="848"/>
    </row>
    <row r="19" spans="2:16" ht="12.75" customHeight="1">
      <c r="B19" s="846"/>
      <c r="C19" s="1726"/>
      <c r="D19" s="1578"/>
      <c r="E19" s="1579"/>
      <c r="F19" s="867"/>
      <c r="G19" s="862"/>
      <c r="H19" s="863"/>
      <c r="I19" s="864"/>
      <c r="J19" s="865"/>
      <c r="K19" s="847"/>
      <c r="N19" s="872"/>
    </row>
    <row r="20" spans="2:16" ht="12.75" customHeight="1">
      <c r="B20" s="846"/>
      <c r="C20" s="1726"/>
      <c r="D20" s="1578"/>
      <c r="E20" s="1579"/>
      <c r="F20" s="867"/>
      <c r="G20" s="862"/>
      <c r="H20" s="863"/>
      <c r="I20" s="864"/>
      <c r="J20" s="865"/>
      <c r="K20" s="847"/>
    </row>
    <row r="21" spans="2:16" ht="12.75" customHeight="1">
      <c r="B21" s="846"/>
      <c r="C21" s="1726"/>
      <c r="D21" s="1578"/>
      <c r="E21" s="1579"/>
      <c r="F21" s="867"/>
      <c r="G21" s="862"/>
      <c r="H21" s="863"/>
      <c r="I21" s="864"/>
      <c r="J21" s="865"/>
      <c r="K21" s="847"/>
    </row>
    <row r="22" spans="2:16">
      <c r="B22" s="846"/>
      <c r="C22" s="1726"/>
      <c r="D22" s="1578"/>
      <c r="E22" s="1579"/>
      <c r="F22" s="867"/>
      <c r="G22" s="862"/>
      <c r="H22" s="863"/>
      <c r="I22" s="864"/>
      <c r="J22" s="865"/>
      <c r="K22" s="847"/>
      <c r="N22" s="848"/>
      <c r="O22" s="848"/>
    </row>
    <row r="23" spans="2:16" ht="12.75" customHeight="1">
      <c r="B23" s="846"/>
      <c r="C23" s="854"/>
      <c r="D23" s="854"/>
      <c r="E23" s="854"/>
      <c r="F23" s="870"/>
      <c r="G23" s="854"/>
      <c r="H23" s="854"/>
      <c r="I23" s="855" t="s">
        <v>1787</v>
      </c>
      <c r="J23" s="873">
        <f>SUM(I16:I22)</f>
        <v>0</v>
      </c>
      <c r="K23" s="847"/>
      <c r="N23" s="866"/>
      <c r="O23" s="848"/>
      <c r="P23" s="848"/>
    </row>
    <row r="24" spans="2:16" ht="12.75" customHeight="1">
      <c r="B24" s="846"/>
      <c r="C24" s="854"/>
      <c r="D24" s="854"/>
      <c r="E24" s="854"/>
      <c r="F24" s="870"/>
      <c r="G24" s="854"/>
      <c r="H24" s="854"/>
      <c r="I24" s="855"/>
      <c r="J24" s="856"/>
      <c r="K24" s="847"/>
      <c r="N24" s="866"/>
      <c r="O24" s="848"/>
      <c r="P24" s="848"/>
    </row>
    <row r="25" spans="2:16" ht="12.75" customHeight="1">
      <c r="B25" s="846"/>
      <c r="C25" s="853" t="s">
        <v>1791</v>
      </c>
      <c r="D25" s="853"/>
      <c r="E25" s="854"/>
      <c r="F25" s="870"/>
      <c r="G25" s="854"/>
      <c r="H25" s="854"/>
      <c r="I25" s="855"/>
      <c r="J25" s="856"/>
      <c r="K25" s="847"/>
      <c r="N25" s="866"/>
      <c r="O25" s="848"/>
      <c r="P25" s="848"/>
    </row>
    <row r="26" spans="2:16" s="861" customFormat="1" ht="12.75" customHeight="1">
      <c r="B26" s="857"/>
      <c r="C26" s="1725" t="s">
        <v>310</v>
      </c>
      <c r="D26" s="1725"/>
      <c r="E26" s="1725"/>
      <c r="F26" s="440" t="s">
        <v>1781</v>
      </c>
      <c r="G26" s="440" t="s">
        <v>1792</v>
      </c>
      <c r="H26" s="440" t="s">
        <v>1744</v>
      </c>
      <c r="I26" s="858" t="s">
        <v>1784</v>
      </c>
      <c r="J26" s="859"/>
      <c r="K26" s="860"/>
      <c r="O26" s="848"/>
      <c r="P26" s="848"/>
    </row>
    <row r="27" spans="2:16" ht="13.5" customHeight="1">
      <c r="B27" s="846"/>
      <c r="C27" s="1727"/>
      <c r="D27" s="1728"/>
      <c r="E27" s="1729"/>
      <c r="F27" s="867"/>
      <c r="G27" s="867"/>
      <c r="H27" s="862"/>
      <c r="I27" s="864"/>
      <c r="J27" s="865"/>
      <c r="K27" s="847"/>
      <c r="O27" s="872"/>
    </row>
    <row r="28" spans="2:16" ht="13.5" customHeight="1">
      <c r="B28" s="846"/>
      <c r="C28" s="1726"/>
      <c r="D28" s="1578"/>
      <c r="E28" s="1579"/>
      <c r="F28" s="867"/>
      <c r="G28" s="867"/>
      <c r="H28" s="862"/>
      <c r="I28" s="864"/>
      <c r="J28" s="865"/>
      <c r="K28" s="847"/>
      <c r="O28" s="872"/>
    </row>
    <row r="29" spans="2:16" ht="13.5" customHeight="1">
      <c r="B29" s="846"/>
      <c r="C29" s="1726"/>
      <c r="D29" s="1578"/>
      <c r="E29" s="1579"/>
      <c r="F29" s="867"/>
      <c r="G29" s="867"/>
      <c r="H29" s="862"/>
      <c r="I29" s="864"/>
      <c r="J29" s="865"/>
      <c r="K29" s="847"/>
      <c r="O29" s="872"/>
    </row>
    <row r="30" spans="2:16">
      <c r="B30" s="846"/>
      <c r="C30" s="854"/>
      <c r="D30" s="854"/>
      <c r="E30" s="854"/>
      <c r="F30" s="870"/>
      <c r="G30" s="854"/>
      <c r="H30" s="854"/>
      <c r="I30" s="855" t="s">
        <v>1787</v>
      </c>
      <c r="J30" s="865">
        <f>SUM(I27:I29)</f>
        <v>0</v>
      </c>
      <c r="K30" s="847"/>
    </row>
    <row r="31" spans="2:16">
      <c r="B31" s="846"/>
      <c r="C31" s="854"/>
      <c r="D31" s="854"/>
      <c r="E31" s="854"/>
      <c r="F31" s="870"/>
      <c r="G31" s="854"/>
      <c r="H31" s="854"/>
      <c r="I31" s="855"/>
      <c r="J31" s="856"/>
      <c r="K31" s="847"/>
    </row>
    <row r="32" spans="2:16" ht="12.75" customHeight="1">
      <c r="B32" s="846"/>
      <c r="C32" s="853" t="s">
        <v>1793</v>
      </c>
      <c r="D32" s="853"/>
      <c r="E32" s="854"/>
      <c r="F32" s="870"/>
      <c r="G32" s="854"/>
      <c r="H32" s="854"/>
      <c r="I32" s="855"/>
      <c r="J32" s="856"/>
      <c r="K32" s="847"/>
    </row>
    <row r="33" spans="2:12" s="861" customFormat="1" ht="12.75" customHeight="1">
      <c r="B33" s="857"/>
      <c r="C33" s="1725" t="s">
        <v>310</v>
      </c>
      <c r="D33" s="1725"/>
      <c r="E33" s="1725"/>
      <c r="F33" s="440" t="s">
        <v>1794</v>
      </c>
      <c r="G33" s="440" t="s">
        <v>1795</v>
      </c>
      <c r="H33" s="440" t="s">
        <v>1796</v>
      </c>
      <c r="I33" s="858" t="s">
        <v>1784</v>
      </c>
      <c r="J33" s="859"/>
      <c r="K33" s="860"/>
    </row>
    <row r="34" spans="2:12" ht="12.75" customHeight="1">
      <c r="B34" s="846"/>
      <c r="C34" s="1721" t="s">
        <v>194</v>
      </c>
      <c r="D34" s="1567"/>
      <c r="E34" s="1568"/>
      <c r="F34" s="864">
        <f>+'MATRIZ DE MERCADO LA LT'!J245</f>
        <v>53625</v>
      </c>
      <c r="G34" s="874"/>
      <c r="H34" s="863">
        <v>0.125</v>
      </c>
      <c r="I34" s="864">
        <f>+F34*H34</f>
        <v>6703.125</v>
      </c>
      <c r="J34" s="865"/>
      <c r="K34" s="847"/>
    </row>
    <row r="35" spans="2:12" ht="12.75" customHeight="1">
      <c r="B35" s="846"/>
      <c r="C35" s="1721"/>
      <c r="D35" s="1567"/>
      <c r="E35" s="1568"/>
      <c r="F35" s="864"/>
      <c r="G35" s="874"/>
      <c r="H35" s="863"/>
      <c r="I35" s="864"/>
      <c r="J35" s="865"/>
      <c r="K35" s="847"/>
    </row>
    <row r="36" spans="2:12" ht="12.75" customHeight="1">
      <c r="B36" s="846"/>
      <c r="C36" s="1721"/>
      <c r="D36" s="1567"/>
      <c r="E36" s="1568"/>
      <c r="F36" s="875"/>
      <c r="G36" s="874"/>
      <c r="H36" s="876"/>
      <c r="I36" s="869"/>
      <c r="J36" s="865"/>
      <c r="K36" s="847"/>
    </row>
    <row r="37" spans="2:12" ht="12.75" customHeight="1">
      <c r="B37" s="846"/>
      <c r="C37" s="1722"/>
      <c r="D37" s="1723"/>
      <c r="E37" s="1724"/>
      <c r="F37" s="875"/>
      <c r="G37" s="874"/>
      <c r="H37" s="876"/>
      <c r="I37" s="869"/>
      <c r="J37" s="865"/>
      <c r="K37" s="847"/>
    </row>
    <row r="38" spans="2:12" ht="17.25" customHeight="1">
      <c r="B38" s="846"/>
      <c r="C38" s="877"/>
      <c r="D38" s="877"/>
      <c r="E38" s="877"/>
      <c r="F38" s="877"/>
      <c r="G38" s="877"/>
      <c r="H38" s="877"/>
      <c r="I38" s="878" t="s">
        <v>1787</v>
      </c>
      <c r="J38" s="879">
        <f>SUM(I34:I37)</f>
        <v>6703.125</v>
      </c>
      <c r="K38" s="847"/>
    </row>
    <row r="39" spans="2:12" ht="17.25" customHeight="1">
      <c r="B39" s="846"/>
      <c r="C39" s="880"/>
      <c r="D39" s="880"/>
      <c r="E39" s="880"/>
      <c r="F39" s="880"/>
      <c r="G39" s="880"/>
      <c r="H39" s="881"/>
      <c r="I39" s="882" t="s">
        <v>1797</v>
      </c>
      <c r="J39" s="883">
        <f>+J12+J23+J30+J38</f>
        <v>11048.7875</v>
      </c>
      <c r="K39" s="847"/>
    </row>
    <row r="40" spans="2:12" ht="17.25" customHeight="1">
      <c r="B40" s="846"/>
      <c r="C40" s="880"/>
      <c r="D40" s="880"/>
      <c r="E40" s="880"/>
      <c r="F40" s="880"/>
      <c r="G40" s="1719" t="s">
        <v>1751</v>
      </c>
      <c r="H40" s="1719"/>
      <c r="I40" s="884">
        <v>0.22</v>
      </c>
      <c r="J40" s="885">
        <f>J39*I40</f>
        <v>2430.7332500000002</v>
      </c>
      <c r="K40" s="847"/>
    </row>
    <row r="41" spans="2:12" ht="17.25" customHeight="1">
      <c r="B41" s="846"/>
      <c r="C41" s="880"/>
      <c r="D41" s="880"/>
      <c r="E41" s="880"/>
      <c r="F41" s="880"/>
      <c r="G41" s="1719" t="s">
        <v>1752</v>
      </c>
      <c r="H41" s="1719"/>
      <c r="I41" s="884">
        <v>0.02</v>
      </c>
      <c r="J41" s="885">
        <f>J39*I41</f>
        <v>220.97575000000001</v>
      </c>
      <c r="K41" s="847"/>
    </row>
    <row r="42" spans="2:12" ht="17.25" customHeight="1">
      <c r="B42" s="846"/>
      <c r="C42" s="880"/>
      <c r="D42" s="880"/>
      <c r="E42" s="880"/>
      <c r="F42" s="880"/>
      <c r="G42" s="1719" t="s">
        <v>1753</v>
      </c>
      <c r="H42" s="1719"/>
      <c r="I42" s="884">
        <v>0.05</v>
      </c>
      <c r="J42" s="885">
        <f>J39*I42</f>
        <v>552.43937500000004</v>
      </c>
      <c r="K42" s="847"/>
    </row>
    <row r="43" spans="2:12" ht="17.25" customHeight="1">
      <c r="B43" s="846"/>
      <c r="C43" s="880"/>
      <c r="D43" s="880"/>
      <c r="E43" s="880"/>
      <c r="F43" s="880"/>
      <c r="G43" s="1719" t="s">
        <v>1754</v>
      </c>
      <c r="H43" s="1719"/>
      <c r="I43" s="1719"/>
      <c r="J43" s="886">
        <f>ROUND(J39+J40+J41+J42,0)</f>
        <v>14253</v>
      </c>
      <c r="K43" s="847"/>
      <c r="L43" s="887"/>
    </row>
    <row r="44" spans="2:12" ht="19.5" customHeight="1" thickBot="1">
      <c r="B44" s="877"/>
      <c r="C44" s="880"/>
      <c r="D44" s="880"/>
      <c r="E44" s="888"/>
      <c r="F44" s="1720"/>
      <c r="G44" s="1720"/>
      <c r="H44" s="1720"/>
      <c r="I44" s="1720"/>
      <c r="J44" s="889"/>
      <c r="K44" s="890"/>
      <c r="L44" s="891"/>
    </row>
    <row r="45" spans="2:12" ht="19.5" customHeight="1">
      <c r="B45" s="846"/>
      <c r="C45" s="854"/>
      <c r="D45" s="854"/>
      <c r="E45" s="854"/>
      <c r="F45" s="854"/>
      <c r="G45" s="892"/>
      <c r="H45" s="892"/>
      <c r="I45" s="892"/>
      <c r="J45" s="856"/>
      <c r="K45" s="847"/>
      <c r="L45" s="891"/>
    </row>
    <row r="46" spans="2:12" ht="12.75" customHeight="1">
      <c r="B46" s="846"/>
      <c r="C46" s="845" t="s">
        <v>1798</v>
      </c>
      <c r="H46" s="894" t="s">
        <v>1799</v>
      </c>
      <c r="I46" s="895"/>
      <c r="J46" s="896"/>
      <c r="K46" s="847"/>
    </row>
    <row r="47" spans="2:12" ht="12.75" customHeight="1">
      <c r="B47" s="846"/>
      <c r="H47" s="894"/>
      <c r="J47" s="845"/>
      <c r="K47" s="847"/>
    </row>
    <row r="48" spans="2:12" ht="12.75" customHeight="1">
      <c r="B48" s="846"/>
      <c r="C48" s="845" t="s">
        <v>1800</v>
      </c>
      <c r="H48" s="894" t="s">
        <v>1801</v>
      </c>
      <c r="I48" s="895"/>
      <c r="J48" s="898"/>
      <c r="K48" s="847"/>
    </row>
    <row r="49" spans="2:11" ht="9" customHeight="1">
      <c r="B49" s="846"/>
      <c r="H49" s="894"/>
      <c r="J49" s="845"/>
      <c r="K49" s="847"/>
    </row>
    <row r="50" spans="2:11" ht="9.75" customHeight="1" thickBot="1">
      <c r="B50" s="899"/>
      <c r="C50" s="900"/>
      <c r="D50" s="900"/>
      <c r="E50" s="900"/>
      <c r="F50" s="900"/>
      <c r="G50" s="901"/>
      <c r="H50" s="900"/>
      <c r="I50" s="902"/>
      <c r="J50" s="901"/>
      <c r="K50" s="890"/>
    </row>
  </sheetData>
  <mergeCells count="33">
    <mergeCell ref="C15:E15"/>
    <mergeCell ref="C2:D2"/>
    <mergeCell ref="E2:F2"/>
    <mergeCell ref="G2:J2"/>
    <mergeCell ref="C3:J3"/>
    <mergeCell ref="E4:H4"/>
    <mergeCell ref="C6:E6"/>
    <mergeCell ref="C7:E7"/>
    <mergeCell ref="C8:E8"/>
    <mergeCell ref="C9:E9"/>
    <mergeCell ref="C10:E10"/>
    <mergeCell ref="C11:E11"/>
    <mergeCell ref="C33:E33"/>
    <mergeCell ref="C16:E16"/>
    <mergeCell ref="C17:E17"/>
    <mergeCell ref="C18:E18"/>
    <mergeCell ref="C19:E19"/>
    <mergeCell ref="C20:E20"/>
    <mergeCell ref="C21:E21"/>
    <mergeCell ref="C22:E22"/>
    <mergeCell ref="C26:E26"/>
    <mergeCell ref="C27:E27"/>
    <mergeCell ref="C28:E28"/>
    <mergeCell ref="C29:E29"/>
    <mergeCell ref="G42:H42"/>
    <mergeCell ref="G43:I43"/>
    <mergeCell ref="F44:I44"/>
    <mergeCell ref="C34:E34"/>
    <mergeCell ref="C35:E35"/>
    <mergeCell ref="C36:E36"/>
    <mergeCell ref="C37:E37"/>
    <mergeCell ref="G40:H40"/>
    <mergeCell ref="G41:H41"/>
  </mergeCells>
  <printOptions horizontalCentered="1"/>
  <pageMargins left="0.70866141732283472" right="0.70866141732283472" top="0.74803149606299213" bottom="0.74803149606299213" header="0.31496062992125984" footer="0.31496062992125984"/>
  <pageSetup scale="74" fitToHeight="0" orientation="portrait" r:id="rId1"/>
  <colBreaks count="1" manualBreakCount="1">
    <brk id="11" max="45" man="1"/>
  </colBreaks>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E4E71-7547-49A7-861E-018D3FBA9A9D}">
  <sheetPr>
    <pageSetUpPr fitToPage="1"/>
  </sheetPr>
  <dimension ref="B1:P50"/>
  <sheetViews>
    <sheetView view="pageBreakPreview" topLeftCell="B19" zoomScale="89" zoomScaleNormal="100" zoomScaleSheetLayoutView="89" workbookViewId="0">
      <selection activeCell="J5" sqref="J5"/>
    </sheetView>
  </sheetViews>
  <sheetFormatPr baseColWidth="10" defaultRowHeight="12.75"/>
  <cols>
    <col min="1" max="1" width="11.42578125" style="845"/>
    <col min="2" max="2" width="1.85546875" style="845" customWidth="1"/>
    <col min="3" max="4" width="15.7109375" style="845" customWidth="1"/>
    <col min="5" max="5" width="9.85546875" style="845" customWidth="1"/>
    <col min="6" max="6" width="12.42578125" style="845" customWidth="1"/>
    <col min="7" max="7" width="14.85546875" style="893" customWidth="1"/>
    <col min="8" max="8" width="18.42578125" style="845" customWidth="1"/>
    <col min="9" max="9" width="14.42578125" style="897" customWidth="1"/>
    <col min="10" max="10" width="19.140625" style="893" customWidth="1"/>
    <col min="11" max="11" width="1.85546875" style="845" customWidth="1"/>
    <col min="12" max="258" width="11.42578125" style="845"/>
    <col min="259" max="259" width="1.85546875" style="845" customWidth="1"/>
    <col min="260" max="260" width="27.42578125" style="845" customWidth="1"/>
    <col min="261" max="261" width="13.140625" style="845" customWidth="1"/>
    <col min="262" max="263" width="12.42578125" style="845" customWidth="1"/>
    <col min="264" max="264" width="13.42578125" style="845" customWidth="1"/>
    <col min="265" max="265" width="14.42578125" style="845" customWidth="1"/>
    <col min="266" max="266" width="19.140625" style="845" customWidth="1"/>
    <col min="267" max="267" width="1.85546875" style="845" customWidth="1"/>
    <col min="268" max="514" width="11.42578125" style="845"/>
    <col min="515" max="515" width="1.85546875" style="845" customWidth="1"/>
    <col min="516" max="516" width="27.42578125" style="845" customWidth="1"/>
    <col min="517" max="517" width="13.140625" style="845" customWidth="1"/>
    <col min="518" max="519" width="12.42578125" style="845" customWidth="1"/>
    <col min="520" max="520" width="13.42578125" style="845" customWidth="1"/>
    <col min="521" max="521" width="14.42578125" style="845" customWidth="1"/>
    <col min="522" max="522" width="19.140625" style="845" customWidth="1"/>
    <col min="523" max="523" width="1.85546875" style="845" customWidth="1"/>
    <col min="524" max="770" width="11.42578125" style="845"/>
    <col min="771" max="771" width="1.85546875" style="845" customWidth="1"/>
    <col min="772" max="772" width="27.42578125" style="845" customWidth="1"/>
    <col min="773" max="773" width="13.140625" style="845" customWidth="1"/>
    <col min="774" max="775" width="12.42578125" style="845" customWidth="1"/>
    <col min="776" max="776" width="13.42578125" style="845" customWidth="1"/>
    <col min="777" max="777" width="14.42578125" style="845" customWidth="1"/>
    <col min="778" max="778" width="19.140625" style="845" customWidth="1"/>
    <col min="779" max="779" width="1.85546875" style="845" customWidth="1"/>
    <col min="780" max="1026" width="11.42578125" style="845"/>
    <col min="1027" max="1027" width="1.85546875" style="845" customWidth="1"/>
    <col min="1028" max="1028" width="27.42578125" style="845" customWidth="1"/>
    <col min="1029" max="1029" width="13.140625" style="845" customWidth="1"/>
    <col min="1030" max="1031" width="12.42578125" style="845" customWidth="1"/>
    <col min="1032" max="1032" width="13.42578125" style="845" customWidth="1"/>
    <col min="1033" max="1033" width="14.42578125" style="845" customWidth="1"/>
    <col min="1034" max="1034" width="19.140625" style="845" customWidth="1"/>
    <col min="1035" max="1035" width="1.85546875" style="845" customWidth="1"/>
    <col min="1036" max="1282" width="11.42578125" style="845"/>
    <col min="1283" max="1283" width="1.85546875" style="845" customWidth="1"/>
    <col min="1284" max="1284" width="27.42578125" style="845" customWidth="1"/>
    <col min="1285" max="1285" width="13.140625" style="845" customWidth="1"/>
    <col min="1286" max="1287" width="12.42578125" style="845" customWidth="1"/>
    <col min="1288" max="1288" width="13.42578125" style="845" customWidth="1"/>
    <col min="1289" max="1289" width="14.42578125" style="845" customWidth="1"/>
    <col min="1290" max="1290" width="19.140625" style="845" customWidth="1"/>
    <col min="1291" max="1291" width="1.85546875" style="845" customWidth="1"/>
    <col min="1292" max="1538" width="11.42578125" style="845"/>
    <col min="1539" max="1539" width="1.85546875" style="845" customWidth="1"/>
    <col min="1540" max="1540" width="27.42578125" style="845" customWidth="1"/>
    <col min="1541" max="1541" width="13.140625" style="845" customWidth="1"/>
    <col min="1542" max="1543" width="12.42578125" style="845" customWidth="1"/>
    <col min="1544" max="1544" width="13.42578125" style="845" customWidth="1"/>
    <col min="1545" max="1545" width="14.42578125" style="845" customWidth="1"/>
    <col min="1546" max="1546" width="19.140625" style="845" customWidth="1"/>
    <col min="1547" max="1547" width="1.85546875" style="845" customWidth="1"/>
    <col min="1548" max="1794" width="11.42578125" style="845"/>
    <col min="1795" max="1795" width="1.85546875" style="845" customWidth="1"/>
    <col min="1796" max="1796" width="27.42578125" style="845" customWidth="1"/>
    <col min="1797" max="1797" width="13.140625" style="845" customWidth="1"/>
    <col min="1798" max="1799" width="12.42578125" style="845" customWidth="1"/>
    <col min="1800" max="1800" width="13.42578125" style="845" customWidth="1"/>
    <col min="1801" max="1801" width="14.42578125" style="845" customWidth="1"/>
    <col min="1802" max="1802" width="19.140625" style="845" customWidth="1"/>
    <col min="1803" max="1803" width="1.85546875" style="845" customWidth="1"/>
    <col min="1804" max="2050" width="11.42578125" style="845"/>
    <col min="2051" max="2051" width="1.85546875" style="845" customWidth="1"/>
    <col min="2052" max="2052" width="27.42578125" style="845" customWidth="1"/>
    <col min="2053" max="2053" width="13.140625" style="845" customWidth="1"/>
    <col min="2054" max="2055" width="12.42578125" style="845" customWidth="1"/>
    <col min="2056" max="2056" width="13.42578125" style="845" customWidth="1"/>
    <col min="2057" max="2057" width="14.42578125" style="845" customWidth="1"/>
    <col min="2058" max="2058" width="19.140625" style="845" customWidth="1"/>
    <col min="2059" max="2059" width="1.85546875" style="845" customWidth="1"/>
    <col min="2060" max="2306" width="11.42578125" style="845"/>
    <col min="2307" max="2307" width="1.85546875" style="845" customWidth="1"/>
    <col min="2308" max="2308" width="27.42578125" style="845" customWidth="1"/>
    <col min="2309" max="2309" width="13.140625" style="845" customWidth="1"/>
    <col min="2310" max="2311" width="12.42578125" style="845" customWidth="1"/>
    <col min="2312" max="2312" width="13.42578125" style="845" customWidth="1"/>
    <col min="2313" max="2313" width="14.42578125" style="845" customWidth="1"/>
    <col min="2314" max="2314" width="19.140625" style="845" customWidth="1"/>
    <col min="2315" max="2315" width="1.85546875" style="845" customWidth="1"/>
    <col min="2316" max="2562" width="11.42578125" style="845"/>
    <col min="2563" max="2563" width="1.85546875" style="845" customWidth="1"/>
    <col min="2564" max="2564" width="27.42578125" style="845" customWidth="1"/>
    <col min="2565" max="2565" width="13.140625" style="845" customWidth="1"/>
    <col min="2566" max="2567" width="12.42578125" style="845" customWidth="1"/>
    <col min="2568" max="2568" width="13.42578125" style="845" customWidth="1"/>
    <col min="2569" max="2569" width="14.42578125" style="845" customWidth="1"/>
    <col min="2570" max="2570" width="19.140625" style="845" customWidth="1"/>
    <col min="2571" max="2571" width="1.85546875" style="845" customWidth="1"/>
    <col min="2572" max="2818" width="11.42578125" style="845"/>
    <col min="2819" max="2819" width="1.85546875" style="845" customWidth="1"/>
    <col min="2820" max="2820" width="27.42578125" style="845" customWidth="1"/>
    <col min="2821" max="2821" width="13.140625" style="845" customWidth="1"/>
    <col min="2822" max="2823" width="12.42578125" style="845" customWidth="1"/>
    <col min="2824" max="2824" width="13.42578125" style="845" customWidth="1"/>
    <col min="2825" max="2825" width="14.42578125" style="845" customWidth="1"/>
    <col min="2826" max="2826" width="19.140625" style="845" customWidth="1"/>
    <col min="2827" max="2827" width="1.85546875" style="845" customWidth="1"/>
    <col min="2828" max="3074" width="11.42578125" style="845"/>
    <col min="3075" max="3075" width="1.85546875" style="845" customWidth="1"/>
    <col min="3076" max="3076" width="27.42578125" style="845" customWidth="1"/>
    <col min="3077" max="3077" width="13.140625" style="845" customWidth="1"/>
    <col min="3078" max="3079" width="12.42578125" style="845" customWidth="1"/>
    <col min="3080" max="3080" width="13.42578125" style="845" customWidth="1"/>
    <col min="3081" max="3081" width="14.42578125" style="845" customWidth="1"/>
    <col min="3082" max="3082" width="19.140625" style="845" customWidth="1"/>
    <col min="3083" max="3083" width="1.85546875" style="845" customWidth="1"/>
    <col min="3084" max="3330" width="11.42578125" style="845"/>
    <col min="3331" max="3331" width="1.85546875" style="845" customWidth="1"/>
    <col min="3332" max="3332" width="27.42578125" style="845" customWidth="1"/>
    <col min="3333" max="3333" width="13.140625" style="845" customWidth="1"/>
    <col min="3334" max="3335" width="12.42578125" style="845" customWidth="1"/>
    <col min="3336" max="3336" width="13.42578125" style="845" customWidth="1"/>
    <col min="3337" max="3337" width="14.42578125" style="845" customWidth="1"/>
    <col min="3338" max="3338" width="19.140625" style="845" customWidth="1"/>
    <col min="3339" max="3339" width="1.85546875" style="845" customWidth="1"/>
    <col min="3340" max="3586" width="11.42578125" style="845"/>
    <col min="3587" max="3587" width="1.85546875" style="845" customWidth="1"/>
    <col min="3588" max="3588" width="27.42578125" style="845" customWidth="1"/>
    <col min="3589" max="3589" width="13.140625" style="845" customWidth="1"/>
    <col min="3590" max="3591" width="12.42578125" style="845" customWidth="1"/>
    <col min="3592" max="3592" width="13.42578125" style="845" customWidth="1"/>
    <col min="3593" max="3593" width="14.42578125" style="845" customWidth="1"/>
    <col min="3594" max="3594" width="19.140625" style="845" customWidth="1"/>
    <col min="3595" max="3595" width="1.85546875" style="845" customWidth="1"/>
    <col min="3596" max="3842" width="11.42578125" style="845"/>
    <col min="3843" max="3843" width="1.85546875" style="845" customWidth="1"/>
    <col min="3844" max="3844" width="27.42578125" style="845" customWidth="1"/>
    <col min="3845" max="3845" width="13.140625" style="845" customWidth="1"/>
    <col min="3846" max="3847" width="12.42578125" style="845" customWidth="1"/>
    <col min="3848" max="3848" width="13.42578125" style="845" customWidth="1"/>
    <col min="3849" max="3849" width="14.42578125" style="845" customWidth="1"/>
    <col min="3850" max="3850" width="19.140625" style="845" customWidth="1"/>
    <col min="3851" max="3851" width="1.85546875" style="845" customWidth="1"/>
    <col min="3852" max="4098" width="11.42578125" style="845"/>
    <col min="4099" max="4099" width="1.85546875" style="845" customWidth="1"/>
    <col min="4100" max="4100" width="27.42578125" style="845" customWidth="1"/>
    <col min="4101" max="4101" width="13.140625" style="845" customWidth="1"/>
    <col min="4102" max="4103" width="12.42578125" style="845" customWidth="1"/>
    <col min="4104" max="4104" width="13.42578125" style="845" customWidth="1"/>
    <col min="4105" max="4105" width="14.42578125" style="845" customWidth="1"/>
    <col min="4106" max="4106" width="19.140625" style="845" customWidth="1"/>
    <col min="4107" max="4107" width="1.85546875" style="845" customWidth="1"/>
    <col min="4108" max="4354" width="11.42578125" style="845"/>
    <col min="4355" max="4355" width="1.85546875" style="845" customWidth="1"/>
    <col min="4356" max="4356" width="27.42578125" style="845" customWidth="1"/>
    <col min="4357" max="4357" width="13.140625" style="845" customWidth="1"/>
    <col min="4358" max="4359" width="12.42578125" style="845" customWidth="1"/>
    <col min="4360" max="4360" width="13.42578125" style="845" customWidth="1"/>
    <col min="4361" max="4361" width="14.42578125" style="845" customWidth="1"/>
    <col min="4362" max="4362" width="19.140625" style="845" customWidth="1"/>
    <col min="4363" max="4363" width="1.85546875" style="845" customWidth="1"/>
    <col min="4364" max="4610" width="11.42578125" style="845"/>
    <col min="4611" max="4611" width="1.85546875" style="845" customWidth="1"/>
    <col min="4612" max="4612" width="27.42578125" style="845" customWidth="1"/>
    <col min="4613" max="4613" width="13.140625" style="845" customWidth="1"/>
    <col min="4614" max="4615" width="12.42578125" style="845" customWidth="1"/>
    <col min="4616" max="4616" width="13.42578125" style="845" customWidth="1"/>
    <col min="4617" max="4617" width="14.42578125" style="845" customWidth="1"/>
    <col min="4618" max="4618" width="19.140625" style="845" customWidth="1"/>
    <col min="4619" max="4619" width="1.85546875" style="845" customWidth="1"/>
    <col min="4620" max="4866" width="11.42578125" style="845"/>
    <col min="4867" max="4867" width="1.85546875" style="845" customWidth="1"/>
    <col min="4868" max="4868" width="27.42578125" style="845" customWidth="1"/>
    <col min="4869" max="4869" width="13.140625" style="845" customWidth="1"/>
    <col min="4870" max="4871" width="12.42578125" style="845" customWidth="1"/>
    <col min="4872" max="4872" width="13.42578125" style="845" customWidth="1"/>
    <col min="4873" max="4873" width="14.42578125" style="845" customWidth="1"/>
    <col min="4874" max="4874" width="19.140625" style="845" customWidth="1"/>
    <col min="4875" max="4875" width="1.85546875" style="845" customWidth="1"/>
    <col min="4876" max="5122" width="11.42578125" style="845"/>
    <col min="5123" max="5123" width="1.85546875" style="845" customWidth="1"/>
    <col min="5124" max="5124" width="27.42578125" style="845" customWidth="1"/>
    <col min="5125" max="5125" width="13.140625" style="845" customWidth="1"/>
    <col min="5126" max="5127" width="12.42578125" style="845" customWidth="1"/>
    <col min="5128" max="5128" width="13.42578125" style="845" customWidth="1"/>
    <col min="5129" max="5129" width="14.42578125" style="845" customWidth="1"/>
    <col min="5130" max="5130" width="19.140625" style="845" customWidth="1"/>
    <col min="5131" max="5131" width="1.85546875" style="845" customWidth="1"/>
    <col min="5132" max="5378" width="11.42578125" style="845"/>
    <col min="5379" max="5379" width="1.85546875" style="845" customWidth="1"/>
    <col min="5380" max="5380" width="27.42578125" style="845" customWidth="1"/>
    <col min="5381" max="5381" width="13.140625" style="845" customWidth="1"/>
    <col min="5382" max="5383" width="12.42578125" style="845" customWidth="1"/>
    <col min="5384" max="5384" width="13.42578125" style="845" customWidth="1"/>
    <col min="5385" max="5385" width="14.42578125" style="845" customWidth="1"/>
    <col min="5386" max="5386" width="19.140625" style="845" customWidth="1"/>
    <col min="5387" max="5387" width="1.85546875" style="845" customWidth="1"/>
    <col min="5388" max="5634" width="11.42578125" style="845"/>
    <col min="5635" max="5635" width="1.85546875" style="845" customWidth="1"/>
    <col min="5636" max="5636" width="27.42578125" style="845" customWidth="1"/>
    <col min="5637" max="5637" width="13.140625" style="845" customWidth="1"/>
    <col min="5638" max="5639" width="12.42578125" style="845" customWidth="1"/>
    <col min="5640" max="5640" width="13.42578125" style="845" customWidth="1"/>
    <col min="5641" max="5641" width="14.42578125" style="845" customWidth="1"/>
    <col min="5642" max="5642" width="19.140625" style="845" customWidth="1"/>
    <col min="5643" max="5643" width="1.85546875" style="845" customWidth="1"/>
    <col min="5644" max="5890" width="11.42578125" style="845"/>
    <col min="5891" max="5891" width="1.85546875" style="845" customWidth="1"/>
    <col min="5892" max="5892" width="27.42578125" style="845" customWidth="1"/>
    <col min="5893" max="5893" width="13.140625" style="845" customWidth="1"/>
    <col min="5894" max="5895" width="12.42578125" style="845" customWidth="1"/>
    <col min="5896" max="5896" width="13.42578125" style="845" customWidth="1"/>
    <col min="5897" max="5897" width="14.42578125" style="845" customWidth="1"/>
    <col min="5898" max="5898" width="19.140625" style="845" customWidth="1"/>
    <col min="5899" max="5899" width="1.85546875" style="845" customWidth="1"/>
    <col min="5900" max="6146" width="11.42578125" style="845"/>
    <col min="6147" max="6147" width="1.85546875" style="845" customWidth="1"/>
    <col min="6148" max="6148" width="27.42578125" style="845" customWidth="1"/>
    <col min="6149" max="6149" width="13.140625" style="845" customWidth="1"/>
    <col min="6150" max="6151" width="12.42578125" style="845" customWidth="1"/>
    <col min="6152" max="6152" width="13.42578125" style="845" customWidth="1"/>
    <col min="6153" max="6153" width="14.42578125" style="845" customWidth="1"/>
    <col min="6154" max="6154" width="19.140625" style="845" customWidth="1"/>
    <col min="6155" max="6155" width="1.85546875" style="845" customWidth="1"/>
    <col min="6156" max="6402" width="11.42578125" style="845"/>
    <col min="6403" max="6403" width="1.85546875" style="845" customWidth="1"/>
    <col min="6404" max="6404" width="27.42578125" style="845" customWidth="1"/>
    <col min="6405" max="6405" width="13.140625" style="845" customWidth="1"/>
    <col min="6406" max="6407" width="12.42578125" style="845" customWidth="1"/>
    <col min="6408" max="6408" width="13.42578125" style="845" customWidth="1"/>
    <col min="6409" max="6409" width="14.42578125" style="845" customWidth="1"/>
    <col min="6410" max="6410" width="19.140625" style="845" customWidth="1"/>
    <col min="6411" max="6411" width="1.85546875" style="845" customWidth="1"/>
    <col min="6412" max="6658" width="11.42578125" style="845"/>
    <col min="6659" max="6659" width="1.85546875" style="845" customWidth="1"/>
    <col min="6660" max="6660" width="27.42578125" style="845" customWidth="1"/>
    <col min="6661" max="6661" width="13.140625" style="845" customWidth="1"/>
    <col min="6662" max="6663" width="12.42578125" style="845" customWidth="1"/>
    <col min="6664" max="6664" width="13.42578125" style="845" customWidth="1"/>
    <col min="6665" max="6665" width="14.42578125" style="845" customWidth="1"/>
    <col min="6666" max="6666" width="19.140625" style="845" customWidth="1"/>
    <col min="6667" max="6667" width="1.85546875" style="845" customWidth="1"/>
    <col min="6668" max="6914" width="11.42578125" style="845"/>
    <col min="6915" max="6915" width="1.85546875" style="845" customWidth="1"/>
    <col min="6916" max="6916" width="27.42578125" style="845" customWidth="1"/>
    <col min="6917" max="6917" width="13.140625" style="845" customWidth="1"/>
    <col min="6918" max="6919" width="12.42578125" style="845" customWidth="1"/>
    <col min="6920" max="6920" width="13.42578125" style="845" customWidth="1"/>
    <col min="6921" max="6921" width="14.42578125" style="845" customWidth="1"/>
    <col min="6922" max="6922" width="19.140625" style="845" customWidth="1"/>
    <col min="6923" max="6923" width="1.85546875" style="845" customWidth="1"/>
    <col min="6924" max="7170" width="11.42578125" style="845"/>
    <col min="7171" max="7171" width="1.85546875" style="845" customWidth="1"/>
    <col min="7172" max="7172" width="27.42578125" style="845" customWidth="1"/>
    <col min="7173" max="7173" width="13.140625" style="845" customWidth="1"/>
    <col min="7174" max="7175" width="12.42578125" style="845" customWidth="1"/>
    <col min="7176" max="7176" width="13.42578125" style="845" customWidth="1"/>
    <col min="7177" max="7177" width="14.42578125" style="845" customWidth="1"/>
    <col min="7178" max="7178" width="19.140625" style="845" customWidth="1"/>
    <col min="7179" max="7179" width="1.85546875" style="845" customWidth="1"/>
    <col min="7180" max="7426" width="11.42578125" style="845"/>
    <col min="7427" max="7427" width="1.85546875" style="845" customWidth="1"/>
    <col min="7428" max="7428" width="27.42578125" style="845" customWidth="1"/>
    <col min="7429" max="7429" width="13.140625" style="845" customWidth="1"/>
    <col min="7430" max="7431" width="12.42578125" style="845" customWidth="1"/>
    <col min="7432" max="7432" width="13.42578125" style="845" customWidth="1"/>
    <col min="7433" max="7433" width="14.42578125" style="845" customWidth="1"/>
    <col min="7434" max="7434" width="19.140625" style="845" customWidth="1"/>
    <col min="7435" max="7435" width="1.85546875" style="845" customWidth="1"/>
    <col min="7436" max="7682" width="11.42578125" style="845"/>
    <col min="7683" max="7683" width="1.85546875" style="845" customWidth="1"/>
    <col min="7684" max="7684" width="27.42578125" style="845" customWidth="1"/>
    <col min="7685" max="7685" width="13.140625" style="845" customWidth="1"/>
    <col min="7686" max="7687" width="12.42578125" style="845" customWidth="1"/>
    <col min="7688" max="7688" width="13.42578125" style="845" customWidth="1"/>
    <col min="7689" max="7689" width="14.42578125" style="845" customWidth="1"/>
    <col min="7690" max="7690" width="19.140625" style="845" customWidth="1"/>
    <col min="7691" max="7691" width="1.85546875" style="845" customWidth="1"/>
    <col min="7692" max="7938" width="11.42578125" style="845"/>
    <col min="7939" max="7939" width="1.85546875" style="845" customWidth="1"/>
    <col min="7940" max="7940" width="27.42578125" style="845" customWidth="1"/>
    <col min="7941" max="7941" width="13.140625" style="845" customWidth="1"/>
    <col min="7942" max="7943" width="12.42578125" style="845" customWidth="1"/>
    <col min="7944" max="7944" width="13.42578125" style="845" customWidth="1"/>
    <col min="7945" max="7945" width="14.42578125" style="845" customWidth="1"/>
    <col min="7946" max="7946" width="19.140625" style="845" customWidth="1"/>
    <col min="7947" max="7947" width="1.85546875" style="845" customWidth="1"/>
    <col min="7948" max="8194" width="11.42578125" style="845"/>
    <col min="8195" max="8195" width="1.85546875" style="845" customWidth="1"/>
    <col min="8196" max="8196" width="27.42578125" style="845" customWidth="1"/>
    <col min="8197" max="8197" width="13.140625" style="845" customWidth="1"/>
    <col min="8198" max="8199" width="12.42578125" style="845" customWidth="1"/>
    <col min="8200" max="8200" width="13.42578125" style="845" customWidth="1"/>
    <col min="8201" max="8201" width="14.42578125" style="845" customWidth="1"/>
    <col min="8202" max="8202" width="19.140625" style="845" customWidth="1"/>
    <col min="8203" max="8203" width="1.85546875" style="845" customWidth="1"/>
    <col min="8204" max="8450" width="11.42578125" style="845"/>
    <col min="8451" max="8451" width="1.85546875" style="845" customWidth="1"/>
    <col min="8452" max="8452" width="27.42578125" style="845" customWidth="1"/>
    <col min="8453" max="8453" width="13.140625" style="845" customWidth="1"/>
    <col min="8454" max="8455" width="12.42578125" style="845" customWidth="1"/>
    <col min="8456" max="8456" width="13.42578125" style="845" customWidth="1"/>
    <col min="8457" max="8457" width="14.42578125" style="845" customWidth="1"/>
    <col min="8458" max="8458" width="19.140625" style="845" customWidth="1"/>
    <col min="8459" max="8459" width="1.85546875" style="845" customWidth="1"/>
    <col min="8460" max="8706" width="11.42578125" style="845"/>
    <col min="8707" max="8707" width="1.85546875" style="845" customWidth="1"/>
    <col min="8708" max="8708" width="27.42578125" style="845" customWidth="1"/>
    <col min="8709" max="8709" width="13.140625" style="845" customWidth="1"/>
    <col min="8710" max="8711" width="12.42578125" style="845" customWidth="1"/>
    <col min="8712" max="8712" width="13.42578125" style="845" customWidth="1"/>
    <col min="8713" max="8713" width="14.42578125" style="845" customWidth="1"/>
    <col min="8714" max="8714" width="19.140625" style="845" customWidth="1"/>
    <col min="8715" max="8715" width="1.85546875" style="845" customWidth="1"/>
    <col min="8716" max="8962" width="11.42578125" style="845"/>
    <col min="8963" max="8963" width="1.85546875" style="845" customWidth="1"/>
    <col min="8964" max="8964" width="27.42578125" style="845" customWidth="1"/>
    <col min="8965" max="8965" width="13.140625" style="845" customWidth="1"/>
    <col min="8966" max="8967" width="12.42578125" style="845" customWidth="1"/>
    <col min="8968" max="8968" width="13.42578125" style="845" customWidth="1"/>
    <col min="8969" max="8969" width="14.42578125" style="845" customWidth="1"/>
    <col min="8970" max="8970" width="19.140625" style="845" customWidth="1"/>
    <col min="8971" max="8971" width="1.85546875" style="845" customWidth="1"/>
    <col min="8972" max="9218" width="11.42578125" style="845"/>
    <col min="9219" max="9219" width="1.85546875" style="845" customWidth="1"/>
    <col min="9220" max="9220" width="27.42578125" style="845" customWidth="1"/>
    <col min="9221" max="9221" width="13.140625" style="845" customWidth="1"/>
    <col min="9222" max="9223" width="12.42578125" style="845" customWidth="1"/>
    <col min="9224" max="9224" width="13.42578125" style="845" customWidth="1"/>
    <col min="9225" max="9225" width="14.42578125" style="845" customWidth="1"/>
    <col min="9226" max="9226" width="19.140625" style="845" customWidth="1"/>
    <col min="9227" max="9227" width="1.85546875" style="845" customWidth="1"/>
    <col min="9228" max="9474" width="11.42578125" style="845"/>
    <col min="9475" max="9475" width="1.85546875" style="845" customWidth="1"/>
    <col min="9476" max="9476" width="27.42578125" style="845" customWidth="1"/>
    <col min="9477" max="9477" width="13.140625" style="845" customWidth="1"/>
    <col min="9478" max="9479" width="12.42578125" style="845" customWidth="1"/>
    <col min="9480" max="9480" width="13.42578125" style="845" customWidth="1"/>
    <col min="9481" max="9481" width="14.42578125" style="845" customWidth="1"/>
    <col min="9482" max="9482" width="19.140625" style="845" customWidth="1"/>
    <col min="9483" max="9483" width="1.85546875" style="845" customWidth="1"/>
    <col min="9484" max="9730" width="11.42578125" style="845"/>
    <col min="9731" max="9731" width="1.85546875" style="845" customWidth="1"/>
    <col min="9732" max="9732" width="27.42578125" style="845" customWidth="1"/>
    <col min="9733" max="9733" width="13.140625" style="845" customWidth="1"/>
    <col min="9734" max="9735" width="12.42578125" style="845" customWidth="1"/>
    <col min="9736" max="9736" width="13.42578125" style="845" customWidth="1"/>
    <col min="9737" max="9737" width="14.42578125" style="845" customWidth="1"/>
    <col min="9738" max="9738" width="19.140625" style="845" customWidth="1"/>
    <col min="9739" max="9739" width="1.85546875" style="845" customWidth="1"/>
    <col min="9740" max="9986" width="11.42578125" style="845"/>
    <col min="9987" max="9987" width="1.85546875" style="845" customWidth="1"/>
    <col min="9988" max="9988" width="27.42578125" style="845" customWidth="1"/>
    <col min="9989" max="9989" width="13.140625" style="845" customWidth="1"/>
    <col min="9990" max="9991" width="12.42578125" style="845" customWidth="1"/>
    <col min="9992" max="9992" width="13.42578125" style="845" customWidth="1"/>
    <col min="9993" max="9993" width="14.42578125" style="845" customWidth="1"/>
    <col min="9994" max="9994" width="19.140625" style="845" customWidth="1"/>
    <col min="9995" max="9995" width="1.85546875" style="845" customWidth="1"/>
    <col min="9996" max="10242" width="11.42578125" style="845"/>
    <col min="10243" max="10243" width="1.85546875" style="845" customWidth="1"/>
    <col min="10244" max="10244" width="27.42578125" style="845" customWidth="1"/>
    <col min="10245" max="10245" width="13.140625" style="845" customWidth="1"/>
    <col min="10246" max="10247" width="12.42578125" style="845" customWidth="1"/>
    <col min="10248" max="10248" width="13.42578125" style="845" customWidth="1"/>
    <col min="10249" max="10249" width="14.42578125" style="845" customWidth="1"/>
    <col min="10250" max="10250" width="19.140625" style="845" customWidth="1"/>
    <col min="10251" max="10251" width="1.85546875" style="845" customWidth="1"/>
    <col min="10252" max="10498" width="11.42578125" style="845"/>
    <col min="10499" max="10499" width="1.85546875" style="845" customWidth="1"/>
    <col min="10500" max="10500" width="27.42578125" style="845" customWidth="1"/>
    <col min="10501" max="10501" width="13.140625" style="845" customWidth="1"/>
    <col min="10502" max="10503" width="12.42578125" style="845" customWidth="1"/>
    <col min="10504" max="10504" width="13.42578125" style="845" customWidth="1"/>
    <col min="10505" max="10505" width="14.42578125" style="845" customWidth="1"/>
    <col min="10506" max="10506" width="19.140625" style="845" customWidth="1"/>
    <col min="10507" max="10507" width="1.85546875" style="845" customWidth="1"/>
    <col min="10508" max="10754" width="11.42578125" style="845"/>
    <col min="10755" max="10755" width="1.85546875" style="845" customWidth="1"/>
    <col min="10756" max="10756" width="27.42578125" style="845" customWidth="1"/>
    <col min="10757" max="10757" width="13.140625" style="845" customWidth="1"/>
    <col min="10758" max="10759" width="12.42578125" style="845" customWidth="1"/>
    <col min="10760" max="10760" width="13.42578125" style="845" customWidth="1"/>
    <col min="10761" max="10761" width="14.42578125" style="845" customWidth="1"/>
    <col min="10762" max="10762" width="19.140625" style="845" customWidth="1"/>
    <col min="10763" max="10763" width="1.85546875" style="845" customWidth="1"/>
    <col min="10764" max="11010" width="11.42578125" style="845"/>
    <col min="11011" max="11011" width="1.85546875" style="845" customWidth="1"/>
    <col min="11012" max="11012" width="27.42578125" style="845" customWidth="1"/>
    <col min="11013" max="11013" width="13.140625" style="845" customWidth="1"/>
    <col min="11014" max="11015" width="12.42578125" style="845" customWidth="1"/>
    <col min="11016" max="11016" width="13.42578125" style="845" customWidth="1"/>
    <col min="11017" max="11017" width="14.42578125" style="845" customWidth="1"/>
    <col min="11018" max="11018" width="19.140625" style="845" customWidth="1"/>
    <col min="11019" max="11019" width="1.85546875" style="845" customWidth="1"/>
    <col min="11020" max="11266" width="11.42578125" style="845"/>
    <col min="11267" max="11267" width="1.85546875" style="845" customWidth="1"/>
    <col min="11268" max="11268" width="27.42578125" style="845" customWidth="1"/>
    <col min="11269" max="11269" width="13.140625" style="845" customWidth="1"/>
    <col min="11270" max="11271" width="12.42578125" style="845" customWidth="1"/>
    <col min="11272" max="11272" width="13.42578125" style="845" customWidth="1"/>
    <col min="11273" max="11273" width="14.42578125" style="845" customWidth="1"/>
    <col min="11274" max="11274" width="19.140625" style="845" customWidth="1"/>
    <col min="11275" max="11275" width="1.85546875" style="845" customWidth="1"/>
    <col min="11276" max="11522" width="11.42578125" style="845"/>
    <col min="11523" max="11523" width="1.85546875" style="845" customWidth="1"/>
    <col min="11524" max="11524" width="27.42578125" style="845" customWidth="1"/>
    <col min="11525" max="11525" width="13.140625" style="845" customWidth="1"/>
    <col min="11526" max="11527" width="12.42578125" style="845" customWidth="1"/>
    <col min="11528" max="11528" width="13.42578125" style="845" customWidth="1"/>
    <col min="11529" max="11529" width="14.42578125" style="845" customWidth="1"/>
    <col min="11530" max="11530" width="19.140625" style="845" customWidth="1"/>
    <col min="11531" max="11531" width="1.85546875" style="845" customWidth="1"/>
    <col min="11532" max="11778" width="11.42578125" style="845"/>
    <col min="11779" max="11779" width="1.85546875" style="845" customWidth="1"/>
    <col min="11780" max="11780" width="27.42578125" style="845" customWidth="1"/>
    <col min="11781" max="11781" width="13.140625" style="845" customWidth="1"/>
    <col min="11782" max="11783" width="12.42578125" style="845" customWidth="1"/>
    <col min="11784" max="11784" width="13.42578125" style="845" customWidth="1"/>
    <col min="11785" max="11785" width="14.42578125" style="845" customWidth="1"/>
    <col min="11786" max="11786" width="19.140625" style="845" customWidth="1"/>
    <col min="11787" max="11787" width="1.85546875" style="845" customWidth="1"/>
    <col min="11788" max="12034" width="11.42578125" style="845"/>
    <col min="12035" max="12035" width="1.85546875" style="845" customWidth="1"/>
    <col min="12036" max="12036" width="27.42578125" style="845" customWidth="1"/>
    <col min="12037" max="12037" width="13.140625" style="845" customWidth="1"/>
    <col min="12038" max="12039" width="12.42578125" style="845" customWidth="1"/>
    <col min="12040" max="12040" width="13.42578125" style="845" customWidth="1"/>
    <col min="12041" max="12041" width="14.42578125" style="845" customWidth="1"/>
    <col min="12042" max="12042" width="19.140625" style="845" customWidth="1"/>
    <col min="12043" max="12043" width="1.85546875" style="845" customWidth="1"/>
    <col min="12044" max="12290" width="11.42578125" style="845"/>
    <col min="12291" max="12291" width="1.85546875" style="845" customWidth="1"/>
    <col min="12292" max="12292" width="27.42578125" style="845" customWidth="1"/>
    <col min="12293" max="12293" width="13.140625" style="845" customWidth="1"/>
    <col min="12294" max="12295" width="12.42578125" style="845" customWidth="1"/>
    <col min="12296" max="12296" width="13.42578125" style="845" customWidth="1"/>
    <col min="12297" max="12297" width="14.42578125" style="845" customWidth="1"/>
    <col min="12298" max="12298" width="19.140625" style="845" customWidth="1"/>
    <col min="12299" max="12299" width="1.85546875" style="845" customWidth="1"/>
    <col min="12300" max="12546" width="11.42578125" style="845"/>
    <col min="12547" max="12547" width="1.85546875" style="845" customWidth="1"/>
    <col min="12548" max="12548" width="27.42578125" style="845" customWidth="1"/>
    <col min="12549" max="12549" width="13.140625" style="845" customWidth="1"/>
    <col min="12550" max="12551" width="12.42578125" style="845" customWidth="1"/>
    <col min="12552" max="12552" width="13.42578125" style="845" customWidth="1"/>
    <col min="12553" max="12553" width="14.42578125" style="845" customWidth="1"/>
    <col min="12554" max="12554" width="19.140625" style="845" customWidth="1"/>
    <col min="12555" max="12555" width="1.85546875" style="845" customWidth="1"/>
    <col min="12556" max="12802" width="11.42578125" style="845"/>
    <col min="12803" max="12803" width="1.85546875" style="845" customWidth="1"/>
    <col min="12804" max="12804" width="27.42578125" style="845" customWidth="1"/>
    <col min="12805" max="12805" width="13.140625" style="845" customWidth="1"/>
    <col min="12806" max="12807" width="12.42578125" style="845" customWidth="1"/>
    <col min="12808" max="12808" width="13.42578125" style="845" customWidth="1"/>
    <col min="12809" max="12809" width="14.42578125" style="845" customWidth="1"/>
    <col min="12810" max="12810" width="19.140625" style="845" customWidth="1"/>
    <col min="12811" max="12811" width="1.85546875" style="845" customWidth="1"/>
    <col min="12812" max="13058" width="11.42578125" style="845"/>
    <col min="13059" max="13059" width="1.85546875" style="845" customWidth="1"/>
    <col min="13060" max="13060" width="27.42578125" style="845" customWidth="1"/>
    <col min="13061" max="13061" width="13.140625" style="845" customWidth="1"/>
    <col min="13062" max="13063" width="12.42578125" style="845" customWidth="1"/>
    <col min="13064" max="13064" width="13.42578125" style="845" customWidth="1"/>
    <col min="13065" max="13065" width="14.42578125" style="845" customWidth="1"/>
    <col min="13066" max="13066" width="19.140625" style="845" customWidth="1"/>
    <col min="13067" max="13067" width="1.85546875" style="845" customWidth="1"/>
    <col min="13068" max="13314" width="11.42578125" style="845"/>
    <col min="13315" max="13315" width="1.85546875" style="845" customWidth="1"/>
    <col min="13316" max="13316" width="27.42578125" style="845" customWidth="1"/>
    <col min="13317" max="13317" width="13.140625" style="845" customWidth="1"/>
    <col min="13318" max="13319" width="12.42578125" style="845" customWidth="1"/>
    <col min="13320" max="13320" width="13.42578125" style="845" customWidth="1"/>
    <col min="13321" max="13321" width="14.42578125" style="845" customWidth="1"/>
    <col min="13322" max="13322" width="19.140625" style="845" customWidth="1"/>
    <col min="13323" max="13323" width="1.85546875" style="845" customWidth="1"/>
    <col min="13324" max="13570" width="11.42578125" style="845"/>
    <col min="13571" max="13571" width="1.85546875" style="845" customWidth="1"/>
    <col min="13572" max="13572" width="27.42578125" style="845" customWidth="1"/>
    <col min="13573" max="13573" width="13.140625" style="845" customWidth="1"/>
    <col min="13574" max="13575" width="12.42578125" style="845" customWidth="1"/>
    <col min="13576" max="13576" width="13.42578125" style="845" customWidth="1"/>
    <col min="13577" max="13577" width="14.42578125" style="845" customWidth="1"/>
    <col min="13578" max="13578" width="19.140625" style="845" customWidth="1"/>
    <col min="13579" max="13579" width="1.85546875" style="845" customWidth="1"/>
    <col min="13580" max="13826" width="11.42578125" style="845"/>
    <col min="13827" max="13827" width="1.85546875" style="845" customWidth="1"/>
    <col min="13828" max="13828" width="27.42578125" style="845" customWidth="1"/>
    <col min="13829" max="13829" width="13.140625" style="845" customWidth="1"/>
    <col min="13830" max="13831" width="12.42578125" style="845" customWidth="1"/>
    <col min="13832" max="13832" width="13.42578125" style="845" customWidth="1"/>
    <col min="13833" max="13833" width="14.42578125" style="845" customWidth="1"/>
    <col min="13834" max="13834" width="19.140625" style="845" customWidth="1"/>
    <col min="13835" max="13835" width="1.85546875" style="845" customWidth="1"/>
    <col min="13836" max="14082" width="11.42578125" style="845"/>
    <col min="14083" max="14083" width="1.85546875" style="845" customWidth="1"/>
    <col min="14084" max="14084" width="27.42578125" style="845" customWidth="1"/>
    <col min="14085" max="14085" width="13.140625" style="845" customWidth="1"/>
    <col min="14086" max="14087" width="12.42578125" style="845" customWidth="1"/>
    <col min="14088" max="14088" width="13.42578125" style="845" customWidth="1"/>
    <col min="14089" max="14089" width="14.42578125" style="845" customWidth="1"/>
    <col min="14090" max="14090" width="19.140625" style="845" customWidth="1"/>
    <col min="14091" max="14091" width="1.85546875" style="845" customWidth="1"/>
    <col min="14092" max="14338" width="11.42578125" style="845"/>
    <col min="14339" max="14339" width="1.85546875" style="845" customWidth="1"/>
    <col min="14340" max="14340" width="27.42578125" style="845" customWidth="1"/>
    <col min="14341" max="14341" width="13.140625" style="845" customWidth="1"/>
    <col min="14342" max="14343" width="12.42578125" style="845" customWidth="1"/>
    <col min="14344" max="14344" width="13.42578125" style="845" customWidth="1"/>
    <col min="14345" max="14345" width="14.42578125" style="845" customWidth="1"/>
    <col min="14346" max="14346" width="19.140625" style="845" customWidth="1"/>
    <col min="14347" max="14347" width="1.85546875" style="845" customWidth="1"/>
    <col min="14348" max="14594" width="11.42578125" style="845"/>
    <col min="14595" max="14595" width="1.85546875" style="845" customWidth="1"/>
    <col min="14596" max="14596" width="27.42578125" style="845" customWidth="1"/>
    <col min="14597" max="14597" width="13.140625" style="845" customWidth="1"/>
    <col min="14598" max="14599" width="12.42578125" style="845" customWidth="1"/>
    <col min="14600" max="14600" width="13.42578125" style="845" customWidth="1"/>
    <col min="14601" max="14601" width="14.42578125" style="845" customWidth="1"/>
    <col min="14602" max="14602" width="19.140625" style="845" customWidth="1"/>
    <col min="14603" max="14603" width="1.85546875" style="845" customWidth="1"/>
    <col min="14604" max="14850" width="11.42578125" style="845"/>
    <col min="14851" max="14851" width="1.85546875" style="845" customWidth="1"/>
    <col min="14852" max="14852" width="27.42578125" style="845" customWidth="1"/>
    <col min="14853" max="14853" width="13.140625" style="845" customWidth="1"/>
    <col min="14854" max="14855" width="12.42578125" style="845" customWidth="1"/>
    <col min="14856" max="14856" width="13.42578125" style="845" customWidth="1"/>
    <col min="14857" max="14857" width="14.42578125" style="845" customWidth="1"/>
    <col min="14858" max="14858" width="19.140625" style="845" customWidth="1"/>
    <col min="14859" max="14859" width="1.85546875" style="845" customWidth="1"/>
    <col min="14860" max="15106" width="11.42578125" style="845"/>
    <col min="15107" max="15107" width="1.85546875" style="845" customWidth="1"/>
    <col min="15108" max="15108" width="27.42578125" style="845" customWidth="1"/>
    <col min="15109" max="15109" width="13.140625" style="845" customWidth="1"/>
    <col min="15110" max="15111" width="12.42578125" style="845" customWidth="1"/>
    <col min="15112" max="15112" width="13.42578125" style="845" customWidth="1"/>
    <col min="15113" max="15113" width="14.42578125" style="845" customWidth="1"/>
    <col min="15114" max="15114" width="19.140625" style="845" customWidth="1"/>
    <col min="15115" max="15115" width="1.85546875" style="845" customWidth="1"/>
    <col min="15116" max="15362" width="11.42578125" style="845"/>
    <col min="15363" max="15363" width="1.85546875" style="845" customWidth="1"/>
    <col min="15364" max="15364" width="27.42578125" style="845" customWidth="1"/>
    <col min="15365" max="15365" width="13.140625" style="845" customWidth="1"/>
    <col min="15366" max="15367" width="12.42578125" style="845" customWidth="1"/>
    <col min="15368" max="15368" width="13.42578125" style="845" customWidth="1"/>
    <col min="15369" max="15369" width="14.42578125" style="845" customWidth="1"/>
    <col min="15370" max="15370" width="19.140625" style="845" customWidth="1"/>
    <col min="15371" max="15371" width="1.85546875" style="845" customWidth="1"/>
    <col min="15372" max="15618" width="11.42578125" style="845"/>
    <col min="15619" max="15619" width="1.85546875" style="845" customWidth="1"/>
    <col min="15620" max="15620" width="27.42578125" style="845" customWidth="1"/>
    <col min="15621" max="15621" width="13.140625" style="845" customWidth="1"/>
    <col min="15622" max="15623" width="12.42578125" style="845" customWidth="1"/>
    <col min="15624" max="15624" width="13.42578125" style="845" customWidth="1"/>
    <col min="15625" max="15625" width="14.42578125" style="845" customWidth="1"/>
    <col min="15626" max="15626" width="19.140625" style="845" customWidth="1"/>
    <col min="15627" max="15627" width="1.85546875" style="845" customWidth="1"/>
    <col min="15628" max="15874" width="11.42578125" style="845"/>
    <col min="15875" max="15875" width="1.85546875" style="845" customWidth="1"/>
    <col min="15876" max="15876" width="27.42578125" style="845" customWidth="1"/>
    <col min="15877" max="15877" width="13.140625" style="845" customWidth="1"/>
    <col min="15878" max="15879" width="12.42578125" style="845" customWidth="1"/>
    <col min="15880" max="15880" width="13.42578125" style="845" customWidth="1"/>
    <col min="15881" max="15881" width="14.42578125" style="845" customWidth="1"/>
    <col min="15882" max="15882" width="19.140625" style="845" customWidth="1"/>
    <col min="15883" max="15883" width="1.85546875" style="845" customWidth="1"/>
    <col min="15884" max="16130" width="11.42578125" style="845"/>
    <col min="16131" max="16131" width="1.85546875" style="845" customWidth="1"/>
    <col min="16132" max="16132" width="27.42578125" style="845" customWidth="1"/>
    <col min="16133" max="16133" width="13.140625" style="845" customWidth="1"/>
    <col min="16134" max="16135" width="12.42578125" style="845" customWidth="1"/>
    <col min="16136" max="16136" width="13.42578125" style="845" customWidth="1"/>
    <col min="16137" max="16137" width="14.42578125" style="845" customWidth="1"/>
    <col min="16138" max="16138" width="19.140625" style="845" customWidth="1"/>
    <col min="16139" max="16139" width="1.85546875" style="845" customWidth="1"/>
    <col min="16140" max="16384" width="11.42578125" style="845"/>
  </cols>
  <sheetData>
    <row r="1" spans="2:15" ht="11.25" customHeight="1" thickBot="1">
      <c r="B1" s="840"/>
      <c r="C1" s="841"/>
      <c r="D1" s="841"/>
      <c r="E1" s="841"/>
      <c r="F1" s="841"/>
      <c r="G1" s="842"/>
      <c r="H1" s="841"/>
      <c r="I1" s="843"/>
      <c r="J1" s="842"/>
      <c r="K1" s="844"/>
    </row>
    <row r="2" spans="2:15" ht="71.25" customHeight="1" thickBot="1">
      <c r="B2" s="846"/>
      <c r="C2" s="1730"/>
      <c r="D2" s="1731"/>
      <c r="E2" s="1732" t="s">
        <v>58</v>
      </c>
      <c r="F2" s="1733"/>
      <c r="G2" s="1732" t="s">
        <v>1803</v>
      </c>
      <c r="H2" s="1733"/>
      <c r="I2" s="1733"/>
      <c r="J2" s="1734"/>
      <c r="K2" s="847"/>
    </row>
    <row r="3" spans="2:15" ht="64.5" customHeight="1" thickBot="1">
      <c r="B3" s="846"/>
      <c r="C3" s="1733"/>
      <c r="D3" s="1733"/>
      <c r="E3" s="1733"/>
      <c r="F3" s="1733"/>
      <c r="G3" s="1733"/>
      <c r="H3" s="1733"/>
      <c r="I3" s="1733"/>
      <c r="J3" s="1733"/>
      <c r="K3" s="847"/>
      <c r="N3" s="848"/>
      <c r="O3" s="848"/>
    </row>
    <row r="4" spans="2:15" ht="38.25" customHeight="1" thickBot="1">
      <c r="B4" s="846"/>
      <c r="C4" s="849" t="s">
        <v>1778</v>
      </c>
      <c r="D4" s="850">
        <v>12.2</v>
      </c>
      <c r="E4" s="1735" t="str">
        <f>+'PRESUPUESTO OFICIAL'!G64</f>
        <v>INSTALACIONES  Y/O REPARACIONES HIDRAULICAS Y SANITARIAS</v>
      </c>
      <c r="F4" s="1735"/>
      <c r="G4" s="1735"/>
      <c r="H4" s="1735"/>
      <c r="I4" s="851" t="s">
        <v>1779</v>
      </c>
      <c r="J4" s="852" t="s">
        <v>1810</v>
      </c>
      <c r="K4" s="847"/>
      <c r="N4" s="848"/>
      <c r="O4" s="848"/>
    </row>
    <row r="5" spans="2:15" ht="13.5" customHeight="1">
      <c r="B5" s="846"/>
      <c r="C5" s="853" t="s">
        <v>1780</v>
      </c>
      <c r="D5" s="853"/>
      <c r="E5" s="854"/>
      <c r="F5" s="854"/>
      <c r="G5" s="854"/>
      <c r="H5" s="854"/>
      <c r="I5" s="855"/>
      <c r="J5" s="856"/>
      <c r="K5" s="847"/>
      <c r="N5" s="848"/>
      <c r="O5" s="848"/>
    </row>
    <row r="6" spans="2:15" s="861" customFormat="1">
      <c r="B6" s="857"/>
      <c r="C6" s="1725" t="s">
        <v>310</v>
      </c>
      <c r="D6" s="1725"/>
      <c r="E6" s="1725"/>
      <c r="F6" s="440" t="s">
        <v>1781</v>
      </c>
      <c r="G6" s="440" t="s">
        <v>1782</v>
      </c>
      <c r="H6" s="440" t="s">
        <v>1783</v>
      </c>
      <c r="I6" s="858" t="s">
        <v>1784</v>
      </c>
      <c r="J6" s="859"/>
      <c r="K6" s="860"/>
      <c r="N6" s="848"/>
      <c r="O6" s="848"/>
    </row>
    <row r="7" spans="2:15" ht="12.75" customHeight="1">
      <c r="B7" s="846"/>
      <c r="C7" s="1726" t="s">
        <v>59</v>
      </c>
      <c r="D7" s="1578"/>
      <c r="E7" s="1579"/>
      <c r="F7" s="862" t="s">
        <v>195</v>
      </c>
      <c r="G7" s="862"/>
      <c r="H7" s="863">
        <v>1</v>
      </c>
      <c r="I7" s="864">
        <f>+J38*H7</f>
        <v>6703.125</v>
      </c>
      <c r="J7" s="865"/>
      <c r="K7" s="847"/>
      <c r="M7" s="866"/>
      <c r="N7" s="848"/>
      <c r="O7" s="848"/>
    </row>
    <row r="8" spans="2:15" ht="12.75" customHeight="1">
      <c r="B8" s="846"/>
      <c r="C8" s="1726"/>
      <c r="D8" s="1578"/>
      <c r="E8" s="1579"/>
      <c r="F8" s="867"/>
      <c r="G8" s="862"/>
      <c r="H8" s="863"/>
      <c r="I8" s="864"/>
      <c r="J8" s="865"/>
      <c r="K8" s="847"/>
      <c r="M8" s="866"/>
      <c r="N8" s="848"/>
      <c r="O8" s="848"/>
    </row>
    <row r="9" spans="2:15" ht="12.75" customHeight="1">
      <c r="B9" s="846"/>
      <c r="C9" s="1726"/>
      <c r="D9" s="1578"/>
      <c r="E9" s="1579"/>
      <c r="F9" s="862"/>
      <c r="G9" s="862"/>
      <c r="H9" s="863"/>
      <c r="I9" s="864" t="str">
        <f>IF(H9&lt;&gt;0,G9/H9,"")</f>
        <v/>
      </c>
      <c r="J9" s="865"/>
      <c r="K9" s="847"/>
      <c r="M9" s="866"/>
      <c r="N9" s="848"/>
      <c r="O9" s="848"/>
    </row>
    <row r="10" spans="2:15" ht="12.75" customHeight="1">
      <c r="B10" s="846"/>
      <c r="C10" s="1726"/>
      <c r="D10" s="1578"/>
      <c r="E10" s="1579"/>
      <c r="G10" s="862"/>
      <c r="H10" s="863"/>
      <c r="I10" s="864"/>
      <c r="J10" s="865"/>
      <c r="K10" s="847"/>
      <c r="M10" s="866"/>
      <c r="N10" s="848"/>
      <c r="O10" s="848"/>
    </row>
    <row r="11" spans="2:15" ht="12.75" customHeight="1">
      <c r="B11" s="846"/>
      <c r="C11" s="1726" t="s">
        <v>1807</v>
      </c>
      <c r="D11" s="1578"/>
      <c r="E11" s="1579"/>
      <c r="F11" s="867"/>
      <c r="G11" s="868"/>
      <c r="H11" s="440"/>
      <c r="I11" s="869"/>
      <c r="J11" s="865"/>
      <c r="K11" s="847"/>
      <c r="M11" s="866"/>
      <c r="N11" s="848"/>
      <c r="O11" s="848"/>
    </row>
    <row r="12" spans="2:15" ht="12.75" customHeight="1">
      <c r="B12" s="846"/>
      <c r="C12" s="854"/>
      <c r="D12" s="854"/>
      <c r="E12" s="854"/>
      <c r="F12" s="870"/>
      <c r="G12" s="854"/>
      <c r="H12" s="854"/>
      <c r="I12" s="855" t="s">
        <v>1787</v>
      </c>
      <c r="J12" s="865">
        <f>SUM(I7:I11)</f>
        <v>6703.125</v>
      </c>
      <c r="K12" s="847"/>
      <c r="M12" s="866"/>
      <c r="N12" s="848"/>
      <c r="O12" s="848"/>
    </row>
    <row r="13" spans="2:15" ht="12.75" customHeight="1">
      <c r="B13" s="846"/>
      <c r="C13" s="854"/>
      <c r="D13" s="854"/>
      <c r="E13" s="854"/>
      <c r="F13" s="870"/>
      <c r="G13" s="854"/>
      <c r="H13" s="854"/>
      <c r="I13" s="855"/>
      <c r="J13" s="856"/>
      <c r="K13" s="847"/>
      <c r="M13" s="866"/>
      <c r="N13" s="848"/>
      <c r="O13" s="848"/>
    </row>
    <row r="14" spans="2:15" ht="12.75" customHeight="1">
      <c r="B14" s="846"/>
      <c r="C14" s="853" t="s">
        <v>1788</v>
      </c>
      <c r="D14" s="853"/>
      <c r="E14" s="854"/>
      <c r="F14" s="870"/>
      <c r="G14" s="854"/>
      <c r="H14" s="854"/>
      <c r="I14" s="855"/>
      <c r="J14" s="856"/>
      <c r="K14" s="847"/>
      <c r="M14" s="866"/>
      <c r="N14" s="848"/>
      <c r="O14" s="848"/>
    </row>
    <row r="15" spans="2:15" s="861" customFormat="1" ht="13.5" customHeight="1">
      <c r="B15" s="857"/>
      <c r="C15" s="1725" t="s">
        <v>310</v>
      </c>
      <c r="D15" s="1725"/>
      <c r="E15" s="1725"/>
      <c r="F15" s="440" t="s">
        <v>1781</v>
      </c>
      <c r="G15" s="440" t="s">
        <v>1789</v>
      </c>
      <c r="H15" s="440" t="s">
        <v>1790</v>
      </c>
      <c r="I15" s="858" t="s">
        <v>1784</v>
      </c>
      <c r="J15" s="859"/>
      <c r="K15" s="860"/>
      <c r="M15" s="871"/>
      <c r="N15" s="848"/>
      <c r="O15" s="848"/>
    </row>
    <row r="16" spans="2:15">
      <c r="B16" s="846"/>
      <c r="C16" s="1726"/>
      <c r="D16" s="1578"/>
      <c r="E16" s="1579"/>
      <c r="F16" s="867"/>
      <c r="G16" s="862"/>
      <c r="H16" s="863"/>
      <c r="I16" s="864"/>
      <c r="J16" s="865"/>
      <c r="K16" s="847"/>
      <c r="M16" s="866"/>
      <c r="N16" s="848"/>
      <c r="O16" s="848"/>
    </row>
    <row r="17" spans="2:16" ht="12.75" customHeight="1">
      <c r="B17" s="846"/>
      <c r="C17" s="1726"/>
      <c r="D17" s="1578"/>
      <c r="E17" s="1579"/>
      <c r="F17" s="867"/>
      <c r="G17" s="862"/>
      <c r="H17" s="863"/>
      <c r="I17" s="864"/>
      <c r="J17" s="865"/>
      <c r="K17" s="847"/>
      <c r="M17" s="866"/>
      <c r="N17" s="848"/>
      <c r="O17" s="848"/>
    </row>
    <row r="18" spans="2:16" ht="12.75" customHeight="1">
      <c r="B18" s="846"/>
      <c r="C18" s="1726"/>
      <c r="D18" s="1578"/>
      <c r="E18" s="1579"/>
      <c r="F18" s="867"/>
      <c r="G18" s="862"/>
      <c r="H18" s="863"/>
      <c r="I18" s="864"/>
      <c r="J18" s="865"/>
      <c r="K18" s="847"/>
      <c r="N18" s="848"/>
      <c r="O18" s="848"/>
    </row>
    <row r="19" spans="2:16" ht="12.75" customHeight="1">
      <c r="B19" s="846"/>
      <c r="C19" s="1726"/>
      <c r="D19" s="1578"/>
      <c r="E19" s="1579"/>
      <c r="F19" s="867"/>
      <c r="G19" s="862"/>
      <c r="H19" s="863"/>
      <c r="I19" s="864"/>
      <c r="J19" s="865"/>
      <c r="K19" s="847"/>
      <c r="N19" s="872"/>
    </row>
    <row r="20" spans="2:16" ht="12.75" customHeight="1">
      <c r="B20" s="846"/>
      <c r="C20" s="1726"/>
      <c r="D20" s="1578"/>
      <c r="E20" s="1579"/>
      <c r="F20" s="867"/>
      <c r="G20" s="862"/>
      <c r="H20" s="863"/>
      <c r="I20" s="864"/>
      <c r="J20" s="865"/>
      <c r="K20" s="847"/>
    </row>
    <row r="21" spans="2:16" ht="12.75" customHeight="1">
      <c r="B21" s="846"/>
      <c r="C21" s="1726"/>
      <c r="D21" s="1578"/>
      <c r="E21" s="1579"/>
      <c r="F21" s="867"/>
      <c r="G21" s="862"/>
      <c r="H21" s="863"/>
      <c r="I21" s="864"/>
      <c r="J21" s="865"/>
      <c r="K21" s="847"/>
    </row>
    <row r="22" spans="2:16">
      <c r="B22" s="846"/>
      <c r="C22" s="1726"/>
      <c r="D22" s="1578"/>
      <c r="E22" s="1579"/>
      <c r="F22" s="867"/>
      <c r="G22" s="862"/>
      <c r="H22" s="863"/>
      <c r="I22" s="864"/>
      <c r="J22" s="865"/>
      <c r="K22" s="847"/>
      <c r="N22" s="848"/>
      <c r="O22" s="848"/>
    </row>
    <row r="23" spans="2:16" ht="12.75" customHeight="1">
      <c r="B23" s="846"/>
      <c r="C23" s="854"/>
      <c r="D23" s="854"/>
      <c r="E23" s="854"/>
      <c r="F23" s="870"/>
      <c r="G23" s="854"/>
      <c r="H23" s="854"/>
      <c r="I23" s="855" t="s">
        <v>1787</v>
      </c>
      <c r="J23" s="873">
        <f>SUM(I16:I22)</f>
        <v>0</v>
      </c>
      <c r="K23" s="847"/>
      <c r="N23" s="866"/>
      <c r="O23" s="848"/>
      <c r="P23" s="848"/>
    </row>
    <row r="24" spans="2:16" ht="12.75" customHeight="1">
      <c r="B24" s="846"/>
      <c r="C24" s="854"/>
      <c r="D24" s="854"/>
      <c r="E24" s="854"/>
      <c r="F24" s="870"/>
      <c r="G24" s="854"/>
      <c r="H24" s="854"/>
      <c r="I24" s="855"/>
      <c r="J24" s="856"/>
      <c r="K24" s="847"/>
      <c r="N24" s="866"/>
      <c r="O24" s="848"/>
      <c r="P24" s="848"/>
    </row>
    <row r="25" spans="2:16" ht="12.75" customHeight="1">
      <c r="B25" s="846"/>
      <c r="C25" s="853" t="s">
        <v>1791</v>
      </c>
      <c r="D25" s="853"/>
      <c r="E25" s="854"/>
      <c r="F25" s="870"/>
      <c r="G25" s="854"/>
      <c r="H25" s="854"/>
      <c r="I25" s="855"/>
      <c r="J25" s="856"/>
      <c r="K25" s="847"/>
      <c r="N25" s="866"/>
      <c r="O25" s="848"/>
      <c r="P25" s="848"/>
    </row>
    <row r="26" spans="2:16" s="861" customFormat="1" ht="12.75" customHeight="1">
      <c r="B26" s="857"/>
      <c r="C26" s="1725" t="s">
        <v>310</v>
      </c>
      <c r="D26" s="1725"/>
      <c r="E26" s="1725"/>
      <c r="F26" s="440" t="s">
        <v>1781</v>
      </c>
      <c r="G26" s="440" t="s">
        <v>1792</v>
      </c>
      <c r="H26" s="440" t="s">
        <v>1744</v>
      </c>
      <c r="I26" s="858" t="s">
        <v>1784</v>
      </c>
      <c r="J26" s="859"/>
      <c r="K26" s="860"/>
      <c r="O26" s="848"/>
      <c r="P26" s="848"/>
    </row>
    <row r="27" spans="2:16" ht="13.5" customHeight="1">
      <c r="B27" s="846"/>
      <c r="C27" s="1727"/>
      <c r="D27" s="1728"/>
      <c r="E27" s="1729"/>
      <c r="F27" s="867"/>
      <c r="G27" s="867"/>
      <c r="H27" s="862"/>
      <c r="I27" s="864"/>
      <c r="J27" s="865"/>
      <c r="K27" s="847"/>
      <c r="O27" s="872"/>
    </row>
    <row r="28" spans="2:16" ht="13.5" customHeight="1">
      <c r="B28" s="846"/>
      <c r="C28" s="1726"/>
      <c r="D28" s="1578"/>
      <c r="E28" s="1579"/>
      <c r="F28" s="867"/>
      <c r="G28" s="867"/>
      <c r="H28" s="862"/>
      <c r="I28" s="864"/>
      <c r="J28" s="865"/>
      <c r="K28" s="847"/>
      <c r="O28" s="872"/>
    </row>
    <row r="29" spans="2:16" ht="13.5" customHeight="1">
      <c r="B29" s="846"/>
      <c r="C29" s="1726"/>
      <c r="D29" s="1578"/>
      <c r="E29" s="1579"/>
      <c r="F29" s="867"/>
      <c r="G29" s="867"/>
      <c r="H29" s="862"/>
      <c r="I29" s="864"/>
      <c r="J29" s="865"/>
      <c r="K29" s="847"/>
      <c r="O29" s="872"/>
    </row>
    <row r="30" spans="2:16">
      <c r="B30" s="846"/>
      <c r="C30" s="854"/>
      <c r="D30" s="854"/>
      <c r="E30" s="854"/>
      <c r="F30" s="870"/>
      <c r="G30" s="854"/>
      <c r="H30" s="854"/>
      <c r="I30" s="855" t="s">
        <v>1787</v>
      </c>
      <c r="J30" s="865">
        <f>SUM(I27:I29)</f>
        <v>0</v>
      </c>
      <c r="K30" s="847"/>
    </row>
    <row r="31" spans="2:16">
      <c r="B31" s="846"/>
      <c r="C31" s="854"/>
      <c r="D31" s="854"/>
      <c r="E31" s="854"/>
      <c r="F31" s="870"/>
      <c r="G31" s="854"/>
      <c r="H31" s="854"/>
      <c r="I31" s="855"/>
      <c r="J31" s="856"/>
      <c r="K31" s="847"/>
    </row>
    <row r="32" spans="2:16" ht="12.75" customHeight="1">
      <c r="B32" s="846"/>
      <c r="C32" s="853" t="s">
        <v>1793</v>
      </c>
      <c r="D32" s="853"/>
      <c r="E32" s="854"/>
      <c r="F32" s="870"/>
      <c r="G32" s="854"/>
      <c r="H32" s="854"/>
      <c r="I32" s="855"/>
      <c r="J32" s="856"/>
      <c r="K32" s="847"/>
    </row>
    <row r="33" spans="2:12" s="861" customFormat="1" ht="12.75" customHeight="1">
      <c r="B33" s="857"/>
      <c r="C33" s="1725" t="s">
        <v>310</v>
      </c>
      <c r="D33" s="1725"/>
      <c r="E33" s="1725"/>
      <c r="F33" s="440" t="s">
        <v>1794</v>
      </c>
      <c r="G33" s="440" t="s">
        <v>1795</v>
      </c>
      <c r="H33" s="440" t="s">
        <v>1796</v>
      </c>
      <c r="I33" s="858" t="s">
        <v>1784</v>
      </c>
      <c r="J33" s="859"/>
      <c r="K33" s="860"/>
    </row>
    <row r="34" spans="2:12" ht="12.75" customHeight="1">
      <c r="B34" s="846"/>
      <c r="C34" s="1721" t="s">
        <v>194</v>
      </c>
      <c r="D34" s="1567"/>
      <c r="E34" s="1568"/>
      <c r="F34" s="864">
        <f>+'MATRIZ DE MERCADO LA LT'!J245</f>
        <v>53625</v>
      </c>
      <c r="G34" s="874"/>
      <c r="H34" s="863">
        <v>0.125</v>
      </c>
      <c r="I34" s="864">
        <f>+F34*H34</f>
        <v>6703.125</v>
      </c>
      <c r="J34" s="865"/>
      <c r="K34" s="847"/>
    </row>
    <row r="35" spans="2:12" ht="12.75" customHeight="1">
      <c r="B35" s="846"/>
      <c r="C35" s="1721"/>
      <c r="D35" s="1567"/>
      <c r="E35" s="1568"/>
      <c r="F35" s="864"/>
      <c r="G35" s="874"/>
      <c r="H35" s="863"/>
      <c r="I35" s="864"/>
      <c r="J35" s="865"/>
      <c r="K35" s="847"/>
    </row>
    <row r="36" spans="2:12" ht="12.75" customHeight="1">
      <c r="B36" s="846"/>
      <c r="C36" s="1722"/>
      <c r="D36" s="1723"/>
      <c r="E36" s="1724"/>
      <c r="F36" s="875"/>
      <c r="G36" s="874"/>
      <c r="H36" s="876"/>
      <c r="I36" s="869"/>
      <c r="J36" s="865"/>
      <c r="K36" s="847"/>
    </row>
    <row r="37" spans="2:12" ht="12.75" customHeight="1">
      <c r="B37" s="846"/>
      <c r="C37" s="1722"/>
      <c r="D37" s="1723"/>
      <c r="E37" s="1724"/>
      <c r="F37" s="875"/>
      <c r="G37" s="874"/>
      <c r="H37" s="876"/>
      <c r="I37" s="869"/>
      <c r="J37" s="865"/>
      <c r="K37" s="847"/>
    </row>
    <row r="38" spans="2:12" ht="17.25" customHeight="1">
      <c r="B38" s="846"/>
      <c r="C38" s="877"/>
      <c r="D38" s="877"/>
      <c r="E38" s="877"/>
      <c r="F38" s="877"/>
      <c r="G38" s="877"/>
      <c r="H38" s="877"/>
      <c r="I38" s="878" t="s">
        <v>1787</v>
      </c>
      <c r="J38" s="879">
        <f>SUM(I34:I37)</f>
        <v>6703.125</v>
      </c>
      <c r="K38" s="847"/>
    </row>
    <row r="39" spans="2:12" ht="17.25" customHeight="1">
      <c r="B39" s="846"/>
      <c r="C39" s="880"/>
      <c r="D39" s="880"/>
      <c r="E39" s="880"/>
      <c r="F39" s="880"/>
      <c r="G39" s="880"/>
      <c r="H39" s="881"/>
      <c r="I39" s="882" t="s">
        <v>1797</v>
      </c>
      <c r="J39" s="883">
        <f>+J12+J23+J30+J38</f>
        <v>13406.25</v>
      </c>
      <c r="K39" s="847"/>
    </row>
    <row r="40" spans="2:12" ht="17.25" customHeight="1">
      <c r="B40" s="846"/>
      <c r="C40" s="880"/>
      <c r="D40" s="880"/>
      <c r="E40" s="880"/>
      <c r="F40" s="880"/>
      <c r="G40" s="1719" t="s">
        <v>1751</v>
      </c>
      <c r="H40" s="1719"/>
      <c r="I40" s="884">
        <v>0.22</v>
      </c>
      <c r="J40" s="885">
        <f>J39*I40</f>
        <v>2949.375</v>
      </c>
      <c r="K40" s="847"/>
    </row>
    <row r="41" spans="2:12" ht="17.25" customHeight="1">
      <c r="B41" s="846"/>
      <c r="C41" s="880"/>
      <c r="D41" s="880"/>
      <c r="E41" s="880"/>
      <c r="F41" s="880"/>
      <c r="G41" s="1719" t="s">
        <v>1752</v>
      </c>
      <c r="H41" s="1719"/>
      <c r="I41" s="884">
        <v>0.02</v>
      </c>
      <c r="J41" s="885">
        <f>J39*I41</f>
        <v>268.125</v>
      </c>
      <c r="K41" s="847"/>
    </row>
    <row r="42" spans="2:12" ht="17.25" customHeight="1">
      <c r="B42" s="846"/>
      <c r="C42" s="880"/>
      <c r="D42" s="880"/>
      <c r="E42" s="880"/>
      <c r="F42" s="880"/>
      <c r="G42" s="1719" t="s">
        <v>1753</v>
      </c>
      <c r="H42" s="1719"/>
      <c r="I42" s="884">
        <v>0.05</v>
      </c>
      <c r="J42" s="885">
        <f>J39*I42</f>
        <v>670.3125</v>
      </c>
      <c r="K42" s="847"/>
    </row>
    <row r="43" spans="2:12" ht="17.25" customHeight="1">
      <c r="B43" s="846"/>
      <c r="C43" s="880"/>
      <c r="D43" s="880"/>
      <c r="E43" s="880"/>
      <c r="F43" s="880"/>
      <c r="G43" s="1719" t="s">
        <v>1754</v>
      </c>
      <c r="H43" s="1719"/>
      <c r="I43" s="1719"/>
      <c r="J43" s="886">
        <f>ROUND(J39+J40+J41+J42,0)</f>
        <v>17294</v>
      </c>
      <c r="K43" s="847"/>
      <c r="L43" s="887"/>
    </row>
    <row r="44" spans="2:12" ht="19.5" customHeight="1" thickBot="1">
      <c r="B44" s="877"/>
      <c r="C44" s="880"/>
      <c r="D44" s="880"/>
      <c r="E44" s="888"/>
      <c r="F44" s="1720"/>
      <c r="G44" s="1720"/>
      <c r="H44" s="1720"/>
      <c r="I44" s="1720"/>
      <c r="J44" s="889"/>
      <c r="K44" s="890"/>
      <c r="L44" s="891"/>
    </row>
    <row r="45" spans="2:12" ht="19.5" customHeight="1">
      <c r="B45" s="846"/>
      <c r="C45" s="854"/>
      <c r="D45" s="854"/>
      <c r="E45" s="854"/>
      <c r="F45" s="854"/>
      <c r="G45" s="892"/>
      <c r="H45" s="892"/>
      <c r="I45" s="892"/>
      <c r="J45" s="856"/>
      <c r="K45" s="847"/>
      <c r="L45" s="891"/>
    </row>
    <row r="46" spans="2:12" ht="12.75" customHeight="1">
      <c r="B46" s="846"/>
      <c r="C46" s="845" t="s">
        <v>1798</v>
      </c>
      <c r="H46" s="894" t="s">
        <v>1799</v>
      </c>
      <c r="I46" s="895"/>
      <c r="J46" s="896"/>
      <c r="K46" s="847"/>
    </row>
    <row r="47" spans="2:12" ht="12.75" customHeight="1">
      <c r="B47" s="846"/>
      <c r="H47" s="894"/>
      <c r="J47" s="845"/>
      <c r="K47" s="847"/>
    </row>
    <row r="48" spans="2:12" ht="12.75" customHeight="1">
      <c r="B48" s="846"/>
      <c r="C48" s="845" t="s">
        <v>1800</v>
      </c>
      <c r="H48" s="894" t="s">
        <v>1801</v>
      </c>
      <c r="I48" s="895"/>
      <c r="J48" s="898"/>
      <c r="K48" s="847"/>
    </row>
    <row r="49" spans="2:11" ht="9" customHeight="1">
      <c r="B49" s="846"/>
      <c r="H49" s="894"/>
      <c r="J49" s="845"/>
      <c r="K49" s="847"/>
    </row>
    <row r="50" spans="2:11" ht="9.75" customHeight="1" thickBot="1">
      <c r="B50" s="899"/>
      <c r="C50" s="900"/>
      <c r="D50" s="900"/>
      <c r="E50" s="900"/>
      <c r="F50" s="900"/>
      <c r="G50" s="901"/>
      <c r="H50" s="900"/>
      <c r="I50" s="902"/>
      <c r="J50" s="901"/>
      <c r="K50" s="890"/>
    </row>
  </sheetData>
  <mergeCells count="33">
    <mergeCell ref="C15:E15"/>
    <mergeCell ref="C2:D2"/>
    <mergeCell ref="E2:F2"/>
    <mergeCell ref="G2:J2"/>
    <mergeCell ref="C3:J3"/>
    <mergeCell ref="E4:H4"/>
    <mergeCell ref="C6:E6"/>
    <mergeCell ref="C7:E7"/>
    <mergeCell ref="C8:E8"/>
    <mergeCell ref="C9:E9"/>
    <mergeCell ref="C10:E10"/>
    <mergeCell ref="C11:E11"/>
    <mergeCell ref="C33:E33"/>
    <mergeCell ref="C16:E16"/>
    <mergeCell ref="C17:E17"/>
    <mergeCell ref="C18:E18"/>
    <mergeCell ref="C19:E19"/>
    <mergeCell ref="C20:E20"/>
    <mergeCell ref="C21:E21"/>
    <mergeCell ref="C22:E22"/>
    <mergeCell ref="C26:E26"/>
    <mergeCell ref="C27:E27"/>
    <mergeCell ref="C28:E28"/>
    <mergeCell ref="C29:E29"/>
    <mergeCell ref="G42:H42"/>
    <mergeCell ref="G43:I43"/>
    <mergeCell ref="F44:I44"/>
    <mergeCell ref="C34:E34"/>
    <mergeCell ref="C35:E35"/>
    <mergeCell ref="C36:E36"/>
    <mergeCell ref="C37:E37"/>
    <mergeCell ref="G40:H40"/>
    <mergeCell ref="G41:H41"/>
  </mergeCells>
  <printOptions horizontalCentered="1"/>
  <pageMargins left="0.70866141732283472" right="0.70866141732283472" top="0.74803149606299213" bottom="0.74803149606299213" header="0.31496062992125984" footer="0.31496062992125984"/>
  <pageSetup scale="74" fitToHeight="0" orientation="portrait" r:id="rId1"/>
  <colBreaks count="1" manualBreakCount="1">
    <brk id="11" max="45" man="1"/>
  </col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D93F2C-7B78-4C17-9CED-5FBB9C65BA6F}">
  <sheetPr>
    <pageSetUpPr fitToPage="1"/>
  </sheetPr>
  <dimension ref="B1:P50"/>
  <sheetViews>
    <sheetView view="pageBreakPreview" topLeftCell="B17" zoomScale="89" zoomScaleNormal="100" zoomScaleSheetLayoutView="89" workbookViewId="0">
      <selection activeCell="E4" sqref="E4:H4"/>
    </sheetView>
  </sheetViews>
  <sheetFormatPr baseColWidth="10" defaultRowHeight="12.75"/>
  <cols>
    <col min="1" max="1" width="11.42578125" style="845"/>
    <col min="2" max="2" width="1.85546875" style="845" customWidth="1"/>
    <col min="3" max="4" width="15.7109375" style="845" customWidth="1"/>
    <col min="5" max="5" width="9.85546875" style="845" customWidth="1"/>
    <col min="6" max="6" width="12.42578125" style="845" customWidth="1"/>
    <col min="7" max="7" width="14.85546875" style="893" customWidth="1"/>
    <col min="8" max="8" width="18.42578125" style="845" customWidth="1"/>
    <col min="9" max="9" width="14.42578125" style="897" customWidth="1"/>
    <col min="10" max="10" width="19.140625" style="893" customWidth="1"/>
    <col min="11" max="11" width="1.85546875" style="845" customWidth="1"/>
    <col min="12" max="258" width="11.42578125" style="845"/>
    <col min="259" max="259" width="1.85546875" style="845" customWidth="1"/>
    <col min="260" max="260" width="27.42578125" style="845" customWidth="1"/>
    <col min="261" max="261" width="13.140625" style="845" customWidth="1"/>
    <col min="262" max="263" width="12.42578125" style="845" customWidth="1"/>
    <col min="264" max="264" width="13.42578125" style="845" customWidth="1"/>
    <col min="265" max="265" width="14.42578125" style="845" customWidth="1"/>
    <col min="266" max="266" width="19.140625" style="845" customWidth="1"/>
    <col min="267" max="267" width="1.85546875" style="845" customWidth="1"/>
    <col min="268" max="514" width="11.42578125" style="845"/>
    <col min="515" max="515" width="1.85546875" style="845" customWidth="1"/>
    <col min="516" max="516" width="27.42578125" style="845" customWidth="1"/>
    <col min="517" max="517" width="13.140625" style="845" customWidth="1"/>
    <col min="518" max="519" width="12.42578125" style="845" customWidth="1"/>
    <col min="520" max="520" width="13.42578125" style="845" customWidth="1"/>
    <col min="521" max="521" width="14.42578125" style="845" customWidth="1"/>
    <col min="522" max="522" width="19.140625" style="845" customWidth="1"/>
    <col min="523" max="523" width="1.85546875" style="845" customWidth="1"/>
    <col min="524" max="770" width="11.42578125" style="845"/>
    <col min="771" max="771" width="1.85546875" style="845" customWidth="1"/>
    <col min="772" max="772" width="27.42578125" style="845" customWidth="1"/>
    <col min="773" max="773" width="13.140625" style="845" customWidth="1"/>
    <col min="774" max="775" width="12.42578125" style="845" customWidth="1"/>
    <col min="776" max="776" width="13.42578125" style="845" customWidth="1"/>
    <col min="777" max="777" width="14.42578125" style="845" customWidth="1"/>
    <col min="778" max="778" width="19.140625" style="845" customWidth="1"/>
    <col min="779" max="779" width="1.85546875" style="845" customWidth="1"/>
    <col min="780" max="1026" width="11.42578125" style="845"/>
    <col min="1027" max="1027" width="1.85546875" style="845" customWidth="1"/>
    <col min="1028" max="1028" width="27.42578125" style="845" customWidth="1"/>
    <col min="1029" max="1029" width="13.140625" style="845" customWidth="1"/>
    <col min="1030" max="1031" width="12.42578125" style="845" customWidth="1"/>
    <col min="1032" max="1032" width="13.42578125" style="845" customWidth="1"/>
    <col min="1033" max="1033" width="14.42578125" style="845" customWidth="1"/>
    <col min="1034" max="1034" width="19.140625" style="845" customWidth="1"/>
    <col min="1035" max="1035" width="1.85546875" style="845" customWidth="1"/>
    <col min="1036" max="1282" width="11.42578125" style="845"/>
    <col min="1283" max="1283" width="1.85546875" style="845" customWidth="1"/>
    <col min="1284" max="1284" width="27.42578125" style="845" customWidth="1"/>
    <col min="1285" max="1285" width="13.140625" style="845" customWidth="1"/>
    <col min="1286" max="1287" width="12.42578125" style="845" customWidth="1"/>
    <col min="1288" max="1288" width="13.42578125" style="845" customWidth="1"/>
    <col min="1289" max="1289" width="14.42578125" style="845" customWidth="1"/>
    <col min="1290" max="1290" width="19.140625" style="845" customWidth="1"/>
    <col min="1291" max="1291" width="1.85546875" style="845" customWidth="1"/>
    <col min="1292" max="1538" width="11.42578125" style="845"/>
    <col min="1539" max="1539" width="1.85546875" style="845" customWidth="1"/>
    <col min="1540" max="1540" width="27.42578125" style="845" customWidth="1"/>
    <col min="1541" max="1541" width="13.140625" style="845" customWidth="1"/>
    <col min="1542" max="1543" width="12.42578125" style="845" customWidth="1"/>
    <col min="1544" max="1544" width="13.42578125" style="845" customWidth="1"/>
    <col min="1545" max="1545" width="14.42578125" style="845" customWidth="1"/>
    <col min="1546" max="1546" width="19.140625" style="845" customWidth="1"/>
    <col min="1547" max="1547" width="1.85546875" style="845" customWidth="1"/>
    <col min="1548" max="1794" width="11.42578125" style="845"/>
    <col min="1795" max="1795" width="1.85546875" style="845" customWidth="1"/>
    <col min="1796" max="1796" width="27.42578125" style="845" customWidth="1"/>
    <col min="1797" max="1797" width="13.140625" style="845" customWidth="1"/>
    <col min="1798" max="1799" width="12.42578125" style="845" customWidth="1"/>
    <col min="1800" max="1800" width="13.42578125" style="845" customWidth="1"/>
    <col min="1801" max="1801" width="14.42578125" style="845" customWidth="1"/>
    <col min="1802" max="1802" width="19.140625" style="845" customWidth="1"/>
    <col min="1803" max="1803" width="1.85546875" style="845" customWidth="1"/>
    <col min="1804" max="2050" width="11.42578125" style="845"/>
    <col min="2051" max="2051" width="1.85546875" style="845" customWidth="1"/>
    <col min="2052" max="2052" width="27.42578125" style="845" customWidth="1"/>
    <col min="2053" max="2053" width="13.140625" style="845" customWidth="1"/>
    <col min="2054" max="2055" width="12.42578125" style="845" customWidth="1"/>
    <col min="2056" max="2056" width="13.42578125" style="845" customWidth="1"/>
    <col min="2057" max="2057" width="14.42578125" style="845" customWidth="1"/>
    <col min="2058" max="2058" width="19.140625" style="845" customWidth="1"/>
    <col min="2059" max="2059" width="1.85546875" style="845" customWidth="1"/>
    <col min="2060" max="2306" width="11.42578125" style="845"/>
    <col min="2307" max="2307" width="1.85546875" style="845" customWidth="1"/>
    <col min="2308" max="2308" width="27.42578125" style="845" customWidth="1"/>
    <col min="2309" max="2309" width="13.140625" style="845" customWidth="1"/>
    <col min="2310" max="2311" width="12.42578125" style="845" customWidth="1"/>
    <col min="2312" max="2312" width="13.42578125" style="845" customWidth="1"/>
    <col min="2313" max="2313" width="14.42578125" style="845" customWidth="1"/>
    <col min="2314" max="2314" width="19.140625" style="845" customWidth="1"/>
    <col min="2315" max="2315" width="1.85546875" style="845" customWidth="1"/>
    <col min="2316" max="2562" width="11.42578125" style="845"/>
    <col min="2563" max="2563" width="1.85546875" style="845" customWidth="1"/>
    <col min="2564" max="2564" width="27.42578125" style="845" customWidth="1"/>
    <col min="2565" max="2565" width="13.140625" style="845" customWidth="1"/>
    <col min="2566" max="2567" width="12.42578125" style="845" customWidth="1"/>
    <col min="2568" max="2568" width="13.42578125" style="845" customWidth="1"/>
    <col min="2569" max="2569" width="14.42578125" style="845" customWidth="1"/>
    <col min="2570" max="2570" width="19.140625" style="845" customWidth="1"/>
    <col min="2571" max="2571" width="1.85546875" style="845" customWidth="1"/>
    <col min="2572" max="2818" width="11.42578125" style="845"/>
    <col min="2819" max="2819" width="1.85546875" style="845" customWidth="1"/>
    <col min="2820" max="2820" width="27.42578125" style="845" customWidth="1"/>
    <col min="2821" max="2821" width="13.140625" style="845" customWidth="1"/>
    <col min="2822" max="2823" width="12.42578125" style="845" customWidth="1"/>
    <col min="2824" max="2824" width="13.42578125" style="845" customWidth="1"/>
    <col min="2825" max="2825" width="14.42578125" style="845" customWidth="1"/>
    <col min="2826" max="2826" width="19.140625" style="845" customWidth="1"/>
    <col min="2827" max="2827" width="1.85546875" style="845" customWidth="1"/>
    <col min="2828" max="3074" width="11.42578125" style="845"/>
    <col min="3075" max="3075" width="1.85546875" style="845" customWidth="1"/>
    <col min="3076" max="3076" width="27.42578125" style="845" customWidth="1"/>
    <col min="3077" max="3077" width="13.140625" style="845" customWidth="1"/>
    <col min="3078" max="3079" width="12.42578125" style="845" customWidth="1"/>
    <col min="3080" max="3080" width="13.42578125" style="845" customWidth="1"/>
    <col min="3081" max="3081" width="14.42578125" style="845" customWidth="1"/>
    <col min="3082" max="3082" width="19.140625" style="845" customWidth="1"/>
    <col min="3083" max="3083" width="1.85546875" style="845" customWidth="1"/>
    <col min="3084" max="3330" width="11.42578125" style="845"/>
    <col min="3331" max="3331" width="1.85546875" style="845" customWidth="1"/>
    <col min="3332" max="3332" width="27.42578125" style="845" customWidth="1"/>
    <col min="3333" max="3333" width="13.140625" style="845" customWidth="1"/>
    <col min="3334" max="3335" width="12.42578125" style="845" customWidth="1"/>
    <col min="3336" max="3336" width="13.42578125" style="845" customWidth="1"/>
    <col min="3337" max="3337" width="14.42578125" style="845" customWidth="1"/>
    <col min="3338" max="3338" width="19.140625" style="845" customWidth="1"/>
    <col min="3339" max="3339" width="1.85546875" style="845" customWidth="1"/>
    <col min="3340" max="3586" width="11.42578125" style="845"/>
    <col min="3587" max="3587" width="1.85546875" style="845" customWidth="1"/>
    <col min="3588" max="3588" width="27.42578125" style="845" customWidth="1"/>
    <col min="3589" max="3589" width="13.140625" style="845" customWidth="1"/>
    <col min="3590" max="3591" width="12.42578125" style="845" customWidth="1"/>
    <col min="3592" max="3592" width="13.42578125" style="845" customWidth="1"/>
    <col min="3593" max="3593" width="14.42578125" style="845" customWidth="1"/>
    <col min="3594" max="3594" width="19.140625" style="845" customWidth="1"/>
    <col min="3595" max="3595" width="1.85546875" style="845" customWidth="1"/>
    <col min="3596" max="3842" width="11.42578125" style="845"/>
    <col min="3843" max="3843" width="1.85546875" style="845" customWidth="1"/>
    <col min="3844" max="3844" width="27.42578125" style="845" customWidth="1"/>
    <col min="3845" max="3845" width="13.140625" style="845" customWidth="1"/>
    <col min="3846" max="3847" width="12.42578125" style="845" customWidth="1"/>
    <col min="3848" max="3848" width="13.42578125" style="845" customWidth="1"/>
    <col min="3849" max="3849" width="14.42578125" style="845" customWidth="1"/>
    <col min="3850" max="3850" width="19.140625" style="845" customWidth="1"/>
    <col min="3851" max="3851" width="1.85546875" style="845" customWidth="1"/>
    <col min="3852" max="4098" width="11.42578125" style="845"/>
    <col min="4099" max="4099" width="1.85546875" style="845" customWidth="1"/>
    <col min="4100" max="4100" width="27.42578125" style="845" customWidth="1"/>
    <col min="4101" max="4101" width="13.140625" style="845" customWidth="1"/>
    <col min="4102" max="4103" width="12.42578125" style="845" customWidth="1"/>
    <col min="4104" max="4104" width="13.42578125" style="845" customWidth="1"/>
    <col min="4105" max="4105" width="14.42578125" style="845" customWidth="1"/>
    <col min="4106" max="4106" width="19.140625" style="845" customWidth="1"/>
    <col min="4107" max="4107" width="1.85546875" style="845" customWidth="1"/>
    <col min="4108" max="4354" width="11.42578125" style="845"/>
    <col min="4355" max="4355" width="1.85546875" style="845" customWidth="1"/>
    <col min="4356" max="4356" width="27.42578125" style="845" customWidth="1"/>
    <col min="4357" max="4357" width="13.140625" style="845" customWidth="1"/>
    <col min="4358" max="4359" width="12.42578125" style="845" customWidth="1"/>
    <col min="4360" max="4360" width="13.42578125" style="845" customWidth="1"/>
    <col min="4361" max="4361" width="14.42578125" style="845" customWidth="1"/>
    <col min="4362" max="4362" width="19.140625" style="845" customWidth="1"/>
    <col min="4363" max="4363" width="1.85546875" style="845" customWidth="1"/>
    <col min="4364" max="4610" width="11.42578125" style="845"/>
    <col min="4611" max="4611" width="1.85546875" style="845" customWidth="1"/>
    <col min="4612" max="4612" width="27.42578125" style="845" customWidth="1"/>
    <col min="4613" max="4613" width="13.140625" style="845" customWidth="1"/>
    <col min="4614" max="4615" width="12.42578125" style="845" customWidth="1"/>
    <col min="4616" max="4616" width="13.42578125" style="845" customWidth="1"/>
    <col min="4617" max="4617" width="14.42578125" style="845" customWidth="1"/>
    <col min="4618" max="4618" width="19.140625" style="845" customWidth="1"/>
    <col min="4619" max="4619" width="1.85546875" style="845" customWidth="1"/>
    <col min="4620" max="4866" width="11.42578125" style="845"/>
    <col min="4867" max="4867" width="1.85546875" style="845" customWidth="1"/>
    <col min="4868" max="4868" width="27.42578125" style="845" customWidth="1"/>
    <col min="4869" max="4869" width="13.140625" style="845" customWidth="1"/>
    <col min="4870" max="4871" width="12.42578125" style="845" customWidth="1"/>
    <col min="4872" max="4872" width="13.42578125" style="845" customWidth="1"/>
    <col min="4873" max="4873" width="14.42578125" style="845" customWidth="1"/>
    <col min="4874" max="4874" width="19.140625" style="845" customWidth="1"/>
    <col min="4875" max="4875" width="1.85546875" style="845" customWidth="1"/>
    <col min="4876" max="5122" width="11.42578125" style="845"/>
    <col min="5123" max="5123" width="1.85546875" style="845" customWidth="1"/>
    <col min="5124" max="5124" width="27.42578125" style="845" customWidth="1"/>
    <col min="5125" max="5125" width="13.140625" style="845" customWidth="1"/>
    <col min="5126" max="5127" width="12.42578125" style="845" customWidth="1"/>
    <col min="5128" max="5128" width="13.42578125" style="845" customWidth="1"/>
    <col min="5129" max="5129" width="14.42578125" style="845" customWidth="1"/>
    <col min="5130" max="5130" width="19.140625" style="845" customWidth="1"/>
    <col min="5131" max="5131" width="1.85546875" style="845" customWidth="1"/>
    <col min="5132" max="5378" width="11.42578125" style="845"/>
    <col min="5379" max="5379" width="1.85546875" style="845" customWidth="1"/>
    <col min="5380" max="5380" width="27.42578125" style="845" customWidth="1"/>
    <col min="5381" max="5381" width="13.140625" style="845" customWidth="1"/>
    <col min="5382" max="5383" width="12.42578125" style="845" customWidth="1"/>
    <col min="5384" max="5384" width="13.42578125" style="845" customWidth="1"/>
    <col min="5385" max="5385" width="14.42578125" style="845" customWidth="1"/>
    <col min="5386" max="5386" width="19.140625" style="845" customWidth="1"/>
    <col min="5387" max="5387" width="1.85546875" style="845" customWidth="1"/>
    <col min="5388" max="5634" width="11.42578125" style="845"/>
    <col min="5635" max="5635" width="1.85546875" style="845" customWidth="1"/>
    <col min="5636" max="5636" width="27.42578125" style="845" customWidth="1"/>
    <col min="5637" max="5637" width="13.140625" style="845" customWidth="1"/>
    <col min="5638" max="5639" width="12.42578125" style="845" customWidth="1"/>
    <col min="5640" max="5640" width="13.42578125" style="845" customWidth="1"/>
    <col min="5641" max="5641" width="14.42578125" style="845" customWidth="1"/>
    <col min="5642" max="5642" width="19.140625" style="845" customWidth="1"/>
    <col min="5643" max="5643" width="1.85546875" style="845" customWidth="1"/>
    <col min="5644" max="5890" width="11.42578125" style="845"/>
    <col min="5891" max="5891" width="1.85546875" style="845" customWidth="1"/>
    <col min="5892" max="5892" width="27.42578125" style="845" customWidth="1"/>
    <col min="5893" max="5893" width="13.140625" style="845" customWidth="1"/>
    <col min="5894" max="5895" width="12.42578125" style="845" customWidth="1"/>
    <col min="5896" max="5896" width="13.42578125" style="845" customWidth="1"/>
    <col min="5897" max="5897" width="14.42578125" style="845" customWidth="1"/>
    <col min="5898" max="5898" width="19.140625" style="845" customWidth="1"/>
    <col min="5899" max="5899" width="1.85546875" style="845" customWidth="1"/>
    <col min="5900" max="6146" width="11.42578125" style="845"/>
    <col min="6147" max="6147" width="1.85546875" style="845" customWidth="1"/>
    <col min="6148" max="6148" width="27.42578125" style="845" customWidth="1"/>
    <col min="6149" max="6149" width="13.140625" style="845" customWidth="1"/>
    <col min="6150" max="6151" width="12.42578125" style="845" customWidth="1"/>
    <col min="6152" max="6152" width="13.42578125" style="845" customWidth="1"/>
    <col min="6153" max="6153" width="14.42578125" style="845" customWidth="1"/>
    <col min="6154" max="6154" width="19.140625" style="845" customWidth="1"/>
    <col min="6155" max="6155" width="1.85546875" style="845" customWidth="1"/>
    <col min="6156" max="6402" width="11.42578125" style="845"/>
    <col min="6403" max="6403" width="1.85546875" style="845" customWidth="1"/>
    <col min="6404" max="6404" width="27.42578125" style="845" customWidth="1"/>
    <col min="6405" max="6405" width="13.140625" style="845" customWidth="1"/>
    <col min="6406" max="6407" width="12.42578125" style="845" customWidth="1"/>
    <col min="6408" max="6408" width="13.42578125" style="845" customWidth="1"/>
    <col min="6409" max="6409" width="14.42578125" style="845" customWidth="1"/>
    <col min="6410" max="6410" width="19.140625" style="845" customWidth="1"/>
    <col min="6411" max="6411" width="1.85546875" style="845" customWidth="1"/>
    <col min="6412" max="6658" width="11.42578125" style="845"/>
    <col min="6659" max="6659" width="1.85546875" style="845" customWidth="1"/>
    <col min="6660" max="6660" width="27.42578125" style="845" customWidth="1"/>
    <col min="6661" max="6661" width="13.140625" style="845" customWidth="1"/>
    <col min="6662" max="6663" width="12.42578125" style="845" customWidth="1"/>
    <col min="6664" max="6664" width="13.42578125" style="845" customWidth="1"/>
    <col min="6665" max="6665" width="14.42578125" style="845" customWidth="1"/>
    <col min="6666" max="6666" width="19.140625" style="845" customWidth="1"/>
    <col min="6667" max="6667" width="1.85546875" style="845" customWidth="1"/>
    <col min="6668" max="6914" width="11.42578125" style="845"/>
    <col min="6915" max="6915" width="1.85546875" style="845" customWidth="1"/>
    <col min="6916" max="6916" width="27.42578125" style="845" customWidth="1"/>
    <col min="6917" max="6917" width="13.140625" style="845" customWidth="1"/>
    <col min="6918" max="6919" width="12.42578125" style="845" customWidth="1"/>
    <col min="6920" max="6920" width="13.42578125" style="845" customWidth="1"/>
    <col min="6921" max="6921" width="14.42578125" style="845" customWidth="1"/>
    <col min="6922" max="6922" width="19.140625" style="845" customWidth="1"/>
    <col min="6923" max="6923" width="1.85546875" style="845" customWidth="1"/>
    <col min="6924" max="7170" width="11.42578125" style="845"/>
    <col min="7171" max="7171" width="1.85546875" style="845" customWidth="1"/>
    <col min="7172" max="7172" width="27.42578125" style="845" customWidth="1"/>
    <col min="7173" max="7173" width="13.140625" style="845" customWidth="1"/>
    <col min="7174" max="7175" width="12.42578125" style="845" customWidth="1"/>
    <col min="7176" max="7176" width="13.42578125" style="845" customWidth="1"/>
    <col min="7177" max="7177" width="14.42578125" style="845" customWidth="1"/>
    <col min="7178" max="7178" width="19.140625" style="845" customWidth="1"/>
    <col min="7179" max="7179" width="1.85546875" style="845" customWidth="1"/>
    <col min="7180" max="7426" width="11.42578125" style="845"/>
    <col min="7427" max="7427" width="1.85546875" style="845" customWidth="1"/>
    <col min="7428" max="7428" width="27.42578125" style="845" customWidth="1"/>
    <col min="7429" max="7429" width="13.140625" style="845" customWidth="1"/>
    <col min="7430" max="7431" width="12.42578125" style="845" customWidth="1"/>
    <col min="7432" max="7432" width="13.42578125" style="845" customWidth="1"/>
    <col min="7433" max="7433" width="14.42578125" style="845" customWidth="1"/>
    <col min="7434" max="7434" width="19.140625" style="845" customWidth="1"/>
    <col min="7435" max="7435" width="1.85546875" style="845" customWidth="1"/>
    <col min="7436" max="7682" width="11.42578125" style="845"/>
    <col min="7683" max="7683" width="1.85546875" style="845" customWidth="1"/>
    <col min="7684" max="7684" width="27.42578125" style="845" customWidth="1"/>
    <col min="7685" max="7685" width="13.140625" style="845" customWidth="1"/>
    <col min="7686" max="7687" width="12.42578125" style="845" customWidth="1"/>
    <col min="7688" max="7688" width="13.42578125" style="845" customWidth="1"/>
    <col min="7689" max="7689" width="14.42578125" style="845" customWidth="1"/>
    <col min="7690" max="7690" width="19.140625" style="845" customWidth="1"/>
    <col min="7691" max="7691" width="1.85546875" style="845" customWidth="1"/>
    <col min="7692" max="7938" width="11.42578125" style="845"/>
    <col min="7939" max="7939" width="1.85546875" style="845" customWidth="1"/>
    <col min="7940" max="7940" width="27.42578125" style="845" customWidth="1"/>
    <col min="7941" max="7941" width="13.140625" style="845" customWidth="1"/>
    <col min="7942" max="7943" width="12.42578125" style="845" customWidth="1"/>
    <col min="7944" max="7944" width="13.42578125" style="845" customWidth="1"/>
    <col min="7945" max="7945" width="14.42578125" style="845" customWidth="1"/>
    <col min="7946" max="7946" width="19.140625" style="845" customWidth="1"/>
    <col min="7947" max="7947" width="1.85546875" style="845" customWidth="1"/>
    <col min="7948" max="8194" width="11.42578125" style="845"/>
    <col min="8195" max="8195" width="1.85546875" style="845" customWidth="1"/>
    <col min="8196" max="8196" width="27.42578125" style="845" customWidth="1"/>
    <col min="8197" max="8197" width="13.140625" style="845" customWidth="1"/>
    <col min="8198" max="8199" width="12.42578125" style="845" customWidth="1"/>
    <col min="8200" max="8200" width="13.42578125" style="845" customWidth="1"/>
    <col min="8201" max="8201" width="14.42578125" style="845" customWidth="1"/>
    <col min="8202" max="8202" width="19.140625" style="845" customWidth="1"/>
    <col min="8203" max="8203" width="1.85546875" style="845" customWidth="1"/>
    <col min="8204" max="8450" width="11.42578125" style="845"/>
    <col min="8451" max="8451" width="1.85546875" style="845" customWidth="1"/>
    <col min="8452" max="8452" width="27.42578125" style="845" customWidth="1"/>
    <col min="8453" max="8453" width="13.140625" style="845" customWidth="1"/>
    <col min="8454" max="8455" width="12.42578125" style="845" customWidth="1"/>
    <col min="8456" max="8456" width="13.42578125" style="845" customWidth="1"/>
    <col min="8457" max="8457" width="14.42578125" style="845" customWidth="1"/>
    <col min="8458" max="8458" width="19.140625" style="845" customWidth="1"/>
    <col min="8459" max="8459" width="1.85546875" style="845" customWidth="1"/>
    <col min="8460" max="8706" width="11.42578125" style="845"/>
    <col min="8707" max="8707" width="1.85546875" style="845" customWidth="1"/>
    <col min="8708" max="8708" width="27.42578125" style="845" customWidth="1"/>
    <col min="8709" max="8709" width="13.140625" style="845" customWidth="1"/>
    <col min="8710" max="8711" width="12.42578125" style="845" customWidth="1"/>
    <col min="8712" max="8712" width="13.42578125" style="845" customWidth="1"/>
    <col min="8713" max="8713" width="14.42578125" style="845" customWidth="1"/>
    <col min="8714" max="8714" width="19.140625" style="845" customWidth="1"/>
    <col min="8715" max="8715" width="1.85546875" style="845" customWidth="1"/>
    <col min="8716" max="8962" width="11.42578125" style="845"/>
    <col min="8963" max="8963" width="1.85546875" style="845" customWidth="1"/>
    <col min="8964" max="8964" width="27.42578125" style="845" customWidth="1"/>
    <col min="8965" max="8965" width="13.140625" style="845" customWidth="1"/>
    <col min="8966" max="8967" width="12.42578125" style="845" customWidth="1"/>
    <col min="8968" max="8968" width="13.42578125" style="845" customWidth="1"/>
    <col min="8969" max="8969" width="14.42578125" style="845" customWidth="1"/>
    <col min="8970" max="8970" width="19.140625" style="845" customWidth="1"/>
    <col min="8971" max="8971" width="1.85546875" style="845" customWidth="1"/>
    <col min="8972" max="9218" width="11.42578125" style="845"/>
    <col min="9219" max="9219" width="1.85546875" style="845" customWidth="1"/>
    <col min="9220" max="9220" width="27.42578125" style="845" customWidth="1"/>
    <col min="9221" max="9221" width="13.140625" style="845" customWidth="1"/>
    <col min="9222" max="9223" width="12.42578125" style="845" customWidth="1"/>
    <col min="9224" max="9224" width="13.42578125" style="845" customWidth="1"/>
    <col min="9225" max="9225" width="14.42578125" style="845" customWidth="1"/>
    <col min="9226" max="9226" width="19.140625" style="845" customWidth="1"/>
    <col min="9227" max="9227" width="1.85546875" style="845" customWidth="1"/>
    <col min="9228" max="9474" width="11.42578125" style="845"/>
    <col min="9475" max="9475" width="1.85546875" style="845" customWidth="1"/>
    <col min="9476" max="9476" width="27.42578125" style="845" customWidth="1"/>
    <col min="9477" max="9477" width="13.140625" style="845" customWidth="1"/>
    <col min="9478" max="9479" width="12.42578125" style="845" customWidth="1"/>
    <col min="9480" max="9480" width="13.42578125" style="845" customWidth="1"/>
    <col min="9481" max="9481" width="14.42578125" style="845" customWidth="1"/>
    <col min="9482" max="9482" width="19.140625" style="845" customWidth="1"/>
    <col min="9483" max="9483" width="1.85546875" style="845" customWidth="1"/>
    <col min="9484" max="9730" width="11.42578125" style="845"/>
    <col min="9731" max="9731" width="1.85546875" style="845" customWidth="1"/>
    <col min="9732" max="9732" width="27.42578125" style="845" customWidth="1"/>
    <col min="9733" max="9733" width="13.140625" style="845" customWidth="1"/>
    <col min="9734" max="9735" width="12.42578125" style="845" customWidth="1"/>
    <col min="9736" max="9736" width="13.42578125" style="845" customWidth="1"/>
    <col min="9737" max="9737" width="14.42578125" style="845" customWidth="1"/>
    <col min="9738" max="9738" width="19.140625" style="845" customWidth="1"/>
    <col min="9739" max="9739" width="1.85546875" style="845" customWidth="1"/>
    <col min="9740" max="9986" width="11.42578125" style="845"/>
    <col min="9987" max="9987" width="1.85546875" style="845" customWidth="1"/>
    <col min="9988" max="9988" width="27.42578125" style="845" customWidth="1"/>
    <col min="9989" max="9989" width="13.140625" style="845" customWidth="1"/>
    <col min="9990" max="9991" width="12.42578125" style="845" customWidth="1"/>
    <col min="9992" max="9992" width="13.42578125" style="845" customWidth="1"/>
    <col min="9993" max="9993" width="14.42578125" style="845" customWidth="1"/>
    <col min="9994" max="9994" width="19.140625" style="845" customWidth="1"/>
    <col min="9995" max="9995" width="1.85546875" style="845" customWidth="1"/>
    <col min="9996" max="10242" width="11.42578125" style="845"/>
    <col min="10243" max="10243" width="1.85546875" style="845" customWidth="1"/>
    <col min="10244" max="10244" width="27.42578125" style="845" customWidth="1"/>
    <col min="10245" max="10245" width="13.140625" style="845" customWidth="1"/>
    <col min="10246" max="10247" width="12.42578125" style="845" customWidth="1"/>
    <col min="10248" max="10248" width="13.42578125" style="845" customWidth="1"/>
    <col min="10249" max="10249" width="14.42578125" style="845" customWidth="1"/>
    <col min="10250" max="10250" width="19.140625" style="845" customWidth="1"/>
    <col min="10251" max="10251" width="1.85546875" style="845" customWidth="1"/>
    <col min="10252" max="10498" width="11.42578125" style="845"/>
    <col min="10499" max="10499" width="1.85546875" style="845" customWidth="1"/>
    <col min="10500" max="10500" width="27.42578125" style="845" customWidth="1"/>
    <col min="10501" max="10501" width="13.140625" style="845" customWidth="1"/>
    <col min="10502" max="10503" width="12.42578125" style="845" customWidth="1"/>
    <col min="10504" max="10504" width="13.42578125" style="845" customWidth="1"/>
    <col min="10505" max="10505" width="14.42578125" style="845" customWidth="1"/>
    <col min="10506" max="10506" width="19.140625" style="845" customWidth="1"/>
    <col min="10507" max="10507" width="1.85546875" style="845" customWidth="1"/>
    <col min="10508" max="10754" width="11.42578125" style="845"/>
    <col min="10755" max="10755" width="1.85546875" style="845" customWidth="1"/>
    <col min="10756" max="10756" width="27.42578125" style="845" customWidth="1"/>
    <col min="10757" max="10757" width="13.140625" style="845" customWidth="1"/>
    <col min="10758" max="10759" width="12.42578125" style="845" customWidth="1"/>
    <col min="10760" max="10760" width="13.42578125" style="845" customWidth="1"/>
    <col min="10761" max="10761" width="14.42578125" style="845" customWidth="1"/>
    <col min="10762" max="10762" width="19.140625" style="845" customWidth="1"/>
    <col min="10763" max="10763" width="1.85546875" style="845" customWidth="1"/>
    <col min="10764" max="11010" width="11.42578125" style="845"/>
    <col min="11011" max="11011" width="1.85546875" style="845" customWidth="1"/>
    <col min="11012" max="11012" width="27.42578125" style="845" customWidth="1"/>
    <col min="11013" max="11013" width="13.140625" style="845" customWidth="1"/>
    <col min="11014" max="11015" width="12.42578125" style="845" customWidth="1"/>
    <col min="11016" max="11016" width="13.42578125" style="845" customWidth="1"/>
    <col min="11017" max="11017" width="14.42578125" style="845" customWidth="1"/>
    <col min="11018" max="11018" width="19.140625" style="845" customWidth="1"/>
    <col min="11019" max="11019" width="1.85546875" style="845" customWidth="1"/>
    <col min="11020" max="11266" width="11.42578125" style="845"/>
    <col min="11267" max="11267" width="1.85546875" style="845" customWidth="1"/>
    <col min="11268" max="11268" width="27.42578125" style="845" customWidth="1"/>
    <col min="11269" max="11269" width="13.140625" style="845" customWidth="1"/>
    <col min="11270" max="11271" width="12.42578125" style="845" customWidth="1"/>
    <col min="11272" max="11272" width="13.42578125" style="845" customWidth="1"/>
    <col min="11273" max="11273" width="14.42578125" style="845" customWidth="1"/>
    <col min="11274" max="11274" width="19.140625" style="845" customWidth="1"/>
    <col min="11275" max="11275" width="1.85546875" style="845" customWidth="1"/>
    <col min="11276" max="11522" width="11.42578125" style="845"/>
    <col min="11523" max="11523" width="1.85546875" style="845" customWidth="1"/>
    <col min="11524" max="11524" width="27.42578125" style="845" customWidth="1"/>
    <col min="11525" max="11525" width="13.140625" style="845" customWidth="1"/>
    <col min="11526" max="11527" width="12.42578125" style="845" customWidth="1"/>
    <col min="11528" max="11528" width="13.42578125" style="845" customWidth="1"/>
    <col min="11529" max="11529" width="14.42578125" style="845" customWidth="1"/>
    <col min="11530" max="11530" width="19.140625" style="845" customWidth="1"/>
    <col min="11531" max="11531" width="1.85546875" style="845" customWidth="1"/>
    <col min="11532" max="11778" width="11.42578125" style="845"/>
    <col min="11779" max="11779" width="1.85546875" style="845" customWidth="1"/>
    <col min="11780" max="11780" width="27.42578125" style="845" customWidth="1"/>
    <col min="11781" max="11781" width="13.140625" style="845" customWidth="1"/>
    <col min="11782" max="11783" width="12.42578125" style="845" customWidth="1"/>
    <col min="11784" max="11784" width="13.42578125" style="845" customWidth="1"/>
    <col min="11785" max="11785" width="14.42578125" style="845" customWidth="1"/>
    <col min="11786" max="11786" width="19.140625" style="845" customWidth="1"/>
    <col min="11787" max="11787" width="1.85546875" style="845" customWidth="1"/>
    <col min="11788" max="12034" width="11.42578125" style="845"/>
    <col min="12035" max="12035" width="1.85546875" style="845" customWidth="1"/>
    <col min="12036" max="12036" width="27.42578125" style="845" customWidth="1"/>
    <col min="12037" max="12037" width="13.140625" style="845" customWidth="1"/>
    <col min="12038" max="12039" width="12.42578125" style="845" customWidth="1"/>
    <col min="12040" max="12040" width="13.42578125" style="845" customWidth="1"/>
    <col min="12041" max="12041" width="14.42578125" style="845" customWidth="1"/>
    <col min="12042" max="12042" width="19.140625" style="845" customWidth="1"/>
    <col min="12043" max="12043" width="1.85546875" style="845" customWidth="1"/>
    <col min="12044" max="12290" width="11.42578125" style="845"/>
    <col min="12291" max="12291" width="1.85546875" style="845" customWidth="1"/>
    <col min="12292" max="12292" width="27.42578125" style="845" customWidth="1"/>
    <col min="12293" max="12293" width="13.140625" style="845" customWidth="1"/>
    <col min="12294" max="12295" width="12.42578125" style="845" customWidth="1"/>
    <col min="12296" max="12296" width="13.42578125" style="845" customWidth="1"/>
    <col min="12297" max="12297" width="14.42578125" style="845" customWidth="1"/>
    <col min="12298" max="12298" width="19.140625" style="845" customWidth="1"/>
    <col min="12299" max="12299" width="1.85546875" style="845" customWidth="1"/>
    <col min="12300" max="12546" width="11.42578125" style="845"/>
    <col min="12547" max="12547" width="1.85546875" style="845" customWidth="1"/>
    <col min="12548" max="12548" width="27.42578125" style="845" customWidth="1"/>
    <col min="12549" max="12549" width="13.140625" style="845" customWidth="1"/>
    <col min="12550" max="12551" width="12.42578125" style="845" customWidth="1"/>
    <col min="12552" max="12552" width="13.42578125" style="845" customWidth="1"/>
    <col min="12553" max="12553" width="14.42578125" style="845" customWidth="1"/>
    <col min="12554" max="12554" width="19.140625" style="845" customWidth="1"/>
    <col min="12555" max="12555" width="1.85546875" style="845" customWidth="1"/>
    <col min="12556" max="12802" width="11.42578125" style="845"/>
    <col min="12803" max="12803" width="1.85546875" style="845" customWidth="1"/>
    <col min="12804" max="12804" width="27.42578125" style="845" customWidth="1"/>
    <col min="12805" max="12805" width="13.140625" style="845" customWidth="1"/>
    <col min="12806" max="12807" width="12.42578125" style="845" customWidth="1"/>
    <col min="12808" max="12808" width="13.42578125" style="845" customWidth="1"/>
    <col min="12809" max="12809" width="14.42578125" style="845" customWidth="1"/>
    <col min="12810" max="12810" width="19.140625" style="845" customWidth="1"/>
    <col min="12811" max="12811" width="1.85546875" style="845" customWidth="1"/>
    <col min="12812" max="13058" width="11.42578125" style="845"/>
    <col min="13059" max="13059" width="1.85546875" style="845" customWidth="1"/>
    <col min="13060" max="13060" width="27.42578125" style="845" customWidth="1"/>
    <col min="13061" max="13061" width="13.140625" style="845" customWidth="1"/>
    <col min="13062" max="13063" width="12.42578125" style="845" customWidth="1"/>
    <col min="13064" max="13064" width="13.42578125" style="845" customWidth="1"/>
    <col min="13065" max="13065" width="14.42578125" style="845" customWidth="1"/>
    <col min="13066" max="13066" width="19.140625" style="845" customWidth="1"/>
    <col min="13067" max="13067" width="1.85546875" style="845" customWidth="1"/>
    <col min="13068" max="13314" width="11.42578125" style="845"/>
    <col min="13315" max="13315" width="1.85546875" style="845" customWidth="1"/>
    <col min="13316" max="13316" width="27.42578125" style="845" customWidth="1"/>
    <col min="13317" max="13317" width="13.140625" style="845" customWidth="1"/>
    <col min="13318" max="13319" width="12.42578125" style="845" customWidth="1"/>
    <col min="13320" max="13320" width="13.42578125" style="845" customWidth="1"/>
    <col min="13321" max="13321" width="14.42578125" style="845" customWidth="1"/>
    <col min="13322" max="13322" width="19.140625" style="845" customWidth="1"/>
    <col min="13323" max="13323" width="1.85546875" style="845" customWidth="1"/>
    <col min="13324" max="13570" width="11.42578125" style="845"/>
    <col min="13571" max="13571" width="1.85546875" style="845" customWidth="1"/>
    <col min="13572" max="13572" width="27.42578125" style="845" customWidth="1"/>
    <col min="13573" max="13573" width="13.140625" style="845" customWidth="1"/>
    <col min="13574" max="13575" width="12.42578125" style="845" customWidth="1"/>
    <col min="13576" max="13576" width="13.42578125" style="845" customWidth="1"/>
    <col min="13577" max="13577" width="14.42578125" style="845" customWidth="1"/>
    <col min="13578" max="13578" width="19.140625" style="845" customWidth="1"/>
    <col min="13579" max="13579" width="1.85546875" style="845" customWidth="1"/>
    <col min="13580" max="13826" width="11.42578125" style="845"/>
    <col min="13827" max="13827" width="1.85546875" style="845" customWidth="1"/>
    <col min="13828" max="13828" width="27.42578125" style="845" customWidth="1"/>
    <col min="13829" max="13829" width="13.140625" style="845" customWidth="1"/>
    <col min="13830" max="13831" width="12.42578125" style="845" customWidth="1"/>
    <col min="13832" max="13832" width="13.42578125" style="845" customWidth="1"/>
    <col min="13833" max="13833" width="14.42578125" style="845" customWidth="1"/>
    <col min="13834" max="13834" width="19.140625" style="845" customWidth="1"/>
    <col min="13835" max="13835" width="1.85546875" style="845" customWidth="1"/>
    <col min="13836" max="14082" width="11.42578125" style="845"/>
    <col min="14083" max="14083" width="1.85546875" style="845" customWidth="1"/>
    <col min="14084" max="14084" width="27.42578125" style="845" customWidth="1"/>
    <col min="14085" max="14085" width="13.140625" style="845" customWidth="1"/>
    <col min="14086" max="14087" width="12.42578125" style="845" customWidth="1"/>
    <col min="14088" max="14088" width="13.42578125" style="845" customWidth="1"/>
    <col min="14089" max="14089" width="14.42578125" style="845" customWidth="1"/>
    <col min="14090" max="14090" width="19.140625" style="845" customWidth="1"/>
    <col min="14091" max="14091" width="1.85546875" style="845" customWidth="1"/>
    <col min="14092" max="14338" width="11.42578125" style="845"/>
    <col min="14339" max="14339" width="1.85546875" style="845" customWidth="1"/>
    <col min="14340" max="14340" width="27.42578125" style="845" customWidth="1"/>
    <col min="14341" max="14341" width="13.140625" style="845" customWidth="1"/>
    <col min="14342" max="14343" width="12.42578125" style="845" customWidth="1"/>
    <col min="14344" max="14344" width="13.42578125" style="845" customWidth="1"/>
    <col min="14345" max="14345" width="14.42578125" style="845" customWidth="1"/>
    <col min="14346" max="14346" width="19.140625" style="845" customWidth="1"/>
    <col min="14347" max="14347" width="1.85546875" style="845" customWidth="1"/>
    <col min="14348" max="14594" width="11.42578125" style="845"/>
    <col min="14595" max="14595" width="1.85546875" style="845" customWidth="1"/>
    <col min="14596" max="14596" width="27.42578125" style="845" customWidth="1"/>
    <col min="14597" max="14597" width="13.140625" style="845" customWidth="1"/>
    <col min="14598" max="14599" width="12.42578125" style="845" customWidth="1"/>
    <col min="14600" max="14600" width="13.42578125" style="845" customWidth="1"/>
    <col min="14601" max="14601" width="14.42578125" style="845" customWidth="1"/>
    <col min="14602" max="14602" width="19.140625" style="845" customWidth="1"/>
    <col min="14603" max="14603" width="1.85546875" style="845" customWidth="1"/>
    <col min="14604" max="14850" width="11.42578125" style="845"/>
    <col min="14851" max="14851" width="1.85546875" style="845" customWidth="1"/>
    <col min="14852" max="14852" width="27.42578125" style="845" customWidth="1"/>
    <col min="14853" max="14853" width="13.140625" style="845" customWidth="1"/>
    <col min="14854" max="14855" width="12.42578125" style="845" customWidth="1"/>
    <col min="14856" max="14856" width="13.42578125" style="845" customWidth="1"/>
    <col min="14857" max="14857" width="14.42578125" style="845" customWidth="1"/>
    <col min="14858" max="14858" width="19.140625" style="845" customWidth="1"/>
    <col min="14859" max="14859" width="1.85546875" style="845" customWidth="1"/>
    <col min="14860" max="15106" width="11.42578125" style="845"/>
    <col min="15107" max="15107" width="1.85546875" style="845" customWidth="1"/>
    <col min="15108" max="15108" width="27.42578125" style="845" customWidth="1"/>
    <col min="15109" max="15109" width="13.140625" style="845" customWidth="1"/>
    <col min="15110" max="15111" width="12.42578125" style="845" customWidth="1"/>
    <col min="15112" max="15112" width="13.42578125" style="845" customWidth="1"/>
    <col min="15113" max="15113" width="14.42578125" style="845" customWidth="1"/>
    <col min="15114" max="15114" width="19.140625" style="845" customWidth="1"/>
    <col min="15115" max="15115" width="1.85546875" style="845" customWidth="1"/>
    <col min="15116" max="15362" width="11.42578125" style="845"/>
    <col min="15363" max="15363" width="1.85546875" style="845" customWidth="1"/>
    <col min="15364" max="15364" width="27.42578125" style="845" customWidth="1"/>
    <col min="15365" max="15365" width="13.140625" style="845" customWidth="1"/>
    <col min="15366" max="15367" width="12.42578125" style="845" customWidth="1"/>
    <col min="15368" max="15368" width="13.42578125" style="845" customWidth="1"/>
    <col min="15369" max="15369" width="14.42578125" style="845" customWidth="1"/>
    <col min="15370" max="15370" width="19.140625" style="845" customWidth="1"/>
    <col min="15371" max="15371" width="1.85546875" style="845" customWidth="1"/>
    <col min="15372" max="15618" width="11.42578125" style="845"/>
    <col min="15619" max="15619" width="1.85546875" style="845" customWidth="1"/>
    <col min="15620" max="15620" width="27.42578125" style="845" customWidth="1"/>
    <col min="15621" max="15621" width="13.140625" style="845" customWidth="1"/>
    <col min="15622" max="15623" width="12.42578125" style="845" customWidth="1"/>
    <col min="15624" max="15624" width="13.42578125" style="845" customWidth="1"/>
    <col min="15625" max="15625" width="14.42578125" style="845" customWidth="1"/>
    <col min="15626" max="15626" width="19.140625" style="845" customWidth="1"/>
    <col min="15627" max="15627" width="1.85546875" style="845" customWidth="1"/>
    <col min="15628" max="15874" width="11.42578125" style="845"/>
    <col min="15875" max="15875" width="1.85546875" style="845" customWidth="1"/>
    <col min="15876" max="15876" width="27.42578125" style="845" customWidth="1"/>
    <col min="15877" max="15877" width="13.140625" style="845" customWidth="1"/>
    <col min="15878" max="15879" width="12.42578125" style="845" customWidth="1"/>
    <col min="15880" max="15880" width="13.42578125" style="845" customWidth="1"/>
    <col min="15881" max="15881" width="14.42578125" style="845" customWidth="1"/>
    <col min="15882" max="15882" width="19.140625" style="845" customWidth="1"/>
    <col min="15883" max="15883" width="1.85546875" style="845" customWidth="1"/>
    <col min="15884" max="16130" width="11.42578125" style="845"/>
    <col min="16131" max="16131" width="1.85546875" style="845" customWidth="1"/>
    <col min="16132" max="16132" width="27.42578125" style="845" customWidth="1"/>
    <col min="16133" max="16133" width="13.140625" style="845" customWidth="1"/>
    <col min="16134" max="16135" width="12.42578125" style="845" customWidth="1"/>
    <col min="16136" max="16136" width="13.42578125" style="845" customWidth="1"/>
    <col min="16137" max="16137" width="14.42578125" style="845" customWidth="1"/>
    <col min="16138" max="16138" width="19.140625" style="845" customWidth="1"/>
    <col min="16139" max="16139" width="1.85546875" style="845" customWidth="1"/>
    <col min="16140" max="16384" width="11.42578125" style="845"/>
  </cols>
  <sheetData>
    <row r="1" spans="2:15" ht="11.25" customHeight="1" thickBot="1">
      <c r="B1" s="840"/>
      <c r="C1" s="841"/>
      <c r="D1" s="841"/>
      <c r="E1" s="841"/>
      <c r="F1" s="841"/>
      <c r="G1" s="842"/>
      <c r="H1" s="841"/>
      <c r="I1" s="843"/>
      <c r="J1" s="842"/>
      <c r="K1" s="844"/>
    </row>
    <row r="2" spans="2:15" ht="71.25" customHeight="1" thickBot="1">
      <c r="B2" s="846"/>
      <c r="C2" s="1730"/>
      <c r="D2" s="1731"/>
      <c r="E2" s="1732" t="s">
        <v>58</v>
      </c>
      <c r="F2" s="1733"/>
      <c r="G2" s="1732" t="s">
        <v>1803</v>
      </c>
      <c r="H2" s="1733"/>
      <c r="I2" s="1733"/>
      <c r="J2" s="1734"/>
      <c r="K2" s="847"/>
    </row>
    <row r="3" spans="2:15" ht="64.5" customHeight="1" thickBot="1">
      <c r="B3" s="846"/>
      <c r="C3" s="1733"/>
      <c r="D3" s="1733"/>
      <c r="E3" s="1733"/>
      <c r="F3" s="1733"/>
      <c r="G3" s="1733"/>
      <c r="H3" s="1733"/>
      <c r="I3" s="1733"/>
      <c r="J3" s="1733"/>
      <c r="K3" s="847"/>
      <c r="N3" s="848"/>
      <c r="O3" s="848"/>
    </row>
    <row r="4" spans="2:15" ht="38.25" customHeight="1" thickBot="1">
      <c r="B4" s="846"/>
      <c r="C4" s="849" t="s">
        <v>1778</v>
      </c>
      <c r="D4" s="850">
        <v>12.3</v>
      </c>
      <c r="E4" s="1735" t="str">
        <f>+'PRESUPUESTO OFICIAL'!G65</f>
        <v>INSTALACIONES  Y/O REPARACIONES MENORES EN EDIFICACIONES</v>
      </c>
      <c r="F4" s="1735"/>
      <c r="G4" s="1735"/>
      <c r="H4" s="1735"/>
      <c r="I4" s="851" t="s">
        <v>1779</v>
      </c>
      <c r="J4" s="852" t="s">
        <v>1810</v>
      </c>
      <c r="K4" s="847"/>
      <c r="N4" s="848"/>
      <c r="O4" s="848"/>
    </row>
    <row r="5" spans="2:15" ht="13.5" customHeight="1">
      <c r="B5" s="846"/>
      <c r="C5" s="853" t="s">
        <v>1780</v>
      </c>
      <c r="D5" s="853"/>
      <c r="E5" s="854"/>
      <c r="F5" s="854"/>
      <c r="G5" s="854"/>
      <c r="H5" s="854"/>
      <c r="I5" s="855"/>
      <c r="J5" s="856"/>
      <c r="K5" s="847"/>
      <c r="N5" s="848"/>
      <c r="O5" s="848"/>
    </row>
    <row r="6" spans="2:15" s="861" customFormat="1">
      <c r="B6" s="857"/>
      <c r="C6" s="1725" t="s">
        <v>310</v>
      </c>
      <c r="D6" s="1725"/>
      <c r="E6" s="1725"/>
      <c r="F6" s="1035" t="s">
        <v>1781</v>
      </c>
      <c r="G6" s="1035" t="s">
        <v>1782</v>
      </c>
      <c r="H6" s="1035" t="s">
        <v>1783</v>
      </c>
      <c r="I6" s="858" t="s">
        <v>1784</v>
      </c>
      <c r="J6" s="859"/>
      <c r="K6" s="860"/>
      <c r="N6" s="848"/>
      <c r="O6" s="848"/>
    </row>
    <row r="7" spans="2:15" ht="12.75" customHeight="1">
      <c r="B7" s="846"/>
      <c r="C7" s="1726" t="s">
        <v>59</v>
      </c>
      <c r="D7" s="1578"/>
      <c r="E7" s="1579"/>
      <c r="F7" s="862" t="s">
        <v>195</v>
      </c>
      <c r="G7" s="862"/>
      <c r="H7" s="863">
        <v>1</v>
      </c>
      <c r="I7" s="864">
        <f>+J38*H7</f>
        <v>13406.375</v>
      </c>
      <c r="J7" s="865"/>
      <c r="K7" s="847"/>
      <c r="M7" s="866"/>
      <c r="N7" s="848"/>
      <c r="O7" s="848"/>
    </row>
    <row r="8" spans="2:15" ht="12.75" customHeight="1">
      <c r="B8" s="846"/>
      <c r="C8" s="1726"/>
      <c r="D8" s="1578"/>
      <c r="E8" s="1579"/>
      <c r="F8" s="867"/>
      <c r="G8" s="862"/>
      <c r="H8" s="863"/>
      <c r="I8" s="864"/>
      <c r="J8" s="865"/>
      <c r="K8" s="847"/>
      <c r="M8" s="866"/>
      <c r="N8" s="848"/>
      <c r="O8" s="848"/>
    </row>
    <row r="9" spans="2:15" ht="12.75" customHeight="1">
      <c r="B9" s="846"/>
      <c r="C9" s="1726"/>
      <c r="D9" s="1578"/>
      <c r="E9" s="1579"/>
      <c r="F9" s="862"/>
      <c r="G9" s="862"/>
      <c r="H9" s="863"/>
      <c r="I9" s="864" t="str">
        <f>IF(H9&lt;&gt;0,G9/H9,"")</f>
        <v/>
      </c>
      <c r="J9" s="865"/>
      <c r="K9" s="847"/>
      <c r="M9" s="866"/>
      <c r="N9" s="848"/>
      <c r="O9" s="848"/>
    </row>
    <row r="10" spans="2:15" ht="12.75" customHeight="1">
      <c r="B10" s="846"/>
      <c r="C10" s="1726"/>
      <c r="D10" s="1578"/>
      <c r="E10" s="1579"/>
      <c r="G10" s="862"/>
      <c r="H10" s="863"/>
      <c r="I10" s="864"/>
      <c r="J10" s="865"/>
      <c r="K10" s="847"/>
      <c r="M10" s="866"/>
      <c r="N10" s="848"/>
      <c r="O10" s="848"/>
    </row>
    <row r="11" spans="2:15" ht="12.75" customHeight="1">
      <c r="B11" s="846"/>
      <c r="C11" s="1726" t="s">
        <v>1807</v>
      </c>
      <c r="D11" s="1578"/>
      <c r="E11" s="1579"/>
      <c r="F11" s="867"/>
      <c r="G11" s="868"/>
      <c r="H11" s="1035"/>
      <c r="I11" s="869"/>
      <c r="J11" s="865"/>
      <c r="K11" s="847"/>
      <c r="M11" s="866"/>
      <c r="N11" s="848"/>
      <c r="O11" s="848"/>
    </row>
    <row r="12" spans="2:15" ht="12.75" customHeight="1">
      <c r="B12" s="846"/>
      <c r="C12" s="854"/>
      <c r="D12" s="854"/>
      <c r="E12" s="854"/>
      <c r="F12" s="870"/>
      <c r="G12" s="854"/>
      <c r="H12" s="854"/>
      <c r="I12" s="855" t="s">
        <v>1787</v>
      </c>
      <c r="J12" s="865">
        <f>SUM(I7:I11)</f>
        <v>13406.375</v>
      </c>
      <c r="K12" s="847"/>
      <c r="M12" s="866"/>
      <c r="N12" s="848"/>
      <c r="O12" s="848"/>
    </row>
    <row r="13" spans="2:15" ht="12.75" customHeight="1">
      <c r="B13" s="846"/>
      <c r="C13" s="854"/>
      <c r="D13" s="854"/>
      <c r="E13" s="854"/>
      <c r="F13" s="870"/>
      <c r="G13" s="854"/>
      <c r="H13" s="854"/>
      <c r="I13" s="855"/>
      <c r="J13" s="856"/>
      <c r="K13" s="847"/>
      <c r="M13" s="866"/>
      <c r="N13" s="848"/>
      <c r="O13" s="848"/>
    </row>
    <row r="14" spans="2:15" ht="12.75" customHeight="1">
      <c r="B14" s="846"/>
      <c r="C14" s="853" t="s">
        <v>1788</v>
      </c>
      <c r="D14" s="853"/>
      <c r="E14" s="854"/>
      <c r="F14" s="870"/>
      <c r="G14" s="854"/>
      <c r="H14" s="854"/>
      <c r="I14" s="855"/>
      <c r="J14" s="856"/>
      <c r="K14" s="847"/>
      <c r="M14" s="866"/>
      <c r="N14" s="848"/>
      <c r="O14" s="848"/>
    </row>
    <row r="15" spans="2:15" s="861" customFormat="1" ht="13.5" customHeight="1">
      <c r="B15" s="857"/>
      <c r="C15" s="1725" t="s">
        <v>310</v>
      </c>
      <c r="D15" s="1725"/>
      <c r="E15" s="1725"/>
      <c r="F15" s="1035" t="s">
        <v>1781</v>
      </c>
      <c r="G15" s="1035" t="s">
        <v>1789</v>
      </c>
      <c r="H15" s="1035" t="s">
        <v>1790</v>
      </c>
      <c r="I15" s="858" t="s">
        <v>1784</v>
      </c>
      <c r="J15" s="859"/>
      <c r="K15" s="860"/>
      <c r="M15" s="871"/>
      <c r="N15" s="848"/>
      <c r="O15" s="848"/>
    </row>
    <row r="16" spans="2:15">
      <c r="B16" s="846"/>
      <c r="C16" s="1726"/>
      <c r="D16" s="1578"/>
      <c r="E16" s="1579"/>
      <c r="F16" s="867"/>
      <c r="G16" s="862"/>
      <c r="H16" s="863"/>
      <c r="I16" s="864"/>
      <c r="J16" s="865"/>
      <c r="K16" s="847"/>
      <c r="M16" s="866"/>
      <c r="N16" s="848"/>
      <c r="O16" s="848"/>
    </row>
    <row r="17" spans="2:16" ht="12.75" customHeight="1">
      <c r="B17" s="846"/>
      <c r="C17" s="1726"/>
      <c r="D17" s="1578"/>
      <c r="E17" s="1579"/>
      <c r="F17" s="867"/>
      <c r="G17" s="862"/>
      <c r="H17" s="863"/>
      <c r="I17" s="864"/>
      <c r="J17" s="865"/>
      <c r="K17" s="847"/>
      <c r="M17" s="866"/>
      <c r="N17" s="848"/>
      <c r="O17" s="848"/>
    </row>
    <row r="18" spans="2:16" ht="12.75" customHeight="1">
      <c r="B18" s="846"/>
      <c r="C18" s="1726"/>
      <c r="D18" s="1578"/>
      <c r="E18" s="1579"/>
      <c r="F18" s="867"/>
      <c r="G18" s="862"/>
      <c r="H18" s="863"/>
      <c r="I18" s="864"/>
      <c r="J18" s="865"/>
      <c r="K18" s="847"/>
      <c r="N18" s="848"/>
      <c r="O18" s="848"/>
    </row>
    <row r="19" spans="2:16" ht="12.75" customHeight="1">
      <c r="B19" s="846"/>
      <c r="C19" s="1726"/>
      <c r="D19" s="1578"/>
      <c r="E19" s="1579"/>
      <c r="F19" s="867"/>
      <c r="G19" s="862"/>
      <c r="H19" s="863"/>
      <c r="I19" s="864"/>
      <c r="J19" s="865"/>
      <c r="K19" s="847"/>
      <c r="N19" s="872"/>
    </row>
    <row r="20" spans="2:16" ht="12.75" customHeight="1">
      <c r="B20" s="846"/>
      <c r="C20" s="1726"/>
      <c r="D20" s="1578"/>
      <c r="E20" s="1579"/>
      <c r="F20" s="867"/>
      <c r="G20" s="862"/>
      <c r="H20" s="863"/>
      <c r="I20" s="864"/>
      <c r="J20" s="865"/>
      <c r="K20" s="847"/>
    </row>
    <row r="21" spans="2:16" ht="12.75" customHeight="1">
      <c r="B21" s="846"/>
      <c r="C21" s="1726"/>
      <c r="D21" s="1578"/>
      <c r="E21" s="1579"/>
      <c r="F21" s="867"/>
      <c r="G21" s="862"/>
      <c r="H21" s="863"/>
      <c r="I21" s="864"/>
      <c r="J21" s="865"/>
      <c r="K21" s="847"/>
    </row>
    <row r="22" spans="2:16">
      <c r="B22" s="846"/>
      <c r="C22" s="1726"/>
      <c r="D22" s="1578"/>
      <c r="E22" s="1579"/>
      <c r="F22" s="867"/>
      <c r="G22" s="862"/>
      <c r="H22" s="863"/>
      <c r="I22" s="864"/>
      <c r="J22" s="865"/>
      <c r="K22" s="847"/>
      <c r="N22" s="848"/>
      <c r="O22" s="848"/>
    </row>
    <row r="23" spans="2:16" ht="12.75" customHeight="1">
      <c r="B23" s="846"/>
      <c r="C23" s="854"/>
      <c r="D23" s="854"/>
      <c r="E23" s="854"/>
      <c r="F23" s="870"/>
      <c r="G23" s="854"/>
      <c r="H23" s="854"/>
      <c r="I23" s="855" t="s">
        <v>1787</v>
      </c>
      <c r="J23" s="873">
        <f>SUM(I16:I22)</f>
        <v>0</v>
      </c>
      <c r="K23" s="847"/>
      <c r="N23" s="866"/>
      <c r="O23" s="848"/>
      <c r="P23" s="848"/>
    </row>
    <row r="24" spans="2:16" ht="12.75" customHeight="1">
      <c r="B24" s="846"/>
      <c r="C24" s="854"/>
      <c r="D24" s="854"/>
      <c r="E24" s="854"/>
      <c r="F24" s="870"/>
      <c r="G24" s="854"/>
      <c r="H24" s="854"/>
      <c r="I24" s="855"/>
      <c r="J24" s="856"/>
      <c r="K24" s="847"/>
      <c r="N24" s="866"/>
      <c r="O24" s="848"/>
      <c r="P24" s="848"/>
    </row>
    <row r="25" spans="2:16" ht="12.75" customHeight="1">
      <c r="B25" s="846"/>
      <c r="C25" s="853" t="s">
        <v>1791</v>
      </c>
      <c r="D25" s="853"/>
      <c r="E25" s="854"/>
      <c r="F25" s="870"/>
      <c r="G25" s="854"/>
      <c r="H25" s="854"/>
      <c r="I25" s="855"/>
      <c r="J25" s="856"/>
      <c r="K25" s="847"/>
      <c r="N25" s="866"/>
      <c r="O25" s="848"/>
      <c r="P25" s="848"/>
    </row>
    <row r="26" spans="2:16" s="861" customFormat="1" ht="12.75" customHeight="1">
      <c r="B26" s="857"/>
      <c r="C26" s="1725" t="s">
        <v>310</v>
      </c>
      <c r="D26" s="1725"/>
      <c r="E26" s="1725"/>
      <c r="F26" s="1035" t="s">
        <v>1781</v>
      </c>
      <c r="G26" s="1035" t="s">
        <v>1792</v>
      </c>
      <c r="H26" s="1035" t="s">
        <v>1744</v>
      </c>
      <c r="I26" s="858" t="s">
        <v>1784</v>
      </c>
      <c r="J26" s="859"/>
      <c r="K26" s="860"/>
      <c r="O26" s="848"/>
      <c r="P26" s="848"/>
    </row>
    <row r="27" spans="2:16" ht="13.5" customHeight="1">
      <c r="B27" s="846"/>
      <c r="C27" s="1727"/>
      <c r="D27" s="1728"/>
      <c r="E27" s="1729"/>
      <c r="F27" s="867"/>
      <c r="G27" s="867"/>
      <c r="H27" s="862"/>
      <c r="I27" s="864"/>
      <c r="J27" s="865"/>
      <c r="K27" s="847"/>
      <c r="O27" s="872"/>
    </row>
    <row r="28" spans="2:16" ht="13.5" customHeight="1">
      <c r="B28" s="846"/>
      <c r="C28" s="1726"/>
      <c r="D28" s="1578"/>
      <c r="E28" s="1579"/>
      <c r="F28" s="867"/>
      <c r="G28" s="867"/>
      <c r="H28" s="862"/>
      <c r="I28" s="864"/>
      <c r="J28" s="865"/>
      <c r="K28" s="847"/>
      <c r="O28" s="872"/>
    </row>
    <row r="29" spans="2:16" ht="13.5" customHeight="1">
      <c r="B29" s="846"/>
      <c r="C29" s="1726"/>
      <c r="D29" s="1578"/>
      <c r="E29" s="1579"/>
      <c r="F29" s="867"/>
      <c r="G29" s="867"/>
      <c r="H29" s="862"/>
      <c r="I29" s="864"/>
      <c r="J29" s="865"/>
      <c r="K29" s="847"/>
      <c r="O29" s="872"/>
    </row>
    <row r="30" spans="2:16">
      <c r="B30" s="846"/>
      <c r="C30" s="854"/>
      <c r="D30" s="854"/>
      <c r="E30" s="854"/>
      <c r="F30" s="870"/>
      <c r="G30" s="854"/>
      <c r="H30" s="854"/>
      <c r="I30" s="855" t="s">
        <v>1787</v>
      </c>
      <c r="J30" s="865">
        <f>SUM(I27:I29)</f>
        <v>0</v>
      </c>
      <c r="K30" s="847"/>
    </row>
    <row r="31" spans="2:16">
      <c r="B31" s="846"/>
      <c r="C31" s="854"/>
      <c r="D31" s="854"/>
      <c r="E31" s="854"/>
      <c r="F31" s="870"/>
      <c r="G31" s="854"/>
      <c r="H31" s="854"/>
      <c r="I31" s="855"/>
      <c r="J31" s="856"/>
      <c r="K31" s="847"/>
    </row>
    <row r="32" spans="2:16" ht="12.75" customHeight="1">
      <c r="B32" s="846"/>
      <c r="C32" s="853" t="s">
        <v>1793</v>
      </c>
      <c r="D32" s="853"/>
      <c r="E32" s="854"/>
      <c r="F32" s="870"/>
      <c r="G32" s="854"/>
      <c r="H32" s="854"/>
      <c r="I32" s="855"/>
      <c r="J32" s="856"/>
      <c r="K32" s="847"/>
    </row>
    <row r="33" spans="2:12" s="861" customFormat="1" ht="12.75" customHeight="1">
      <c r="B33" s="857"/>
      <c r="C33" s="1725" t="s">
        <v>310</v>
      </c>
      <c r="D33" s="1725"/>
      <c r="E33" s="1725"/>
      <c r="F33" s="1035" t="s">
        <v>1794</v>
      </c>
      <c r="G33" s="1035" t="s">
        <v>1795</v>
      </c>
      <c r="H33" s="1035" t="s">
        <v>1796</v>
      </c>
      <c r="I33" s="858" t="s">
        <v>1784</v>
      </c>
      <c r="J33" s="859"/>
      <c r="K33" s="860"/>
    </row>
    <row r="34" spans="2:12" ht="12.75" customHeight="1">
      <c r="B34" s="846"/>
      <c r="C34" s="1721" t="s">
        <v>287</v>
      </c>
      <c r="D34" s="1567"/>
      <c r="E34" s="1568"/>
      <c r="F34" s="864">
        <f>+'MATRIZ DE MERCADO LA LT'!J272</f>
        <v>107251</v>
      </c>
      <c r="G34" s="874"/>
      <c r="H34" s="863">
        <v>0.125</v>
      </c>
      <c r="I34" s="864">
        <f>+F34*H34</f>
        <v>13406.375</v>
      </c>
      <c r="J34" s="865"/>
      <c r="K34" s="847"/>
    </row>
    <row r="35" spans="2:12" ht="12.75" customHeight="1">
      <c r="B35" s="846"/>
      <c r="C35" s="1721"/>
      <c r="D35" s="1567"/>
      <c r="E35" s="1568"/>
      <c r="F35" s="864"/>
      <c r="G35" s="874"/>
      <c r="H35" s="863"/>
      <c r="I35" s="864"/>
      <c r="J35" s="865"/>
      <c r="K35" s="847"/>
    </row>
    <row r="36" spans="2:12" ht="12.75" customHeight="1">
      <c r="B36" s="846"/>
      <c r="C36" s="1722"/>
      <c r="D36" s="1723"/>
      <c r="E36" s="1724"/>
      <c r="F36" s="875"/>
      <c r="G36" s="874"/>
      <c r="H36" s="876"/>
      <c r="I36" s="869"/>
      <c r="J36" s="865"/>
      <c r="K36" s="847"/>
    </row>
    <row r="37" spans="2:12" ht="12.75" customHeight="1">
      <c r="B37" s="846"/>
      <c r="C37" s="1722"/>
      <c r="D37" s="1723"/>
      <c r="E37" s="1724"/>
      <c r="F37" s="875"/>
      <c r="G37" s="874"/>
      <c r="H37" s="876"/>
      <c r="I37" s="869"/>
      <c r="J37" s="865"/>
      <c r="K37" s="847"/>
    </row>
    <row r="38" spans="2:12" ht="17.25" customHeight="1">
      <c r="B38" s="846"/>
      <c r="C38" s="877"/>
      <c r="D38" s="877"/>
      <c r="E38" s="877"/>
      <c r="F38" s="877"/>
      <c r="G38" s="877"/>
      <c r="H38" s="877"/>
      <c r="I38" s="878" t="s">
        <v>1787</v>
      </c>
      <c r="J38" s="879">
        <f>SUM(I34:I37)</f>
        <v>13406.375</v>
      </c>
      <c r="K38" s="847"/>
    </row>
    <row r="39" spans="2:12" ht="17.25" customHeight="1">
      <c r="B39" s="846"/>
      <c r="C39" s="880"/>
      <c r="D39" s="880"/>
      <c r="E39" s="880"/>
      <c r="F39" s="880"/>
      <c r="G39" s="880"/>
      <c r="H39" s="881"/>
      <c r="I39" s="882" t="s">
        <v>1797</v>
      </c>
      <c r="J39" s="883">
        <f>+J12+J23+J30+J38</f>
        <v>26812.75</v>
      </c>
      <c r="K39" s="847"/>
    </row>
    <row r="40" spans="2:12" ht="17.25" customHeight="1">
      <c r="B40" s="846"/>
      <c r="C40" s="880"/>
      <c r="D40" s="880"/>
      <c r="E40" s="880"/>
      <c r="F40" s="880"/>
      <c r="G40" s="1719" t="s">
        <v>1751</v>
      </c>
      <c r="H40" s="1719"/>
      <c r="I40" s="884">
        <v>0.22</v>
      </c>
      <c r="J40" s="885">
        <f>J39*I40</f>
        <v>5898.8050000000003</v>
      </c>
      <c r="K40" s="847"/>
    </row>
    <row r="41" spans="2:12" ht="17.25" customHeight="1">
      <c r="B41" s="846"/>
      <c r="C41" s="880"/>
      <c r="D41" s="880"/>
      <c r="E41" s="880"/>
      <c r="F41" s="880"/>
      <c r="G41" s="1719" t="s">
        <v>1752</v>
      </c>
      <c r="H41" s="1719"/>
      <c r="I41" s="884">
        <v>0.02</v>
      </c>
      <c r="J41" s="885">
        <f>J39*I41</f>
        <v>536.255</v>
      </c>
      <c r="K41" s="847"/>
    </row>
    <row r="42" spans="2:12" ht="17.25" customHeight="1">
      <c r="B42" s="846"/>
      <c r="C42" s="880"/>
      <c r="D42" s="880"/>
      <c r="E42" s="880"/>
      <c r="F42" s="880"/>
      <c r="G42" s="1719" t="s">
        <v>1753</v>
      </c>
      <c r="H42" s="1719"/>
      <c r="I42" s="884">
        <v>0.05</v>
      </c>
      <c r="J42" s="885">
        <f>J39*I42</f>
        <v>1340.6375</v>
      </c>
      <c r="K42" s="847"/>
    </row>
    <row r="43" spans="2:12" ht="17.25" customHeight="1">
      <c r="B43" s="846"/>
      <c r="C43" s="880"/>
      <c r="D43" s="880"/>
      <c r="E43" s="880"/>
      <c r="F43" s="880"/>
      <c r="G43" s="1719" t="s">
        <v>1754</v>
      </c>
      <c r="H43" s="1719"/>
      <c r="I43" s="1719"/>
      <c r="J43" s="886">
        <f>ROUND(J39+J40+J41+J42,0)</f>
        <v>34588</v>
      </c>
      <c r="K43" s="847"/>
      <c r="L43" s="887"/>
    </row>
    <row r="44" spans="2:12" ht="19.5" customHeight="1" thickBot="1">
      <c r="B44" s="877"/>
      <c r="C44" s="880"/>
      <c r="D44" s="880"/>
      <c r="E44" s="888"/>
      <c r="F44" s="1720"/>
      <c r="G44" s="1720"/>
      <c r="H44" s="1720"/>
      <c r="I44" s="1720"/>
      <c r="J44" s="889"/>
      <c r="K44" s="890"/>
      <c r="L44" s="891"/>
    </row>
    <row r="45" spans="2:12" ht="19.5" customHeight="1">
      <c r="B45" s="846"/>
      <c r="C45" s="854"/>
      <c r="D45" s="854"/>
      <c r="E45" s="854"/>
      <c r="F45" s="854"/>
      <c r="G45" s="892"/>
      <c r="H45" s="892"/>
      <c r="I45" s="892"/>
      <c r="J45" s="856"/>
      <c r="K45" s="847"/>
      <c r="L45" s="891"/>
    </row>
    <row r="46" spans="2:12" ht="12.75" customHeight="1">
      <c r="B46" s="846"/>
      <c r="C46" s="845" t="s">
        <v>1798</v>
      </c>
      <c r="H46" s="894" t="s">
        <v>1799</v>
      </c>
      <c r="I46" s="895"/>
      <c r="J46" s="896"/>
      <c r="K46" s="847"/>
    </row>
    <row r="47" spans="2:12" ht="12.75" customHeight="1">
      <c r="B47" s="846"/>
      <c r="H47" s="894"/>
      <c r="J47" s="845"/>
      <c r="K47" s="847"/>
    </row>
    <row r="48" spans="2:12" ht="12.75" customHeight="1">
      <c r="B48" s="846"/>
      <c r="C48" s="845" t="s">
        <v>1800</v>
      </c>
      <c r="H48" s="894" t="s">
        <v>1801</v>
      </c>
      <c r="I48" s="895"/>
      <c r="J48" s="898"/>
      <c r="K48" s="847"/>
    </row>
    <row r="49" spans="2:11" ht="9" customHeight="1">
      <c r="B49" s="846"/>
      <c r="H49" s="894"/>
      <c r="J49" s="845"/>
      <c r="K49" s="847"/>
    </row>
    <row r="50" spans="2:11" ht="9.75" customHeight="1" thickBot="1">
      <c r="B50" s="899"/>
      <c r="C50" s="900"/>
      <c r="D50" s="900"/>
      <c r="E50" s="900"/>
      <c r="F50" s="900"/>
      <c r="G50" s="901"/>
      <c r="H50" s="900"/>
      <c r="I50" s="902"/>
      <c r="J50" s="901"/>
      <c r="K50" s="890"/>
    </row>
  </sheetData>
  <mergeCells count="33">
    <mergeCell ref="C15:E15"/>
    <mergeCell ref="C2:D2"/>
    <mergeCell ref="E2:F2"/>
    <mergeCell ref="G2:J2"/>
    <mergeCell ref="C3:J3"/>
    <mergeCell ref="E4:H4"/>
    <mergeCell ref="C6:E6"/>
    <mergeCell ref="C7:E7"/>
    <mergeCell ref="C8:E8"/>
    <mergeCell ref="C9:E9"/>
    <mergeCell ref="C10:E10"/>
    <mergeCell ref="C11:E11"/>
    <mergeCell ref="C33:E33"/>
    <mergeCell ref="C16:E16"/>
    <mergeCell ref="C17:E17"/>
    <mergeCell ref="C18:E18"/>
    <mergeCell ref="C19:E19"/>
    <mergeCell ref="C20:E20"/>
    <mergeCell ref="C21:E21"/>
    <mergeCell ref="C22:E22"/>
    <mergeCell ref="C26:E26"/>
    <mergeCell ref="C27:E27"/>
    <mergeCell ref="C28:E28"/>
    <mergeCell ref="C29:E29"/>
    <mergeCell ref="G42:H42"/>
    <mergeCell ref="G43:I43"/>
    <mergeCell ref="F44:I44"/>
    <mergeCell ref="C34:E34"/>
    <mergeCell ref="C35:E35"/>
    <mergeCell ref="C36:E36"/>
    <mergeCell ref="C37:E37"/>
    <mergeCell ref="G40:H40"/>
    <mergeCell ref="G41:H41"/>
  </mergeCells>
  <printOptions horizontalCentered="1"/>
  <pageMargins left="0.70866141732283472" right="0.70866141732283472" top="0.74803149606299213" bottom="0.74803149606299213" header="0.31496062992125984" footer="0.31496062992125984"/>
  <pageSetup scale="74" fitToHeight="0" orientation="portrait" r:id="rId1"/>
  <colBreaks count="1" manualBreakCount="1">
    <brk id="11" max="45" man="1"/>
  </colBreaks>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36E80D-B8D0-437D-89D3-511FF4C08B42}">
  <dimension ref="B1:Q20"/>
  <sheetViews>
    <sheetView topLeftCell="C7" zoomScale="110" zoomScaleNormal="110" workbookViewId="0">
      <selection activeCell="G15" sqref="G15"/>
    </sheetView>
  </sheetViews>
  <sheetFormatPr baseColWidth="10" defaultColWidth="11.42578125" defaultRowHeight="15" customHeight="1"/>
  <cols>
    <col min="1" max="1" width="1.7109375" style="739" customWidth="1"/>
    <col min="2" max="2" width="35.7109375" style="739" customWidth="1"/>
    <col min="3" max="3" width="21.42578125" style="739" customWidth="1"/>
    <col min="4" max="5" width="15.7109375" style="739" customWidth="1"/>
    <col min="6" max="6" width="13.7109375" style="739" customWidth="1"/>
    <col min="7" max="7" width="15.7109375" style="739" customWidth="1"/>
    <col min="8" max="8" width="15.42578125" style="739" bestFit="1" customWidth="1"/>
    <col min="9" max="9" width="1.7109375" style="739" customWidth="1"/>
    <col min="10" max="11" width="11.42578125" style="739"/>
    <col min="12" max="12" width="16.42578125" style="739" bestFit="1" customWidth="1"/>
    <col min="13" max="13" width="11.42578125" style="739"/>
    <col min="14" max="15" width="16.42578125" style="739" bestFit="1" customWidth="1"/>
    <col min="16" max="16" width="11.42578125" style="739"/>
    <col min="17" max="17" width="20.140625" style="739" bestFit="1" customWidth="1"/>
    <col min="18" max="256" width="11.42578125" style="739"/>
    <col min="257" max="257" width="1.7109375" style="739" customWidth="1"/>
    <col min="258" max="258" width="16.7109375" style="739" customWidth="1"/>
    <col min="259" max="261" width="15.7109375" style="739" customWidth="1"/>
    <col min="262" max="262" width="13.7109375" style="739" customWidth="1"/>
    <col min="263" max="263" width="15.7109375" style="739" customWidth="1"/>
    <col min="264" max="264" width="12.7109375" style="739" customWidth="1"/>
    <col min="265" max="265" width="1.7109375" style="739" customWidth="1"/>
    <col min="266" max="512" width="11.42578125" style="739"/>
    <col min="513" max="513" width="1.7109375" style="739" customWidth="1"/>
    <col min="514" max="514" width="16.7109375" style="739" customWidth="1"/>
    <col min="515" max="517" width="15.7109375" style="739" customWidth="1"/>
    <col min="518" max="518" width="13.7109375" style="739" customWidth="1"/>
    <col min="519" max="519" width="15.7109375" style="739" customWidth="1"/>
    <col min="520" max="520" width="12.7109375" style="739" customWidth="1"/>
    <col min="521" max="521" width="1.7109375" style="739" customWidth="1"/>
    <col min="522" max="768" width="11.42578125" style="739"/>
    <col min="769" max="769" width="1.7109375" style="739" customWidth="1"/>
    <col min="770" max="770" width="16.7109375" style="739" customWidth="1"/>
    <col min="771" max="773" width="15.7109375" style="739" customWidth="1"/>
    <col min="774" max="774" width="13.7109375" style="739" customWidth="1"/>
    <col min="775" max="775" width="15.7109375" style="739" customWidth="1"/>
    <col min="776" max="776" width="12.7109375" style="739" customWidth="1"/>
    <col min="777" max="777" width="1.7109375" style="739" customWidth="1"/>
    <col min="778" max="1024" width="11.42578125" style="739"/>
    <col min="1025" max="1025" width="1.7109375" style="739" customWidth="1"/>
    <col min="1026" max="1026" width="16.7109375" style="739" customWidth="1"/>
    <col min="1027" max="1029" width="15.7109375" style="739" customWidth="1"/>
    <col min="1030" max="1030" width="13.7109375" style="739" customWidth="1"/>
    <col min="1031" max="1031" width="15.7109375" style="739" customWidth="1"/>
    <col min="1032" max="1032" width="12.7109375" style="739" customWidth="1"/>
    <col min="1033" max="1033" width="1.7109375" style="739" customWidth="1"/>
    <col min="1034" max="1280" width="11.42578125" style="739"/>
    <col min="1281" max="1281" width="1.7109375" style="739" customWidth="1"/>
    <col min="1282" max="1282" width="16.7109375" style="739" customWidth="1"/>
    <col min="1283" max="1285" width="15.7109375" style="739" customWidth="1"/>
    <col min="1286" max="1286" width="13.7109375" style="739" customWidth="1"/>
    <col min="1287" max="1287" width="15.7109375" style="739" customWidth="1"/>
    <col min="1288" max="1288" width="12.7109375" style="739" customWidth="1"/>
    <col min="1289" max="1289" width="1.7109375" style="739" customWidth="1"/>
    <col min="1290" max="1536" width="11.42578125" style="739"/>
    <col min="1537" max="1537" width="1.7109375" style="739" customWidth="1"/>
    <col min="1538" max="1538" width="16.7109375" style="739" customWidth="1"/>
    <col min="1539" max="1541" width="15.7109375" style="739" customWidth="1"/>
    <col min="1542" max="1542" width="13.7109375" style="739" customWidth="1"/>
    <col min="1543" max="1543" width="15.7109375" style="739" customWidth="1"/>
    <col min="1544" max="1544" width="12.7109375" style="739" customWidth="1"/>
    <col min="1545" max="1545" width="1.7109375" style="739" customWidth="1"/>
    <col min="1546" max="1792" width="11.42578125" style="739"/>
    <col min="1793" max="1793" width="1.7109375" style="739" customWidth="1"/>
    <col min="1794" max="1794" width="16.7109375" style="739" customWidth="1"/>
    <col min="1795" max="1797" width="15.7109375" style="739" customWidth="1"/>
    <col min="1798" max="1798" width="13.7109375" style="739" customWidth="1"/>
    <col min="1799" max="1799" width="15.7109375" style="739" customWidth="1"/>
    <col min="1800" max="1800" width="12.7109375" style="739" customWidth="1"/>
    <col min="1801" max="1801" width="1.7109375" style="739" customWidth="1"/>
    <col min="1802" max="2048" width="11.42578125" style="739"/>
    <col min="2049" max="2049" width="1.7109375" style="739" customWidth="1"/>
    <col min="2050" max="2050" width="16.7109375" style="739" customWidth="1"/>
    <col min="2051" max="2053" width="15.7109375" style="739" customWidth="1"/>
    <col min="2054" max="2054" width="13.7109375" style="739" customWidth="1"/>
    <col min="2055" max="2055" width="15.7109375" style="739" customWidth="1"/>
    <col min="2056" max="2056" width="12.7109375" style="739" customWidth="1"/>
    <col min="2057" max="2057" width="1.7109375" style="739" customWidth="1"/>
    <col min="2058" max="2304" width="11.42578125" style="739"/>
    <col min="2305" max="2305" width="1.7109375" style="739" customWidth="1"/>
    <col min="2306" max="2306" width="16.7109375" style="739" customWidth="1"/>
    <col min="2307" max="2309" width="15.7109375" style="739" customWidth="1"/>
    <col min="2310" max="2310" width="13.7109375" style="739" customWidth="1"/>
    <col min="2311" max="2311" width="15.7109375" style="739" customWidth="1"/>
    <col min="2312" max="2312" width="12.7109375" style="739" customWidth="1"/>
    <col min="2313" max="2313" width="1.7109375" style="739" customWidth="1"/>
    <col min="2314" max="2560" width="11.42578125" style="739"/>
    <col min="2561" max="2561" width="1.7109375" style="739" customWidth="1"/>
    <col min="2562" max="2562" width="16.7109375" style="739" customWidth="1"/>
    <col min="2563" max="2565" width="15.7109375" style="739" customWidth="1"/>
    <col min="2566" max="2566" width="13.7109375" style="739" customWidth="1"/>
    <col min="2567" max="2567" width="15.7109375" style="739" customWidth="1"/>
    <col min="2568" max="2568" width="12.7109375" style="739" customWidth="1"/>
    <col min="2569" max="2569" width="1.7109375" style="739" customWidth="1"/>
    <col min="2570" max="2816" width="11.42578125" style="739"/>
    <col min="2817" max="2817" width="1.7109375" style="739" customWidth="1"/>
    <col min="2818" max="2818" width="16.7109375" style="739" customWidth="1"/>
    <col min="2819" max="2821" width="15.7109375" style="739" customWidth="1"/>
    <col min="2822" max="2822" width="13.7109375" style="739" customWidth="1"/>
    <col min="2823" max="2823" width="15.7109375" style="739" customWidth="1"/>
    <col min="2824" max="2824" width="12.7109375" style="739" customWidth="1"/>
    <col min="2825" max="2825" width="1.7109375" style="739" customWidth="1"/>
    <col min="2826" max="3072" width="11.42578125" style="739"/>
    <col min="3073" max="3073" width="1.7109375" style="739" customWidth="1"/>
    <col min="3074" max="3074" width="16.7109375" style="739" customWidth="1"/>
    <col min="3075" max="3077" width="15.7109375" style="739" customWidth="1"/>
    <col min="3078" max="3078" width="13.7109375" style="739" customWidth="1"/>
    <col min="3079" max="3079" width="15.7109375" style="739" customWidth="1"/>
    <col min="3080" max="3080" width="12.7109375" style="739" customWidth="1"/>
    <col min="3081" max="3081" width="1.7109375" style="739" customWidth="1"/>
    <col min="3082" max="3328" width="11.42578125" style="739"/>
    <col min="3329" max="3329" width="1.7109375" style="739" customWidth="1"/>
    <col min="3330" max="3330" width="16.7109375" style="739" customWidth="1"/>
    <col min="3331" max="3333" width="15.7109375" style="739" customWidth="1"/>
    <col min="3334" max="3334" width="13.7109375" style="739" customWidth="1"/>
    <col min="3335" max="3335" width="15.7109375" style="739" customWidth="1"/>
    <col min="3336" max="3336" width="12.7109375" style="739" customWidth="1"/>
    <col min="3337" max="3337" width="1.7109375" style="739" customWidth="1"/>
    <col min="3338" max="3584" width="11.42578125" style="739"/>
    <col min="3585" max="3585" width="1.7109375" style="739" customWidth="1"/>
    <col min="3586" max="3586" width="16.7109375" style="739" customWidth="1"/>
    <col min="3587" max="3589" width="15.7109375" style="739" customWidth="1"/>
    <col min="3590" max="3590" width="13.7109375" style="739" customWidth="1"/>
    <col min="3591" max="3591" width="15.7109375" style="739" customWidth="1"/>
    <col min="3592" max="3592" width="12.7109375" style="739" customWidth="1"/>
    <col min="3593" max="3593" width="1.7109375" style="739" customWidth="1"/>
    <col min="3594" max="3840" width="11.42578125" style="739"/>
    <col min="3841" max="3841" width="1.7109375" style="739" customWidth="1"/>
    <col min="3842" max="3842" width="16.7109375" style="739" customWidth="1"/>
    <col min="3843" max="3845" width="15.7109375" style="739" customWidth="1"/>
    <col min="3846" max="3846" width="13.7109375" style="739" customWidth="1"/>
    <col min="3847" max="3847" width="15.7109375" style="739" customWidth="1"/>
    <col min="3848" max="3848" width="12.7109375" style="739" customWidth="1"/>
    <col min="3849" max="3849" width="1.7109375" style="739" customWidth="1"/>
    <col min="3850" max="4096" width="11.42578125" style="739"/>
    <col min="4097" max="4097" width="1.7109375" style="739" customWidth="1"/>
    <col min="4098" max="4098" width="16.7109375" style="739" customWidth="1"/>
    <col min="4099" max="4101" width="15.7109375" style="739" customWidth="1"/>
    <col min="4102" max="4102" width="13.7109375" style="739" customWidth="1"/>
    <col min="4103" max="4103" width="15.7109375" style="739" customWidth="1"/>
    <col min="4104" max="4104" width="12.7109375" style="739" customWidth="1"/>
    <col min="4105" max="4105" width="1.7109375" style="739" customWidth="1"/>
    <col min="4106" max="4352" width="11.42578125" style="739"/>
    <col min="4353" max="4353" width="1.7109375" style="739" customWidth="1"/>
    <col min="4354" max="4354" width="16.7109375" style="739" customWidth="1"/>
    <col min="4355" max="4357" width="15.7109375" style="739" customWidth="1"/>
    <col min="4358" max="4358" width="13.7109375" style="739" customWidth="1"/>
    <col min="4359" max="4359" width="15.7109375" style="739" customWidth="1"/>
    <col min="4360" max="4360" width="12.7109375" style="739" customWidth="1"/>
    <col min="4361" max="4361" width="1.7109375" style="739" customWidth="1"/>
    <col min="4362" max="4608" width="11.42578125" style="739"/>
    <col min="4609" max="4609" width="1.7109375" style="739" customWidth="1"/>
    <col min="4610" max="4610" width="16.7109375" style="739" customWidth="1"/>
    <col min="4611" max="4613" width="15.7109375" style="739" customWidth="1"/>
    <col min="4614" max="4614" width="13.7109375" style="739" customWidth="1"/>
    <col min="4615" max="4615" width="15.7109375" style="739" customWidth="1"/>
    <col min="4616" max="4616" width="12.7109375" style="739" customWidth="1"/>
    <col min="4617" max="4617" width="1.7109375" style="739" customWidth="1"/>
    <col min="4618" max="4864" width="11.42578125" style="739"/>
    <col min="4865" max="4865" width="1.7109375" style="739" customWidth="1"/>
    <col min="4866" max="4866" width="16.7109375" style="739" customWidth="1"/>
    <col min="4867" max="4869" width="15.7109375" style="739" customWidth="1"/>
    <col min="4870" max="4870" width="13.7109375" style="739" customWidth="1"/>
    <col min="4871" max="4871" width="15.7109375" style="739" customWidth="1"/>
    <col min="4872" max="4872" width="12.7109375" style="739" customWidth="1"/>
    <col min="4873" max="4873" width="1.7109375" style="739" customWidth="1"/>
    <col min="4874" max="5120" width="11.42578125" style="739"/>
    <col min="5121" max="5121" width="1.7109375" style="739" customWidth="1"/>
    <col min="5122" max="5122" width="16.7109375" style="739" customWidth="1"/>
    <col min="5123" max="5125" width="15.7109375" style="739" customWidth="1"/>
    <col min="5126" max="5126" width="13.7109375" style="739" customWidth="1"/>
    <col min="5127" max="5127" width="15.7109375" style="739" customWidth="1"/>
    <col min="5128" max="5128" width="12.7109375" style="739" customWidth="1"/>
    <col min="5129" max="5129" width="1.7109375" style="739" customWidth="1"/>
    <col min="5130" max="5376" width="11.42578125" style="739"/>
    <col min="5377" max="5377" width="1.7109375" style="739" customWidth="1"/>
    <col min="5378" max="5378" width="16.7109375" style="739" customWidth="1"/>
    <col min="5379" max="5381" width="15.7109375" style="739" customWidth="1"/>
    <col min="5382" max="5382" width="13.7109375" style="739" customWidth="1"/>
    <col min="5383" max="5383" width="15.7109375" style="739" customWidth="1"/>
    <col min="5384" max="5384" width="12.7109375" style="739" customWidth="1"/>
    <col min="5385" max="5385" width="1.7109375" style="739" customWidth="1"/>
    <col min="5386" max="5632" width="11.42578125" style="739"/>
    <col min="5633" max="5633" width="1.7109375" style="739" customWidth="1"/>
    <col min="5634" max="5634" width="16.7109375" style="739" customWidth="1"/>
    <col min="5635" max="5637" width="15.7109375" style="739" customWidth="1"/>
    <col min="5638" max="5638" width="13.7109375" style="739" customWidth="1"/>
    <col min="5639" max="5639" width="15.7109375" style="739" customWidth="1"/>
    <col min="5640" max="5640" width="12.7109375" style="739" customWidth="1"/>
    <col min="5641" max="5641" width="1.7109375" style="739" customWidth="1"/>
    <col min="5642" max="5888" width="11.42578125" style="739"/>
    <col min="5889" max="5889" width="1.7109375" style="739" customWidth="1"/>
    <col min="5890" max="5890" width="16.7109375" style="739" customWidth="1"/>
    <col min="5891" max="5893" width="15.7109375" style="739" customWidth="1"/>
    <col min="5894" max="5894" width="13.7109375" style="739" customWidth="1"/>
    <col min="5895" max="5895" width="15.7109375" style="739" customWidth="1"/>
    <col min="5896" max="5896" width="12.7109375" style="739" customWidth="1"/>
    <col min="5897" max="5897" width="1.7109375" style="739" customWidth="1"/>
    <col min="5898" max="6144" width="11.42578125" style="739"/>
    <col min="6145" max="6145" width="1.7109375" style="739" customWidth="1"/>
    <col min="6146" max="6146" width="16.7109375" style="739" customWidth="1"/>
    <col min="6147" max="6149" width="15.7109375" style="739" customWidth="1"/>
    <col min="6150" max="6150" width="13.7109375" style="739" customWidth="1"/>
    <col min="6151" max="6151" width="15.7109375" style="739" customWidth="1"/>
    <col min="6152" max="6152" width="12.7109375" style="739" customWidth="1"/>
    <col min="6153" max="6153" width="1.7109375" style="739" customWidth="1"/>
    <col min="6154" max="6400" width="11.42578125" style="739"/>
    <col min="6401" max="6401" width="1.7109375" style="739" customWidth="1"/>
    <col min="6402" max="6402" width="16.7109375" style="739" customWidth="1"/>
    <col min="6403" max="6405" width="15.7109375" style="739" customWidth="1"/>
    <col min="6406" max="6406" width="13.7109375" style="739" customWidth="1"/>
    <col min="6407" max="6407" width="15.7109375" style="739" customWidth="1"/>
    <col min="6408" max="6408" width="12.7109375" style="739" customWidth="1"/>
    <col min="6409" max="6409" width="1.7109375" style="739" customWidth="1"/>
    <col min="6410" max="6656" width="11.42578125" style="739"/>
    <col min="6657" max="6657" width="1.7109375" style="739" customWidth="1"/>
    <col min="6658" max="6658" width="16.7109375" style="739" customWidth="1"/>
    <col min="6659" max="6661" width="15.7109375" style="739" customWidth="1"/>
    <col min="6662" max="6662" width="13.7109375" style="739" customWidth="1"/>
    <col min="6663" max="6663" width="15.7109375" style="739" customWidth="1"/>
    <col min="6664" max="6664" width="12.7109375" style="739" customWidth="1"/>
    <col min="6665" max="6665" width="1.7109375" style="739" customWidth="1"/>
    <col min="6666" max="6912" width="11.42578125" style="739"/>
    <col min="6913" max="6913" width="1.7109375" style="739" customWidth="1"/>
    <col min="6914" max="6914" width="16.7109375" style="739" customWidth="1"/>
    <col min="6915" max="6917" width="15.7109375" style="739" customWidth="1"/>
    <col min="6918" max="6918" width="13.7109375" style="739" customWidth="1"/>
    <col min="6919" max="6919" width="15.7109375" style="739" customWidth="1"/>
    <col min="6920" max="6920" width="12.7109375" style="739" customWidth="1"/>
    <col min="6921" max="6921" width="1.7109375" style="739" customWidth="1"/>
    <col min="6922" max="7168" width="11.42578125" style="739"/>
    <col min="7169" max="7169" width="1.7109375" style="739" customWidth="1"/>
    <col min="7170" max="7170" width="16.7109375" style="739" customWidth="1"/>
    <col min="7171" max="7173" width="15.7109375" style="739" customWidth="1"/>
    <col min="7174" max="7174" width="13.7109375" style="739" customWidth="1"/>
    <col min="7175" max="7175" width="15.7109375" style="739" customWidth="1"/>
    <col min="7176" max="7176" width="12.7109375" style="739" customWidth="1"/>
    <col min="7177" max="7177" width="1.7109375" style="739" customWidth="1"/>
    <col min="7178" max="7424" width="11.42578125" style="739"/>
    <col min="7425" max="7425" width="1.7109375" style="739" customWidth="1"/>
    <col min="7426" max="7426" width="16.7109375" style="739" customWidth="1"/>
    <col min="7427" max="7429" width="15.7109375" style="739" customWidth="1"/>
    <col min="7430" max="7430" width="13.7109375" style="739" customWidth="1"/>
    <col min="7431" max="7431" width="15.7109375" style="739" customWidth="1"/>
    <col min="7432" max="7432" width="12.7109375" style="739" customWidth="1"/>
    <col min="7433" max="7433" width="1.7109375" style="739" customWidth="1"/>
    <col min="7434" max="7680" width="11.42578125" style="739"/>
    <col min="7681" max="7681" width="1.7109375" style="739" customWidth="1"/>
    <col min="7682" max="7682" width="16.7109375" style="739" customWidth="1"/>
    <col min="7683" max="7685" width="15.7109375" style="739" customWidth="1"/>
    <col min="7686" max="7686" width="13.7109375" style="739" customWidth="1"/>
    <col min="7687" max="7687" width="15.7109375" style="739" customWidth="1"/>
    <col min="7688" max="7688" width="12.7109375" style="739" customWidth="1"/>
    <col min="7689" max="7689" width="1.7109375" style="739" customWidth="1"/>
    <col min="7690" max="7936" width="11.42578125" style="739"/>
    <col min="7937" max="7937" width="1.7109375" style="739" customWidth="1"/>
    <col min="7938" max="7938" width="16.7109375" style="739" customWidth="1"/>
    <col min="7939" max="7941" width="15.7109375" style="739" customWidth="1"/>
    <col min="7942" max="7942" width="13.7109375" style="739" customWidth="1"/>
    <col min="7943" max="7943" width="15.7109375" style="739" customWidth="1"/>
    <col min="7944" max="7944" width="12.7109375" style="739" customWidth="1"/>
    <col min="7945" max="7945" width="1.7109375" style="739" customWidth="1"/>
    <col min="7946" max="8192" width="11.42578125" style="739"/>
    <col min="8193" max="8193" width="1.7109375" style="739" customWidth="1"/>
    <col min="8194" max="8194" width="16.7109375" style="739" customWidth="1"/>
    <col min="8195" max="8197" width="15.7109375" style="739" customWidth="1"/>
    <col min="8198" max="8198" width="13.7109375" style="739" customWidth="1"/>
    <col min="8199" max="8199" width="15.7109375" style="739" customWidth="1"/>
    <col min="8200" max="8200" width="12.7109375" style="739" customWidth="1"/>
    <col min="8201" max="8201" width="1.7109375" style="739" customWidth="1"/>
    <col min="8202" max="8448" width="11.42578125" style="739"/>
    <col min="8449" max="8449" width="1.7109375" style="739" customWidth="1"/>
    <col min="8450" max="8450" width="16.7109375" style="739" customWidth="1"/>
    <col min="8451" max="8453" width="15.7109375" style="739" customWidth="1"/>
    <col min="8454" max="8454" width="13.7109375" style="739" customWidth="1"/>
    <col min="8455" max="8455" width="15.7109375" style="739" customWidth="1"/>
    <col min="8456" max="8456" width="12.7109375" style="739" customWidth="1"/>
    <col min="8457" max="8457" width="1.7109375" style="739" customWidth="1"/>
    <col min="8458" max="8704" width="11.42578125" style="739"/>
    <col min="8705" max="8705" width="1.7109375" style="739" customWidth="1"/>
    <col min="8706" max="8706" width="16.7109375" style="739" customWidth="1"/>
    <col min="8707" max="8709" width="15.7109375" style="739" customWidth="1"/>
    <col min="8710" max="8710" width="13.7109375" style="739" customWidth="1"/>
    <col min="8711" max="8711" width="15.7109375" style="739" customWidth="1"/>
    <col min="8712" max="8712" width="12.7109375" style="739" customWidth="1"/>
    <col min="8713" max="8713" width="1.7109375" style="739" customWidth="1"/>
    <col min="8714" max="8960" width="11.42578125" style="739"/>
    <col min="8961" max="8961" width="1.7109375" style="739" customWidth="1"/>
    <col min="8962" max="8962" width="16.7109375" style="739" customWidth="1"/>
    <col min="8963" max="8965" width="15.7109375" style="739" customWidth="1"/>
    <col min="8966" max="8966" width="13.7109375" style="739" customWidth="1"/>
    <col min="8967" max="8967" width="15.7109375" style="739" customWidth="1"/>
    <col min="8968" max="8968" width="12.7109375" style="739" customWidth="1"/>
    <col min="8969" max="8969" width="1.7109375" style="739" customWidth="1"/>
    <col min="8970" max="9216" width="11.42578125" style="739"/>
    <col min="9217" max="9217" width="1.7109375" style="739" customWidth="1"/>
    <col min="9218" max="9218" width="16.7109375" style="739" customWidth="1"/>
    <col min="9219" max="9221" width="15.7109375" style="739" customWidth="1"/>
    <col min="9222" max="9222" width="13.7109375" style="739" customWidth="1"/>
    <col min="9223" max="9223" width="15.7109375" style="739" customWidth="1"/>
    <col min="9224" max="9224" width="12.7109375" style="739" customWidth="1"/>
    <col min="9225" max="9225" width="1.7109375" style="739" customWidth="1"/>
    <col min="9226" max="9472" width="11.42578125" style="739"/>
    <col min="9473" max="9473" width="1.7109375" style="739" customWidth="1"/>
    <col min="9474" max="9474" width="16.7109375" style="739" customWidth="1"/>
    <col min="9475" max="9477" width="15.7109375" style="739" customWidth="1"/>
    <col min="9478" max="9478" width="13.7109375" style="739" customWidth="1"/>
    <col min="9479" max="9479" width="15.7109375" style="739" customWidth="1"/>
    <col min="9480" max="9480" width="12.7109375" style="739" customWidth="1"/>
    <col min="9481" max="9481" width="1.7109375" style="739" customWidth="1"/>
    <col min="9482" max="9728" width="11.42578125" style="739"/>
    <col min="9729" max="9729" width="1.7109375" style="739" customWidth="1"/>
    <col min="9730" max="9730" width="16.7109375" style="739" customWidth="1"/>
    <col min="9731" max="9733" width="15.7109375" style="739" customWidth="1"/>
    <col min="9734" max="9734" width="13.7109375" style="739" customWidth="1"/>
    <col min="9735" max="9735" width="15.7109375" style="739" customWidth="1"/>
    <col min="9736" max="9736" width="12.7109375" style="739" customWidth="1"/>
    <col min="9737" max="9737" width="1.7109375" style="739" customWidth="1"/>
    <col min="9738" max="9984" width="11.42578125" style="739"/>
    <col min="9985" max="9985" width="1.7109375" style="739" customWidth="1"/>
    <col min="9986" max="9986" width="16.7109375" style="739" customWidth="1"/>
    <col min="9987" max="9989" width="15.7109375" style="739" customWidth="1"/>
    <col min="9990" max="9990" width="13.7109375" style="739" customWidth="1"/>
    <col min="9991" max="9991" width="15.7109375" style="739" customWidth="1"/>
    <col min="9992" max="9992" width="12.7109375" style="739" customWidth="1"/>
    <col min="9993" max="9993" width="1.7109375" style="739" customWidth="1"/>
    <col min="9994" max="10240" width="11.42578125" style="739"/>
    <col min="10241" max="10241" width="1.7109375" style="739" customWidth="1"/>
    <col min="10242" max="10242" width="16.7109375" style="739" customWidth="1"/>
    <col min="10243" max="10245" width="15.7109375" style="739" customWidth="1"/>
    <col min="10246" max="10246" width="13.7109375" style="739" customWidth="1"/>
    <col min="10247" max="10247" width="15.7109375" style="739" customWidth="1"/>
    <col min="10248" max="10248" width="12.7109375" style="739" customWidth="1"/>
    <col min="10249" max="10249" width="1.7109375" style="739" customWidth="1"/>
    <col min="10250" max="10496" width="11.42578125" style="739"/>
    <col min="10497" max="10497" width="1.7109375" style="739" customWidth="1"/>
    <col min="10498" max="10498" width="16.7109375" style="739" customWidth="1"/>
    <col min="10499" max="10501" width="15.7109375" style="739" customWidth="1"/>
    <col min="10502" max="10502" width="13.7109375" style="739" customWidth="1"/>
    <col min="10503" max="10503" width="15.7109375" style="739" customWidth="1"/>
    <col min="10504" max="10504" width="12.7109375" style="739" customWidth="1"/>
    <col min="10505" max="10505" width="1.7109375" style="739" customWidth="1"/>
    <col min="10506" max="10752" width="11.42578125" style="739"/>
    <col min="10753" max="10753" width="1.7109375" style="739" customWidth="1"/>
    <col min="10754" max="10754" width="16.7109375" style="739" customWidth="1"/>
    <col min="10755" max="10757" width="15.7109375" style="739" customWidth="1"/>
    <col min="10758" max="10758" width="13.7109375" style="739" customWidth="1"/>
    <col min="10759" max="10759" width="15.7109375" style="739" customWidth="1"/>
    <col min="10760" max="10760" width="12.7109375" style="739" customWidth="1"/>
    <col min="10761" max="10761" width="1.7109375" style="739" customWidth="1"/>
    <col min="10762" max="11008" width="11.42578125" style="739"/>
    <col min="11009" max="11009" width="1.7109375" style="739" customWidth="1"/>
    <col min="11010" max="11010" width="16.7109375" style="739" customWidth="1"/>
    <col min="11011" max="11013" width="15.7109375" style="739" customWidth="1"/>
    <col min="11014" max="11014" width="13.7109375" style="739" customWidth="1"/>
    <col min="11015" max="11015" width="15.7109375" style="739" customWidth="1"/>
    <col min="11016" max="11016" width="12.7109375" style="739" customWidth="1"/>
    <col min="11017" max="11017" width="1.7109375" style="739" customWidth="1"/>
    <col min="11018" max="11264" width="11.42578125" style="739"/>
    <col min="11265" max="11265" width="1.7109375" style="739" customWidth="1"/>
    <col min="11266" max="11266" width="16.7109375" style="739" customWidth="1"/>
    <col min="11267" max="11269" width="15.7109375" style="739" customWidth="1"/>
    <col min="11270" max="11270" width="13.7109375" style="739" customWidth="1"/>
    <col min="11271" max="11271" width="15.7109375" style="739" customWidth="1"/>
    <col min="11272" max="11272" width="12.7109375" style="739" customWidth="1"/>
    <col min="11273" max="11273" width="1.7109375" style="739" customWidth="1"/>
    <col min="11274" max="11520" width="11.42578125" style="739"/>
    <col min="11521" max="11521" width="1.7109375" style="739" customWidth="1"/>
    <col min="11522" max="11522" width="16.7109375" style="739" customWidth="1"/>
    <col min="11523" max="11525" width="15.7109375" style="739" customWidth="1"/>
    <col min="11526" max="11526" width="13.7109375" style="739" customWidth="1"/>
    <col min="11527" max="11527" width="15.7109375" style="739" customWidth="1"/>
    <col min="11528" max="11528" width="12.7109375" style="739" customWidth="1"/>
    <col min="11529" max="11529" width="1.7109375" style="739" customWidth="1"/>
    <col min="11530" max="11776" width="11.42578125" style="739"/>
    <col min="11777" max="11777" width="1.7109375" style="739" customWidth="1"/>
    <col min="11778" max="11778" width="16.7109375" style="739" customWidth="1"/>
    <col min="11779" max="11781" width="15.7109375" style="739" customWidth="1"/>
    <col min="11782" max="11782" width="13.7109375" style="739" customWidth="1"/>
    <col min="11783" max="11783" width="15.7109375" style="739" customWidth="1"/>
    <col min="11784" max="11784" width="12.7109375" style="739" customWidth="1"/>
    <col min="11785" max="11785" width="1.7109375" style="739" customWidth="1"/>
    <col min="11786" max="12032" width="11.42578125" style="739"/>
    <col min="12033" max="12033" width="1.7109375" style="739" customWidth="1"/>
    <col min="12034" max="12034" width="16.7109375" style="739" customWidth="1"/>
    <col min="12035" max="12037" width="15.7109375" style="739" customWidth="1"/>
    <col min="12038" max="12038" width="13.7109375" style="739" customWidth="1"/>
    <col min="12039" max="12039" width="15.7109375" style="739" customWidth="1"/>
    <col min="12040" max="12040" width="12.7109375" style="739" customWidth="1"/>
    <col min="12041" max="12041" width="1.7109375" style="739" customWidth="1"/>
    <col min="12042" max="12288" width="11.42578125" style="739"/>
    <col min="12289" max="12289" width="1.7109375" style="739" customWidth="1"/>
    <col min="12290" max="12290" width="16.7109375" style="739" customWidth="1"/>
    <col min="12291" max="12293" width="15.7109375" style="739" customWidth="1"/>
    <col min="12294" max="12294" width="13.7109375" style="739" customWidth="1"/>
    <col min="12295" max="12295" width="15.7109375" style="739" customWidth="1"/>
    <col min="12296" max="12296" width="12.7109375" style="739" customWidth="1"/>
    <col min="12297" max="12297" width="1.7109375" style="739" customWidth="1"/>
    <col min="12298" max="12544" width="11.42578125" style="739"/>
    <col min="12545" max="12545" width="1.7109375" style="739" customWidth="1"/>
    <col min="12546" max="12546" width="16.7109375" style="739" customWidth="1"/>
    <col min="12547" max="12549" width="15.7109375" style="739" customWidth="1"/>
    <col min="12550" max="12550" width="13.7109375" style="739" customWidth="1"/>
    <col min="12551" max="12551" width="15.7109375" style="739" customWidth="1"/>
    <col min="12552" max="12552" width="12.7109375" style="739" customWidth="1"/>
    <col min="12553" max="12553" width="1.7109375" style="739" customWidth="1"/>
    <col min="12554" max="12800" width="11.42578125" style="739"/>
    <col min="12801" max="12801" width="1.7109375" style="739" customWidth="1"/>
    <col min="12802" max="12802" width="16.7109375" style="739" customWidth="1"/>
    <col min="12803" max="12805" width="15.7109375" style="739" customWidth="1"/>
    <col min="12806" max="12806" width="13.7109375" style="739" customWidth="1"/>
    <col min="12807" max="12807" width="15.7109375" style="739" customWidth="1"/>
    <col min="12808" max="12808" width="12.7109375" style="739" customWidth="1"/>
    <col min="12809" max="12809" width="1.7109375" style="739" customWidth="1"/>
    <col min="12810" max="13056" width="11.42578125" style="739"/>
    <col min="13057" max="13057" width="1.7109375" style="739" customWidth="1"/>
    <col min="13058" max="13058" width="16.7109375" style="739" customWidth="1"/>
    <col min="13059" max="13061" width="15.7109375" style="739" customWidth="1"/>
    <col min="13062" max="13062" width="13.7109375" style="739" customWidth="1"/>
    <col min="13063" max="13063" width="15.7109375" style="739" customWidth="1"/>
    <col min="13064" max="13064" width="12.7109375" style="739" customWidth="1"/>
    <col min="13065" max="13065" width="1.7109375" style="739" customWidth="1"/>
    <col min="13066" max="13312" width="11.42578125" style="739"/>
    <col min="13313" max="13313" width="1.7109375" style="739" customWidth="1"/>
    <col min="13314" max="13314" width="16.7109375" style="739" customWidth="1"/>
    <col min="13315" max="13317" width="15.7109375" style="739" customWidth="1"/>
    <col min="13318" max="13318" width="13.7109375" style="739" customWidth="1"/>
    <col min="13319" max="13319" width="15.7109375" style="739" customWidth="1"/>
    <col min="13320" max="13320" width="12.7109375" style="739" customWidth="1"/>
    <col min="13321" max="13321" width="1.7109375" style="739" customWidth="1"/>
    <col min="13322" max="13568" width="11.42578125" style="739"/>
    <col min="13569" max="13569" width="1.7109375" style="739" customWidth="1"/>
    <col min="13570" max="13570" width="16.7109375" style="739" customWidth="1"/>
    <col min="13571" max="13573" width="15.7109375" style="739" customWidth="1"/>
    <col min="13574" max="13574" width="13.7109375" style="739" customWidth="1"/>
    <col min="13575" max="13575" width="15.7109375" style="739" customWidth="1"/>
    <col min="13576" max="13576" width="12.7109375" style="739" customWidth="1"/>
    <col min="13577" max="13577" width="1.7109375" style="739" customWidth="1"/>
    <col min="13578" max="13824" width="11.42578125" style="739"/>
    <col min="13825" max="13825" width="1.7109375" style="739" customWidth="1"/>
    <col min="13826" max="13826" width="16.7109375" style="739" customWidth="1"/>
    <col min="13827" max="13829" width="15.7109375" style="739" customWidth="1"/>
    <col min="13830" max="13830" width="13.7109375" style="739" customWidth="1"/>
    <col min="13831" max="13831" width="15.7109375" style="739" customWidth="1"/>
    <col min="13832" max="13832" width="12.7109375" style="739" customWidth="1"/>
    <col min="13833" max="13833" width="1.7109375" style="739" customWidth="1"/>
    <col min="13834" max="14080" width="11.42578125" style="739"/>
    <col min="14081" max="14081" width="1.7109375" style="739" customWidth="1"/>
    <col min="14082" max="14082" width="16.7109375" style="739" customWidth="1"/>
    <col min="14083" max="14085" width="15.7109375" style="739" customWidth="1"/>
    <col min="14086" max="14086" width="13.7109375" style="739" customWidth="1"/>
    <col min="14087" max="14087" width="15.7109375" style="739" customWidth="1"/>
    <col min="14088" max="14088" width="12.7109375" style="739" customWidth="1"/>
    <col min="14089" max="14089" width="1.7109375" style="739" customWidth="1"/>
    <col min="14090" max="14336" width="11.42578125" style="739"/>
    <col min="14337" max="14337" width="1.7109375" style="739" customWidth="1"/>
    <col min="14338" max="14338" width="16.7109375" style="739" customWidth="1"/>
    <col min="14339" max="14341" width="15.7109375" style="739" customWidth="1"/>
    <col min="14342" max="14342" width="13.7109375" style="739" customWidth="1"/>
    <col min="14343" max="14343" width="15.7109375" style="739" customWidth="1"/>
    <col min="14344" max="14344" width="12.7109375" style="739" customWidth="1"/>
    <col min="14345" max="14345" width="1.7109375" style="739" customWidth="1"/>
    <col min="14346" max="14592" width="11.42578125" style="739"/>
    <col min="14593" max="14593" width="1.7109375" style="739" customWidth="1"/>
    <col min="14594" max="14594" width="16.7109375" style="739" customWidth="1"/>
    <col min="14595" max="14597" width="15.7109375" style="739" customWidth="1"/>
    <col min="14598" max="14598" width="13.7109375" style="739" customWidth="1"/>
    <col min="14599" max="14599" width="15.7109375" style="739" customWidth="1"/>
    <col min="14600" max="14600" width="12.7109375" style="739" customWidth="1"/>
    <col min="14601" max="14601" width="1.7109375" style="739" customWidth="1"/>
    <col min="14602" max="14848" width="11.42578125" style="739"/>
    <col min="14849" max="14849" width="1.7109375" style="739" customWidth="1"/>
    <col min="14850" max="14850" width="16.7109375" style="739" customWidth="1"/>
    <col min="14851" max="14853" width="15.7109375" style="739" customWidth="1"/>
    <col min="14854" max="14854" width="13.7109375" style="739" customWidth="1"/>
    <col min="14855" max="14855" width="15.7109375" style="739" customWidth="1"/>
    <col min="14856" max="14856" width="12.7109375" style="739" customWidth="1"/>
    <col min="14857" max="14857" width="1.7109375" style="739" customWidth="1"/>
    <col min="14858" max="15104" width="11.42578125" style="739"/>
    <col min="15105" max="15105" width="1.7109375" style="739" customWidth="1"/>
    <col min="15106" max="15106" width="16.7109375" style="739" customWidth="1"/>
    <col min="15107" max="15109" width="15.7109375" style="739" customWidth="1"/>
    <col min="15110" max="15110" width="13.7109375" style="739" customWidth="1"/>
    <col min="15111" max="15111" width="15.7109375" style="739" customWidth="1"/>
    <col min="15112" max="15112" width="12.7109375" style="739" customWidth="1"/>
    <col min="15113" max="15113" width="1.7109375" style="739" customWidth="1"/>
    <col min="15114" max="15360" width="11.42578125" style="739"/>
    <col min="15361" max="15361" width="1.7109375" style="739" customWidth="1"/>
    <col min="15362" max="15362" width="16.7109375" style="739" customWidth="1"/>
    <col min="15363" max="15365" width="15.7109375" style="739" customWidth="1"/>
    <col min="15366" max="15366" width="13.7109375" style="739" customWidth="1"/>
    <col min="15367" max="15367" width="15.7109375" style="739" customWidth="1"/>
    <col min="15368" max="15368" width="12.7109375" style="739" customWidth="1"/>
    <col min="15369" max="15369" width="1.7109375" style="739" customWidth="1"/>
    <col min="15370" max="15616" width="11.42578125" style="739"/>
    <col min="15617" max="15617" width="1.7109375" style="739" customWidth="1"/>
    <col min="15618" max="15618" width="16.7109375" style="739" customWidth="1"/>
    <col min="15619" max="15621" width="15.7109375" style="739" customWidth="1"/>
    <col min="15622" max="15622" width="13.7109375" style="739" customWidth="1"/>
    <col min="15623" max="15623" width="15.7109375" style="739" customWidth="1"/>
    <col min="15624" max="15624" width="12.7109375" style="739" customWidth="1"/>
    <col min="15625" max="15625" width="1.7109375" style="739" customWidth="1"/>
    <col min="15626" max="15872" width="11.42578125" style="739"/>
    <col min="15873" max="15873" width="1.7109375" style="739" customWidth="1"/>
    <col min="15874" max="15874" width="16.7109375" style="739" customWidth="1"/>
    <col min="15875" max="15877" width="15.7109375" style="739" customWidth="1"/>
    <col min="15878" max="15878" width="13.7109375" style="739" customWidth="1"/>
    <col min="15879" max="15879" width="15.7109375" style="739" customWidth="1"/>
    <col min="15880" max="15880" width="12.7109375" style="739" customWidth="1"/>
    <col min="15881" max="15881" width="1.7109375" style="739" customWidth="1"/>
    <col min="15882" max="16128" width="11.42578125" style="739"/>
    <col min="16129" max="16129" width="1.7109375" style="739" customWidth="1"/>
    <col min="16130" max="16130" width="16.7109375" style="739" customWidth="1"/>
    <col min="16131" max="16133" width="15.7109375" style="739" customWidth="1"/>
    <col min="16134" max="16134" width="13.7109375" style="739" customWidth="1"/>
    <col min="16135" max="16135" width="15.7109375" style="739" customWidth="1"/>
    <col min="16136" max="16136" width="12.7109375" style="739" customWidth="1"/>
    <col min="16137" max="16137" width="1.7109375" style="739" customWidth="1"/>
    <col min="16138" max="16384" width="11.42578125" style="739"/>
  </cols>
  <sheetData>
    <row r="1" spans="2:17" ht="10.35" customHeight="1" thickBot="1"/>
    <row r="2" spans="2:17" ht="15" customHeight="1">
      <c r="B2" s="740"/>
      <c r="C2" s="741"/>
      <c r="D2" s="741"/>
      <c r="E2" s="742"/>
      <c r="F2" s="1624" t="s">
        <v>1734</v>
      </c>
      <c r="G2" s="1625"/>
      <c r="H2" s="1626"/>
    </row>
    <row r="3" spans="2:17" ht="47.25" customHeight="1" thickBot="1">
      <c r="B3" s="743"/>
      <c r="C3" s="1628" t="s">
        <v>320</v>
      </c>
      <c r="D3" s="1628"/>
      <c r="E3" s="1629"/>
      <c r="F3" s="1627"/>
      <c r="G3" s="1628"/>
      <c r="H3" s="1629"/>
    </row>
    <row r="4" spans="2:17" ht="15" customHeight="1" thickBot="1">
      <c r="B4" s="744"/>
      <c r="C4" s="744"/>
      <c r="D4" s="744"/>
      <c r="E4" s="744"/>
      <c r="F4" s="744"/>
      <c r="G4" s="744"/>
      <c r="H4" s="744"/>
    </row>
    <row r="5" spans="2:17" ht="38.25" customHeight="1" thickBot="1">
      <c r="B5" s="1630"/>
      <c r="C5" s="1631"/>
      <c r="D5" s="1632"/>
      <c r="E5" s="1632"/>
      <c r="F5" s="1633"/>
      <c r="G5" s="1634" t="s">
        <v>1802</v>
      </c>
      <c r="H5" s="1635"/>
    </row>
    <row r="6" spans="2:17" ht="15" customHeight="1" thickBot="1">
      <c r="B6" s="744"/>
      <c r="C6" s="744"/>
      <c r="D6" s="744"/>
      <c r="E6" s="744"/>
      <c r="F6" s="744"/>
      <c r="G6" s="744"/>
      <c r="H6" s="744"/>
    </row>
    <row r="7" spans="2:17" ht="39" customHeight="1" thickBot="1">
      <c r="B7" s="1630" t="str">
        <f>+'PRESUPUESTO OFICIAL'!G73</f>
        <v>Bolsa de monto agotable para suministro en la instalación y/o reparación de instalaciones eléctricas, hidráulicas – sanitarias y atención de eventualidades en lado tierra</v>
      </c>
      <c r="C7" s="1631"/>
      <c r="D7" s="1632"/>
      <c r="E7" s="1632"/>
      <c r="F7" s="1633"/>
      <c r="G7" s="1636" t="s">
        <v>1777</v>
      </c>
      <c r="H7" s="1637"/>
    </row>
    <row r="8" spans="2:17" ht="15" customHeight="1" thickBot="1">
      <c r="B8" s="744"/>
      <c r="C8" s="744"/>
      <c r="D8" s="744"/>
      <c r="E8" s="744"/>
      <c r="F8" s="744"/>
      <c r="G8" s="744"/>
      <c r="H8" s="744"/>
    </row>
    <row r="9" spans="2:17" ht="15" customHeight="1">
      <c r="B9" s="740"/>
      <c r="C9" s="815"/>
      <c r="D9" s="815"/>
      <c r="E9" s="815"/>
      <c r="F9" s="815"/>
      <c r="G9" s="815"/>
      <c r="H9" s="816"/>
    </row>
    <row r="10" spans="2:17" ht="15" customHeight="1">
      <c r="B10" s="1741" t="s">
        <v>1770</v>
      </c>
      <c r="C10" s="1742"/>
      <c r="D10" s="1742"/>
      <c r="E10" s="1742"/>
      <c r="F10" s="817"/>
      <c r="G10" s="1739">
        <v>56400592.324540503</v>
      </c>
      <c r="H10" s="1740"/>
    </row>
    <row r="11" spans="2:17" ht="15" customHeight="1">
      <c r="B11" s="818"/>
      <c r="C11" s="819"/>
      <c r="D11" s="820"/>
      <c r="E11" s="820"/>
      <c r="F11" s="820"/>
      <c r="G11" s="817" t="s">
        <v>1771</v>
      </c>
      <c r="H11" s="821">
        <v>5.0099999999999999E-2</v>
      </c>
    </row>
    <row r="12" spans="2:17" ht="46.5" customHeight="1" thickBot="1">
      <c r="B12" s="1743" t="s">
        <v>1772</v>
      </c>
      <c r="C12" s="1744"/>
      <c r="D12" s="1744"/>
      <c r="E12" s="1744"/>
      <c r="F12" s="1744"/>
      <c r="G12" s="820"/>
      <c r="H12" s="822"/>
      <c r="L12" s="805"/>
      <c r="N12" s="806"/>
    </row>
    <row r="13" spans="2:17" ht="54.75" customHeight="1" thickBot="1">
      <c r="B13" s="818"/>
      <c r="C13" s="820"/>
      <c r="D13" s="1745">
        <f>+G10+(G10*H11)</f>
        <v>59226261.999999985</v>
      </c>
      <c r="E13" s="1746"/>
      <c r="F13" s="1747"/>
      <c r="G13" s="820"/>
      <c r="H13" s="822"/>
      <c r="L13" s="805"/>
      <c r="N13" s="805"/>
      <c r="O13" s="813"/>
    </row>
    <row r="14" spans="2:17" ht="15" customHeight="1">
      <c r="B14" s="818"/>
      <c r="C14" s="820"/>
      <c r="D14" s="820"/>
      <c r="E14" s="820"/>
      <c r="F14" s="820"/>
      <c r="G14" s="820"/>
      <c r="H14" s="822"/>
      <c r="N14" s="806"/>
      <c r="Q14" s="806"/>
    </row>
    <row r="15" spans="2:17" ht="31.5" customHeight="1">
      <c r="B15" s="1748" t="s">
        <v>1776</v>
      </c>
      <c r="C15" s="1736"/>
      <c r="D15" s="820"/>
      <c r="E15" s="820"/>
      <c r="F15" s="820"/>
      <c r="G15" s="820"/>
      <c r="H15" s="822"/>
      <c r="L15" s="805"/>
    </row>
    <row r="16" spans="2:17" ht="41.25" customHeight="1">
      <c r="B16" s="818"/>
      <c r="C16" s="820"/>
      <c r="D16" s="1736" t="s">
        <v>1773</v>
      </c>
      <c r="E16" s="1736"/>
      <c r="F16" s="1736"/>
      <c r="G16" s="823">
        <v>0.33</v>
      </c>
      <c r="H16" s="824">
        <f>ROUND($D$13*G16,0)</f>
        <v>19544666</v>
      </c>
      <c r="Q16" s="814"/>
    </row>
    <row r="17" spans="2:14" ht="41.25" customHeight="1">
      <c r="B17" s="818"/>
      <c r="C17" s="820"/>
      <c r="D17" s="1736" t="s">
        <v>1774</v>
      </c>
      <c r="E17" s="1736"/>
      <c r="F17" s="1736"/>
      <c r="G17" s="823">
        <v>0.33</v>
      </c>
      <c r="H17" s="824">
        <f t="shared" ref="H17:H18" si="0">ROUND($D$13*G17,0)</f>
        <v>19544666</v>
      </c>
    </row>
    <row r="18" spans="2:14" ht="41.25" customHeight="1">
      <c r="B18" s="818"/>
      <c r="C18" s="820"/>
      <c r="D18" s="1736" t="s">
        <v>1775</v>
      </c>
      <c r="E18" s="1736"/>
      <c r="F18" s="1736"/>
      <c r="G18" s="823">
        <v>0.34</v>
      </c>
      <c r="H18" s="824">
        <f t="shared" si="0"/>
        <v>20136929</v>
      </c>
      <c r="N18" s="806"/>
    </row>
    <row r="19" spans="2:14" ht="23.25" customHeight="1" thickBot="1">
      <c r="B19" s="825"/>
      <c r="C19" s="826"/>
      <c r="D19" s="1737"/>
      <c r="E19" s="1737"/>
      <c r="F19" s="1737"/>
      <c r="G19" s="826"/>
      <c r="H19" s="827"/>
    </row>
    <row r="20" spans="2:14" ht="41.25" customHeight="1">
      <c r="D20" s="1738"/>
      <c r="E20" s="1738"/>
      <c r="F20" s="1738"/>
    </row>
  </sheetData>
  <mergeCells count="16">
    <mergeCell ref="G10:H10"/>
    <mergeCell ref="B10:E10"/>
    <mergeCell ref="B12:F12"/>
    <mergeCell ref="D13:F13"/>
    <mergeCell ref="B15:C15"/>
    <mergeCell ref="D16:F16"/>
    <mergeCell ref="D17:F17"/>
    <mergeCell ref="D18:F18"/>
    <mergeCell ref="D19:F19"/>
    <mergeCell ref="D20:F20"/>
    <mergeCell ref="F2:H3"/>
    <mergeCell ref="C3:E3"/>
    <mergeCell ref="B5:F5"/>
    <mergeCell ref="G5:H5"/>
    <mergeCell ref="B7:F7"/>
    <mergeCell ref="G7:H7"/>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D32977B-EBE5-4DBC-87D0-C52254B3C0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a6cb9e4b-f1d1-4245-83ec-6cad768d538a"/>
    <ds:schemaRef ds:uri="9d85dbaf-23eb-4e57-a637-93dcacc8b1a1"/>
    <ds:schemaRef ds:uri="http://purl.org/dc/elements/1.1/"/>
    <ds:schemaRef ds:uri="http://schemas.microsoft.com/office/2006/metadata/properties"/>
    <ds:schemaRef ds:uri="http://www.w3.org/XML/1998/namespace"/>
    <ds:schemaRef ds:uri="http://schemas.microsoft.com/office/infopath/2007/PartnerControls"/>
    <ds:schemaRef ds:uri="http://schemas.microsoft.com/office/2006/documentManagement/types"/>
    <ds:schemaRef ds:uri="http://purl.org/dc/terms/"/>
    <ds:schemaRef ds:uri="http://schemas.openxmlformats.org/package/2006/metadata/core-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36</vt:i4>
      </vt:variant>
      <vt:variant>
        <vt:lpstr>Rangos con nombre</vt:lpstr>
      </vt:variant>
      <vt:variant>
        <vt:i4>20</vt:i4>
      </vt:variant>
    </vt:vector>
  </HeadingPairs>
  <TitlesOfParts>
    <vt:vector size="56" baseType="lpstr">
      <vt:lpstr>MATRIZ DE MERCADO LA LT</vt:lpstr>
      <vt:lpstr>APU HISTORICOS</vt:lpstr>
      <vt:lpstr>COTIZACIONES</vt:lpstr>
      <vt:lpstr>CANTIDADES</vt:lpstr>
      <vt:lpstr>OFERTA ECONOMICA</vt:lpstr>
      <vt:lpstr>PRESUPUESTO OFICIAL</vt:lpstr>
      <vt:lpstr>1,1</vt:lpstr>
      <vt:lpstr>1,2</vt:lpstr>
      <vt:lpstr>2,1</vt:lpstr>
      <vt:lpstr>2,2</vt:lpstr>
      <vt:lpstr>3,1</vt:lpstr>
      <vt:lpstr>4,1</vt:lpstr>
      <vt:lpstr>4,2</vt:lpstr>
      <vt:lpstr>5,1</vt:lpstr>
      <vt:lpstr>5,2</vt:lpstr>
      <vt:lpstr>5,3</vt:lpstr>
      <vt:lpstr>6,1</vt:lpstr>
      <vt:lpstr>6,2</vt:lpstr>
      <vt:lpstr>7,1</vt:lpstr>
      <vt:lpstr>7,2</vt:lpstr>
      <vt:lpstr>7,3</vt:lpstr>
      <vt:lpstr>7,4</vt:lpstr>
      <vt:lpstr>8,1</vt:lpstr>
      <vt:lpstr>8,2</vt:lpstr>
      <vt:lpstr>9,1</vt:lpstr>
      <vt:lpstr>10,1</vt:lpstr>
      <vt:lpstr>10,2</vt:lpstr>
      <vt:lpstr>11,1</vt:lpstr>
      <vt:lpstr>11,2</vt:lpstr>
      <vt:lpstr>11,3</vt:lpstr>
      <vt:lpstr>11,4</vt:lpstr>
      <vt:lpstr>11,5</vt:lpstr>
      <vt:lpstr>12,1</vt:lpstr>
      <vt:lpstr>12,2</vt:lpstr>
      <vt:lpstr>12,3</vt:lpstr>
      <vt:lpstr>13,1</vt:lpstr>
      <vt:lpstr>'1,2'!_GoBack</vt:lpstr>
      <vt:lpstr>_GoBack</vt:lpstr>
      <vt:lpstr>'1,1'!Área_de_impresión</vt:lpstr>
      <vt:lpstr>'1,2'!Área_de_impresión</vt:lpstr>
      <vt:lpstr>'12,1'!Área_de_impresión</vt:lpstr>
      <vt:lpstr>'12,2'!Área_de_impresión</vt:lpstr>
      <vt:lpstr>'12,3'!Área_de_impresión</vt:lpstr>
      <vt:lpstr>'2,1'!Área_de_impresión</vt:lpstr>
      <vt:lpstr>'2,2'!Área_de_impresión</vt:lpstr>
      <vt:lpstr>'3,1'!Área_de_impresión</vt:lpstr>
      <vt:lpstr>'4,1'!Área_de_impresión</vt:lpstr>
      <vt:lpstr>'4,2'!Área_de_impresión</vt:lpstr>
      <vt:lpstr>'5,1'!Área_de_impresión</vt:lpstr>
      <vt:lpstr>'5,2'!Área_de_impresión</vt:lpstr>
      <vt:lpstr>'5,3'!Área_de_impresión</vt:lpstr>
      <vt:lpstr>'6,1'!Área_de_impresión</vt:lpstr>
      <vt:lpstr>'7,4'!Área_de_impresión</vt:lpstr>
      <vt:lpstr>CANTIDADES!Área_de_impresión</vt:lpstr>
      <vt:lpstr>'OFERTA ECONOMICA'!Área_de_impresión</vt:lpstr>
      <vt:lpstr>'PRESUPUESTO OFICIAL'!Área_de_impresión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Lina Davila E</cp:lastModifiedBy>
  <cp:revision/>
  <cp:lastPrinted>2021-02-25T23:25:58Z</cp:lastPrinted>
  <dcterms:created xsi:type="dcterms:W3CDTF">2006-06-27T16:47:25Z</dcterms:created>
  <dcterms:modified xsi:type="dcterms:W3CDTF">2021-05-20T21:05:00Z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