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restamo\Desktop\INSUMOS\"/>
    </mc:Choice>
  </mc:AlternateContent>
  <bookViews>
    <workbookView xWindow="0" yWindow="0" windowWidth="20490" windowHeight="7650" tabRatio="657"/>
  </bookViews>
  <sheets>
    <sheet name="Conservación-Restauración" sheetId="4" r:id="rId1"/>
  </sheets>
  <definedNames>
    <definedName name="Decision">#REF!</definedName>
    <definedName name="Valoracion">#REF!</definedName>
    <definedName name="VALORACIÓN">#REF!</definedName>
  </definedNames>
  <calcPr calcId="162913"/>
</workbook>
</file>

<file path=xl/calcChain.xml><?xml version="1.0" encoding="utf-8"?>
<calcChain xmlns="http://schemas.openxmlformats.org/spreadsheetml/2006/main">
  <c r="R21" i="4" l="1"/>
  <c r="AF20" i="4" l="1"/>
  <c r="AF21" i="4"/>
  <c r="AE20" i="4"/>
  <c r="AE21" i="4"/>
  <c r="AF19" i="4"/>
  <c r="AE19" i="4"/>
  <c r="Z20" i="4"/>
  <c r="Z21" i="4"/>
  <c r="Z19" i="4"/>
  <c r="R19" i="4" l="1"/>
  <c r="V20" i="4" l="1"/>
  <c r="V21" i="4"/>
  <c r="V19" i="4"/>
  <c r="AA19" i="4" l="1"/>
  <c r="AB19" i="4" s="1"/>
  <c r="AC19" i="4" s="1"/>
  <c r="W19" i="4" l="1"/>
  <c r="W20" i="4" l="1"/>
  <c r="X20" i="4" s="1"/>
  <c r="Y20" i="4" s="1"/>
  <c r="X19" i="4"/>
  <c r="Y19" i="4" s="1"/>
  <c r="AA21" i="4"/>
  <c r="AB21" i="4" s="1"/>
  <c r="AC21" i="4" s="1"/>
  <c r="W21" i="4"/>
  <c r="X21" i="4" s="1"/>
  <c r="Y21" i="4" s="1"/>
  <c r="AA20" i="4"/>
  <c r="AB20" i="4" s="1"/>
  <c r="AC20" i="4" s="1"/>
  <c r="R20" i="4"/>
  <c r="S20" i="4" s="1"/>
  <c r="T20" i="4" s="1"/>
  <c r="S21" i="4"/>
  <c r="T21" i="4" s="1"/>
  <c r="N20" i="4"/>
  <c r="O20" i="4" s="1"/>
  <c r="P20" i="4" s="1"/>
  <c r="N21" i="4"/>
  <c r="O21" i="4" s="1"/>
  <c r="P21" i="4" s="1"/>
  <c r="N19" i="4"/>
  <c r="O19" i="4" s="1"/>
  <c r="P19" i="4" s="1"/>
  <c r="J19" i="4"/>
  <c r="U22" i="4" l="1"/>
  <c r="Z22" i="4"/>
  <c r="J21" i="4"/>
  <c r="K21" i="4" s="1"/>
  <c r="L21" i="4" s="1"/>
  <c r="F21" i="4"/>
  <c r="G21" i="4" s="1"/>
  <c r="H21" i="4" s="1"/>
  <c r="J20" i="4"/>
  <c r="K20" i="4" s="1"/>
  <c r="L20" i="4" s="1"/>
  <c r="F20" i="4"/>
  <c r="G20" i="4" s="1"/>
  <c r="H20" i="4" s="1"/>
  <c r="K19" i="4"/>
  <c r="L19" i="4" s="1"/>
  <c r="F19" i="4"/>
  <c r="G19" i="4" s="1"/>
  <c r="H19" i="4" s="1"/>
  <c r="E22" i="4" l="1"/>
  <c r="AG20" i="4"/>
  <c r="I22" i="4"/>
  <c r="AG19" i="4"/>
  <c r="AG21" i="4"/>
  <c r="AE22" i="4" l="1"/>
  <c r="S19" i="4"/>
  <c r="T19" i="4" s="1"/>
  <c r="AF22" i="4"/>
  <c r="Q22" i="4" l="1"/>
</calcChain>
</file>

<file path=xl/sharedStrings.xml><?xml version="1.0" encoding="utf-8"?>
<sst xmlns="http://schemas.openxmlformats.org/spreadsheetml/2006/main" count="67" uniqueCount="48">
  <si>
    <t>CONSTANCIA DE ESTUDIOS DE MERCADO</t>
  </si>
  <si>
    <t>Fecha de elaboración</t>
  </si>
  <si>
    <t>Objeto:</t>
  </si>
  <si>
    <t>MEDIO</t>
  </si>
  <si>
    <t>Correo Electrónico</t>
  </si>
  <si>
    <t>Comunicación Escrita</t>
  </si>
  <si>
    <t>UNIDAD DE MEDIDA</t>
  </si>
  <si>
    <t xml:space="preserve">VALOR UNITARIO (2) </t>
  </si>
  <si>
    <t>ANÁLISIS</t>
  </si>
  <si>
    <t>CANTIDAD REQUERIDA (1)</t>
  </si>
  <si>
    <t xml:space="preserve"> IVA (3) </t>
  </si>
  <si>
    <t xml:space="preserve">Como se detalla a  continuación, la consulta para la realización del Estudio de Mercado del proceso en mención, se observa que lo cotizado corresponde al objeto a contratar en todos sus componentes y que a su vez se ajusta a las condiciones y/o especificaciones contenidas en los estudios previos: </t>
  </si>
  <si>
    <t>ÍTEM</t>
  </si>
  <si>
    <t>DESCRIPCIÓN (BIEN O SERVICIO)</t>
  </si>
  <si>
    <t>CANTIDAD</t>
  </si>
  <si>
    <t>Archivos Historicos de la Entidad (contratos o procesos años anteriores)</t>
  </si>
  <si>
    <t>TOTAL INCLUIDO IVA</t>
  </si>
  <si>
    <t>REQUERIMIENTOS ENTIDAD</t>
  </si>
  <si>
    <t>VALOR TOTAL</t>
  </si>
  <si>
    <t>La</t>
  </si>
  <si>
    <t>de la Secretaría General de la Alcaldía Mayor de Bogotá D.C., efectuó la consulta de precios de mercado para adelantar un proceso de contratación, analizando las siguientes variables:</t>
  </si>
  <si>
    <t>Para tal efecto se le dio a conocer al mercado, las especificaciones técnicas de lo requerido para el presente proceso, y se hizo la consulta a través de:</t>
  </si>
  <si>
    <t xml:space="preserve">VR.UNITARIO CON (IVA) (2+3) </t>
  </si>
  <si>
    <t>Secop II</t>
  </si>
  <si>
    <t>Subdirección Tecnica del Archivo de Bogotá</t>
  </si>
  <si>
    <t>DETECTO DE COLOMBIA LTDA</t>
  </si>
  <si>
    <t xml:space="preserve">VR. TOTAL CON (IVA) (2+3) </t>
  </si>
  <si>
    <t>ECUACIÓN ARITMETICA</t>
  </si>
  <si>
    <t>ANÁLISIS ESTADÍSTICO</t>
  </si>
  <si>
    <t>PROMEDIO</t>
  </si>
  <si>
    <t>DESVIACIÓN ESTÁNDAR</t>
  </si>
  <si>
    <t>%</t>
  </si>
  <si>
    <t xml:space="preserve">VR. TOTAL </t>
  </si>
  <si>
    <t xml:space="preserve">  HISTORICO BIOCOL LTDA- SGA-MC-16-2020
</t>
  </si>
  <si>
    <t xml:space="preserve">VALOR IPC  1,61-2020 </t>
  </si>
  <si>
    <t>Adquisición de insumos para realizar procesos de conservación y restauración en documentos de carácter patrimonial, que hacen parte de los fondos documentales del Archivo de Bogotá.</t>
  </si>
  <si>
    <t xml:space="preserve">Cinta de bisagra Lineak Hayaku engomado  </t>
  </si>
  <si>
    <t>Rollo</t>
  </si>
  <si>
    <t>Crompton [Rollo ancho 36" (91.44 cm) X 100 mts de largo]</t>
  </si>
  <si>
    <t>Esquineros de papel desacidificado para fotografía</t>
  </si>
  <si>
    <t>Sobre</t>
  </si>
  <si>
    <t>BIBLIOCENTRO SAS</t>
  </si>
  <si>
    <t>CESAR PORRAS POSADA</t>
  </si>
  <si>
    <t>TOGROW SAS</t>
  </si>
  <si>
    <t>Se enviaron nueve solicitudes de cotización y como respuesta recibimos tres cotizaciones. La propuesta que presentamos frente a la presente constancia de estudio de mercado, es tomar el valor mínimo entre las cotizaciones recibidas, teniendo en cuenta que el monto es acorde al comportamiento del mercado. 
Para los cálculos de la ecuación aritmética se tomó el valor mínimo ofrecido o consultado por los cotizantes, teniendo en cuenta que lo que busca la modalidad de selección es obtener las condiciones más favorables en términos precio del bien o servicio que se pretende contratar, ahora bien, para los siguientes casos se realizó el siguiente análisis:
 Item 3- a pesar de presentar una dispersión hacia arriba no incide en la determinación del valor del presente proceso, dado que se tomará el menor valor por item.</t>
  </si>
  <si>
    <t>Por lo tanto se dispone que el  Valor Total del Presupuesto Oficial para el presente proceso de selección por minima cuantia corresponde a la suma de TREINTA Y OCHO MILLONES SESENTA MIL NOVECIENTOS SESENTA PESOS (38.060.960 ) MCTE inluido IVA, discriminados de la siguiente manera :
- VALOR BÁSICO: Es la suma de TREINTA Y UN MILLONES NOVECIENTOS OCHENTA Y CUATRO PESOS ($ 31.984.000) M/CTE.  
- IVA SOBRE EL BÁSICO: Es la suma de SEIS MILLONES SETENTA Y SEIS MIL NOVECIENTOS SESENTA PESOS ($6.076.960) M/CTE</t>
  </si>
  <si>
    <t>Plazo estimado de ejecucion:</t>
  </si>
  <si>
    <t>2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</si>
</sst>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quot;$&quot;\ #,##0"/>
    <numFmt numFmtId="165" formatCode="_(* #,##0_);_(* \(#,##0\);_(* &quot;-&quot;??_);_(@_)"/>
  </numFmts>
  <fonts count="33" x14ac:knownFonts="1">
    <font>
      <sz val="10"/>
      <name val="Arial"/>
      <family val="2"/>
    </font>
    <font>
      <sz val="11"/>
      <color theme="1"/>
      <name val="Calibri"/>
      <family val="2"/>
      <scheme val="minor"/>
    </font>
    <font>
      <sz val="12"/>
      <name val="Arial"/>
      <family val="2"/>
    </font>
    <font>
      <b/>
      <sz val="12"/>
      <name val="Trebuchet MS"/>
      <family val="2"/>
    </font>
    <font>
      <sz val="12"/>
      <color indexed="8"/>
      <name val="Trebuchet MS"/>
      <family val="2"/>
    </font>
    <font>
      <b/>
      <sz val="12"/>
      <color indexed="8"/>
      <name val="Trebuchet MS"/>
      <family val="2"/>
    </font>
    <font>
      <sz val="10"/>
      <name val="Arial"/>
      <family val="2"/>
    </font>
    <font>
      <b/>
      <sz val="11"/>
      <color indexed="8"/>
      <name val="Calibri"/>
      <family val="2"/>
      <scheme val="minor"/>
    </font>
    <font>
      <sz val="12"/>
      <color theme="0" tint="-0.499984740745262"/>
      <name val="Trebuchet MS"/>
      <family val="2"/>
    </font>
    <font>
      <sz val="8"/>
      <color indexed="8"/>
      <name val="Calibri"/>
      <family val="2"/>
      <scheme val="minor"/>
    </font>
    <font>
      <b/>
      <sz val="9"/>
      <color indexed="8"/>
      <name val="Calibri"/>
      <family val="2"/>
      <scheme val="minor"/>
    </font>
    <font>
      <sz val="9"/>
      <color indexed="8"/>
      <name val="Calibri"/>
      <family val="2"/>
      <scheme val="minor"/>
    </font>
    <font>
      <b/>
      <sz val="9"/>
      <color indexed="8"/>
      <name val="Trebuchet MS"/>
      <family val="2"/>
    </font>
    <font>
      <sz val="9"/>
      <name val="Arial"/>
      <family val="2"/>
    </font>
    <font>
      <b/>
      <sz val="9"/>
      <name val="Arial"/>
      <family val="2"/>
    </font>
    <font>
      <b/>
      <sz val="9"/>
      <name val="Trebuchet MS"/>
      <family val="2"/>
    </font>
    <font>
      <sz val="9"/>
      <color indexed="8"/>
      <name val="Trebuchet MS"/>
      <family val="2"/>
    </font>
    <font>
      <sz val="9"/>
      <name val="Trebuchet MS"/>
      <family val="2"/>
    </font>
    <font>
      <sz val="9"/>
      <color rgb="FF000000"/>
      <name val="Calibri"/>
      <family val="2"/>
      <scheme val="minor"/>
    </font>
    <font>
      <sz val="10"/>
      <color rgb="FFC00000"/>
      <name val="Trebuchet MS"/>
      <family val="2"/>
    </font>
    <font>
      <b/>
      <sz val="9"/>
      <color rgb="FFC00000"/>
      <name val="Trebuchet MS"/>
      <family val="2"/>
    </font>
    <font>
      <sz val="10"/>
      <name val="Trebuchet MS"/>
      <family val="2"/>
    </font>
    <font>
      <sz val="9"/>
      <color indexed="8"/>
      <name val="Calibri"/>
      <family val="2"/>
    </font>
    <font>
      <sz val="9"/>
      <color rgb="FF000000"/>
      <name val="Arial"/>
      <family val="2"/>
    </font>
    <font>
      <b/>
      <sz val="9"/>
      <color indexed="8"/>
      <name val="Calibri"/>
      <family val="2"/>
    </font>
    <font>
      <sz val="9"/>
      <name val="Calibri"/>
      <family val="2"/>
      <scheme val="minor"/>
    </font>
    <font>
      <b/>
      <sz val="9"/>
      <name val="Calibri"/>
      <family val="2"/>
      <scheme val="minor"/>
    </font>
    <font>
      <sz val="12"/>
      <color indexed="8"/>
      <name val="Arial"/>
      <family val="2"/>
    </font>
    <font>
      <sz val="10"/>
      <name val="Arial Narrow"/>
      <family val="2"/>
    </font>
    <font>
      <sz val="11"/>
      <color indexed="8"/>
      <name val="Calibri"/>
      <family val="2"/>
      <scheme val="minor"/>
    </font>
    <font>
      <sz val="11"/>
      <color rgb="FF000000"/>
      <name val="Arial Narrow"/>
      <family val="2"/>
    </font>
    <font>
      <b/>
      <sz val="14"/>
      <color indexed="8"/>
      <name val="Arial Narrow"/>
      <family val="2"/>
    </font>
    <font>
      <b/>
      <sz val="14"/>
      <name val="Arial Narrow"/>
      <family val="2"/>
    </font>
  </fonts>
  <fills count="5">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0" tint="-4.9989318521683403E-2"/>
        <bgColor indexed="64"/>
      </patternFill>
    </fill>
  </fills>
  <borders count="50">
    <border>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top style="medium">
        <color rgb="FF000000"/>
      </top>
      <bottom/>
      <diagonal/>
    </border>
  </borders>
  <cellStyleXfs count="6">
    <xf numFmtId="0" fontId="0" fillId="0" borderId="0"/>
    <xf numFmtId="0" fontId="6" fillId="0" borderId="0"/>
    <xf numFmtId="9" fontId="6"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cellStyleXfs>
  <cellXfs count="149">
    <xf numFmtId="0" fontId="0" fillId="0" borderId="0" xfId="0"/>
    <xf numFmtId="0" fontId="0" fillId="0" borderId="0" xfId="0" applyBorder="1"/>
    <xf numFmtId="0" fontId="3" fillId="0" borderId="0" xfId="0" applyFont="1" applyBorder="1" applyAlignment="1">
      <alignment vertical="center" wrapText="1"/>
    </xf>
    <xf numFmtId="0" fontId="4" fillId="0" borderId="0" xfId="0" applyFont="1" applyBorder="1" applyAlignment="1">
      <alignment horizontal="left" vertical="center" wrapText="1"/>
    </xf>
    <xf numFmtId="4" fontId="7" fillId="0" borderId="0" xfId="0" applyNumberFormat="1" applyFont="1" applyBorder="1" applyAlignment="1">
      <alignment horizontal="center" vertical="center" wrapText="1"/>
    </xf>
    <xf numFmtId="0" fontId="8" fillId="0" borderId="0" xfId="0" applyFont="1" applyBorder="1" applyAlignment="1">
      <alignment horizontal="left" vertical="center" wrapText="1"/>
    </xf>
    <xf numFmtId="164" fontId="0" fillId="0" borderId="0" xfId="0" applyNumberFormat="1"/>
    <xf numFmtId="0" fontId="4" fillId="0" borderId="0" xfId="0" applyFont="1" applyBorder="1" applyAlignment="1">
      <alignment horizontal="center" vertical="center" wrapText="1"/>
    </xf>
    <xf numFmtId="0" fontId="5" fillId="0" borderId="0" xfId="0" applyFont="1" applyFill="1" applyBorder="1" applyAlignment="1">
      <alignment horizontal="center" vertical="center" wrapText="1"/>
    </xf>
    <xf numFmtId="3" fontId="9" fillId="0" borderId="0" xfId="0" applyNumberFormat="1" applyFont="1" applyBorder="1" applyAlignment="1">
      <alignment horizontal="center" vertical="center" wrapText="1"/>
    </xf>
    <xf numFmtId="0" fontId="0" fillId="0" borderId="0" xfId="0" applyFill="1" applyBorder="1"/>
    <xf numFmtId="164" fontId="0" fillId="0" borderId="0" xfId="0" applyNumberFormat="1" applyFill="1" applyBorder="1"/>
    <xf numFmtId="3" fontId="11" fillId="0" borderId="8" xfId="0" applyNumberFormat="1" applyFont="1" applyBorder="1" applyAlignment="1">
      <alignment horizontal="center" vertical="center" wrapText="1"/>
    </xf>
    <xf numFmtId="3" fontId="11" fillId="0" borderId="13" xfId="0" applyNumberFormat="1" applyFont="1" applyBorder="1" applyAlignment="1">
      <alignment horizontal="center" vertical="center" wrapText="1"/>
    </xf>
    <xf numFmtId="3" fontId="11" fillId="0" borderId="3" xfId="0" applyNumberFormat="1" applyFont="1" applyBorder="1" applyAlignment="1">
      <alignment horizontal="center" vertical="center" wrapText="1"/>
    </xf>
    <xf numFmtId="3" fontId="11" fillId="0" borderId="10" xfId="0" applyNumberFormat="1" applyFont="1" applyBorder="1" applyAlignment="1">
      <alignment horizontal="center" vertical="center" wrapText="1"/>
    </xf>
    <xf numFmtId="0" fontId="13" fillId="0" borderId="0" xfId="0" applyFont="1"/>
    <xf numFmtId="0" fontId="15" fillId="0" borderId="0" xfId="0" applyFont="1" applyBorder="1" applyAlignment="1">
      <alignment horizontal="center" vertical="center" wrapText="1"/>
    </xf>
    <xf numFmtId="0" fontId="15" fillId="0" borderId="0" xfId="0" applyFont="1" applyBorder="1" applyAlignment="1">
      <alignment vertical="center" wrapText="1"/>
    </xf>
    <xf numFmtId="0" fontId="16" fillId="0" borderId="0" xfId="0" applyFont="1" applyBorder="1" applyAlignment="1">
      <alignment horizontal="center" vertical="center" wrapText="1"/>
    </xf>
    <xf numFmtId="0" fontId="16" fillId="0" borderId="0" xfId="0" applyFont="1" applyBorder="1" applyAlignment="1">
      <alignment horizontal="left" vertical="center" wrapText="1"/>
    </xf>
    <xf numFmtId="0" fontId="12" fillId="0" borderId="0" xfId="0" applyFont="1" applyBorder="1" applyAlignment="1">
      <alignment vertical="center"/>
    </xf>
    <xf numFmtId="0" fontId="16" fillId="0" borderId="0" xfId="0" applyFont="1" applyBorder="1" applyAlignment="1">
      <alignment wrapText="1"/>
    </xf>
    <xf numFmtId="0" fontId="16" fillId="0" borderId="0" xfId="0" applyFont="1" applyBorder="1" applyAlignment="1">
      <alignment horizontal="center" wrapText="1"/>
    </xf>
    <xf numFmtId="0" fontId="18" fillId="0" borderId="3" xfId="0" applyFont="1" applyBorder="1" applyAlignment="1">
      <alignment horizontal="center" vertical="center" wrapText="1"/>
    </xf>
    <xf numFmtId="0" fontId="13" fillId="2" borderId="0" xfId="0" applyFont="1" applyFill="1" applyBorder="1"/>
    <xf numFmtId="0" fontId="13" fillId="0" borderId="0" xfId="0" applyFont="1" applyBorder="1"/>
    <xf numFmtId="3" fontId="13" fillId="0" borderId="0" xfId="0" applyNumberFormat="1" applyFont="1" applyBorder="1"/>
    <xf numFmtId="4" fontId="12" fillId="0" borderId="7" xfId="0" applyNumberFormat="1" applyFont="1" applyBorder="1" applyAlignment="1">
      <alignment vertical="center" wrapText="1"/>
    </xf>
    <xf numFmtId="0" fontId="20" fillId="0" borderId="0" xfId="0" applyFont="1" applyBorder="1" applyAlignment="1">
      <alignment horizontal="center" vertical="center" wrapText="1"/>
    </xf>
    <xf numFmtId="0" fontId="16" fillId="0" borderId="2" xfId="0" applyNumberFormat="1" applyFont="1" applyBorder="1" applyAlignment="1">
      <alignment vertical="top" wrapText="1" readingOrder="1"/>
    </xf>
    <xf numFmtId="0" fontId="13" fillId="0" borderId="22" xfId="0" applyFont="1" applyBorder="1"/>
    <xf numFmtId="0" fontId="13" fillId="0" borderId="23" xfId="0" applyFont="1" applyBorder="1"/>
    <xf numFmtId="4" fontId="10" fillId="0" borderId="25" xfId="0" applyNumberFormat="1" applyFont="1" applyFill="1" applyBorder="1" applyAlignment="1">
      <alignment horizontal="center" vertical="center" wrapText="1"/>
    </xf>
    <xf numFmtId="4" fontId="10" fillId="0" borderId="26" xfId="0" applyNumberFormat="1" applyFont="1" applyFill="1" applyBorder="1" applyAlignment="1">
      <alignment horizontal="center" vertical="center" wrapText="1"/>
    </xf>
    <xf numFmtId="4" fontId="10" fillId="0" borderId="27" xfId="0" applyNumberFormat="1" applyFont="1" applyFill="1" applyBorder="1" applyAlignment="1">
      <alignment horizontal="center" vertical="center" wrapText="1"/>
    </xf>
    <xf numFmtId="4" fontId="10" fillId="0" borderId="18" xfId="0" applyNumberFormat="1" applyFont="1" applyFill="1" applyBorder="1" applyAlignment="1">
      <alignment horizontal="center" vertical="center" wrapText="1"/>
    </xf>
    <xf numFmtId="4" fontId="10" fillId="0" borderId="28" xfId="0" applyNumberFormat="1" applyFont="1" applyFill="1" applyBorder="1" applyAlignment="1">
      <alignment horizontal="center" vertical="center" wrapText="1"/>
    </xf>
    <xf numFmtId="3" fontId="24" fillId="0" borderId="9" xfId="0" applyNumberFormat="1" applyFont="1" applyBorder="1" applyAlignment="1">
      <alignment horizontal="center" vertical="center" wrapText="1"/>
    </xf>
    <xf numFmtId="3" fontId="24" fillId="0" borderId="11" xfId="0" applyNumberFormat="1" applyFont="1" applyBorder="1" applyAlignment="1">
      <alignment horizontal="center" vertical="center" wrapText="1"/>
    </xf>
    <xf numFmtId="3" fontId="24" fillId="0" borderId="14" xfId="0" applyNumberFormat="1" applyFont="1" applyBorder="1" applyAlignment="1">
      <alignment horizontal="center" vertical="center" wrapText="1"/>
    </xf>
    <xf numFmtId="3" fontId="12" fillId="3" borderId="11" xfId="0" applyNumberFormat="1" applyFont="1" applyFill="1" applyBorder="1" applyAlignment="1">
      <alignment horizontal="center" vertical="center" wrapText="1"/>
    </xf>
    <xf numFmtId="165" fontId="12" fillId="3" borderId="8" xfId="0" applyNumberFormat="1" applyFont="1" applyFill="1" applyBorder="1" applyAlignment="1">
      <alignment horizontal="center" vertical="center" wrapText="1"/>
    </xf>
    <xf numFmtId="4" fontId="12" fillId="3" borderId="13" xfId="0" applyNumberFormat="1" applyFont="1" applyFill="1" applyBorder="1" applyAlignment="1">
      <alignment horizontal="center" vertical="center" wrapText="1"/>
    </xf>
    <xf numFmtId="3" fontId="25" fillId="0" borderId="9" xfId="0" applyNumberFormat="1" applyFont="1" applyBorder="1" applyAlignment="1">
      <alignment horizontal="center" vertical="center"/>
    </xf>
    <xf numFmtId="4" fontId="25" fillId="0" borderId="3" xfId="0" applyNumberFormat="1" applyFont="1" applyBorder="1" applyAlignment="1">
      <alignment horizontal="center" vertical="center"/>
    </xf>
    <xf numFmtId="3" fontId="26" fillId="0" borderId="32" xfId="0" applyNumberFormat="1" applyFont="1" applyBorder="1" applyAlignment="1">
      <alignment vertical="center"/>
    </xf>
    <xf numFmtId="9" fontId="25" fillId="2" borderId="10" xfId="2" applyFont="1" applyFill="1" applyBorder="1" applyAlignment="1">
      <alignment horizontal="center" vertical="center"/>
    </xf>
    <xf numFmtId="3" fontId="22" fillId="0" borderId="14" xfId="0" applyNumberFormat="1" applyFont="1" applyBorder="1" applyAlignment="1">
      <alignment horizontal="center" vertical="center" wrapText="1"/>
    </xf>
    <xf numFmtId="4" fontId="11" fillId="0" borderId="0" xfId="0" applyNumberFormat="1" applyFont="1" applyBorder="1" applyAlignment="1">
      <alignment horizontal="center" vertical="center" wrapText="1"/>
    </xf>
    <xf numFmtId="0" fontId="10" fillId="0" borderId="9" xfId="0" applyFont="1" applyFill="1" applyBorder="1" applyAlignment="1">
      <alignment horizontal="center" vertical="center" wrapText="1"/>
    </xf>
    <xf numFmtId="0" fontId="13" fillId="0" borderId="2" xfId="0" applyFont="1" applyBorder="1"/>
    <xf numFmtId="0" fontId="18" fillId="0" borderId="8" xfId="0" applyFont="1" applyBorder="1" applyAlignment="1">
      <alignment horizontal="center" vertical="center" wrapText="1"/>
    </xf>
    <xf numFmtId="0" fontId="10" fillId="0" borderId="11" xfId="0" applyFont="1" applyFill="1" applyBorder="1" applyAlignment="1">
      <alignment horizontal="center" vertical="center" wrapText="1"/>
    </xf>
    <xf numFmtId="0" fontId="23" fillId="0" borderId="19" xfId="0" applyFont="1" applyBorder="1" applyAlignment="1">
      <alignment horizontal="center" vertical="center" wrapText="1"/>
    </xf>
    <xf numFmtId="0" fontId="23" fillId="0" borderId="24" xfId="0" applyFont="1" applyBorder="1" applyAlignment="1">
      <alignment horizontal="center" vertical="center" wrapText="1"/>
    </xf>
    <xf numFmtId="4" fontId="10" fillId="0" borderId="20" xfId="0" applyNumberFormat="1" applyFont="1" applyFill="1" applyBorder="1" applyAlignment="1">
      <alignment horizontal="center" vertical="center" wrapText="1"/>
    </xf>
    <xf numFmtId="3" fontId="11" fillId="0" borderId="24" xfId="0" applyNumberFormat="1" applyFont="1" applyBorder="1" applyAlignment="1">
      <alignment horizontal="center" vertical="center" wrapText="1"/>
    </xf>
    <xf numFmtId="3" fontId="10" fillId="0" borderId="3" xfId="0" applyNumberFormat="1" applyFont="1" applyBorder="1" applyAlignment="1">
      <alignment horizontal="center" vertical="center" wrapText="1"/>
    </xf>
    <xf numFmtId="4" fontId="10" fillId="4" borderId="30" xfId="0" applyNumberFormat="1" applyFont="1" applyFill="1" applyBorder="1" applyAlignment="1">
      <alignment horizontal="center" vertical="center" wrapText="1"/>
    </xf>
    <xf numFmtId="4" fontId="10" fillId="4" borderId="16" xfId="0" applyNumberFormat="1" applyFont="1" applyFill="1" applyBorder="1" applyAlignment="1">
      <alignment horizontal="center" vertical="center" wrapText="1"/>
    </xf>
    <xf numFmtId="14" fontId="15" fillId="0" borderId="0" xfId="0" applyNumberFormat="1" applyFont="1" applyBorder="1" applyAlignment="1">
      <alignment horizontal="center" vertical="center" wrapText="1"/>
    </xf>
    <xf numFmtId="0" fontId="17" fillId="0" borderId="0"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25" xfId="0" applyFont="1" applyFill="1" applyBorder="1" applyAlignment="1">
      <alignment horizontal="center" vertical="center" wrapText="1"/>
    </xf>
    <xf numFmtId="4" fontId="26" fillId="2" borderId="21" xfId="0" applyNumberFormat="1" applyFont="1" applyFill="1" applyBorder="1" applyAlignment="1">
      <alignment horizontal="center" vertical="center" wrapText="1"/>
    </xf>
    <xf numFmtId="4" fontId="26" fillId="2" borderId="26" xfId="0" applyNumberFormat="1" applyFont="1" applyFill="1" applyBorder="1" applyAlignment="1">
      <alignment horizontal="center" vertical="center" wrapText="1"/>
    </xf>
    <xf numFmtId="0" fontId="14" fillId="0" borderId="37" xfId="0" applyFont="1" applyBorder="1" applyAlignment="1"/>
    <xf numFmtId="0" fontId="14" fillId="0" borderId="35" xfId="0" applyFont="1" applyBorder="1" applyAlignment="1"/>
    <xf numFmtId="0" fontId="14" fillId="0" borderId="35" xfId="0" applyFont="1" applyBorder="1" applyAlignment="1">
      <alignment horizontal="center"/>
    </xf>
    <xf numFmtId="0" fontId="14" fillId="0" borderId="36" xfId="0" applyFont="1" applyBorder="1" applyAlignment="1">
      <alignment horizontal="center"/>
    </xf>
    <xf numFmtId="4" fontId="11" fillId="0" borderId="39" xfId="0" applyNumberFormat="1" applyFont="1" applyBorder="1" applyAlignment="1">
      <alignment horizontal="center" vertical="center" wrapText="1"/>
    </xf>
    <xf numFmtId="0" fontId="16" fillId="0" borderId="38" xfId="0" applyFont="1" applyBorder="1" applyAlignment="1">
      <alignment vertical="center" wrapText="1"/>
    </xf>
    <xf numFmtId="0" fontId="13" fillId="0" borderId="38" xfId="0" applyFont="1" applyBorder="1"/>
    <xf numFmtId="0" fontId="16" fillId="0" borderId="38" xfId="0" applyFont="1" applyBorder="1" applyAlignment="1">
      <alignment horizontal="left" vertical="center" wrapText="1"/>
    </xf>
    <xf numFmtId="0" fontId="13" fillId="0" borderId="39" xfId="0" applyFont="1" applyBorder="1"/>
    <xf numFmtId="0" fontId="16" fillId="0" borderId="39" xfId="0" applyFont="1" applyBorder="1" applyAlignment="1">
      <alignment wrapText="1"/>
    </xf>
    <xf numFmtId="0" fontId="16" fillId="0" borderId="12" xfId="0" applyNumberFormat="1" applyFont="1" applyBorder="1" applyAlignment="1">
      <alignment vertical="top" wrapText="1" readingOrder="1"/>
    </xf>
    <xf numFmtId="0" fontId="13" fillId="0" borderId="6" xfId="0" applyFont="1" applyBorder="1"/>
    <xf numFmtId="0" fontId="13" fillId="0" borderId="7" xfId="0" applyFont="1" applyBorder="1"/>
    <xf numFmtId="0" fontId="13" fillId="0" borderId="17" xfId="0" applyFont="1" applyBorder="1"/>
    <xf numFmtId="0" fontId="13" fillId="2" borderId="38" xfId="0" applyFont="1" applyFill="1" applyBorder="1"/>
    <xf numFmtId="0" fontId="13" fillId="0" borderId="1" xfId="0" applyFont="1" applyBorder="1"/>
    <xf numFmtId="0" fontId="13" fillId="0" borderId="12" xfId="0" applyFont="1" applyBorder="1"/>
    <xf numFmtId="0" fontId="17" fillId="2" borderId="0" xfId="0" applyFont="1" applyFill="1" applyBorder="1" applyAlignment="1">
      <alignment horizontal="center" vertical="center" wrapText="1"/>
    </xf>
    <xf numFmtId="4" fontId="10" fillId="4" borderId="45" xfId="0" applyNumberFormat="1" applyFont="1" applyFill="1" applyBorder="1" applyAlignment="1">
      <alignment horizontal="center" vertical="center" wrapText="1"/>
    </xf>
    <xf numFmtId="3" fontId="11" fillId="0" borderId="5" xfId="0" applyNumberFormat="1" applyFont="1" applyBorder="1" applyAlignment="1">
      <alignment horizontal="center" vertical="center" wrapText="1"/>
    </xf>
    <xf numFmtId="4" fontId="10" fillId="0" borderId="46" xfId="0" applyNumberFormat="1" applyFont="1" applyFill="1" applyBorder="1" applyAlignment="1">
      <alignment horizontal="center" vertical="center" wrapText="1"/>
    </xf>
    <xf numFmtId="3" fontId="11" fillId="0" borderId="47" xfId="0" applyNumberFormat="1" applyFont="1" applyBorder="1" applyAlignment="1">
      <alignment horizontal="center" vertical="center" wrapText="1"/>
    </xf>
    <xf numFmtId="3" fontId="11" fillId="0" borderId="48" xfId="0" applyNumberFormat="1" applyFont="1" applyBorder="1" applyAlignment="1">
      <alignment horizontal="center" vertical="center" wrapText="1"/>
    </xf>
    <xf numFmtId="4" fontId="29" fillId="4" borderId="15" xfId="0" applyNumberFormat="1" applyFont="1" applyFill="1" applyBorder="1" applyAlignment="1">
      <alignment horizontal="center" vertical="center" wrapText="1"/>
    </xf>
    <xf numFmtId="0" fontId="30" fillId="0" borderId="0" xfId="0" applyFont="1" applyAlignment="1">
      <alignment wrapText="1"/>
    </xf>
    <xf numFmtId="0" fontId="28" fillId="0" borderId="49" xfId="0" applyFont="1" applyBorder="1" applyAlignment="1">
      <alignment horizontal="left" vertical="center" wrapText="1"/>
    </xf>
    <xf numFmtId="0" fontId="30" fillId="0" borderId="3" xfId="0" applyFont="1" applyBorder="1" applyAlignment="1">
      <alignment vertical="top" wrapText="1"/>
    </xf>
    <xf numFmtId="3" fontId="10" fillId="0" borderId="9" xfId="0" applyNumberFormat="1" applyFont="1" applyBorder="1" applyAlignment="1">
      <alignment horizontal="center" vertical="center" wrapText="1"/>
    </xf>
    <xf numFmtId="0" fontId="12" fillId="0" borderId="6"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17" xfId="0" applyFont="1" applyFill="1" applyBorder="1" applyAlignment="1">
      <alignment horizontal="center" vertical="center" wrapText="1"/>
    </xf>
    <xf numFmtId="4" fontId="10" fillId="2" borderId="6" xfId="0" applyNumberFormat="1" applyFont="1" applyFill="1" applyBorder="1" applyAlignment="1">
      <alignment horizontal="center" vertical="center" wrapText="1"/>
    </xf>
    <xf numFmtId="4" fontId="10" fillId="2" borderId="7" xfId="0" applyNumberFormat="1" applyFont="1" applyFill="1" applyBorder="1" applyAlignment="1">
      <alignment horizontal="center" vertical="center" wrapText="1"/>
    </xf>
    <xf numFmtId="4" fontId="10" fillId="2" borderId="17" xfId="0" applyNumberFormat="1" applyFont="1" applyFill="1" applyBorder="1" applyAlignment="1">
      <alignment horizontal="center" vertical="center" wrapText="1"/>
    </xf>
    <xf numFmtId="4" fontId="10" fillId="2" borderId="1" xfId="0" applyNumberFormat="1" applyFont="1" applyFill="1" applyBorder="1" applyAlignment="1">
      <alignment horizontal="center" vertical="center" wrapText="1"/>
    </xf>
    <xf numFmtId="4" fontId="10" fillId="2" borderId="2" xfId="0" applyNumberFormat="1" applyFont="1" applyFill="1" applyBorder="1" applyAlignment="1">
      <alignment horizontal="center" vertical="center" wrapText="1"/>
    </xf>
    <xf numFmtId="4" fontId="10" fillId="2" borderId="12" xfId="0" applyNumberFormat="1" applyFont="1" applyFill="1" applyBorder="1" applyAlignment="1">
      <alignment horizontal="center" vertical="center" wrapText="1"/>
    </xf>
    <xf numFmtId="4" fontId="26" fillId="0" borderId="33" xfId="0" applyNumberFormat="1" applyFont="1" applyBorder="1" applyAlignment="1">
      <alignment horizontal="center"/>
    </xf>
    <xf numFmtId="4" fontId="26" fillId="0" borderId="34" xfId="0" applyNumberFormat="1" applyFont="1" applyBorder="1" applyAlignment="1">
      <alignment horizontal="center"/>
    </xf>
    <xf numFmtId="4" fontId="11" fillId="4" borderId="7" xfId="0" applyNumberFormat="1" applyFont="1" applyFill="1" applyBorder="1" applyAlignment="1">
      <alignment horizontal="center" vertical="center" wrapText="1"/>
    </xf>
    <xf numFmtId="4" fontId="11" fillId="4" borderId="17" xfId="0" applyNumberFormat="1" applyFont="1" applyFill="1" applyBorder="1" applyAlignment="1">
      <alignment horizontal="center" vertical="center" wrapText="1"/>
    </xf>
    <xf numFmtId="0" fontId="2" fillId="0" borderId="0" xfId="0" applyFont="1" applyBorder="1" applyAlignment="1">
      <alignment horizontal="center" vertical="center"/>
    </xf>
    <xf numFmtId="0" fontId="15" fillId="0" borderId="38" xfId="0" applyFont="1" applyBorder="1" applyAlignment="1">
      <alignment horizontal="left" vertical="center" wrapText="1"/>
    </xf>
    <xf numFmtId="0" fontId="15" fillId="0" borderId="0" xfId="0" applyFont="1" applyBorder="1" applyAlignment="1">
      <alignment horizontal="left" vertical="center" wrapText="1"/>
    </xf>
    <xf numFmtId="0" fontId="21" fillId="0" borderId="0" xfId="0" applyFont="1" applyBorder="1" applyAlignment="1">
      <alignment horizontal="center" vertical="center" wrapText="1"/>
    </xf>
    <xf numFmtId="0" fontId="19" fillId="0" borderId="0" xfId="0" applyFont="1" applyBorder="1" applyAlignment="1">
      <alignment horizontal="center" vertical="center" wrapText="1"/>
    </xf>
    <xf numFmtId="0" fontId="12" fillId="0" borderId="38" xfId="0" applyFont="1" applyBorder="1" applyAlignment="1">
      <alignment horizontal="left" vertical="center"/>
    </xf>
    <xf numFmtId="0" fontId="12" fillId="0" borderId="0" xfId="0" applyFont="1" applyBorder="1" applyAlignment="1">
      <alignment horizontal="left" vertical="center"/>
    </xf>
    <xf numFmtId="0" fontId="12" fillId="0" borderId="0" xfId="0" applyFont="1" applyBorder="1" applyAlignment="1">
      <alignment horizontal="center" vertical="center"/>
    </xf>
    <xf numFmtId="0" fontId="17" fillId="0" borderId="0" xfId="0" applyFont="1" applyBorder="1" applyAlignment="1">
      <alignment horizontal="left" vertical="center" wrapText="1"/>
    </xf>
    <xf numFmtId="0" fontId="17" fillId="0" borderId="39" xfId="0" applyFont="1" applyBorder="1" applyAlignment="1">
      <alignment horizontal="left" vertical="center" wrapText="1"/>
    </xf>
    <xf numFmtId="0" fontId="16" fillId="0" borderId="38" xfId="0" applyFont="1" applyBorder="1" applyAlignment="1">
      <alignment horizontal="left" vertical="center" wrapText="1"/>
    </xf>
    <xf numFmtId="0" fontId="16" fillId="0" borderId="0" xfId="0" applyFont="1" applyBorder="1" applyAlignment="1">
      <alignment horizontal="left" vertical="center" wrapText="1"/>
    </xf>
    <xf numFmtId="0" fontId="16" fillId="0" borderId="39" xfId="0" applyFont="1" applyBorder="1" applyAlignment="1">
      <alignment horizontal="left" vertical="center" wrapText="1"/>
    </xf>
    <xf numFmtId="0" fontId="16" fillId="0" borderId="38" xfId="0" applyNumberFormat="1" applyFont="1" applyBorder="1" applyAlignment="1">
      <alignment horizontal="left" vertical="top" wrapText="1" readingOrder="1"/>
    </xf>
    <xf numFmtId="0" fontId="16" fillId="0" borderId="0" xfId="0" applyNumberFormat="1" applyFont="1" applyBorder="1" applyAlignment="1">
      <alignment horizontal="left" vertical="top" wrapText="1" readingOrder="1"/>
    </xf>
    <xf numFmtId="0" fontId="16" fillId="0" borderId="39" xfId="0" applyNumberFormat="1" applyFont="1" applyBorder="1" applyAlignment="1">
      <alignment horizontal="left" vertical="top" wrapText="1" readingOrder="1"/>
    </xf>
    <xf numFmtId="4" fontId="27" fillId="2" borderId="43" xfId="0" applyNumberFormat="1" applyFont="1" applyFill="1" applyBorder="1" applyAlignment="1">
      <alignment horizontal="left" vertical="top" wrapText="1"/>
    </xf>
    <xf numFmtId="4" fontId="27" fillId="2" borderId="4" xfId="0" applyNumberFormat="1" applyFont="1" applyFill="1" applyBorder="1" applyAlignment="1">
      <alignment horizontal="left" vertical="top" wrapText="1"/>
    </xf>
    <xf numFmtId="4" fontId="27" fillId="2" borderId="44" xfId="0" applyNumberFormat="1" applyFont="1" applyFill="1" applyBorder="1" applyAlignment="1">
      <alignment horizontal="left" vertical="top" wrapText="1"/>
    </xf>
    <xf numFmtId="4" fontId="12" fillId="0" borderId="41" xfId="0" applyNumberFormat="1" applyFont="1" applyBorder="1" applyAlignment="1">
      <alignment horizontal="center" vertical="center" wrapText="1"/>
    </xf>
    <xf numFmtId="4" fontId="12" fillId="0" borderId="40" xfId="0" applyNumberFormat="1" applyFont="1" applyBorder="1" applyAlignment="1">
      <alignment horizontal="center" vertical="center" wrapText="1"/>
    </xf>
    <xf numFmtId="4" fontId="12" fillId="0" borderId="42" xfId="0" applyNumberFormat="1" applyFont="1" applyBorder="1" applyAlignment="1">
      <alignment horizontal="center" vertical="center" wrapText="1"/>
    </xf>
    <xf numFmtId="0" fontId="17" fillId="0" borderId="0" xfId="0" applyFont="1" applyFill="1" applyBorder="1" applyAlignment="1">
      <alignment horizontal="left" wrapText="1"/>
    </xf>
    <xf numFmtId="0" fontId="12" fillId="0" borderId="29" xfId="0" applyFont="1" applyFill="1" applyBorder="1" applyAlignment="1">
      <alignment horizontal="center" vertical="center" wrapText="1"/>
    </xf>
    <xf numFmtId="0" fontId="12" fillId="0" borderId="30" xfId="0" applyFont="1" applyFill="1" applyBorder="1" applyAlignment="1">
      <alignment horizontal="center" vertical="center" wrapText="1"/>
    </xf>
    <xf numFmtId="0" fontId="12" fillId="0" borderId="31" xfId="0" applyFont="1" applyFill="1" applyBorder="1" applyAlignment="1">
      <alignment horizontal="center" vertical="center" wrapText="1"/>
    </xf>
    <xf numFmtId="0" fontId="15" fillId="2" borderId="7" xfId="0" applyFont="1" applyFill="1" applyBorder="1" applyAlignment="1">
      <alignment horizontal="center" vertical="center" wrapText="1"/>
    </xf>
    <xf numFmtId="4" fontId="10" fillId="4" borderId="6" xfId="0" applyNumberFormat="1" applyFont="1" applyFill="1" applyBorder="1" applyAlignment="1">
      <alignment horizontal="center" vertical="center" wrapText="1"/>
    </xf>
    <xf numFmtId="4" fontId="10" fillId="4" borderId="7" xfId="0" applyNumberFormat="1" applyFont="1" applyFill="1" applyBorder="1" applyAlignment="1">
      <alignment horizontal="center" vertical="center" wrapText="1"/>
    </xf>
    <xf numFmtId="4" fontId="10" fillId="4" borderId="17" xfId="0" applyNumberFormat="1" applyFont="1" applyFill="1" applyBorder="1" applyAlignment="1">
      <alignment horizontal="center" vertical="center" wrapText="1"/>
    </xf>
    <xf numFmtId="4" fontId="27" fillId="2" borderId="9" xfId="0" applyNumberFormat="1" applyFont="1" applyFill="1" applyBorder="1" applyAlignment="1">
      <alignment horizontal="left" vertical="top" wrapText="1"/>
    </xf>
    <xf numFmtId="4" fontId="27" fillId="2" borderId="3" xfId="0" applyNumberFormat="1" applyFont="1" applyFill="1" applyBorder="1" applyAlignment="1">
      <alignment horizontal="left" vertical="top" wrapText="1"/>
    </xf>
    <xf numFmtId="4" fontId="27" fillId="2" borderId="10" xfId="0" applyNumberFormat="1" applyFont="1" applyFill="1" applyBorder="1" applyAlignment="1">
      <alignment horizontal="left" vertical="top" wrapText="1"/>
    </xf>
    <xf numFmtId="4" fontId="10" fillId="0" borderId="22" xfId="0" applyNumberFormat="1" applyFont="1" applyBorder="1" applyAlignment="1">
      <alignment horizontal="center" vertical="center" wrapText="1"/>
    </xf>
    <xf numFmtId="4" fontId="10" fillId="0" borderId="7" xfId="0" applyNumberFormat="1" applyFont="1" applyBorder="1" applyAlignment="1">
      <alignment horizontal="center" vertical="center" wrapText="1"/>
    </xf>
    <xf numFmtId="0" fontId="31" fillId="0" borderId="1" xfId="0" applyNumberFormat="1" applyFont="1" applyBorder="1" applyAlignment="1">
      <alignment horizontal="left" vertical="top" wrapText="1" readingOrder="1"/>
    </xf>
    <xf numFmtId="0" fontId="31" fillId="0" borderId="2" xfId="0" applyNumberFormat="1" applyFont="1" applyBorder="1" applyAlignment="1">
      <alignment horizontal="left" vertical="top" wrapText="1" readingOrder="1"/>
    </xf>
    <xf numFmtId="0" fontId="31" fillId="0" borderId="2" xfId="0" applyNumberFormat="1" applyFont="1" applyBorder="1" applyAlignment="1">
      <alignment vertical="top" wrapText="1" readingOrder="1"/>
    </xf>
    <xf numFmtId="0" fontId="32" fillId="0" borderId="38" xfId="0" applyFont="1" applyBorder="1" applyAlignment="1">
      <alignment horizontal="center" vertical="center" wrapText="1"/>
    </xf>
    <xf numFmtId="0" fontId="32" fillId="0" borderId="0" xfId="0" applyFont="1" applyBorder="1" applyAlignment="1">
      <alignment horizontal="center" vertical="center" wrapText="1"/>
    </xf>
    <xf numFmtId="0" fontId="32" fillId="0" borderId="39" xfId="0" applyFont="1" applyBorder="1" applyAlignment="1">
      <alignment horizontal="center" vertical="center" wrapText="1"/>
    </xf>
  </cellXfs>
  <cellStyles count="6">
    <cellStyle name="Millares 2" xfId="5"/>
    <cellStyle name="Normal" xfId="0" builtinId="0"/>
    <cellStyle name="Normal 2" xfId="1"/>
    <cellStyle name="Normal 3" xfId="3"/>
    <cellStyle name="Porcentaje" xfId="2" builtinId="5"/>
    <cellStyle name="Porcentaje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567219</xdr:colOff>
      <xdr:row>26</xdr:row>
      <xdr:rowOff>85618</xdr:rowOff>
    </xdr:from>
    <xdr:to>
      <xdr:col>8</xdr:col>
      <xdr:colOff>691026</xdr:colOff>
      <xdr:row>28</xdr:row>
      <xdr:rowOff>42383</xdr:rowOff>
    </xdr:to>
    <xdr:sp macro="" textlink="" fLocksText="0">
      <xdr:nvSpPr>
        <xdr:cNvPr id="2" name="7 Rectángulo">
          <a:extLst>
            <a:ext uri="{FF2B5EF4-FFF2-40B4-BE49-F238E27FC236}">
              <a16:creationId xmlns:a16="http://schemas.microsoft.com/office/drawing/2014/main" id="{00000000-0008-0000-0000-00000D080000}"/>
            </a:ext>
          </a:extLst>
        </xdr:cNvPr>
        <xdr:cNvSpPr>
          <a:spLocks noChangeArrowheads="1"/>
        </xdr:cNvSpPr>
      </xdr:nvSpPr>
      <xdr:spPr bwMode="auto">
        <a:xfrm>
          <a:off x="2938944" y="23821918"/>
          <a:ext cx="3324207" cy="375865"/>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t"/>
        <a:lstStyle/>
        <a:p>
          <a:pPr algn="l" rtl="0">
            <a:defRPr sz="1000"/>
          </a:pPr>
          <a:r>
            <a:rPr lang="es-ES" sz="1050" b="0" i="0" u="none" strike="noStrike" baseline="0">
              <a:solidFill>
                <a:srgbClr val="000000"/>
              </a:solidFill>
              <a:latin typeface="Trebuchet MS"/>
            </a:rPr>
            <a:t> Revisado por</a:t>
          </a:r>
        </a:p>
      </xdr:txBody>
    </xdr:sp>
    <xdr:clientData/>
  </xdr:twoCellAnchor>
  <xdr:twoCellAnchor>
    <xdr:from>
      <xdr:col>3</xdr:col>
      <xdr:colOff>567219</xdr:colOff>
      <xdr:row>28</xdr:row>
      <xdr:rowOff>21296</xdr:rowOff>
    </xdr:from>
    <xdr:to>
      <xdr:col>8</xdr:col>
      <xdr:colOff>691026</xdr:colOff>
      <xdr:row>30</xdr:row>
      <xdr:rowOff>129612</xdr:rowOff>
    </xdr:to>
    <xdr:sp macro="" textlink="" fLocksText="0">
      <xdr:nvSpPr>
        <xdr:cNvPr id="3" name="8 Rectángulo">
          <a:extLst>
            <a:ext uri="{FF2B5EF4-FFF2-40B4-BE49-F238E27FC236}">
              <a16:creationId xmlns:a16="http://schemas.microsoft.com/office/drawing/2014/main" id="{00000000-0008-0000-0000-00000E080000}"/>
            </a:ext>
          </a:extLst>
        </xdr:cNvPr>
        <xdr:cNvSpPr>
          <a:spLocks noChangeArrowheads="1"/>
        </xdr:cNvSpPr>
      </xdr:nvSpPr>
      <xdr:spPr bwMode="auto">
        <a:xfrm>
          <a:off x="2938944" y="24176696"/>
          <a:ext cx="3324207" cy="460741"/>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ctr"/>
        <a:lstStyle/>
        <a:p>
          <a:pPr algn="l" rtl="0">
            <a:defRPr sz="1000"/>
          </a:pPr>
          <a:r>
            <a:rPr lang="es-ES" sz="1100" b="0" i="0" u="none" strike="noStrike" baseline="0">
              <a:solidFill>
                <a:srgbClr val="000000"/>
              </a:solidFill>
              <a:latin typeface="Trebuchet MS"/>
            </a:rPr>
            <a:t>Jefe del Área encargada</a:t>
          </a:r>
          <a:r>
            <a:rPr lang="es-ES" sz="300" b="0" i="0" u="none" strike="noStrike" baseline="0">
              <a:solidFill>
                <a:srgbClr val="FFFFFF"/>
              </a:solidFill>
              <a:latin typeface="Calibri"/>
              <a:cs typeface="Calibri"/>
            </a:rPr>
            <a:t>Área</a:t>
          </a:r>
        </a:p>
      </xdr:txBody>
    </xdr:sp>
    <xdr:clientData/>
  </xdr:twoCellAnchor>
  <xdr:twoCellAnchor>
    <xdr:from>
      <xdr:col>10</xdr:col>
      <xdr:colOff>431917</xdr:colOff>
      <xdr:row>26</xdr:row>
      <xdr:rowOff>126439</xdr:rowOff>
    </xdr:from>
    <xdr:to>
      <xdr:col>19</xdr:col>
      <xdr:colOff>95249</xdr:colOff>
      <xdr:row>28</xdr:row>
      <xdr:rowOff>54429</xdr:rowOff>
    </xdr:to>
    <xdr:sp macro="" textlink="" fLocksText="0">
      <xdr:nvSpPr>
        <xdr:cNvPr id="4" name="9 Rectángulo">
          <a:extLst>
            <a:ext uri="{FF2B5EF4-FFF2-40B4-BE49-F238E27FC236}">
              <a16:creationId xmlns:a16="http://schemas.microsoft.com/office/drawing/2014/main" id="{00000000-0008-0000-0000-00000F080000}"/>
            </a:ext>
          </a:extLst>
        </xdr:cNvPr>
        <xdr:cNvSpPr>
          <a:spLocks noChangeArrowheads="1"/>
        </xdr:cNvSpPr>
      </xdr:nvSpPr>
      <xdr:spPr bwMode="auto">
        <a:xfrm>
          <a:off x="7943060" y="12645010"/>
          <a:ext cx="2901832" cy="254562"/>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t"/>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es-ES" sz="1050" b="0" i="0" u="none" strike="noStrike" baseline="0">
              <a:solidFill>
                <a:srgbClr val="000000"/>
              </a:solidFill>
              <a:latin typeface="Trebuchet MS"/>
            </a:rPr>
            <a:t> </a:t>
          </a:r>
          <a:r>
            <a:rPr kumimoji="0" lang="es-ES" sz="1050" b="0" i="0" u="none" strike="noStrike" kern="0" cap="none" spc="0" normalizeH="0" baseline="0" noProof="0">
              <a:ln>
                <a:noFill/>
              </a:ln>
              <a:solidFill>
                <a:srgbClr val="000000"/>
              </a:solidFill>
              <a:effectLst/>
              <a:uLnTx/>
              <a:uFillTx/>
              <a:latin typeface="Trebuchet MS"/>
              <a:ea typeface="+mn-ea"/>
              <a:cs typeface="+mn-cs"/>
            </a:rPr>
            <a:t>Revisado por</a:t>
          </a:r>
        </a:p>
      </xdr:txBody>
    </xdr:sp>
    <xdr:clientData/>
  </xdr:twoCellAnchor>
  <xdr:twoCellAnchor>
    <xdr:from>
      <xdr:col>10</xdr:col>
      <xdr:colOff>431917</xdr:colOff>
      <xdr:row>28</xdr:row>
      <xdr:rowOff>48511</xdr:rowOff>
    </xdr:from>
    <xdr:to>
      <xdr:col>19</xdr:col>
      <xdr:colOff>95249</xdr:colOff>
      <xdr:row>31</xdr:row>
      <xdr:rowOff>27215</xdr:rowOff>
    </xdr:to>
    <xdr:sp macro="" textlink="" fLocksText="0">
      <xdr:nvSpPr>
        <xdr:cNvPr id="5" name="10 Rectángulo">
          <a:extLst>
            <a:ext uri="{FF2B5EF4-FFF2-40B4-BE49-F238E27FC236}">
              <a16:creationId xmlns:a16="http://schemas.microsoft.com/office/drawing/2014/main" id="{00000000-0008-0000-0000-000010080000}"/>
            </a:ext>
          </a:extLst>
        </xdr:cNvPr>
        <xdr:cNvSpPr>
          <a:spLocks noChangeArrowheads="1"/>
        </xdr:cNvSpPr>
      </xdr:nvSpPr>
      <xdr:spPr bwMode="auto">
        <a:xfrm>
          <a:off x="7943060" y="12893654"/>
          <a:ext cx="2901832" cy="468561"/>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ctr"/>
        <a:lstStyle/>
        <a:p>
          <a:pPr algn="l" rtl="0">
            <a:defRPr sz="1000"/>
          </a:pPr>
          <a:r>
            <a:rPr lang="es-ES" sz="1100" b="0" i="0" u="none" strike="noStrike" baseline="0">
              <a:solidFill>
                <a:srgbClr val="000000"/>
              </a:solidFill>
              <a:latin typeface="Trebuchet MS"/>
            </a:rPr>
            <a:t>Subdirector(a) Financiero(a)</a:t>
          </a:r>
        </a:p>
        <a:p>
          <a:pPr algn="ctr" rtl="0">
            <a:defRPr sz="1000"/>
          </a:pPr>
          <a:endParaRPr lang="es-ES" sz="1100" b="0" i="0" u="none" strike="noStrike" baseline="0">
            <a:solidFill>
              <a:srgbClr val="000000"/>
            </a:solidFill>
            <a:latin typeface="Trebuchet MS"/>
          </a:endParaRPr>
        </a:p>
      </xdr:txBody>
    </xdr:sp>
    <xdr:clientData/>
  </xdr:twoCellAnchor>
  <xdr:twoCellAnchor>
    <xdr:from>
      <xdr:col>11</xdr:col>
      <xdr:colOff>11039</xdr:colOff>
      <xdr:row>0</xdr:row>
      <xdr:rowOff>111336</xdr:rowOff>
    </xdr:from>
    <xdr:to>
      <xdr:col>11</xdr:col>
      <xdr:colOff>624340</xdr:colOff>
      <xdr:row>1</xdr:row>
      <xdr:rowOff>1361</xdr:rowOff>
    </xdr:to>
    <xdr:pic>
      <xdr:nvPicPr>
        <xdr:cNvPr id="6" name="Imagen 8">
          <a:extLst>
            <a:ext uri="{FF2B5EF4-FFF2-40B4-BE49-F238E27FC236}">
              <a16:creationId xmlns:a16="http://schemas.microsoft.com/office/drawing/2014/main" id="{00000000-0008-0000-0000-000018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02539" y="111336"/>
          <a:ext cx="613301" cy="202989"/>
        </a:xfrm>
        <a:prstGeom prst="rect">
          <a:avLst/>
        </a:prstGeom>
        <a:solidFill>
          <a:srgbClr val="FFFFFF">
            <a:alpha val="0"/>
          </a:srgbClr>
        </a:solidFill>
        <a:ln>
          <a:noFill/>
        </a:ln>
        <a:effectLst/>
        <a:extLs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3</xdr:col>
      <xdr:colOff>567219</xdr:colOff>
      <xdr:row>30</xdr:row>
      <xdr:rowOff>122896</xdr:rowOff>
    </xdr:from>
    <xdr:to>
      <xdr:col>8</xdr:col>
      <xdr:colOff>691026</xdr:colOff>
      <xdr:row>33</xdr:row>
      <xdr:rowOff>66112</xdr:rowOff>
    </xdr:to>
    <xdr:sp macro="" textlink="" fLocksText="0">
      <xdr:nvSpPr>
        <xdr:cNvPr id="7" name="8 Rectángulo">
          <a:extLst>
            <a:ext uri="{FF2B5EF4-FFF2-40B4-BE49-F238E27FC236}">
              <a16:creationId xmlns:a16="http://schemas.microsoft.com/office/drawing/2014/main" id="{00000000-0008-0000-0000-00000C000000}"/>
            </a:ext>
          </a:extLst>
        </xdr:cNvPr>
        <xdr:cNvSpPr>
          <a:spLocks noChangeArrowheads="1"/>
        </xdr:cNvSpPr>
      </xdr:nvSpPr>
      <xdr:spPr bwMode="auto">
        <a:xfrm>
          <a:off x="2938944" y="24630721"/>
          <a:ext cx="3324207" cy="428991"/>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ctr"/>
        <a:lstStyle/>
        <a:p>
          <a:pPr marL="0" indent="0" algn="l" rtl="0">
            <a:defRPr sz="1000"/>
          </a:pPr>
          <a:r>
            <a:rPr lang="es-ES" sz="1100" b="0" i="0" u="none" strike="noStrike" baseline="0">
              <a:solidFill>
                <a:srgbClr val="000000"/>
              </a:solidFill>
              <a:latin typeface="Trebuchet MS"/>
              <a:ea typeface="+mn-ea"/>
              <a:cs typeface="+mn-cs"/>
            </a:rPr>
            <a:t>Fecha</a:t>
          </a:r>
        </a:p>
      </xdr:txBody>
    </xdr:sp>
    <xdr:clientData/>
  </xdr:twoCellAnchor>
  <xdr:twoCellAnchor>
    <xdr:from>
      <xdr:col>10</xdr:col>
      <xdr:colOff>431916</xdr:colOff>
      <xdr:row>31</xdr:row>
      <xdr:rowOff>27647</xdr:rowOff>
    </xdr:from>
    <xdr:to>
      <xdr:col>19</xdr:col>
      <xdr:colOff>95249</xdr:colOff>
      <xdr:row>33</xdr:row>
      <xdr:rowOff>122466</xdr:rowOff>
    </xdr:to>
    <xdr:sp macro="" textlink="" fLocksText="0">
      <xdr:nvSpPr>
        <xdr:cNvPr id="8" name="10 Rectángulo">
          <a:extLst>
            <a:ext uri="{FF2B5EF4-FFF2-40B4-BE49-F238E27FC236}">
              <a16:creationId xmlns:a16="http://schemas.microsoft.com/office/drawing/2014/main" id="{00000000-0008-0000-0000-00000D000000}"/>
            </a:ext>
          </a:extLst>
        </xdr:cNvPr>
        <xdr:cNvSpPr>
          <a:spLocks noChangeArrowheads="1"/>
        </xdr:cNvSpPr>
      </xdr:nvSpPr>
      <xdr:spPr bwMode="auto">
        <a:xfrm>
          <a:off x="7943059" y="13362647"/>
          <a:ext cx="2901833" cy="421390"/>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ctr"/>
        <a:lstStyle/>
        <a:p>
          <a:pPr marL="0" indent="0" algn="l" rtl="0">
            <a:defRPr sz="1000"/>
          </a:pPr>
          <a:r>
            <a:rPr lang="es-ES" sz="1100" b="0" i="0" u="none" strike="noStrike" baseline="0">
              <a:solidFill>
                <a:srgbClr val="000000"/>
              </a:solidFill>
              <a:latin typeface="Trebuchet MS"/>
              <a:ea typeface="+mn-ea"/>
              <a:cs typeface="+mn-cs"/>
            </a:rPr>
            <a:t>Fecha</a:t>
          </a:r>
        </a:p>
        <a:p>
          <a:pPr marL="0" indent="0" algn="l" rtl="0">
            <a:defRPr sz="1000"/>
          </a:pPr>
          <a:endParaRPr lang="es-ES" sz="1100" b="0" i="0" u="none" strike="noStrike" baseline="0">
            <a:solidFill>
              <a:srgbClr val="000000"/>
            </a:solidFill>
            <a:latin typeface="Trebuchet MS"/>
            <a:ea typeface="+mn-ea"/>
            <a:cs typeface="+mn-cs"/>
          </a:endParaRPr>
        </a:p>
      </xdr:txBody>
    </xdr:sp>
    <xdr:clientData/>
  </xdr:twoCellAnchor>
  <xdr:twoCellAnchor>
    <xdr:from>
      <xdr:col>22</xdr:col>
      <xdr:colOff>353787</xdr:colOff>
      <xdr:row>26</xdr:row>
      <xdr:rowOff>115645</xdr:rowOff>
    </xdr:from>
    <xdr:to>
      <xdr:col>26</xdr:col>
      <xdr:colOff>63603</xdr:colOff>
      <xdr:row>28</xdr:row>
      <xdr:rowOff>72928</xdr:rowOff>
    </xdr:to>
    <xdr:sp macro="" textlink="" fLocksText="0">
      <xdr:nvSpPr>
        <xdr:cNvPr id="9" name="9 Rectángulo">
          <a:extLst>
            <a:ext uri="{FF2B5EF4-FFF2-40B4-BE49-F238E27FC236}">
              <a16:creationId xmlns:a16="http://schemas.microsoft.com/office/drawing/2014/main" id="{00000000-0008-0000-0000-00000F000000}"/>
            </a:ext>
          </a:extLst>
        </xdr:cNvPr>
        <xdr:cNvSpPr>
          <a:spLocks noChangeArrowheads="1"/>
        </xdr:cNvSpPr>
      </xdr:nvSpPr>
      <xdr:spPr bwMode="auto">
        <a:xfrm>
          <a:off x="12940394" y="12634216"/>
          <a:ext cx="2349602" cy="283855"/>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t"/>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es-ES" sz="1050" b="0" i="0" u="none" strike="noStrike" baseline="0">
              <a:solidFill>
                <a:srgbClr val="000000"/>
              </a:solidFill>
              <a:latin typeface="Trebuchet MS"/>
            </a:rPr>
            <a:t> </a:t>
          </a:r>
          <a:r>
            <a:rPr kumimoji="0" lang="es-ES" sz="1050" b="0" i="0" u="none" strike="noStrike" kern="0" cap="none" spc="0" normalizeH="0" baseline="0" noProof="0">
              <a:ln>
                <a:noFill/>
              </a:ln>
              <a:solidFill>
                <a:srgbClr val="000000"/>
              </a:solidFill>
              <a:effectLst/>
              <a:uLnTx/>
              <a:uFillTx/>
              <a:latin typeface="Trebuchet MS"/>
              <a:ea typeface="+mn-ea"/>
              <a:cs typeface="+mn-cs"/>
            </a:rPr>
            <a:t>Elaborado por</a:t>
          </a:r>
        </a:p>
      </xdr:txBody>
    </xdr:sp>
    <xdr:clientData/>
  </xdr:twoCellAnchor>
  <xdr:twoCellAnchor>
    <xdr:from>
      <xdr:col>22</xdr:col>
      <xdr:colOff>353786</xdr:colOff>
      <xdr:row>28</xdr:row>
      <xdr:rowOff>68621</xdr:rowOff>
    </xdr:from>
    <xdr:to>
      <xdr:col>26</xdr:col>
      <xdr:colOff>63602</xdr:colOff>
      <xdr:row>30</xdr:row>
      <xdr:rowOff>126439</xdr:rowOff>
    </xdr:to>
    <xdr:sp macro="" textlink="" fLocksText="0">
      <xdr:nvSpPr>
        <xdr:cNvPr id="10" name="9 Rectángulo">
          <a:extLst>
            <a:ext uri="{FF2B5EF4-FFF2-40B4-BE49-F238E27FC236}">
              <a16:creationId xmlns:a16="http://schemas.microsoft.com/office/drawing/2014/main" id="{00000000-0008-0000-0000-000010000000}"/>
            </a:ext>
          </a:extLst>
        </xdr:cNvPr>
        <xdr:cNvSpPr>
          <a:spLocks noChangeArrowheads="1"/>
        </xdr:cNvSpPr>
      </xdr:nvSpPr>
      <xdr:spPr bwMode="auto">
        <a:xfrm>
          <a:off x="12940393" y="12913764"/>
          <a:ext cx="2349602" cy="384389"/>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ctr"/>
        <a:lstStyle/>
        <a:p>
          <a:pPr algn="l" rtl="0"/>
          <a:r>
            <a:rPr lang="es-ES" sz="1050" b="0" i="0" u="none" strike="noStrike" baseline="0">
              <a:solidFill>
                <a:srgbClr val="000000"/>
              </a:solidFill>
              <a:latin typeface="Trebuchet MS"/>
            </a:rPr>
            <a:t> </a:t>
          </a:r>
          <a:r>
            <a:rPr lang="es-ES" sz="1100" b="0" i="0" baseline="0">
              <a:effectLst/>
              <a:latin typeface="Trebuchet MS" panose="020B0603020202020204" pitchFamily="34" charset="0"/>
              <a:ea typeface="+mn-ea"/>
              <a:cs typeface="+mn-cs"/>
            </a:rPr>
            <a:t>Responsable de la elaboración</a:t>
          </a:r>
          <a:endParaRPr lang="es-CO" sz="1050">
            <a:effectLst/>
            <a:latin typeface="Trebuchet MS" panose="020B0603020202020204" pitchFamily="34" charset="0"/>
          </a:endParaRPr>
        </a:p>
      </xdr:txBody>
    </xdr:sp>
    <xdr:clientData/>
  </xdr:twoCellAnchor>
  <xdr:twoCellAnchor>
    <xdr:from>
      <xdr:col>22</xdr:col>
      <xdr:colOff>353786</xdr:colOff>
      <xdr:row>30</xdr:row>
      <xdr:rowOff>129005</xdr:rowOff>
    </xdr:from>
    <xdr:to>
      <xdr:col>26</xdr:col>
      <xdr:colOff>63602</xdr:colOff>
      <xdr:row>33</xdr:row>
      <xdr:rowOff>86536</xdr:rowOff>
    </xdr:to>
    <xdr:sp macro="" textlink="" fLocksText="0">
      <xdr:nvSpPr>
        <xdr:cNvPr id="11" name="10 Rectángulo">
          <a:extLst>
            <a:ext uri="{FF2B5EF4-FFF2-40B4-BE49-F238E27FC236}">
              <a16:creationId xmlns:a16="http://schemas.microsoft.com/office/drawing/2014/main" id="{00000000-0008-0000-0000-000011000000}"/>
            </a:ext>
          </a:extLst>
        </xdr:cNvPr>
        <xdr:cNvSpPr>
          <a:spLocks noChangeArrowheads="1"/>
        </xdr:cNvSpPr>
      </xdr:nvSpPr>
      <xdr:spPr bwMode="auto">
        <a:xfrm>
          <a:off x="12940393" y="13300719"/>
          <a:ext cx="2349602" cy="447388"/>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b"/>
        <a:lstStyle/>
        <a:p>
          <a:pPr algn="l" rtl="0">
            <a:defRPr sz="1000"/>
          </a:pPr>
          <a:r>
            <a:rPr lang="es-ES" sz="1100" b="0" i="0" u="none" strike="noStrike" baseline="0">
              <a:solidFill>
                <a:srgbClr val="000000"/>
              </a:solidFill>
              <a:latin typeface="Trebuchet MS"/>
            </a:rPr>
            <a:t>Fecha</a:t>
          </a:r>
        </a:p>
        <a:p>
          <a:pPr algn="ctr" rtl="0">
            <a:defRPr sz="1000"/>
          </a:pPr>
          <a:endParaRPr lang="es-ES" sz="1100" b="0" i="0" u="none" strike="noStrike" baseline="0">
            <a:solidFill>
              <a:srgbClr val="000000"/>
            </a:solidFill>
            <a:latin typeface="Trebuchet MS"/>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0"/>
  <sheetViews>
    <sheetView tabSelected="1" zoomScale="89" zoomScaleNormal="89" workbookViewId="0">
      <selection activeCell="D3" sqref="D3"/>
    </sheetView>
  </sheetViews>
  <sheetFormatPr baseColWidth="10" defaultRowHeight="12.75" x14ac:dyDescent="0.2"/>
  <cols>
    <col min="1" max="1" width="4.85546875" style="16" customWidth="1"/>
    <col min="2" max="2" width="17.85546875" style="16" customWidth="1"/>
    <col min="3" max="3" width="12.85546875" style="16" customWidth="1"/>
    <col min="4" max="4" width="10.140625" style="16" customWidth="1"/>
    <col min="5" max="5" width="10.42578125" style="16" customWidth="1"/>
    <col min="6" max="6" width="9.5703125" style="16" customWidth="1"/>
    <col min="7" max="7" width="10.85546875" style="16" customWidth="1"/>
    <col min="8" max="8" width="10.28515625" style="16" customWidth="1"/>
    <col min="9" max="9" width="13.42578125" style="16" customWidth="1"/>
    <col min="10" max="10" width="10" style="16" customWidth="1"/>
    <col min="11" max="11" width="10.28515625" style="16" customWidth="1"/>
    <col min="12" max="12" width="10.42578125" style="16" customWidth="1"/>
    <col min="13" max="14" width="10.5703125" style="16" hidden="1" customWidth="1"/>
    <col min="15" max="15" width="10.42578125" style="16" hidden="1" customWidth="1"/>
    <col min="16" max="16" width="10.5703125" style="16" hidden="1" customWidth="1"/>
    <col min="17" max="17" width="13.85546875" style="16" customWidth="1"/>
    <col min="18" max="18" width="9.7109375" style="16" customWidth="1"/>
    <col min="19" max="19" width="10.85546875" style="16" customWidth="1"/>
    <col min="20" max="20" width="10.7109375" style="16" customWidth="1"/>
    <col min="21" max="21" width="9.140625" style="16" hidden="1" customWidth="1"/>
    <col min="22" max="22" width="11.7109375" style="16" hidden="1" customWidth="1"/>
    <col min="23" max="25" width="9.140625" style="16" hidden="1" customWidth="1"/>
    <col min="26" max="26" width="12" style="16" customWidth="1"/>
    <col min="27" max="28" width="9.140625" style="16" customWidth="1"/>
    <col min="29" max="29" width="10.85546875" style="16" customWidth="1"/>
    <col min="30" max="30" width="5.42578125" customWidth="1"/>
  </cols>
  <sheetData>
    <row r="1" spans="1:30" ht="24.75" customHeight="1" x14ac:dyDescent="0.2">
      <c r="A1" s="67"/>
      <c r="B1" s="68"/>
      <c r="C1" s="68"/>
      <c r="D1" s="68"/>
      <c r="E1" s="68"/>
      <c r="F1" s="68"/>
      <c r="G1" s="68"/>
      <c r="H1" s="68"/>
      <c r="I1" s="68"/>
      <c r="J1" s="68"/>
      <c r="K1" s="68"/>
      <c r="L1" s="68"/>
      <c r="M1" s="68"/>
      <c r="N1" s="68"/>
      <c r="O1" s="68"/>
      <c r="P1" s="68"/>
      <c r="Q1" s="68"/>
      <c r="R1" s="68"/>
      <c r="S1" s="68"/>
      <c r="T1" s="68"/>
      <c r="U1" s="69"/>
      <c r="V1" s="69"/>
      <c r="W1" s="69"/>
      <c r="X1" s="69"/>
      <c r="Y1" s="69"/>
      <c r="Z1" s="69"/>
      <c r="AA1" s="69"/>
      <c r="AB1" s="69"/>
      <c r="AC1" s="70"/>
      <c r="AD1" s="108"/>
    </row>
    <row r="2" spans="1:30" ht="12.75" customHeight="1" x14ac:dyDescent="0.2">
      <c r="A2" s="146" t="s">
        <v>0</v>
      </c>
      <c r="B2" s="147"/>
      <c r="C2" s="147"/>
      <c r="D2" s="147"/>
      <c r="E2" s="147"/>
      <c r="F2" s="147"/>
      <c r="G2" s="147"/>
      <c r="H2" s="147"/>
      <c r="I2" s="147"/>
      <c r="J2" s="147"/>
      <c r="K2" s="147"/>
      <c r="L2" s="147"/>
      <c r="M2" s="147"/>
      <c r="N2" s="147"/>
      <c r="O2" s="147"/>
      <c r="P2" s="147"/>
      <c r="Q2" s="147"/>
      <c r="R2" s="147"/>
      <c r="S2" s="147"/>
      <c r="T2" s="147"/>
      <c r="U2" s="147"/>
      <c r="V2" s="147"/>
      <c r="W2" s="147"/>
      <c r="X2" s="147"/>
      <c r="Y2" s="147"/>
      <c r="Z2" s="147"/>
      <c r="AA2" s="147"/>
      <c r="AB2" s="147"/>
      <c r="AC2" s="148"/>
      <c r="AD2" s="108"/>
    </row>
    <row r="3" spans="1:30" ht="18" x14ac:dyDescent="0.2">
      <c r="A3" s="109" t="s">
        <v>1</v>
      </c>
      <c r="B3" s="110"/>
      <c r="C3" s="61">
        <v>44298</v>
      </c>
      <c r="D3" s="29"/>
      <c r="E3" s="29"/>
      <c r="F3" s="26"/>
      <c r="G3" s="26"/>
      <c r="H3" s="17"/>
      <c r="I3" s="18"/>
      <c r="J3" s="18"/>
      <c r="K3" s="18"/>
      <c r="L3" s="18"/>
      <c r="M3" s="18"/>
      <c r="N3" s="18"/>
      <c r="O3" s="18"/>
      <c r="P3" s="18"/>
      <c r="Q3" s="18"/>
      <c r="R3" s="18"/>
      <c r="S3" s="18"/>
      <c r="T3" s="49"/>
      <c r="U3" s="49"/>
      <c r="V3" s="49"/>
      <c r="W3" s="49"/>
      <c r="X3" s="49"/>
      <c r="Y3" s="49"/>
      <c r="Z3" s="49"/>
      <c r="AA3" s="49"/>
      <c r="AB3" s="49"/>
      <c r="AC3" s="71"/>
      <c r="AD3" s="2"/>
    </row>
    <row r="4" spans="1:30" ht="26.25" customHeight="1" x14ac:dyDescent="0.2">
      <c r="A4" s="72" t="s">
        <v>19</v>
      </c>
      <c r="B4" s="111" t="s">
        <v>24</v>
      </c>
      <c r="C4" s="112"/>
      <c r="D4" s="112"/>
      <c r="E4" s="116" t="s">
        <v>20</v>
      </c>
      <c r="F4" s="116"/>
      <c r="G4" s="116"/>
      <c r="H4" s="116"/>
      <c r="I4" s="116"/>
      <c r="J4" s="116"/>
      <c r="K4" s="116"/>
      <c r="L4" s="116"/>
      <c r="M4" s="116"/>
      <c r="N4" s="116"/>
      <c r="O4" s="116"/>
      <c r="P4" s="116"/>
      <c r="Q4" s="116"/>
      <c r="R4" s="116"/>
      <c r="S4" s="116"/>
      <c r="T4" s="116"/>
      <c r="U4" s="116"/>
      <c r="V4" s="116"/>
      <c r="W4" s="116"/>
      <c r="X4" s="116"/>
      <c r="Y4" s="116"/>
      <c r="Z4" s="116"/>
      <c r="AA4" s="116"/>
      <c r="AB4" s="116"/>
      <c r="AC4" s="117"/>
      <c r="AD4" s="3"/>
    </row>
    <row r="5" spans="1:30" ht="18" x14ac:dyDescent="0.2">
      <c r="A5" s="73"/>
      <c r="B5" s="19"/>
      <c r="C5" s="19"/>
      <c r="D5" s="19"/>
      <c r="E5" s="19"/>
      <c r="F5" s="19"/>
      <c r="G5" s="19"/>
      <c r="H5" s="19"/>
      <c r="I5" s="19"/>
      <c r="J5" s="19"/>
      <c r="K5" s="19"/>
      <c r="L5" s="19"/>
      <c r="M5" s="19"/>
      <c r="N5" s="19"/>
      <c r="O5" s="19"/>
      <c r="P5" s="19"/>
      <c r="Q5" s="19"/>
      <c r="R5" s="19"/>
      <c r="S5" s="19"/>
      <c r="T5" s="49"/>
      <c r="U5" s="49"/>
      <c r="V5" s="49"/>
      <c r="W5" s="49"/>
      <c r="X5" s="49"/>
      <c r="Y5" s="49"/>
      <c r="Z5" s="49"/>
      <c r="AA5" s="49"/>
      <c r="AB5" s="49"/>
      <c r="AC5" s="71"/>
      <c r="AD5" s="7"/>
    </row>
    <row r="6" spans="1:30" ht="18" customHeight="1" x14ac:dyDescent="0.2">
      <c r="A6" s="113" t="s">
        <v>2</v>
      </c>
      <c r="B6" s="114"/>
      <c r="C6" s="116" t="s">
        <v>35</v>
      </c>
      <c r="D6" s="116"/>
      <c r="E6" s="116"/>
      <c r="F6" s="116"/>
      <c r="G6" s="116"/>
      <c r="H6" s="116"/>
      <c r="I6" s="116"/>
      <c r="J6" s="116"/>
      <c r="K6" s="116"/>
      <c r="L6" s="116"/>
      <c r="M6" s="116"/>
      <c r="N6" s="116"/>
      <c r="O6" s="116"/>
      <c r="P6" s="116"/>
      <c r="Q6" s="116"/>
      <c r="R6" s="116"/>
      <c r="S6" s="116"/>
      <c r="T6" s="116"/>
      <c r="U6" s="116"/>
      <c r="V6" s="116"/>
      <c r="W6" s="116"/>
      <c r="X6" s="116"/>
      <c r="Y6" s="116"/>
      <c r="Z6" s="116"/>
      <c r="AA6" s="116"/>
      <c r="AB6" s="116"/>
      <c r="AC6" s="117"/>
      <c r="AD6" s="5"/>
    </row>
    <row r="7" spans="1:30" ht="18" customHeight="1" x14ac:dyDescent="0.2">
      <c r="A7" s="118" t="s">
        <v>21</v>
      </c>
      <c r="B7" s="119"/>
      <c r="C7" s="119"/>
      <c r="D7" s="119"/>
      <c r="E7" s="119"/>
      <c r="F7" s="119"/>
      <c r="G7" s="119"/>
      <c r="H7" s="119"/>
      <c r="I7" s="119"/>
      <c r="J7" s="119"/>
      <c r="K7" s="119"/>
      <c r="L7" s="119"/>
      <c r="M7" s="119"/>
      <c r="N7" s="119"/>
      <c r="O7" s="119"/>
      <c r="P7" s="119"/>
      <c r="Q7" s="119"/>
      <c r="R7" s="119"/>
      <c r="S7" s="119"/>
      <c r="T7" s="119"/>
      <c r="U7" s="119"/>
      <c r="V7" s="119"/>
      <c r="W7" s="119"/>
      <c r="X7" s="119"/>
      <c r="Y7" s="119"/>
      <c r="Z7" s="119"/>
      <c r="AA7" s="119"/>
      <c r="AB7" s="119"/>
      <c r="AC7" s="120"/>
      <c r="AD7" s="3"/>
    </row>
    <row r="8" spans="1:30" ht="15" x14ac:dyDescent="0.2">
      <c r="A8" s="74"/>
      <c r="B8" s="20"/>
      <c r="C8" s="20"/>
      <c r="D8" s="20"/>
      <c r="E8" s="20"/>
      <c r="F8" s="20"/>
      <c r="G8" s="20"/>
      <c r="H8" s="20"/>
      <c r="I8" s="20"/>
      <c r="J8" s="20"/>
      <c r="K8" s="20"/>
      <c r="L8" s="20"/>
      <c r="M8" s="20"/>
      <c r="N8" s="20"/>
      <c r="O8" s="20"/>
      <c r="P8" s="20"/>
      <c r="Q8" s="20"/>
      <c r="R8" s="20"/>
      <c r="S8" s="20"/>
      <c r="T8" s="26"/>
      <c r="U8" s="26"/>
      <c r="V8" s="26"/>
      <c r="W8" s="26"/>
      <c r="X8" s="26"/>
      <c r="Y8" s="26"/>
      <c r="Z8" s="26"/>
      <c r="AA8" s="26"/>
      <c r="AB8" s="26"/>
      <c r="AC8" s="75"/>
      <c r="AD8" s="1"/>
    </row>
    <row r="9" spans="1:30" ht="15" x14ac:dyDescent="0.35">
      <c r="A9" s="73"/>
      <c r="B9" s="21"/>
      <c r="C9" s="21"/>
      <c r="D9" s="21"/>
      <c r="E9" s="21"/>
      <c r="F9" s="21"/>
      <c r="G9" s="115" t="s">
        <v>3</v>
      </c>
      <c r="H9" s="115"/>
      <c r="I9" s="115"/>
      <c r="J9" s="115"/>
      <c r="K9" s="21" t="s">
        <v>14</v>
      </c>
      <c r="L9" s="21"/>
      <c r="M9" s="21"/>
      <c r="N9" s="21"/>
      <c r="O9" s="21"/>
      <c r="P9" s="21"/>
      <c r="Q9" s="21"/>
      <c r="R9" s="21"/>
      <c r="S9" s="21"/>
      <c r="T9" s="22"/>
      <c r="U9" s="22"/>
      <c r="V9" s="22"/>
      <c r="W9" s="22"/>
      <c r="X9" s="22"/>
      <c r="Y9" s="22"/>
      <c r="Z9" s="22"/>
      <c r="AA9" s="22"/>
      <c r="AB9" s="22"/>
      <c r="AC9" s="76"/>
      <c r="AD9" s="1"/>
    </row>
    <row r="10" spans="1:30" ht="15" x14ac:dyDescent="0.35">
      <c r="A10" s="73"/>
      <c r="B10" s="22"/>
      <c r="C10" s="22"/>
      <c r="D10" s="22"/>
      <c r="E10" s="22"/>
      <c r="F10" s="22"/>
      <c r="G10" s="130" t="s">
        <v>23</v>
      </c>
      <c r="H10" s="130"/>
      <c r="I10" s="130"/>
      <c r="J10" s="130"/>
      <c r="K10" s="62">
        <v>0</v>
      </c>
      <c r="L10" s="22"/>
      <c r="M10" s="22"/>
      <c r="N10" s="22"/>
      <c r="O10" s="22"/>
      <c r="P10" s="22"/>
      <c r="Q10" s="22"/>
      <c r="R10" s="22"/>
      <c r="S10" s="22"/>
      <c r="T10" s="22"/>
      <c r="U10" s="22"/>
      <c r="V10" s="22"/>
      <c r="W10" s="22"/>
      <c r="X10" s="22"/>
      <c r="Y10" s="22"/>
      <c r="Z10" s="22"/>
      <c r="AA10" s="22"/>
      <c r="AB10" s="22"/>
      <c r="AC10" s="76"/>
      <c r="AD10" s="1"/>
    </row>
    <row r="11" spans="1:30" ht="15" x14ac:dyDescent="0.35">
      <c r="A11" s="73"/>
      <c r="B11" s="22"/>
      <c r="C11" s="22"/>
      <c r="D11" s="22"/>
      <c r="E11" s="22"/>
      <c r="F11" s="22"/>
      <c r="G11" s="130" t="s">
        <v>4</v>
      </c>
      <c r="H11" s="130"/>
      <c r="I11" s="130"/>
      <c r="J11" s="130"/>
      <c r="K11" s="84">
        <v>9</v>
      </c>
      <c r="L11" s="22"/>
      <c r="M11" s="22"/>
      <c r="N11" s="22"/>
      <c r="O11" s="22"/>
      <c r="P11" s="22"/>
      <c r="Q11" s="22"/>
      <c r="R11" s="22"/>
      <c r="S11" s="22"/>
      <c r="T11" s="22"/>
      <c r="U11" s="22"/>
      <c r="V11" s="22"/>
      <c r="W11" s="22"/>
      <c r="X11" s="22"/>
      <c r="Y11" s="22"/>
      <c r="Z11" s="22"/>
      <c r="AA11" s="22"/>
      <c r="AB11" s="22"/>
      <c r="AC11" s="76"/>
      <c r="AD11" s="1"/>
    </row>
    <row r="12" spans="1:30" ht="15" x14ac:dyDescent="0.35">
      <c r="A12" s="73"/>
      <c r="B12" s="22"/>
      <c r="C12" s="22"/>
      <c r="D12" s="22"/>
      <c r="E12" s="22"/>
      <c r="F12" s="22"/>
      <c r="G12" s="130" t="s">
        <v>5</v>
      </c>
      <c r="H12" s="130"/>
      <c r="I12" s="130"/>
      <c r="J12" s="130"/>
      <c r="K12" s="62">
        <v>0</v>
      </c>
      <c r="L12" s="22"/>
      <c r="M12" s="22"/>
      <c r="N12" s="22"/>
      <c r="O12" s="22"/>
      <c r="P12" s="22"/>
      <c r="Q12" s="22"/>
      <c r="R12" s="22"/>
      <c r="S12" s="22"/>
      <c r="T12" s="22"/>
      <c r="U12" s="22"/>
      <c r="V12" s="22"/>
      <c r="W12" s="22"/>
      <c r="X12" s="22"/>
      <c r="Y12" s="22"/>
      <c r="Z12" s="22"/>
      <c r="AA12" s="22"/>
      <c r="AB12" s="22"/>
      <c r="AC12" s="76"/>
      <c r="AD12" s="1"/>
    </row>
    <row r="13" spans="1:30" ht="30" customHeight="1" x14ac:dyDescent="0.35">
      <c r="A13" s="73"/>
      <c r="B13" s="22"/>
      <c r="C13" s="22"/>
      <c r="D13" s="22"/>
      <c r="E13" s="22"/>
      <c r="F13" s="22"/>
      <c r="G13" s="130" t="s">
        <v>15</v>
      </c>
      <c r="H13" s="130"/>
      <c r="I13" s="130"/>
      <c r="J13" s="130"/>
      <c r="K13" s="62">
        <v>0</v>
      </c>
      <c r="L13" s="22"/>
      <c r="M13" s="22"/>
      <c r="N13" s="22"/>
      <c r="O13" s="22"/>
      <c r="P13" s="22"/>
      <c r="Q13" s="22"/>
      <c r="R13" s="22"/>
      <c r="S13" s="22"/>
      <c r="T13" s="22"/>
      <c r="U13" s="22"/>
      <c r="V13" s="22"/>
      <c r="W13" s="22"/>
      <c r="X13" s="22"/>
      <c r="Y13" s="22"/>
      <c r="Z13" s="22"/>
      <c r="AA13" s="22"/>
      <c r="AB13" s="22"/>
      <c r="AC13" s="76"/>
      <c r="AD13" s="1"/>
    </row>
    <row r="14" spans="1:30" ht="15" x14ac:dyDescent="0.35">
      <c r="A14" s="73"/>
      <c r="B14" s="23"/>
      <c r="C14" s="23"/>
      <c r="D14" s="23"/>
      <c r="E14" s="23"/>
      <c r="F14" s="23"/>
      <c r="G14" s="23"/>
      <c r="H14" s="23"/>
      <c r="I14" s="23"/>
      <c r="J14" s="23"/>
      <c r="K14" s="23"/>
      <c r="L14" s="23"/>
      <c r="M14" s="23"/>
      <c r="N14" s="23"/>
      <c r="O14" s="23"/>
      <c r="P14" s="23"/>
      <c r="Q14" s="23"/>
      <c r="R14" s="23"/>
      <c r="S14" s="23"/>
      <c r="T14" s="26"/>
      <c r="U14" s="26"/>
      <c r="V14" s="26"/>
      <c r="W14" s="26"/>
      <c r="X14" s="26"/>
      <c r="Y14" s="26"/>
      <c r="Z14" s="26"/>
      <c r="AA14" s="26"/>
      <c r="AB14" s="26"/>
      <c r="AC14" s="75"/>
      <c r="AD14" s="1"/>
    </row>
    <row r="15" spans="1:30" ht="15" customHeight="1" x14ac:dyDescent="0.2">
      <c r="A15" s="121" t="s">
        <v>11</v>
      </c>
      <c r="B15" s="122"/>
      <c r="C15" s="122"/>
      <c r="D15" s="122"/>
      <c r="E15" s="122"/>
      <c r="F15" s="122"/>
      <c r="G15" s="122"/>
      <c r="H15" s="122"/>
      <c r="I15" s="122"/>
      <c r="J15" s="122"/>
      <c r="K15" s="122"/>
      <c r="L15" s="122"/>
      <c r="M15" s="122"/>
      <c r="N15" s="122"/>
      <c r="O15" s="122"/>
      <c r="P15" s="122"/>
      <c r="Q15" s="122"/>
      <c r="R15" s="122"/>
      <c r="S15" s="122"/>
      <c r="T15" s="122"/>
      <c r="U15" s="122"/>
      <c r="V15" s="122"/>
      <c r="W15" s="122"/>
      <c r="X15" s="122"/>
      <c r="Y15" s="122"/>
      <c r="Z15" s="122"/>
      <c r="AA15" s="122"/>
      <c r="AB15" s="122"/>
      <c r="AC15" s="123"/>
      <c r="AD15" s="1"/>
    </row>
    <row r="16" spans="1:30" ht="20.100000000000001" customHeight="1" thickBot="1" x14ac:dyDescent="0.25">
      <c r="A16" s="143" t="s">
        <v>46</v>
      </c>
      <c r="B16" s="144"/>
      <c r="C16" s="144"/>
      <c r="D16" s="144"/>
      <c r="E16" s="145" t="s">
        <v>47</v>
      </c>
      <c r="F16" s="30"/>
      <c r="G16" s="30"/>
      <c r="H16" s="30"/>
      <c r="I16" s="30"/>
      <c r="J16" s="30"/>
      <c r="K16" s="30"/>
      <c r="L16" s="30"/>
      <c r="M16" s="30"/>
      <c r="N16" s="30"/>
      <c r="O16" s="30"/>
      <c r="P16" s="30"/>
      <c r="Q16" s="30"/>
      <c r="R16" s="30"/>
      <c r="S16" s="30"/>
      <c r="T16" s="30"/>
      <c r="U16" s="30"/>
      <c r="V16" s="30"/>
      <c r="W16" s="30"/>
      <c r="X16" s="30"/>
      <c r="Y16" s="30"/>
      <c r="Z16" s="30"/>
      <c r="AA16" s="30"/>
      <c r="AB16" s="30"/>
      <c r="AC16" s="77"/>
      <c r="AD16" s="1"/>
    </row>
    <row r="17" spans="1:33" ht="51.75" customHeight="1" thickBot="1" x14ac:dyDescent="0.25">
      <c r="A17" s="95" t="s">
        <v>17</v>
      </c>
      <c r="B17" s="96"/>
      <c r="C17" s="96"/>
      <c r="D17" s="96"/>
      <c r="E17" s="131" t="s">
        <v>41</v>
      </c>
      <c r="F17" s="132"/>
      <c r="G17" s="132"/>
      <c r="H17" s="133"/>
      <c r="I17" s="95" t="s">
        <v>42</v>
      </c>
      <c r="J17" s="96"/>
      <c r="K17" s="96"/>
      <c r="L17" s="97"/>
      <c r="M17" s="134" t="s">
        <v>25</v>
      </c>
      <c r="N17" s="134"/>
      <c r="O17" s="134"/>
      <c r="P17" s="134"/>
      <c r="Q17" s="95" t="s">
        <v>43</v>
      </c>
      <c r="R17" s="96"/>
      <c r="S17" s="96"/>
      <c r="T17" s="96"/>
      <c r="U17" s="106" t="s">
        <v>33</v>
      </c>
      <c r="V17" s="106"/>
      <c r="W17" s="106"/>
      <c r="X17" s="106"/>
      <c r="Y17" s="107"/>
      <c r="Z17" s="95" t="s">
        <v>27</v>
      </c>
      <c r="AA17" s="96"/>
      <c r="AB17" s="96"/>
      <c r="AC17" s="97"/>
      <c r="AD17" s="8"/>
      <c r="AE17" s="95" t="s">
        <v>28</v>
      </c>
      <c r="AF17" s="96"/>
      <c r="AG17" s="97"/>
    </row>
    <row r="18" spans="1:33" ht="58.5" customHeight="1" thickBot="1" x14ac:dyDescent="0.25">
      <c r="A18" s="63" t="s">
        <v>12</v>
      </c>
      <c r="B18" s="64" t="s">
        <v>13</v>
      </c>
      <c r="C18" s="64" t="s">
        <v>6</v>
      </c>
      <c r="D18" s="64" t="s">
        <v>9</v>
      </c>
      <c r="E18" s="35" t="s">
        <v>7</v>
      </c>
      <c r="F18" s="33" t="s">
        <v>10</v>
      </c>
      <c r="G18" s="33" t="s">
        <v>22</v>
      </c>
      <c r="H18" s="34" t="s">
        <v>18</v>
      </c>
      <c r="I18" s="35" t="s">
        <v>7</v>
      </c>
      <c r="J18" s="33" t="s">
        <v>10</v>
      </c>
      <c r="K18" s="33" t="s">
        <v>22</v>
      </c>
      <c r="L18" s="34" t="s">
        <v>18</v>
      </c>
      <c r="M18" s="65" t="s">
        <v>7</v>
      </c>
      <c r="N18" s="33" t="s">
        <v>10</v>
      </c>
      <c r="O18" s="33" t="s">
        <v>22</v>
      </c>
      <c r="P18" s="66" t="s">
        <v>32</v>
      </c>
      <c r="Q18" s="35" t="s">
        <v>7</v>
      </c>
      <c r="R18" s="33" t="s">
        <v>10</v>
      </c>
      <c r="S18" s="33" t="s">
        <v>22</v>
      </c>
      <c r="T18" s="56" t="s">
        <v>18</v>
      </c>
      <c r="U18" s="85" t="s">
        <v>7</v>
      </c>
      <c r="V18" s="59" t="s">
        <v>34</v>
      </c>
      <c r="W18" s="90" t="s">
        <v>10</v>
      </c>
      <c r="X18" s="60" t="s">
        <v>26</v>
      </c>
      <c r="Y18" s="60" t="s">
        <v>18</v>
      </c>
      <c r="Z18" s="87" t="s">
        <v>7</v>
      </c>
      <c r="AA18" s="36" t="s">
        <v>10</v>
      </c>
      <c r="AB18" s="36" t="s">
        <v>22</v>
      </c>
      <c r="AC18" s="37" t="s">
        <v>18</v>
      </c>
      <c r="AD18" s="4"/>
      <c r="AE18" s="41" t="s">
        <v>29</v>
      </c>
      <c r="AF18" s="42" t="s">
        <v>30</v>
      </c>
      <c r="AG18" s="43" t="s">
        <v>31</v>
      </c>
    </row>
    <row r="19" spans="1:33" ht="25.5" x14ac:dyDescent="0.2">
      <c r="A19" s="53">
        <v>1</v>
      </c>
      <c r="B19" s="92" t="s">
        <v>36</v>
      </c>
      <c r="C19" s="52" t="s">
        <v>37</v>
      </c>
      <c r="D19" s="55">
        <v>17</v>
      </c>
      <c r="E19" s="39">
        <v>142000</v>
      </c>
      <c r="F19" s="12">
        <f>ROUND(E19*0.19,0)</f>
        <v>26980</v>
      </c>
      <c r="G19" s="12">
        <f>ROUND(E19+F19,0)</f>
        <v>168980</v>
      </c>
      <c r="H19" s="13">
        <f>ROUND(G19*D19,0)</f>
        <v>2872660</v>
      </c>
      <c r="I19" s="39">
        <v>138000</v>
      </c>
      <c r="J19" s="12">
        <f>ROUND(I19*0.19,0)</f>
        <v>26220</v>
      </c>
      <c r="K19" s="12">
        <f>ROUND(I19+J19,0)</f>
        <v>164220</v>
      </c>
      <c r="L19" s="13">
        <f>ROUND(K19*D19,0)</f>
        <v>2791740</v>
      </c>
      <c r="M19" s="40">
        <v>110000</v>
      </c>
      <c r="N19" s="48">
        <f>ROUND(M19*0.19,0)</f>
        <v>20900</v>
      </c>
      <c r="O19" s="12">
        <f>ROUND(M19+N19,0)</f>
        <v>130900</v>
      </c>
      <c r="P19" s="12">
        <f>ROUND(O19*D19,0)</f>
        <v>2225300</v>
      </c>
      <c r="Q19" s="39">
        <v>112000</v>
      </c>
      <c r="R19" s="12">
        <f>ROUND(Q19*0.19,0)</f>
        <v>21280</v>
      </c>
      <c r="S19" s="12">
        <f>ROUND(Q19+R19,0)</f>
        <v>133280</v>
      </c>
      <c r="T19" s="57">
        <f>S19*D19</f>
        <v>2265760</v>
      </c>
      <c r="U19" s="86">
        <v>1282500</v>
      </c>
      <c r="V19" s="58">
        <f>+U19*1.061</f>
        <v>1360732.5</v>
      </c>
      <c r="W19" s="14">
        <f>ROUND(V19*0.19,0)</f>
        <v>258539</v>
      </c>
      <c r="X19" s="14">
        <f>ROUND(V19+W19,0)</f>
        <v>1619272</v>
      </c>
      <c r="Y19" s="15">
        <f>ROUND(X19*D19,0)</f>
        <v>27527624</v>
      </c>
      <c r="Z19" s="94">
        <f>ROUND(MIN(E19,I19,Q19),0)</f>
        <v>112000</v>
      </c>
      <c r="AA19" s="14">
        <f>ROUND(Z19*0.19,0)</f>
        <v>21280</v>
      </c>
      <c r="AB19" s="14">
        <f>ROUND(Z19+AA19,0)</f>
        <v>133280</v>
      </c>
      <c r="AC19" s="15">
        <f>AB19*D19</f>
        <v>2265760</v>
      </c>
      <c r="AD19" s="9"/>
      <c r="AE19" s="44">
        <f>AVERAGE(E19,I19,Q19)</f>
        <v>130666.66666666667</v>
      </c>
      <c r="AF19" s="45">
        <f>STDEVP(E19,I19,Q19)</f>
        <v>13299.958228840003</v>
      </c>
      <c r="AG19" s="47">
        <f>AF19/AE19</f>
        <v>0.10178539460846942</v>
      </c>
    </row>
    <row r="20" spans="1:33" ht="60.75" customHeight="1" x14ac:dyDescent="0.2">
      <c r="A20" s="50">
        <v>2</v>
      </c>
      <c r="B20" s="93" t="s">
        <v>38</v>
      </c>
      <c r="C20" s="24" t="s">
        <v>37</v>
      </c>
      <c r="D20" s="54">
        <v>4</v>
      </c>
      <c r="E20" s="38">
        <v>8950000</v>
      </c>
      <c r="F20" s="14">
        <f t="shared" ref="F20:F21" si="0">ROUND(E20*0.19,0)</f>
        <v>1700500</v>
      </c>
      <c r="G20" s="14">
        <f t="shared" ref="G20:G21" si="1">ROUND(E20+F20,0)</f>
        <v>10650500</v>
      </c>
      <c r="H20" s="15">
        <f>ROUND(G20*D20,0)</f>
        <v>42602000</v>
      </c>
      <c r="I20" s="39">
        <v>7232000</v>
      </c>
      <c r="J20" s="14">
        <f t="shared" ref="J20:J21" si="2">ROUND(I20*0.19,0)</f>
        <v>1374080</v>
      </c>
      <c r="K20" s="14">
        <f t="shared" ref="K20:K21" si="3">ROUND(I20+J20,0)</f>
        <v>8606080</v>
      </c>
      <c r="L20" s="13">
        <f>ROUND(K20*D20,0)</f>
        <v>34424320</v>
      </c>
      <c r="M20" s="40">
        <v>110000</v>
      </c>
      <c r="N20" s="48">
        <f t="shared" ref="N20:N21" si="4">ROUND(M20*0.19,0)</f>
        <v>20900</v>
      </c>
      <c r="O20" s="12">
        <f t="shared" ref="O20:O21" si="5">ROUND(M20+N20,0)</f>
        <v>130900</v>
      </c>
      <c r="P20" s="12">
        <f>ROUND(O20*D20,0)</f>
        <v>523600</v>
      </c>
      <c r="Q20" s="39">
        <v>7238400</v>
      </c>
      <c r="R20" s="12">
        <f t="shared" ref="R20:R21" si="6">ROUND(Q20*0.19,0)</f>
        <v>1375296</v>
      </c>
      <c r="S20" s="12">
        <f t="shared" ref="S20:S21" si="7">ROUND(Q20+R20,0)</f>
        <v>8613696</v>
      </c>
      <c r="T20" s="57">
        <f>S20*D20</f>
        <v>34454784</v>
      </c>
      <c r="U20" s="86">
        <v>1363500</v>
      </c>
      <c r="V20" s="58">
        <f t="shared" ref="V20:V21" si="8">+U20*1.061</f>
        <v>1446673.5</v>
      </c>
      <c r="W20" s="14">
        <f t="shared" ref="W20:W21" si="9">ROUND(V20*0.19,0)</f>
        <v>274868</v>
      </c>
      <c r="X20" s="14">
        <f t="shared" ref="X20:X21" si="10">ROUND(V20+W20,0)</f>
        <v>1721542</v>
      </c>
      <c r="Y20" s="15">
        <f>ROUND(X20*D20,0)</f>
        <v>6886168</v>
      </c>
      <c r="Z20" s="94">
        <f t="shared" ref="Z20:Z21" si="11">ROUND(MIN(E20,I20,Q20),0)</f>
        <v>7232000</v>
      </c>
      <c r="AA20" s="14">
        <f t="shared" ref="AA20:AA21" si="12">ROUND(Z20*0.19,0)</f>
        <v>1374080</v>
      </c>
      <c r="AB20" s="14">
        <f t="shared" ref="AB20:AB21" si="13">ROUND(Z20+AA20,0)</f>
        <v>8606080</v>
      </c>
      <c r="AC20" s="15">
        <f>AB20*D20</f>
        <v>34424320</v>
      </c>
      <c r="AD20" s="9"/>
      <c r="AE20" s="44">
        <f t="shared" ref="AE20:AE21" si="14">AVERAGE(E20,I20,Q20)</f>
        <v>7806800</v>
      </c>
      <c r="AF20" s="45">
        <f t="shared" ref="AF20:AF21" si="15">STDEVP(E20,I20,Q20)</f>
        <v>808368.69475918391</v>
      </c>
      <c r="AG20" s="47">
        <f t="shared" ref="AG20:AG21" si="16">AF20/AE20</f>
        <v>0.10354674063114003</v>
      </c>
    </row>
    <row r="21" spans="1:33" ht="48" customHeight="1" thickBot="1" x14ac:dyDescent="0.35">
      <c r="A21" s="50">
        <v>3</v>
      </c>
      <c r="B21" s="91" t="s">
        <v>39</v>
      </c>
      <c r="C21" s="24" t="s">
        <v>40</v>
      </c>
      <c r="D21" s="54">
        <v>16</v>
      </c>
      <c r="E21" s="38">
        <v>72000</v>
      </c>
      <c r="F21" s="14">
        <f t="shared" si="0"/>
        <v>13680</v>
      </c>
      <c r="G21" s="14">
        <f t="shared" si="1"/>
        <v>85680</v>
      </c>
      <c r="H21" s="15">
        <f>ROUND(G21*D21,0)</f>
        <v>1370880</v>
      </c>
      <c r="I21" s="39">
        <v>75000</v>
      </c>
      <c r="J21" s="14">
        <f t="shared" si="2"/>
        <v>14250</v>
      </c>
      <c r="K21" s="14">
        <f t="shared" si="3"/>
        <v>89250</v>
      </c>
      <c r="L21" s="13">
        <f>ROUND(K21*D21,0)</f>
        <v>1428000</v>
      </c>
      <c r="M21" s="40">
        <v>140000</v>
      </c>
      <c r="N21" s="48">
        <f t="shared" si="4"/>
        <v>26600</v>
      </c>
      <c r="O21" s="12">
        <f t="shared" si="5"/>
        <v>166600</v>
      </c>
      <c r="P21" s="12">
        <f>ROUND(O21*D21,0)</f>
        <v>2665600</v>
      </c>
      <c r="Q21" s="39">
        <v>300000</v>
      </c>
      <c r="R21" s="12">
        <f t="shared" si="6"/>
        <v>57000</v>
      </c>
      <c r="S21" s="12">
        <f t="shared" si="7"/>
        <v>357000</v>
      </c>
      <c r="T21" s="57">
        <f>S21*D21</f>
        <v>5712000</v>
      </c>
      <c r="U21" s="86">
        <v>904500</v>
      </c>
      <c r="V21" s="58">
        <f t="shared" si="8"/>
        <v>959674.5</v>
      </c>
      <c r="W21" s="14">
        <f t="shared" si="9"/>
        <v>182338</v>
      </c>
      <c r="X21" s="14">
        <f t="shared" si="10"/>
        <v>1142013</v>
      </c>
      <c r="Y21" s="15">
        <f>ROUND(X21*D21,0)</f>
        <v>18272208</v>
      </c>
      <c r="Z21" s="94">
        <f t="shared" si="11"/>
        <v>72000</v>
      </c>
      <c r="AA21" s="88">
        <f t="shared" si="12"/>
        <v>13680</v>
      </c>
      <c r="AB21" s="88">
        <f t="shared" si="13"/>
        <v>85680</v>
      </c>
      <c r="AC21" s="89">
        <f>AB21*D21</f>
        <v>1370880</v>
      </c>
      <c r="AD21" s="9"/>
      <c r="AE21" s="44">
        <f t="shared" si="14"/>
        <v>149000</v>
      </c>
      <c r="AF21" s="45">
        <f t="shared" si="15"/>
        <v>106780.14796768171</v>
      </c>
      <c r="AG21" s="47">
        <f t="shared" si="16"/>
        <v>0.71664528837370278</v>
      </c>
    </row>
    <row r="22" spans="1:33" ht="13.5" customHeight="1" thickBot="1" x14ac:dyDescent="0.25">
      <c r="A22" s="141" t="s">
        <v>16</v>
      </c>
      <c r="B22" s="142"/>
      <c r="C22" s="142"/>
      <c r="D22" s="142"/>
      <c r="E22" s="98">
        <f>SUM(H19:H21)</f>
        <v>46845540</v>
      </c>
      <c r="F22" s="99"/>
      <c r="G22" s="99"/>
      <c r="H22" s="100"/>
      <c r="I22" s="101">
        <f>SUM(L19:L21)</f>
        <v>38644060</v>
      </c>
      <c r="J22" s="102"/>
      <c r="K22" s="102"/>
      <c r="L22" s="103"/>
      <c r="M22" s="101"/>
      <c r="N22" s="102"/>
      <c r="O22" s="102"/>
      <c r="P22" s="102"/>
      <c r="Q22" s="98">
        <f>SUM(T19:T21)</f>
        <v>42432544</v>
      </c>
      <c r="R22" s="99"/>
      <c r="S22" s="99"/>
      <c r="T22" s="100"/>
      <c r="U22" s="98">
        <f>SUM(Y19:Y21)</f>
        <v>52686000</v>
      </c>
      <c r="V22" s="99"/>
      <c r="W22" s="99"/>
      <c r="X22" s="99"/>
      <c r="Y22" s="100"/>
      <c r="Z22" s="135">
        <f>SUM(AC19:AC21)</f>
        <v>38060960</v>
      </c>
      <c r="AA22" s="136"/>
      <c r="AB22" s="136"/>
      <c r="AC22" s="137"/>
      <c r="AD22" s="10"/>
      <c r="AE22" s="46">
        <f>SUM(AE19:AE21)</f>
        <v>8086466.666666667</v>
      </c>
      <c r="AF22" s="104">
        <f>SUM(AF19:AF21)</f>
        <v>928448.80095570569</v>
      </c>
      <c r="AG22" s="105"/>
    </row>
    <row r="23" spans="1:33" ht="6.75" customHeight="1" thickBot="1" x14ac:dyDescent="0.25">
      <c r="A23" s="78"/>
      <c r="B23" s="28"/>
      <c r="C23" s="28"/>
      <c r="D23" s="28"/>
      <c r="E23" s="28"/>
      <c r="F23" s="28"/>
      <c r="G23" s="28"/>
      <c r="H23" s="28"/>
      <c r="I23" s="28"/>
      <c r="J23" s="28"/>
      <c r="K23" s="28"/>
      <c r="L23" s="28"/>
      <c r="M23" s="28"/>
      <c r="N23" s="28"/>
      <c r="O23" s="28"/>
      <c r="P23" s="28"/>
      <c r="Q23" s="28"/>
      <c r="R23" s="28"/>
      <c r="S23" s="28"/>
      <c r="T23" s="32"/>
      <c r="U23" s="79"/>
      <c r="V23" s="79"/>
      <c r="W23" s="79"/>
      <c r="X23" s="79"/>
      <c r="Y23" s="79"/>
      <c r="Z23" s="31"/>
      <c r="AA23" s="79"/>
      <c r="AB23" s="79"/>
      <c r="AC23" s="80"/>
      <c r="AD23" s="11"/>
    </row>
    <row r="24" spans="1:33" ht="15" customHeight="1" x14ac:dyDescent="0.2">
      <c r="A24" s="127" t="s">
        <v>8</v>
      </c>
      <c r="B24" s="128"/>
      <c r="C24" s="128"/>
      <c r="D24" s="128"/>
      <c r="E24" s="128"/>
      <c r="F24" s="128"/>
      <c r="G24" s="128"/>
      <c r="H24" s="128"/>
      <c r="I24" s="128"/>
      <c r="J24" s="128"/>
      <c r="K24" s="128"/>
      <c r="L24" s="128"/>
      <c r="M24" s="128"/>
      <c r="N24" s="128"/>
      <c r="O24" s="128"/>
      <c r="P24" s="128"/>
      <c r="Q24" s="128"/>
      <c r="R24" s="128"/>
      <c r="S24" s="128"/>
      <c r="T24" s="128"/>
      <c r="U24" s="128"/>
      <c r="V24" s="128"/>
      <c r="W24" s="128"/>
      <c r="X24" s="128"/>
      <c r="Y24" s="128"/>
      <c r="Z24" s="128"/>
      <c r="AA24" s="128"/>
      <c r="AB24" s="128"/>
      <c r="AC24" s="129"/>
      <c r="AD24" s="10"/>
    </row>
    <row r="25" spans="1:33" ht="123.75" customHeight="1" x14ac:dyDescent="0.2">
      <c r="A25" s="138" t="s">
        <v>44</v>
      </c>
      <c r="B25" s="139"/>
      <c r="C25" s="139"/>
      <c r="D25" s="139"/>
      <c r="E25" s="139"/>
      <c r="F25" s="139"/>
      <c r="G25" s="139"/>
      <c r="H25" s="139"/>
      <c r="I25" s="139"/>
      <c r="J25" s="139"/>
      <c r="K25" s="139"/>
      <c r="L25" s="139"/>
      <c r="M25" s="139"/>
      <c r="N25" s="139"/>
      <c r="O25" s="139"/>
      <c r="P25" s="139"/>
      <c r="Q25" s="139"/>
      <c r="R25" s="139"/>
      <c r="S25" s="139"/>
      <c r="T25" s="139"/>
      <c r="U25" s="139"/>
      <c r="V25" s="139"/>
      <c r="W25" s="139"/>
      <c r="X25" s="139"/>
      <c r="Y25" s="139"/>
      <c r="Z25" s="139"/>
      <c r="AA25" s="139"/>
      <c r="AB25" s="139"/>
      <c r="AC25" s="140"/>
      <c r="AD25" s="10"/>
    </row>
    <row r="26" spans="1:33" ht="86.25" customHeight="1" x14ac:dyDescent="0.2">
      <c r="A26" s="124" t="s">
        <v>45</v>
      </c>
      <c r="B26" s="125"/>
      <c r="C26" s="125"/>
      <c r="D26" s="125"/>
      <c r="E26" s="125"/>
      <c r="F26" s="125"/>
      <c r="G26" s="125"/>
      <c r="H26" s="125"/>
      <c r="I26" s="125"/>
      <c r="J26" s="125"/>
      <c r="K26" s="125"/>
      <c r="L26" s="125"/>
      <c r="M26" s="125"/>
      <c r="N26" s="125"/>
      <c r="O26" s="125"/>
      <c r="P26" s="125"/>
      <c r="Q26" s="125"/>
      <c r="R26" s="125"/>
      <c r="S26" s="125"/>
      <c r="T26" s="125"/>
      <c r="U26" s="125"/>
      <c r="V26" s="125"/>
      <c r="W26" s="125"/>
      <c r="X26" s="125"/>
      <c r="Y26" s="125"/>
      <c r="Z26" s="125"/>
      <c r="AA26" s="125"/>
      <c r="AB26" s="125"/>
      <c r="AC26" s="126"/>
      <c r="AD26" s="10"/>
    </row>
    <row r="27" spans="1:33" x14ac:dyDescent="0.2">
      <c r="A27" s="81"/>
      <c r="B27" s="25"/>
      <c r="C27" s="25"/>
      <c r="D27" s="25"/>
      <c r="E27" s="25"/>
      <c r="F27" s="25"/>
      <c r="G27" s="25"/>
      <c r="H27" s="25"/>
      <c r="I27" s="25"/>
      <c r="J27" s="25"/>
      <c r="K27" s="25"/>
      <c r="L27" s="25"/>
      <c r="M27" s="25"/>
      <c r="N27" s="25"/>
      <c r="O27" s="25"/>
      <c r="P27" s="25"/>
      <c r="Q27" s="25"/>
      <c r="R27" s="25"/>
      <c r="S27" s="25"/>
      <c r="T27" s="26"/>
      <c r="U27" s="26"/>
      <c r="V27" s="26"/>
      <c r="W27" s="26"/>
      <c r="X27" s="26"/>
      <c r="Y27" s="26"/>
      <c r="Z27" s="26"/>
      <c r="AA27" s="26"/>
      <c r="AB27" s="26"/>
      <c r="AC27" s="75"/>
      <c r="AD27" s="6"/>
    </row>
    <row r="28" spans="1:33" x14ac:dyDescent="0.2">
      <c r="A28" s="73"/>
      <c r="B28" s="26"/>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75"/>
    </row>
    <row r="29" spans="1:33" x14ac:dyDescent="0.2">
      <c r="A29" s="73"/>
      <c r="B29" s="26"/>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75"/>
    </row>
    <row r="30" spans="1:33" x14ac:dyDescent="0.2">
      <c r="A30" s="73"/>
      <c r="B30" s="26"/>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75"/>
    </row>
    <row r="31" spans="1:33" x14ac:dyDescent="0.2">
      <c r="A31" s="73"/>
      <c r="B31" s="26"/>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75"/>
    </row>
    <row r="32" spans="1:33" x14ac:dyDescent="0.2">
      <c r="A32" s="73"/>
      <c r="B32" s="26"/>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75"/>
    </row>
    <row r="33" spans="1:29" x14ac:dyDescent="0.2">
      <c r="A33" s="73"/>
      <c r="B33" s="26"/>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75"/>
    </row>
    <row r="34" spans="1:29" x14ac:dyDescent="0.2">
      <c r="A34" s="26"/>
      <c r="B34" s="26"/>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75"/>
    </row>
    <row r="35" spans="1:29" ht="13.5" thickBot="1" x14ac:dyDescent="0.25">
      <c r="A35" s="82"/>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83"/>
    </row>
    <row r="36" spans="1:29" x14ac:dyDescent="0.2">
      <c r="A36" s="26"/>
      <c r="B36" s="26"/>
      <c r="C36" s="26"/>
      <c r="D36" s="26"/>
      <c r="E36" s="26"/>
      <c r="F36" s="26"/>
      <c r="G36" s="26"/>
      <c r="H36" s="26"/>
      <c r="I36" s="26"/>
      <c r="J36" s="26"/>
      <c r="K36" s="26"/>
      <c r="L36" s="26"/>
      <c r="M36" s="26"/>
      <c r="N36" s="26"/>
      <c r="O36" s="26"/>
      <c r="P36" s="26"/>
      <c r="Q36" s="26"/>
      <c r="R36" s="26"/>
      <c r="S36" s="26"/>
      <c r="T36" s="26"/>
      <c r="U36" s="26"/>
      <c r="V36" s="26"/>
      <c r="W36" s="26"/>
      <c r="X36" s="26"/>
      <c r="Y36" s="26"/>
      <c r="Z36" s="26"/>
      <c r="AA36" s="26"/>
      <c r="AB36" s="26"/>
      <c r="AC36" s="26"/>
    </row>
    <row r="37" spans="1:29" x14ac:dyDescent="0.2">
      <c r="A37" s="26"/>
      <c r="B37" s="26"/>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row>
    <row r="38" spans="1:29" x14ac:dyDescent="0.2">
      <c r="A38" s="26"/>
      <c r="B38" s="26"/>
      <c r="C38" s="26"/>
      <c r="D38" s="26"/>
      <c r="E38" s="26"/>
      <c r="F38" s="26"/>
      <c r="G38" s="26"/>
      <c r="H38" s="27"/>
      <c r="I38" s="26"/>
      <c r="J38" s="26"/>
      <c r="K38" s="26"/>
      <c r="L38" s="26"/>
      <c r="M38" s="26"/>
      <c r="N38" s="26"/>
      <c r="O38" s="26"/>
      <c r="P38" s="26"/>
      <c r="Q38" s="26"/>
      <c r="R38" s="26"/>
      <c r="S38" s="26"/>
      <c r="T38" s="26"/>
      <c r="U38" s="26"/>
      <c r="V38" s="26"/>
      <c r="W38" s="26"/>
      <c r="X38" s="26"/>
      <c r="Y38" s="26"/>
      <c r="Z38" s="26"/>
      <c r="AA38" s="26"/>
      <c r="AB38" s="26"/>
      <c r="AC38" s="26"/>
    </row>
    <row r="39" spans="1:29" x14ac:dyDescent="0.2">
      <c r="B39" s="26"/>
      <c r="C39" s="26"/>
      <c r="D39" s="26"/>
      <c r="E39" s="26"/>
      <c r="F39" s="26"/>
      <c r="G39" s="26"/>
      <c r="H39" s="26"/>
      <c r="I39" s="26"/>
      <c r="J39" s="26"/>
      <c r="K39" s="26"/>
      <c r="L39" s="26"/>
      <c r="M39" s="26"/>
      <c r="N39" s="26"/>
      <c r="O39" s="26"/>
      <c r="P39" s="26"/>
      <c r="Q39" s="26"/>
      <c r="R39" s="26"/>
      <c r="S39" s="26"/>
      <c r="T39" s="26"/>
      <c r="U39" s="26"/>
      <c r="V39" s="26"/>
      <c r="W39" s="26"/>
      <c r="X39" s="26"/>
      <c r="Y39" s="26"/>
      <c r="Z39" s="26"/>
      <c r="AA39" s="26"/>
      <c r="AB39" s="26"/>
      <c r="AC39" s="26"/>
    </row>
    <row r="40" spans="1:29" x14ac:dyDescent="0.2">
      <c r="B40" s="26"/>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row>
  </sheetData>
  <mergeCells count="34">
    <mergeCell ref="A15:AC15"/>
    <mergeCell ref="A26:AC26"/>
    <mergeCell ref="A24:AC24"/>
    <mergeCell ref="G11:J11"/>
    <mergeCell ref="G10:J10"/>
    <mergeCell ref="G12:J12"/>
    <mergeCell ref="G13:J13"/>
    <mergeCell ref="E17:H17"/>
    <mergeCell ref="I17:L17"/>
    <mergeCell ref="M17:P17"/>
    <mergeCell ref="Q17:T17"/>
    <mergeCell ref="A17:D17"/>
    <mergeCell ref="Z17:AC17"/>
    <mergeCell ref="Z22:AC22"/>
    <mergeCell ref="A25:AC25"/>
    <mergeCell ref="A22:D22"/>
    <mergeCell ref="AD1:AD2"/>
    <mergeCell ref="A3:B3"/>
    <mergeCell ref="B4:D4"/>
    <mergeCell ref="A6:B6"/>
    <mergeCell ref="G9:J9"/>
    <mergeCell ref="A2:AC2"/>
    <mergeCell ref="E4:AC4"/>
    <mergeCell ref="C6:AC6"/>
    <mergeCell ref="A7:AC7"/>
    <mergeCell ref="A16:D16"/>
    <mergeCell ref="AE17:AG17"/>
    <mergeCell ref="E22:H22"/>
    <mergeCell ref="I22:L22"/>
    <mergeCell ref="M22:P22"/>
    <mergeCell ref="Q22:T22"/>
    <mergeCell ref="AF22:AG22"/>
    <mergeCell ref="U17:Y17"/>
    <mergeCell ref="U22:Y22"/>
  </mergeCells>
  <pageMargins left="0.7" right="0.7" top="0.75" bottom="0.75" header="0.3" footer="0.3"/>
  <pageSetup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Conservación-Restauración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Giraldo Torres</dc:creator>
  <cp:lastModifiedBy>Prestamo</cp:lastModifiedBy>
  <cp:lastPrinted>2020-11-27T22:30:43Z</cp:lastPrinted>
  <dcterms:created xsi:type="dcterms:W3CDTF">2016-04-19T14:13:44Z</dcterms:created>
  <dcterms:modified xsi:type="dcterms:W3CDTF">2021-04-20T17:24:29Z</dcterms:modified>
</cp:coreProperties>
</file>