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5.xml" ContentType="application/vnd.openxmlformats-officedocument.drawing+xml"/>
  <Override PartName="/xl/comments3.xml" ContentType="application/vnd.openxmlformats-officedocument.spreadsheetml.comments+xml"/>
  <Override PartName="/xl/charts/chart4.xml" ContentType="application/vnd.openxmlformats-officedocument.drawingml.chart+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defaultThemeVersion="166925"/>
  <mc:AlternateContent xmlns:mc="http://schemas.openxmlformats.org/markup-compatibility/2006">
    <mc:Choice Requires="x15">
      <x15ac:absPath xmlns:x15ac="http://schemas.microsoft.com/office/spreadsheetml/2010/11/ac" url="C:\Users\Juan Carlos Mancera\Documents\Juank\Disico Contrato No 19001328 H2 DE 2019\Disico Informes\Informes finales\Informes 2021\"/>
    </mc:Choice>
  </mc:AlternateContent>
  <xr:revisionPtr revIDLastSave="0" documentId="13_ncr:1_{35AF975C-3B45-4DB6-9BE0-B6CAB75C4335}" xr6:coauthVersionLast="47" xr6:coauthVersionMax="47" xr10:uidLastSave="{00000000-0000-0000-0000-000000000000}"/>
  <bookViews>
    <workbookView xWindow="-108" yWindow="-108" windowWidth="23256" windowHeight="12576" xr2:uid="{00000000-000D-0000-FFFF-FFFF00000000}"/>
  </bookViews>
  <sheets>
    <sheet name="Control" sheetId="1" r:id="rId1"/>
    <sheet name="Financiero" sheetId="12" r:id="rId2"/>
    <sheet name="Planeacion" sheetId="3" r:id="rId3"/>
    <sheet name="Avance" sheetId="4" r:id="rId4"/>
    <sheet name="horas_Hombre" sheetId="5" r:id="rId5"/>
    <sheet name="Hseq" sheetId="8" r:id="rId6"/>
    <sheet name="Anexos" sheetId="9" r:id="rId7"/>
  </sheets>
  <externalReferences>
    <externalReference r:id="rId8"/>
    <externalReference r:id="rId9"/>
  </externalReferences>
  <definedNames>
    <definedName name="_xlnm.Print_Area" localSheetId="6">Anexos!$A$1:$P$293</definedName>
    <definedName name="_xlnm.Print_Area" localSheetId="0">Control!$A$8:$AK$128</definedName>
    <definedName name="_xlnm.Print_Area" localSheetId="5">Hseq!$A$1:$AJ$41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89" i="1" l="1"/>
  <c r="H84" i="1"/>
  <c r="AB13" i="5"/>
  <c r="AC13" i="5"/>
  <c r="AD13" i="5"/>
  <c r="AE13" i="5"/>
  <c r="AF13" i="5"/>
  <c r="AG13" i="5"/>
  <c r="AH13" i="5"/>
  <c r="AA13" i="5"/>
  <c r="Z13" i="5" l="1"/>
  <c r="Y13" i="5" l="1"/>
  <c r="Z34" i="1"/>
  <c r="N84" i="1" l="1"/>
  <c r="X13" i="5"/>
  <c r="W13" i="5" l="1"/>
  <c r="Z31" i="1"/>
  <c r="Z36" i="1"/>
  <c r="V13" i="5" l="1"/>
  <c r="Z89" i="1" l="1"/>
  <c r="U11" i="5"/>
  <c r="U13" i="5" s="1"/>
  <c r="L116" i="12" l="1"/>
  <c r="H108" i="12"/>
  <c r="M108" i="12" s="1"/>
  <c r="H107" i="12"/>
  <c r="H106" i="12"/>
  <c r="L106" i="12" s="1"/>
  <c r="H105" i="12"/>
  <c r="M104" i="12"/>
  <c r="L104" i="12"/>
  <c r="H100" i="12"/>
  <c r="M99" i="12"/>
  <c r="L99" i="12"/>
  <c r="H98" i="12"/>
  <c r="H97" i="12"/>
  <c r="M97" i="12" s="1"/>
  <c r="H96" i="12"/>
  <c r="L96" i="12" s="1"/>
  <c r="H95" i="12"/>
  <c r="H94" i="12"/>
  <c r="L94" i="12" s="1"/>
  <c r="H93" i="12"/>
  <c r="M93" i="12" s="1"/>
  <c r="H92" i="12"/>
  <c r="M92" i="12" s="1"/>
  <c r="M91" i="12"/>
  <c r="L91" i="12"/>
  <c r="H89" i="12"/>
  <c r="M89" i="12" s="1"/>
  <c r="H88" i="12"/>
  <c r="M88" i="12" s="1"/>
  <c r="H87" i="12"/>
  <c r="M87" i="12" s="1"/>
  <c r="H86" i="12"/>
  <c r="H85" i="12"/>
  <c r="L85" i="12" s="1"/>
  <c r="H84" i="12"/>
  <c r="M84" i="12" s="1"/>
  <c r="H83" i="12"/>
  <c r="H82" i="12"/>
  <c r="L82" i="12" s="1"/>
  <c r="H81" i="12"/>
  <c r="M81" i="12" s="1"/>
  <c r="H80" i="12"/>
  <c r="M80" i="12" s="1"/>
  <c r="H79" i="12"/>
  <c r="M79" i="12" s="1"/>
  <c r="H78" i="12"/>
  <c r="H77" i="12"/>
  <c r="L77" i="12" s="1"/>
  <c r="H76" i="12"/>
  <c r="L76" i="12" s="1"/>
  <c r="H75" i="12"/>
  <c r="H73" i="12"/>
  <c r="H72" i="12"/>
  <c r="L72" i="12" s="1"/>
  <c r="H71" i="12"/>
  <c r="M71" i="12" s="1"/>
  <c r="H70" i="12"/>
  <c r="M70" i="12" s="1"/>
  <c r="H69" i="12"/>
  <c r="M69" i="12" s="1"/>
  <c r="H68" i="12"/>
  <c r="H67" i="12"/>
  <c r="L67" i="12" s="1"/>
  <c r="H66" i="12"/>
  <c r="L66" i="12" s="1"/>
  <c r="H65" i="12"/>
  <c r="H64" i="12"/>
  <c r="L64" i="12" s="1"/>
  <c r="H63" i="12"/>
  <c r="M63" i="12" s="1"/>
  <c r="H62" i="12"/>
  <c r="M62" i="12" s="1"/>
  <c r="H61" i="12"/>
  <c r="M61" i="12" s="1"/>
  <c r="H60" i="12"/>
  <c r="H59" i="12"/>
  <c r="L59" i="12" s="1"/>
  <c r="H58" i="12"/>
  <c r="L58" i="12" s="1"/>
  <c r="L57" i="12"/>
  <c r="N57" i="12" s="1"/>
  <c r="H56" i="12"/>
  <c r="L56" i="12" s="1"/>
  <c r="H55" i="12"/>
  <c r="H54" i="12"/>
  <c r="L54" i="12" s="1"/>
  <c r="H53" i="12"/>
  <c r="M53" i="12" s="1"/>
  <c r="H52" i="12"/>
  <c r="M52" i="12" s="1"/>
  <c r="H51" i="12"/>
  <c r="L51" i="12" s="1"/>
  <c r="H50" i="12"/>
  <c r="H49" i="12"/>
  <c r="L49" i="12" s="1"/>
  <c r="H48" i="12"/>
  <c r="M48" i="12" s="1"/>
  <c r="H47" i="12"/>
  <c r="L47" i="12" s="1"/>
  <c r="H44" i="12"/>
  <c r="M44" i="12" s="1"/>
  <c r="H43" i="12"/>
  <c r="L43" i="12" s="1"/>
  <c r="H42" i="12"/>
  <c r="M42" i="12" s="1"/>
  <c r="H41" i="12"/>
  <c r="L41" i="12" s="1"/>
  <c r="H40" i="12"/>
  <c r="H39" i="12"/>
  <c r="M39" i="12" s="1"/>
  <c r="H38" i="12"/>
  <c r="H37" i="12"/>
  <c r="L37" i="12" s="1"/>
  <c r="H36" i="12"/>
  <c r="M36" i="12" s="1"/>
  <c r="H35" i="12"/>
  <c r="L35" i="12" s="1"/>
  <c r="H34" i="12"/>
  <c r="M34" i="12" s="1"/>
  <c r="H33" i="12"/>
  <c r="L33" i="12" s="1"/>
  <c r="H32" i="12"/>
  <c r="H31" i="12"/>
  <c r="L31" i="12" s="1"/>
  <c r="H30" i="12"/>
  <c r="L30" i="12" s="1"/>
  <c r="H29" i="12"/>
  <c r="M29" i="12" s="1"/>
  <c r="H28" i="12"/>
  <c r="M28" i="12" s="1"/>
  <c r="H27" i="12"/>
  <c r="L27" i="12" s="1"/>
  <c r="H26" i="12"/>
  <c r="L26" i="12" s="1"/>
  <c r="H25" i="12"/>
  <c r="L25" i="12" s="1"/>
  <c r="L24" i="12"/>
  <c r="H23" i="12"/>
  <c r="L23" i="12" s="1"/>
  <c r="H22" i="12"/>
  <c r="M22" i="12" s="1"/>
  <c r="H21" i="12"/>
  <c r="L21" i="12" s="1"/>
  <c r="H20" i="12"/>
  <c r="H19" i="12"/>
  <c r="L19" i="12" s="1"/>
  <c r="H18" i="12"/>
  <c r="H17" i="12"/>
  <c r="M17" i="12" s="1"/>
  <c r="H16" i="12"/>
  <c r="M16" i="12" s="1"/>
  <c r="H15" i="12"/>
  <c r="L15" i="12" s="1"/>
  <c r="H14" i="12"/>
  <c r="M14" i="12" s="1"/>
  <c r="H13" i="12"/>
  <c r="L13" i="12" s="1"/>
  <c r="H12" i="12"/>
  <c r="H11" i="12"/>
  <c r="M11" i="12" s="1"/>
  <c r="H3" i="12"/>
  <c r="N99" i="12" l="1"/>
  <c r="N91" i="12"/>
  <c r="L42" i="12"/>
  <c r="N42" i="12" s="1"/>
  <c r="L48" i="12"/>
  <c r="N48" i="12" s="1"/>
  <c r="M66" i="12"/>
  <c r="N66" i="12" s="1"/>
  <c r="L84" i="12"/>
  <c r="N84" i="12" s="1"/>
  <c r="L14" i="12"/>
  <c r="N14" i="12" s="1"/>
  <c r="L29" i="12"/>
  <c r="N29" i="12" s="1"/>
  <c r="M33" i="12"/>
  <c r="M31" i="12"/>
  <c r="N31" i="12" s="1"/>
  <c r="M56" i="12"/>
  <c r="N56" i="12" s="1"/>
  <c r="M72" i="12"/>
  <c r="N72" i="12" s="1"/>
  <c r="M76" i="12"/>
  <c r="N76" i="12" s="1"/>
  <c r="M85" i="12"/>
  <c r="N85" i="12" s="1"/>
  <c r="L92" i="12"/>
  <c r="N92" i="12" s="1"/>
  <c r="M51" i="12"/>
  <c r="N51" i="12" s="1"/>
  <c r="M96" i="12"/>
  <c r="N96" i="12" s="1"/>
  <c r="M58" i="12"/>
  <c r="N58" i="12" s="1"/>
  <c r="M94" i="12"/>
  <c r="N94" i="12" s="1"/>
  <c r="L53" i="12"/>
  <c r="N53" i="12" s="1"/>
  <c r="L62" i="12"/>
  <c r="N62" i="12" s="1"/>
  <c r="M64" i="12"/>
  <c r="N64" i="12" s="1"/>
  <c r="L70" i="12"/>
  <c r="N70" i="12" s="1"/>
  <c r="L80" i="12"/>
  <c r="N80" i="12" s="1"/>
  <c r="M82" i="12"/>
  <c r="N82" i="12" s="1"/>
  <c r="L88" i="12"/>
  <c r="N88" i="12" s="1"/>
  <c r="L108" i="12"/>
  <c r="N108" i="12" s="1"/>
  <c r="M23" i="12"/>
  <c r="N23" i="12" s="1"/>
  <c r="M27" i="12"/>
  <c r="N27" i="12" s="1"/>
  <c r="M35" i="12"/>
  <c r="N35" i="12" s="1"/>
  <c r="L44" i="12"/>
  <c r="N44" i="12" s="1"/>
  <c r="L11" i="12"/>
  <c r="N11" i="12" s="1"/>
  <c r="M13" i="12"/>
  <c r="N13" i="12" s="1"/>
  <c r="M19" i="12"/>
  <c r="N19" i="12" s="1"/>
  <c r="M26" i="12"/>
  <c r="N26" i="12" s="1"/>
  <c r="L34" i="12"/>
  <c r="N34" i="12" s="1"/>
  <c r="M37" i="12"/>
  <c r="N37" i="12" s="1"/>
  <c r="M47" i="12"/>
  <c r="N47" i="12" s="1"/>
  <c r="M59" i="12"/>
  <c r="N59" i="12" s="1"/>
  <c r="L61" i="12"/>
  <c r="N61" i="12" s="1"/>
  <c r="L69" i="12"/>
  <c r="N69" i="12" s="1"/>
  <c r="M77" i="12"/>
  <c r="N77" i="12" s="1"/>
  <c r="L79" i="12"/>
  <c r="N79" i="12" s="1"/>
  <c r="L87" i="12"/>
  <c r="N87" i="12" s="1"/>
  <c r="L93" i="12"/>
  <c r="N93" i="12" s="1"/>
  <c r="L97" i="12"/>
  <c r="N97" i="12" s="1"/>
  <c r="N104" i="12"/>
  <c r="M106" i="12"/>
  <c r="N106" i="12" s="1"/>
  <c r="L17" i="12"/>
  <c r="N17" i="12" s="1"/>
  <c r="L22" i="12"/>
  <c r="N22" i="12" s="1"/>
  <c r="M15" i="12"/>
  <c r="N15" i="12" s="1"/>
  <c r="M43" i="12"/>
  <c r="N43" i="12" s="1"/>
  <c r="M49" i="12"/>
  <c r="N49" i="12" s="1"/>
  <c r="L52" i="12"/>
  <c r="N52" i="12" s="1"/>
  <c r="M54" i="12"/>
  <c r="N54" i="12" s="1"/>
  <c r="L63" i="12"/>
  <c r="N63" i="12" s="1"/>
  <c r="M67" i="12"/>
  <c r="N67" i="12" s="1"/>
  <c r="L81" i="12"/>
  <c r="N81" i="12" s="1"/>
  <c r="L40" i="12"/>
  <c r="M55" i="12"/>
  <c r="L55" i="12"/>
  <c r="M38" i="12"/>
  <c r="M50" i="12"/>
  <c r="L50" i="12"/>
  <c r="M100" i="12"/>
  <c r="L100" i="12"/>
  <c r="M18" i="12"/>
  <c r="M25" i="12"/>
  <c r="N25" i="12" s="1"/>
  <c r="L32" i="12"/>
  <c r="L38" i="12"/>
  <c r="L12" i="12"/>
  <c r="L18" i="12"/>
  <c r="M32" i="12"/>
  <c r="L36" i="12"/>
  <c r="N36" i="12" s="1"/>
  <c r="M65" i="12"/>
  <c r="L65" i="12"/>
  <c r="M68" i="12"/>
  <c r="L68" i="12"/>
  <c r="M83" i="12"/>
  <c r="L83" i="12"/>
  <c r="M86" i="12"/>
  <c r="L86" i="12"/>
  <c r="M95" i="12"/>
  <c r="L95" i="12"/>
  <c r="H109" i="12"/>
  <c r="M105" i="12"/>
  <c r="L20" i="12"/>
  <c r="M20" i="12"/>
  <c r="M73" i="12"/>
  <c r="L73" i="12"/>
  <c r="M107" i="12"/>
  <c r="L107" i="12"/>
  <c r="M12" i="12"/>
  <c r="M21" i="12"/>
  <c r="N33" i="12"/>
  <c r="L39" i="12"/>
  <c r="N39" i="12" s="1"/>
  <c r="M60" i="12"/>
  <c r="L60" i="12"/>
  <c r="L71" i="12"/>
  <c r="N71" i="12" s="1"/>
  <c r="M75" i="12"/>
  <c r="L75" i="12"/>
  <c r="M78" i="12"/>
  <c r="L78" i="12"/>
  <c r="L89" i="12"/>
  <c r="N89" i="12" s="1"/>
  <c r="L105" i="12"/>
  <c r="M40" i="12"/>
  <c r="L16" i="12"/>
  <c r="N16" i="12" s="1"/>
  <c r="M30" i="12"/>
  <c r="N30" i="12" s="1"/>
  <c r="M41" i="12"/>
  <c r="N41" i="12" s="1"/>
  <c r="M98" i="12"/>
  <c r="L98" i="12"/>
  <c r="N98" i="12" s="1"/>
  <c r="H101" i="12"/>
  <c r="L28" i="12"/>
  <c r="N28" i="12" s="1"/>
  <c r="N78" i="12" l="1"/>
  <c r="N55" i="12"/>
  <c r="N50" i="12"/>
  <c r="N95" i="12"/>
  <c r="N65" i="12"/>
  <c r="N75" i="12"/>
  <c r="M109" i="12"/>
  <c r="N86" i="12"/>
  <c r="N68" i="12"/>
  <c r="N60" i="12"/>
  <c r="N83" i="12"/>
  <c r="M101" i="12"/>
  <c r="M102" i="12" s="1"/>
  <c r="M103" i="12" s="1"/>
  <c r="N21" i="12"/>
  <c r="N107" i="12"/>
  <c r="N20" i="12"/>
  <c r="N18" i="12"/>
  <c r="N38" i="12"/>
  <c r="N100" i="12"/>
  <c r="L109" i="12"/>
  <c r="N105" i="12"/>
  <c r="H111" i="12"/>
  <c r="H110" i="12"/>
  <c r="N12" i="12"/>
  <c r="H102" i="12"/>
  <c r="H103" i="12" s="1"/>
  <c r="N73" i="12"/>
  <c r="L101" i="12"/>
  <c r="N32" i="12"/>
  <c r="N40" i="12"/>
  <c r="I87" i="12" l="1"/>
  <c r="I79" i="12"/>
  <c r="I69" i="12"/>
  <c r="I61" i="12"/>
  <c r="I51" i="12"/>
  <c r="I37" i="12"/>
  <c r="I29" i="12"/>
  <c r="I17" i="12"/>
  <c r="I97" i="12"/>
  <c r="I85" i="12"/>
  <c r="I77" i="12"/>
  <c r="I67" i="12"/>
  <c r="I59" i="12"/>
  <c r="I57" i="12"/>
  <c r="I49" i="12"/>
  <c r="I42" i="12"/>
  <c r="I35" i="12"/>
  <c r="I86" i="12"/>
  <c r="I71" i="12"/>
  <c r="I26" i="12"/>
  <c r="I21" i="12"/>
  <c r="I14" i="12"/>
  <c r="I22" i="12"/>
  <c r="I11" i="12"/>
  <c r="I96" i="12"/>
  <c r="I84" i="12"/>
  <c r="I66" i="12"/>
  <c r="I89" i="12"/>
  <c r="I68" i="12"/>
  <c r="I39" i="12"/>
  <c r="I23" i="12"/>
  <c r="I27" i="12"/>
  <c r="I76" i="12"/>
  <c r="I44" i="12"/>
  <c r="I31" i="12"/>
  <c r="I13" i="12"/>
  <c r="I43" i="12"/>
  <c r="I56" i="12"/>
  <c r="I48" i="12"/>
  <c r="I34" i="12"/>
  <c r="I58" i="12"/>
  <c r="I47" i="12"/>
  <c r="I15" i="12"/>
  <c r="I100" i="12"/>
  <c r="I28" i="12"/>
  <c r="I75" i="12"/>
  <c r="I33" i="12"/>
  <c r="I93" i="12"/>
  <c r="I54" i="12"/>
  <c r="I30" i="12"/>
  <c r="I36" i="12"/>
  <c r="I52" i="12"/>
  <c r="I19" i="12"/>
  <c r="I88" i="12"/>
  <c r="I38" i="12"/>
  <c r="I95" i="12"/>
  <c r="I40" i="12"/>
  <c r="I32" i="12"/>
  <c r="I53" i="12"/>
  <c r="I73" i="12"/>
  <c r="I64" i="12"/>
  <c r="I16" i="12"/>
  <c r="I83" i="12"/>
  <c r="I60" i="12"/>
  <c r="I72" i="12"/>
  <c r="I94" i="12"/>
  <c r="I55" i="12"/>
  <c r="I50" i="12"/>
  <c r="I65" i="12"/>
  <c r="I78" i="12"/>
  <c r="I81" i="12"/>
  <c r="I41" i="12"/>
  <c r="I63" i="12"/>
  <c r="I62" i="12"/>
  <c r="I82" i="12"/>
  <c r="I12" i="12"/>
  <c r="I20" i="12"/>
  <c r="I70" i="12"/>
  <c r="I80" i="12"/>
  <c r="I98" i="12"/>
  <c r="I18" i="12"/>
  <c r="I25" i="12"/>
  <c r="I92" i="12"/>
  <c r="N109" i="12"/>
  <c r="H112" i="12"/>
  <c r="L102" i="12"/>
  <c r="N102" i="12" s="1"/>
  <c r="N101" i="12"/>
  <c r="L103" i="12" l="1"/>
  <c r="N103" i="12" s="1"/>
  <c r="G113" i="12"/>
  <c r="I101" i="12"/>
  <c r="I102" i="12" l="1"/>
  <c r="I103" i="12" s="1"/>
  <c r="I105" i="12"/>
  <c r="I108" i="12"/>
  <c r="I106" i="12"/>
  <c r="I107" i="12"/>
  <c r="G115" i="12"/>
  <c r="I110" i="12"/>
  <c r="I111" i="12"/>
  <c r="I112" i="12"/>
  <c r="I109" i="12" l="1"/>
  <c r="I113" i="12" s="1"/>
  <c r="M110" i="12"/>
  <c r="L110" i="12"/>
  <c r="N110" i="12" l="1"/>
  <c r="L111" i="12"/>
  <c r="M111" i="12"/>
  <c r="M112" i="12" s="1"/>
  <c r="L112" i="12" l="1"/>
  <c r="N112" i="12" s="1"/>
  <c r="N111" i="12"/>
  <c r="M113" i="12"/>
  <c r="M115" i="12" s="1"/>
  <c r="N113" i="12" l="1"/>
  <c r="N115" i="12" s="1"/>
  <c r="N117" i="12" s="1"/>
  <c r="L113" i="12"/>
  <c r="L115" i="12" s="1"/>
  <c r="T11" i="5" l="1"/>
  <c r="T13" i="5" s="1"/>
  <c r="S13" i="5" l="1"/>
  <c r="Z35" i="1"/>
  <c r="C131" i="9" l="1"/>
  <c r="Z33" i="1" l="1"/>
  <c r="Z37" i="1" l="1"/>
  <c r="AE3" i="8" l="1"/>
  <c r="J12" i="5" l="1"/>
  <c r="J11" i="5"/>
  <c r="K12" i="5"/>
  <c r="K11" i="5"/>
  <c r="AI11" i="5" l="1"/>
  <c r="T84" i="1" s="1"/>
  <c r="AI12" i="5"/>
  <c r="H89" i="1" s="1"/>
  <c r="AI13" i="5" l="1"/>
  <c r="K3" i="5"/>
  <c r="L3" i="4"/>
  <c r="AE3" i="3"/>
  <c r="E42" i="5"/>
  <c r="D37" i="5"/>
  <c r="E37" i="5" s="1"/>
  <c r="D43" i="5" s="1"/>
  <c r="R43" i="5" s="1"/>
  <c r="R13" i="5"/>
  <c r="Q13" i="5"/>
  <c r="P13" i="5"/>
  <c r="O13" i="5"/>
  <c r="N13" i="5"/>
  <c r="M13" i="5"/>
  <c r="L13" i="5"/>
  <c r="K13" i="5"/>
  <c r="J13" i="5"/>
  <c r="I13" i="5"/>
  <c r="H13" i="5"/>
  <c r="G13" i="5"/>
  <c r="F13" i="5"/>
  <c r="E13" i="5"/>
  <c r="D13" i="5"/>
  <c r="C13" i="5"/>
  <c r="D94" i="1"/>
  <c r="D93" i="1"/>
  <c r="AF89" i="1"/>
  <c r="AI89" i="1" s="1"/>
  <c r="AC89" i="1"/>
  <c r="W89" i="1"/>
  <c r="N89" i="1"/>
  <c r="Q89" i="1" s="1"/>
  <c r="AI85" i="1"/>
  <c r="Z84" i="1"/>
  <c r="W84" i="1"/>
  <c r="Q84" i="1"/>
  <c r="K84" i="1"/>
  <c r="Z32" i="1"/>
  <c r="Z30" i="1"/>
  <c r="D95" i="1" l="1"/>
  <c r="AC84" i="1"/>
  <c r="K89" i="1"/>
  <c r="D42" i="5"/>
  <c r="R42" i="5" s="1"/>
  <c r="D50" i="5"/>
  <c r="R50" i="5" s="1"/>
  <c r="D52" i="5"/>
  <c r="R52" i="5" s="1"/>
  <c r="D41" i="5"/>
  <c r="R41" i="5" s="1"/>
  <c r="D49" i="5"/>
  <c r="R49" i="5" s="1"/>
  <c r="D51" i="5"/>
  <c r="R51" i="5" s="1"/>
  <c r="R44" i="5" l="1"/>
  <c r="R5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27" authorId="0" shapeId="0" xr:uid="{00000000-0006-0000-0000-000001000000}">
      <text>
        <r>
          <rPr>
            <sz val="9"/>
            <color rgb="FF000000"/>
            <rFont val="Arial"/>
            <family val="2"/>
          </rPr>
          <t>Actividades del cronograma</t>
        </r>
      </text>
    </comment>
    <comment ref="K27" authorId="0" shapeId="0" xr:uid="{00000000-0006-0000-0000-000002000000}">
      <text>
        <r>
          <rPr>
            <sz val="9"/>
            <color rgb="FF000000"/>
            <rFont val="Arial"/>
            <family val="2"/>
          </rPr>
          <t>Porcentajes actividades programadas-ejecutadas</t>
        </r>
      </text>
    </comment>
    <comment ref="P27" authorId="0" shapeId="0" xr:uid="{00000000-0006-0000-0000-000003000000}">
      <text>
        <r>
          <rPr>
            <sz val="9"/>
            <color rgb="FF000000"/>
            <rFont val="Arial"/>
            <family val="2"/>
          </rPr>
          <t>porcentajes acumulado Programado-ejecutado</t>
        </r>
      </text>
    </comment>
    <comment ref="Z27" authorId="0" shapeId="0" xr:uid="{00000000-0006-0000-0000-000004000000}">
      <text>
        <r>
          <rPr>
            <sz val="9"/>
            <color rgb="FF000000"/>
            <rFont val="Arial"/>
            <family val="2"/>
          </rPr>
          <t>diferencia entre Programado- ejecutado</t>
        </r>
      </text>
    </comment>
    <comment ref="AF27" authorId="0" shapeId="0" xr:uid="{00000000-0006-0000-0000-000005000000}">
      <text>
        <r>
          <rPr>
            <sz val="9"/>
            <color rgb="FF000000"/>
            <rFont val="Arial"/>
            <family val="2"/>
          </rPr>
          <t>Descripción del atraso de las actividades</t>
        </r>
      </text>
    </comment>
    <comment ref="B39" authorId="0" shapeId="0" xr:uid="{00000000-0006-0000-0000-000006000000}">
      <text>
        <r>
          <rPr>
            <b/>
            <sz val="8"/>
            <color rgb="FF000000"/>
            <rFont val="Arial"/>
            <family val="2"/>
          </rPr>
          <t>Personal:</t>
        </r>
        <r>
          <rPr>
            <b/>
            <sz val="8"/>
            <color rgb="FF000000"/>
            <rFont val="Arial"/>
            <family val="2"/>
          </rPr>
          <t xml:space="preserve">
</t>
        </r>
        <r>
          <rPr>
            <sz val="8"/>
            <color rgb="FF000000"/>
            <rFont val="Arial"/>
            <family val="2"/>
          </rPr>
          <t>SOLO LAS QUE TIENEN DESVIO</t>
        </r>
      </text>
    </comment>
    <comment ref="B55" authorId="0" shapeId="0" xr:uid="{00000000-0006-0000-0000-000007000000}">
      <text>
        <r>
          <rPr>
            <sz val="9"/>
            <color rgb="FF000000"/>
            <rFont val="Arial"/>
            <family val="2"/>
          </rPr>
          <t>Actividades criticas de desarrollo del proyecto.</t>
        </r>
      </text>
    </comment>
    <comment ref="B63" authorId="0" shapeId="0" xr:uid="{00000000-0006-0000-0000-000008000000}">
      <text>
        <r>
          <rPr>
            <sz val="9"/>
            <color rgb="FF000000"/>
            <rFont val="Arial"/>
            <family val="2"/>
          </rPr>
          <t>Breve descripción de actividades realizadas, planteamiento y desarrollo</t>
        </r>
      </text>
    </comment>
    <comment ref="B96" authorId="0" shapeId="0" xr:uid="{00000000-0006-0000-0000-000009000000}">
      <text>
        <r>
          <rPr>
            <sz val="9"/>
            <color rgb="FF000000"/>
            <rFont val="Arial"/>
            <family val="2"/>
          </rPr>
          <t>descripción y  cantidad de tiempo de horas inactivas.</t>
        </r>
        <r>
          <rPr>
            <sz val="9"/>
            <color rgb="FF000000"/>
            <rFont val="Arial"/>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300-000001000000}">
      <text>
        <r>
          <rPr>
            <sz val="9"/>
            <color rgb="FF000000"/>
            <rFont val="Arial"/>
            <family val="2"/>
          </rPr>
          <t>Fecha del ultimo corte, el corte debe ser quincenal.</t>
        </r>
      </text>
    </comment>
    <comment ref="C31" authorId="0" shapeId="0" xr:uid="{00000000-0006-0000-0300-000002000000}">
      <text>
        <r>
          <rPr>
            <sz val="9"/>
            <color rgb="FF000000"/>
            <rFont val="Arial"/>
            <family val="2"/>
          </rPr>
          <t>Fecha del ultimo corte, el corte debe ser quincenal.</t>
        </r>
      </text>
    </comment>
    <comment ref="C54" authorId="0" shapeId="0" xr:uid="{00000000-0006-0000-0300-000003000000}">
      <text>
        <r>
          <rPr>
            <sz val="9"/>
            <color rgb="FF000000"/>
            <rFont val="Arial"/>
            <family val="2"/>
          </rPr>
          <t>Fecha del ultimo corte, el corte debe ser quincenal.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C10" authorId="0" shapeId="0" xr:uid="{00000000-0006-0000-0400-000001000000}">
      <text>
        <r>
          <rPr>
            <sz val="9"/>
            <color rgb="FF000000"/>
            <rFont val="Arial"/>
            <family val="2"/>
          </rPr>
          <t>Fecha del ultimo corte, el corte debe ser quincenal.</t>
        </r>
      </text>
    </comment>
    <comment ref="E10" authorId="0" shapeId="0" xr:uid="{00000000-0006-0000-0400-000002000000}">
      <text>
        <r>
          <rPr>
            <sz val="9"/>
            <color rgb="FF000000"/>
            <rFont val="Arial"/>
            <family val="2"/>
          </rPr>
          <t>Fecha del ultimo corte, el corte debe ser quincenal.</t>
        </r>
      </text>
    </comment>
    <comment ref="AA10" authorId="0" shapeId="0" xr:uid="{00000000-0006-0000-0400-000003000000}">
      <text>
        <r>
          <rPr>
            <sz val="9"/>
            <color rgb="FF000000"/>
            <rFont val="Arial"/>
            <family val="2"/>
          </rPr>
          <t>Fecha del ultimo corte, el corte debe ser quincenal.</t>
        </r>
      </text>
    </comment>
    <comment ref="AC10" authorId="0" shapeId="0" xr:uid="{00000000-0006-0000-0400-000004000000}">
      <text>
        <r>
          <rPr>
            <sz val="9"/>
            <color rgb="FF000000"/>
            <rFont val="Arial"/>
            <family val="2"/>
          </rPr>
          <t>Fecha del ultimo corte, el corte debe ser quincenal.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H9" authorId="0" shapeId="0" xr:uid="{00000000-0006-0000-0500-000001000000}">
      <text>
        <r>
          <rPr>
            <sz val="9"/>
            <color rgb="FF000000"/>
            <rFont val="Arial"/>
            <family val="2"/>
          </rPr>
          <t>Tareas no realizadas por accidentes</t>
        </r>
      </text>
    </comment>
    <comment ref="O9" authorId="0" shapeId="0" xr:uid="{00000000-0006-0000-0500-000002000000}">
      <text>
        <r>
          <rPr>
            <sz val="8"/>
            <color rgb="FF000000"/>
            <rFont val="Arial"/>
            <family val="2"/>
          </rPr>
          <t>Accidentes sin perdida de tiempo</t>
        </r>
        <r>
          <rPr>
            <sz val="8"/>
            <color rgb="FF000000"/>
            <rFont val="Arial"/>
            <family val="2"/>
          </rPr>
          <t xml:space="preserve">
</t>
        </r>
      </text>
    </comment>
    <comment ref="V9" authorId="0" shapeId="0" xr:uid="{00000000-0006-0000-0500-000003000000}">
      <text>
        <r>
          <rPr>
            <b/>
            <sz val="8"/>
            <color rgb="FF000000"/>
            <rFont val="Arial"/>
            <family val="2"/>
          </rPr>
          <t>Accidentes con pérdida de tiempo</t>
        </r>
        <r>
          <rPr>
            <b/>
            <sz val="8"/>
            <color rgb="FF000000"/>
            <rFont val="Arial"/>
            <family val="2"/>
          </rPr>
          <t xml:space="preserve">
</t>
        </r>
      </text>
    </comment>
    <comment ref="AC9" authorId="0" shapeId="0" xr:uid="{00000000-0006-0000-0500-000004000000}">
      <text>
        <r>
          <rPr>
            <b/>
            <sz val="8"/>
            <color rgb="FF000000"/>
            <rFont val="Arial"/>
            <family val="2"/>
          </rPr>
          <t>Personal:</t>
        </r>
        <r>
          <rPr>
            <b/>
            <sz val="8"/>
            <color rgb="FF000000"/>
            <rFont val="Arial"/>
            <family val="2"/>
          </rPr>
          <t xml:space="preserve">
</t>
        </r>
        <r>
          <rPr>
            <sz val="8"/>
            <color rgb="FF000000"/>
            <rFont val="Arial"/>
            <family val="2"/>
          </rPr>
          <t>Diálogos diarios de seguridad</t>
        </r>
        <r>
          <rPr>
            <sz val="8"/>
            <color rgb="FF000000"/>
            <rFont val="Arial"/>
            <family val="2"/>
          </rPr>
          <t xml:space="preserve">
</t>
        </r>
      </text>
    </comment>
    <comment ref="A31" authorId="0" shapeId="0" xr:uid="{00000000-0006-0000-0500-000005000000}">
      <text>
        <r>
          <rPr>
            <b/>
            <sz val="8"/>
            <color rgb="FF000000"/>
            <rFont val="Arial"/>
            <family val="2"/>
          </rPr>
          <t>Personal:</t>
        </r>
        <r>
          <rPr>
            <b/>
            <sz val="8"/>
            <color rgb="FF000000"/>
            <rFont val="Arial"/>
            <family val="2"/>
          </rPr>
          <t xml:space="preserve">
</t>
        </r>
        <r>
          <rPr>
            <sz val="8"/>
            <color rgb="FF000000"/>
            <rFont val="Arial"/>
            <family val="2"/>
          </rPr>
          <t>ALGÚN TEMA MEDIOAMBIENTAL INVOLUCRADO</t>
        </r>
        <r>
          <rPr>
            <sz val="8"/>
            <color rgb="FF000000"/>
            <rFont val="Arial"/>
            <family val="2"/>
          </rPr>
          <t xml:space="preserve">
</t>
        </r>
      </text>
    </comment>
  </commentList>
</comments>
</file>

<file path=xl/sharedStrings.xml><?xml version="1.0" encoding="utf-8"?>
<sst xmlns="http://schemas.openxmlformats.org/spreadsheetml/2006/main" count="997" uniqueCount="440">
  <si>
    <t>UNIDAD ADMINISTRATIVA ESPECIAL DE AERONAUTICA CIVIL</t>
  </si>
  <si>
    <t>DIRECCION DE TELECOMUNICACIONES Y AYUDAS A LA NAVEGACION AEREA</t>
  </si>
  <si>
    <t>GRUPO ENERGIA Y SISTEMAS ELECTROMECANICOS</t>
  </si>
  <si>
    <t>LICITACION PUBLICA 190013289 H2 DE 2019</t>
  </si>
  <si>
    <t xml:space="preserve">OBJETO: ADQUIRIR, INSTALAR,  REMODELACION Y PONER EN SERVICIO SUBESTACION ELECTRICA PARA EL AEROPUERTO EL DORADO
</t>
  </si>
  <si>
    <t>TITULO DOCUMENTO</t>
  </si>
  <si>
    <t>Código:</t>
  </si>
  <si>
    <t>FDI-001-04</t>
  </si>
  <si>
    <t>INFORME QUINCENAL CONTROL PROYECTO</t>
  </si>
  <si>
    <t>Versión:</t>
  </si>
  <si>
    <t>Fecha de Creación:</t>
  </si>
  <si>
    <t>Documento:</t>
  </si>
  <si>
    <t>1 de 6</t>
  </si>
  <si>
    <t xml:space="preserve">NOMBRE DEL PROYECTO:    EL AEROPUERTO EL DORADO
</t>
  </si>
  <si>
    <t>PERÍODO DE INFORME:</t>
  </si>
  <si>
    <t>EMITIDO POR:</t>
  </si>
  <si>
    <t>CARGO</t>
  </si>
  <si>
    <t>Residente de Obra</t>
  </si>
  <si>
    <t>ESTADÍSTICAS DEL PLANEAMIENTO</t>
  </si>
  <si>
    <t>Programado/Ejecutado</t>
  </si>
  <si>
    <t>Actividades</t>
  </si>
  <si>
    <t>% Avance físico</t>
  </si>
  <si>
    <t>Desvío (%)</t>
  </si>
  <si>
    <t>Total</t>
  </si>
  <si>
    <t>Críticas</t>
  </si>
  <si>
    <t>Iniciadas</t>
  </si>
  <si>
    <t>Finalizadas</t>
  </si>
  <si>
    <t>GENERAL</t>
  </si>
  <si>
    <t>Programado</t>
  </si>
  <si>
    <t>Ejecutado</t>
  </si>
  <si>
    <t>Actividades Plan de trabajo (PDT)</t>
  </si>
  <si>
    <t>Quincena actual</t>
  </si>
  <si>
    <t>Acumulado</t>
  </si>
  <si>
    <t>Desviación</t>
  </si>
  <si>
    <t>Observaciones</t>
  </si>
  <si>
    <t>Item</t>
  </si>
  <si>
    <t>Descripción</t>
  </si>
  <si>
    <t>Reconocimiento del aeropuerto</t>
  </si>
  <si>
    <t>Informe técnico visita Subestaciones</t>
  </si>
  <si>
    <t>Descripción de las actividades del desvío</t>
  </si>
  <si>
    <t>ID</t>
  </si>
  <si>
    <t>Actividad</t>
  </si>
  <si>
    <t>% Avance Programado</t>
  </si>
  <si>
    <t>Fin Planeado</t>
  </si>
  <si>
    <t>Reconocimiento y replanteo de Actividades a ejecutar</t>
  </si>
  <si>
    <t>% Avance ejecutado</t>
  </si>
  <si>
    <t>Fin Previsto</t>
  </si>
  <si>
    <t>Situación Presentada</t>
  </si>
  <si>
    <t>Causa</t>
  </si>
  <si>
    <t>Acción</t>
  </si>
  <si>
    <t>Compromiso</t>
  </si>
  <si>
    <t>Responsable</t>
  </si>
  <si>
    <t>Ruta Crítica</t>
  </si>
  <si>
    <t>Fecha programada</t>
  </si>
  <si>
    <t>Avance programado</t>
  </si>
  <si>
    <t>Fecha pronostico</t>
  </si>
  <si>
    <t>Avance ejecutado</t>
  </si>
  <si>
    <t>Descripción del avance realizado</t>
  </si>
  <si>
    <t>1. PLANEAMIENTO:</t>
  </si>
  <si>
    <t>2. SEGURIDAD , SALUD Y MEDIO AMBIENTE:</t>
  </si>
  <si>
    <t>3. SUMINISTROS INTERNOS (SUBCONTRATISTAS)</t>
  </si>
  <si>
    <t>.  - A la fecha no aplican</t>
  </si>
  <si>
    <t>HISTOGRAMA DE MANO DE OBRA</t>
  </si>
  <si>
    <t>horas Hombre Indirectas</t>
  </si>
  <si>
    <t>Programado Total</t>
  </si>
  <si>
    <t xml:space="preserve">Programado Quincenal </t>
  </si>
  <si>
    <t xml:space="preserve">Ejecutado Quincenal </t>
  </si>
  <si>
    <t>Ejecutado Acumulado</t>
  </si>
  <si>
    <t>Tipo</t>
  </si>
  <si>
    <t>No. de Personas</t>
  </si>
  <si>
    <t>Cantidad</t>
  </si>
  <si>
    <t>%</t>
  </si>
  <si>
    <t>Directo</t>
  </si>
  <si>
    <t>Indirecto</t>
  </si>
  <si>
    <t>TOTAL</t>
  </si>
  <si>
    <t>Horas Hombre Directas</t>
  </si>
  <si>
    <t>Restante</t>
  </si>
  <si>
    <t>PERSONAL ACTUAL</t>
  </si>
  <si>
    <t>TIPO</t>
  </si>
  <si>
    <t>No PERSONAS</t>
  </si>
  <si>
    <t>REGISTRO HORAS HOMBRES INACTIVAS</t>
  </si>
  <si>
    <t>Horas Hombre Inactivas</t>
  </si>
  <si>
    <t>En el periodo se registraron las siguientes Horas Hombres Inactivas</t>
  </si>
  <si>
    <t>Horas Hombre Inactivas por estado de tiempo</t>
  </si>
  <si>
    <t>Acumulado anterior:</t>
  </si>
  <si>
    <t>Semana:</t>
  </si>
  <si>
    <t>Acumulado Actual:</t>
  </si>
  <si>
    <t>Horas Hombre Inactivas por otros motivos</t>
  </si>
  <si>
    <t>REGISTRO FOTOGRAFICO ACTIVIDADES RELEVANTES</t>
  </si>
  <si>
    <t>REGISTRO FOTOGRÁFICO CON FECHA IMPRESA</t>
  </si>
  <si>
    <t>LUGAR:</t>
  </si>
  <si>
    <t>FECHA:</t>
  </si>
  <si>
    <t xml:space="preserve">             TITULO DOCUMENTO</t>
  </si>
  <si>
    <t xml:space="preserve">     INFORME QUINCENAL FINANCIERO</t>
  </si>
  <si>
    <t>Fecha Creación:</t>
  </si>
  <si>
    <t>2 de 6</t>
  </si>
  <si>
    <t xml:space="preserve">FORMATO N° 7 ITEMS A COTIZAR </t>
  </si>
  <si>
    <t>Ejecutado en el periodo</t>
  </si>
  <si>
    <t>ITEM</t>
  </si>
  <si>
    <t>DESCRIPCION</t>
  </si>
  <si>
    <t>UNIDAD</t>
  </si>
  <si>
    <t xml:space="preserve">CANTIDAD </t>
  </si>
  <si>
    <t>MARCA</t>
  </si>
  <si>
    <t>V/UNITARIO</t>
  </si>
  <si>
    <t>V/TOTAL CONTRACTUAL</t>
  </si>
  <si>
    <t>% PESO</t>
  </si>
  <si>
    <t>Acum. Anterior</t>
  </si>
  <si>
    <t>Ejecutado a fecha</t>
  </si>
  <si>
    <t>CAP 1</t>
  </si>
  <si>
    <t>SUBESTACION NUEVA TORRE DE CONTROL</t>
  </si>
  <si>
    <t>EQUIPO PARA CONEXIÓN SUBESTACION C</t>
  </si>
  <si>
    <t>Celda Tipo metaclad normas IEC/EN o aplicables tal y como son: IEC 60439-1/61439, EN 60439-1/61439  con especificaciones técnicas de acuerdo al  Anexo 2, con salida a cable. Para tren de 480 V existente en la subestación, con interruptor tripolar de 500 Amperios.</t>
  </si>
  <si>
    <t>UND</t>
  </si>
  <si>
    <t>DISICO</t>
  </si>
  <si>
    <t>Instalación de la celda ítem anterior, incluye los accesorios de conexión , de acuerdo a las recomendaciones del fabricante.</t>
  </si>
  <si>
    <t>GB</t>
  </si>
  <si>
    <t>ML</t>
  </si>
  <si>
    <t xml:space="preserve">NEXANS / PROCABLES </t>
  </si>
  <si>
    <t>Transformador de potencia trifásico 300 KVA, elevador, 0,48/4,160 kV; 60 Hz, DYn5,3,34% tensión cc. Icc. 1.246 kA Tipo seco Norma NTC 3654</t>
  </si>
  <si>
    <t>Celda para el transformador de potencia de 300 KVA, incluye accesorios de conexión. Incluye sensor de temperatura, borneras e iluminación interior, norma CODENSA CTS 518-2. De acuerdo a RETIE</t>
  </si>
  <si>
    <t>Instalación del interruptor de potencia. Incluye accesorios.</t>
  </si>
  <si>
    <t>Acometida en media tensión en  3 conductores No. 1/0 AWG aislamiento XLPE -TR  de 5 kV para interconexión Interruptor protección y celda de entrada subestación C</t>
  </si>
  <si>
    <t>Instalación de la acometida ítem anterior, por canalización existente.</t>
  </si>
  <si>
    <t xml:space="preserve"> EQUIPO PARA CONEXIÓN SUBESTACION D</t>
  </si>
  <si>
    <t>Instalación de la celda ítem anterior, incluye los accesorios de conexión, de acuerdo a las recomendaciones del fabricante.</t>
  </si>
  <si>
    <t>Transformador de potencia trifásico 350 KVA, elevador, 0,48/2,400 kV; 60 Hz, YDn5,3,48% tensión cc. Icc. 2,419 kA Tipo seco Norma NTC 3654</t>
  </si>
  <si>
    <t>Celda para el transformador de potencia de 350 KVA, incluye accesorios de conexión. Incluye sensor de temperatura, borneras e iluminación interior, norma CODENSA CTS 518-2. De acuerdo a RETIE</t>
  </si>
  <si>
    <t>Celda de protección switchgear con Interruptor de potencia del tipo vacio,mínimo 15  kV, 3 x 50 A, salida a cable, de acuerdo al Anexo 2.Celda de protección con interruptor en vacío, seccionador bajo carga en gas SF6, 01 relé de protección 50/51, 50N/51N, 03 TCs de protección y medición, 01 TC toroidal para protección homopolar, 03 VTs de protección y medición, 01 analizador de redes. En  la acometida de la Nueva Torre de control.</t>
  </si>
  <si>
    <t>Instalación de la celda de protección del ítem anterior, incluye accesorios de conexión.</t>
  </si>
  <si>
    <t>Celda de remonte de cables con barras  para conexión seccionadores de salida.</t>
  </si>
  <si>
    <t>Instalación de la celda de remonte de cables del ítem anterior.</t>
  </si>
  <si>
    <t>Celda de protección  con seccionador en SF6  mínimo 15 kV y fusibles  3 x 50 A, de acuerdo al Anexo 2. En  la acometida de la subestación D</t>
  </si>
  <si>
    <t xml:space="preserve">Celda de protección  con seccionador en SF6  mínimo 15 kV y fusibles  3 x 50 A, de acuerdo al Anexo 2. En  la acometida para el ILS - </t>
  </si>
  <si>
    <t>Acometida en media tensión en  3 conductores No. 1/0 AWG aislamiento XLPE -TR  de 5 kV para interconexión seccionador protección y Subestación D</t>
  </si>
  <si>
    <t>Instalación de la acometida ítem anterior, por canalización existente en el campo de vuelo de la pista norte del aeropuerto.</t>
  </si>
  <si>
    <t>Acometida en media tensión en  3 conductores No. 1/0 AWG aislamiento XLPE -TR  de 5 kV para interconexión Interruptor protección y celda del sistema ILS, ubicada en el  Shelter antiguo del GP.</t>
  </si>
  <si>
    <t>EQUIPO GLIDE PATH, PUNTO MEDIO Y LOCALIZADOR</t>
  </si>
  <si>
    <t>Estos equipos se instalarán en el Shelter del Glide Slope</t>
  </si>
  <si>
    <t>Instalación de la celda de remonte de cables del ítem anterior. Incluye la conexión de la acometida existente y los accesorios de conexión - terminales 5 KV cintas etc.</t>
  </si>
  <si>
    <t>Celda de protección  con seccionador en SF6  mínimo 15 kV y fusibles  3 x 15 A, de acuerdo al Anexo 2. En  la acometida para hacia el Punto Medio RVR - a ubicar en el Shelter del Glide Slope</t>
  </si>
  <si>
    <t>Celda de protección  con seccionador en SF6  mínimo 15 kV y fusibles  3 x 40 A, de acuerdo al Anexo 2. En  la acometida para hacia el localizador - a ubicar en el Shelter del Glide Slope</t>
  </si>
  <si>
    <t>Instalación de la celda del ítem anterior. Incluye la conexión de la acometida existente y los accesorios de conexión - terminales 5 KV cintas etc.</t>
  </si>
  <si>
    <t>Instalación de la caja de maniobra   del ítem anterior. Incluye la conexión de la acometida existente y los accesorios de conexión - terminales 5 KV cintas etc.</t>
  </si>
  <si>
    <t>CAP 2</t>
  </si>
  <si>
    <t>EQUIPOS POTENCIA SUBESTACION A/B</t>
  </si>
  <si>
    <t>Celda de protección switchgear con Interruptor de potencia del tipo vacio,mínimo 15 kV, 3 x 50 A, salida a cable, de acuerdo al Anexo 2.Celda de protección con interruptor en vacío, seccionador bajo carga en gas SF6, 01 relé de protección 50/51, 50N/51N, 03 TCs de protección y medición, 01 TC toroidal para protección homopolar, 03 VTs de protección y medición, 01 analizador de redes. En  la acometida del CGAC.</t>
  </si>
  <si>
    <t>Instalación del interruptor de potencia del ítem anterior. Incluye accesorios.</t>
  </si>
  <si>
    <t xml:space="preserve">GB </t>
  </si>
  <si>
    <t>Celda de protección  con seccionador en SF6  mínimo 15 kV y fusibles  3 x 40  A, de acuerdo al Anexo 2.para el transformador de la subestación A</t>
  </si>
  <si>
    <t>Celda de protección  con seccionador en SF6  mínimo 15 kV y fusibles  3 x 40  A, de acuerdo al Anexo 2.para el transformador de la subestación B</t>
  </si>
  <si>
    <t>Instalación del seccionador de potencia del ítem anterior. Incluye accesorios.</t>
  </si>
  <si>
    <t>Celda de remonte de cables con barras  para conexión seccionadores de salida, de acuerdo a diagrama unifilar.</t>
  </si>
  <si>
    <t>Celda para alojamiento del transformador de 500 KVA,  Norma CS 518</t>
  </si>
  <si>
    <t xml:space="preserve">ML </t>
  </si>
  <si>
    <t>EQUIPOS BAJA TENSION SUBESTACION A/B</t>
  </si>
  <si>
    <t>Celda Tipo metaclad IEC 60439-1/61439-1, EN 60439-1/61439-1  con especificaciones técnicas de acuerdo al  Anexo 2, con salida a cable. Para tren de 480 V  en la subestación, con interruptor tripolar tipo abierto de 630 Amperios.</t>
  </si>
  <si>
    <t>Instalación de la transferencia del ítem anterior, incluyen los accesorios de conexión. Terminales, cintas, configuración y software de control y monitoreo.</t>
  </si>
  <si>
    <t>Tablero  tipo metalclad  compartimentada, con tres (3)  interruptores de 630/800 A tipo abierto, para acople de barras entre subestación A y Subestación B, funcionamiento conforme al Anexo 2, con sistema de control automático por PLC  con bobina de mínima tensión, cierre apertura, motorizado y control automático, cumplimiento ensayos y certificación de acuerdo a Normas IEC 60429 - 1 e IEC 61439 1 y 2- Diagrama unifilar</t>
  </si>
  <si>
    <t>Instalación del tablero  del ítem anterior, incluyen los accesorios de conexión. Terminales, cintas, etc. Traslado de acometida de alimentación para el tablero de reguladores.</t>
  </si>
  <si>
    <t>Instalación del tablero  del ítem anterior, incluyen los accesorios de conexión. Terminales, cintas, etc. Traslado de acometida de alimentación para el tablero de reguladores. Conforme a diagrama unifilar.</t>
  </si>
  <si>
    <t>Celda con seccionador de protección, con fusibles del tipo HH para nivel de tensión 4.160 voltios (/,2 KV) para la acometida del sistema ILS</t>
  </si>
  <si>
    <t>Celda para transformador de 40 KVA, 480/4160 voltios para el sistema ILS</t>
  </si>
  <si>
    <t>Traslado del transformador de 40 KVA del  ILS, de acuerdo a plan de transición. Incluye accesorios de conexionado.</t>
  </si>
  <si>
    <t>ACOMETIDAS ELECTRICAS BAJA TENSION S/E A/B</t>
  </si>
  <si>
    <t>Para los siguientes equipos se debe incluir la instalación en cada uno de los ITEMES</t>
  </si>
  <si>
    <t>Acometida eléctrica en 8 conductores 400 MCM para interconexión entre tableros de distribución, transformadores y transferencias.  2 x(3 x 400 MCM+ 1 x 400 MCM)</t>
  </si>
  <si>
    <t>Acometida eléctrica en 2 conductores 2 X 10 AWG conexión entre Tablero de distribución y reguladores de corriente.</t>
  </si>
  <si>
    <t>Acometida eléctrica en 2 conductores 2 X 6 AWG conexión entre Tablero de distribución y sistemas aeronáuticos (ILS, luces de destello, etc) Plan de transición</t>
  </si>
  <si>
    <t>Bandeja portacable de 50 cm tipo semipesada, incluye accesorios de ensamble, Iincluye 15 curvas. -7 horizontales y 8 verticales. Para acometidas en las las subestaciones</t>
  </si>
  <si>
    <t>INGENIERIA Y SERVICIOS</t>
  </si>
  <si>
    <t>SUBTOTAL</t>
  </si>
  <si>
    <t>IVA 19 %</t>
  </si>
  <si>
    <t>TOTAL 1</t>
  </si>
  <si>
    <t>AMPLIACION SUBESTACION  S/E A/B</t>
  </si>
  <si>
    <t>Ampliación de la subestación A/B de cuerdo al plano adjunto, en materiales y terminados y altura iguales a los existentes. 40 M2 de planta.</t>
  </si>
  <si>
    <t>Retiro  del tanque de combustible existente, construcción de foso y trampa de grasas y limpieza y mantenimiento del tanque y suministro de tanque de 2.000 GL, incluye sistema de conexión a los tanques diarios y sistema de bombeo para llenado.</t>
  </si>
  <si>
    <t>Cámara de inspección CODENSA CS - 275 de acuerdo a plano de planta de la subestación.</t>
  </si>
  <si>
    <t>Canalización en 6 ductos de 6" PVC del tipo pesado, incluye excavación de zanja. Ductos de PVC, lecho de arena, llenado de zanja con material de relleno y disposición de escombros. Norma CODENSA - CS  212</t>
  </si>
  <si>
    <t>ADMINISTRACION (%)</t>
  </si>
  <si>
    <t>UTILIDAD (%)</t>
  </si>
  <si>
    <t>IVA SOBRE UTILIDAD (%)</t>
  </si>
  <si>
    <t>TOTAL 2</t>
  </si>
  <si>
    <t>TOTAL PROYECTO (1) + (2)</t>
  </si>
  <si>
    <t>INFORME QUINCENAL PLANEACION DEL PROYECTO</t>
  </si>
  <si>
    <t>3 de 6</t>
  </si>
  <si>
    <r>
      <t xml:space="preserve">PRINCIPALES ACTIVIDADES  </t>
    </r>
    <r>
      <rPr>
        <b/>
        <sz val="11"/>
        <color rgb="FF000000"/>
        <rFont val="Calibri"/>
        <family val="2"/>
      </rPr>
      <t>OBRA</t>
    </r>
    <r>
      <rPr>
        <sz val="11"/>
        <color rgb="FF000000"/>
        <rFont val="Calibri"/>
        <family val="2"/>
      </rPr>
      <t xml:space="preserve">  PARA LA PRÓXIMA QUINCENA</t>
    </r>
  </si>
  <si>
    <t>P</t>
  </si>
  <si>
    <r>
      <t xml:space="preserve">PRINCIPALES ACTIVIDADES  </t>
    </r>
    <r>
      <rPr>
        <b/>
        <sz val="11"/>
        <color rgb="FF000000"/>
        <rFont val="Calibri"/>
        <family val="2"/>
      </rPr>
      <t>HSEQ</t>
    </r>
    <r>
      <rPr>
        <sz val="11"/>
        <color rgb="FF000000"/>
        <rFont val="Calibri"/>
        <family val="2"/>
      </rPr>
      <t xml:space="preserve">  PARA LA PRÓXIMA QUINCENA</t>
    </r>
  </si>
  <si>
    <t>Planeamiento:</t>
  </si>
  <si>
    <t>SUMINISTROS OBRA</t>
  </si>
  <si>
    <t>SUMINISTROS NACIONALES</t>
  </si>
  <si>
    <t>Elementos de protección personal</t>
  </si>
  <si>
    <t>SUMINISTROS INTERNACIONALES</t>
  </si>
  <si>
    <t>EJECUCIÓN OBRA</t>
  </si>
  <si>
    <t>Entregable 2:</t>
  </si>
  <si>
    <t xml:space="preserve">COMENTARIOS </t>
  </si>
  <si>
    <t xml:space="preserve">                  INFORME QUINCENAL POR PORCENTAJE DE</t>
  </si>
  <si>
    <t>AVANCE FISICO DESARROLLADO</t>
  </si>
  <si>
    <t>4 de 6</t>
  </si>
  <si>
    <t>Avance Ampliación</t>
  </si>
  <si>
    <t>Avance Cables</t>
  </si>
  <si>
    <t>Avance Tableros</t>
  </si>
  <si>
    <t>INFORME QUINCENAL HORAS HOMBRE</t>
  </si>
  <si>
    <t>REALES POR DISCIPLINA</t>
  </si>
  <si>
    <t>5 de 6</t>
  </si>
  <si>
    <t>QUINCENAS</t>
  </si>
  <si>
    <t>DISCIPLINA</t>
  </si>
  <si>
    <t>hH. Acumulado</t>
  </si>
  <si>
    <t>Administración</t>
  </si>
  <si>
    <t>Montaje</t>
  </si>
  <si>
    <t>1H</t>
  </si>
  <si>
    <t>h/H  Directas</t>
  </si>
  <si>
    <t>H</t>
  </si>
  <si>
    <t>h/m</t>
  </si>
  <si>
    <t>meses</t>
  </si>
  <si>
    <t>ene</t>
  </si>
  <si>
    <t>feb</t>
  </si>
  <si>
    <t>mar</t>
  </si>
  <si>
    <t>abr</t>
  </si>
  <si>
    <t>may</t>
  </si>
  <si>
    <t>jun</t>
  </si>
  <si>
    <t>jul</t>
  </si>
  <si>
    <t>ago</t>
  </si>
  <si>
    <t>sep</t>
  </si>
  <si>
    <t>oct</t>
  </si>
  <si>
    <t>nov</t>
  </si>
  <si>
    <t>dic</t>
  </si>
  <si>
    <t>Instalacion Cables</t>
  </si>
  <si>
    <t>h/H</t>
  </si>
  <si>
    <t>Instalacion Tableros</t>
  </si>
  <si>
    <t>obra civil</t>
  </si>
  <si>
    <t>h/H  Indirectas</t>
  </si>
  <si>
    <t>Residente</t>
  </si>
  <si>
    <t>Hseq</t>
  </si>
  <si>
    <t>Administrador</t>
  </si>
  <si>
    <t>Director</t>
  </si>
  <si>
    <t>INFORME QUINCENAL HSEQ</t>
  </si>
  <si>
    <t>6 de 6</t>
  </si>
  <si>
    <t>SEGURIDAD EN EL TRABAJO</t>
  </si>
  <si>
    <t>Tasa de Frecuencia</t>
  </si>
  <si>
    <t>N° de tareas no realizadas</t>
  </si>
  <si>
    <t>N° Accidentes sin perdida de tiempo</t>
  </si>
  <si>
    <t>N° de accidentes con perdida de tiempo</t>
  </si>
  <si>
    <t>N° de charlas de seguridad</t>
  </si>
  <si>
    <t>Metas en esta quincena</t>
  </si>
  <si>
    <t>Datos quincena anterior</t>
  </si>
  <si>
    <t>Datos quincena actual</t>
  </si>
  <si>
    <t>Acumulados del proyecto</t>
  </si>
  <si>
    <t>PLAN DE CALIDAD:</t>
  </si>
  <si>
    <t>Prevención de eventos</t>
  </si>
  <si>
    <t>Proyección de ensayos</t>
  </si>
  <si>
    <t>Calibraciones y certificaciones</t>
  </si>
  <si>
    <t>Actas de reunión</t>
  </si>
  <si>
    <t>Manejo de formatos</t>
  </si>
  <si>
    <t>ESTADISTICAS DE SALUD OCUPACIONAL :</t>
  </si>
  <si>
    <t>Concepto</t>
  </si>
  <si>
    <t>Última fecha reportada</t>
  </si>
  <si>
    <t>Acumulado anterior</t>
  </si>
  <si>
    <t>Periodo</t>
  </si>
  <si>
    <t>Acumulado del periodo</t>
  </si>
  <si>
    <t>% Porcentaje</t>
  </si>
  <si>
    <t>TOTAL ACCIDENTES</t>
  </si>
  <si>
    <t>dd-mm</t>
  </si>
  <si>
    <t>xxAT</t>
  </si>
  <si>
    <t>de-mm-aa/de-mm-aa</t>
  </si>
  <si>
    <t>xat</t>
  </si>
  <si>
    <t>Con perdida de tiempo</t>
  </si>
  <si>
    <t>----</t>
  </si>
  <si>
    <t>Sin perdida de tiempo</t>
  </si>
  <si>
    <t>---</t>
  </si>
  <si>
    <t>TOTAL DIAS PERDIDOS</t>
  </si>
  <si>
    <t>Por accidente</t>
  </si>
  <si>
    <t>Por enfermedad</t>
  </si>
  <si>
    <t>OBSERVACIONES:</t>
  </si>
  <si>
    <t>MEJORA ASPECTOS DEL MEDIO AMBIENTE</t>
  </si>
  <si>
    <t>Acum. Anterior $</t>
  </si>
  <si>
    <t>Ejecutado Total $</t>
  </si>
  <si>
    <t>Ejecutado en corte $</t>
  </si>
  <si>
    <t>HORAS HOMBRE  EJECUTADAS  POR  DISCIPLINA</t>
  </si>
  <si>
    <t>Planeamiento próxima quincena:</t>
  </si>
  <si>
    <t>FPC-005-02</t>
  </si>
  <si>
    <t>HOJA DE INFORMACIÓN FOTOGRÁFICA</t>
  </si>
  <si>
    <t>Fecha de creación:</t>
  </si>
  <si>
    <t>Fecha de Modificación:</t>
  </si>
  <si>
    <t>Página:</t>
  </si>
  <si>
    <t>1 de 1</t>
  </si>
  <si>
    <t>PROYECTO O AREA:</t>
  </si>
  <si>
    <t>Subestaciones Aeropuerto</t>
  </si>
  <si>
    <t>ASPECTO RELACIONADO:</t>
  </si>
  <si>
    <t>SEGURIDAD Y SALUD EN EL TRABAJO</t>
  </si>
  <si>
    <t>X</t>
  </si>
  <si>
    <t>AMBIENTAL</t>
  </si>
  <si>
    <t>CALIDAD</t>
  </si>
  <si>
    <t>SOCIAL</t>
  </si>
  <si>
    <t>Lugar:</t>
  </si>
  <si>
    <t xml:space="preserve">Frente de obra </t>
  </si>
  <si>
    <t xml:space="preserve">Fecha de la foto:  </t>
  </si>
  <si>
    <t xml:space="preserve">Hora del día: </t>
  </si>
  <si>
    <t xml:space="preserve">Ubicación: </t>
  </si>
  <si>
    <t>Aeropuerto- subestación AB</t>
  </si>
  <si>
    <t>Descripción de la foto:</t>
  </si>
  <si>
    <t xml:space="preserve">Registro de la documentación del vehículo operativo en el frente de obra - Camioneta amarok volskwagen - Licencia de transito y soat </t>
  </si>
  <si>
    <t>ELABORÓ</t>
  </si>
  <si>
    <t>REVISÓ</t>
  </si>
  <si>
    <t>Vo Bo.</t>
  </si>
  <si>
    <t>NOMBRE:</t>
  </si>
  <si>
    <t>Roberto Nieto</t>
  </si>
  <si>
    <t>CARGO:</t>
  </si>
  <si>
    <t>Ingeniero Residente</t>
  </si>
  <si>
    <t>FIRMA:</t>
  </si>
  <si>
    <t xml:space="preserve">FECHA: </t>
  </si>
  <si>
    <t>Aeronáutica civil, subestación AB</t>
  </si>
  <si>
    <t>x</t>
  </si>
  <si>
    <t xml:space="preserve">Aeropuerto - Subestación AB </t>
  </si>
  <si>
    <t>Aeropuerto - subestación AB</t>
  </si>
  <si>
    <t>Aeropuerto- Subestación AB</t>
  </si>
  <si>
    <t>Sin reporte</t>
  </si>
  <si>
    <t>El suministro de agua y energía es posible debido al punto de agua y energía  suministrado por las instalaciones del cliente, sin embrago no se tienen datos evaluables del consumo</t>
  </si>
  <si>
    <t xml:space="preserve">Se realiza diligenciamiento de control de combustible consumido por los vehículos del proyecto, afín de hacer el calculo de la huella de carbono del proyecto al termino del mismo. </t>
  </si>
  <si>
    <t>Las afectaciones al medio ambiente por ruido no constituyen un impacto significativo por la ejecución del proyecto</t>
  </si>
  <si>
    <t xml:space="preserve">Durante la ejecución de actividades inherentes a la obra no se afectan fuentes hídricas aledañas ni cuerpos de agua, pues la ubicación no linda con ninguna de las mencionadas </t>
  </si>
  <si>
    <t>Instalación de celdas SF6 subestaciones Nueva Torre</t>
  </si>
  <si>
    <t>las ducterias existentes son insuficientes para las acometidas a realizar</t>
  </si>
  <si>
    <t>realizar nuevos ductos</t>
  </si>
  <si>
    <t xml:space="preserve">Para el consumo de agua potable se hace la compra de botellones de agua y se cuenta con análisis microbiológico y físicos de agua allegados por el proveedor </t>
  </si>
  <si>
    <t>Faltan ductos para tendido de cables</t>
  </si>
  <si>
    <t>Cables de BT y MT</t>
  </si>
  <si>
    <t>Durante la ejecución de labores no se reportan afectaciones a la cobertura vegetal o fauna aledaña al proyecto.</t>
  </si>
  <si>
    <t>Durante el periodo informado  se genera  material aprovechable, el cual se almacena para su disposición con fundación de recicladores puerta de oro.</t>
  </si>
  <si>
    <t>Verificación de continuidad y aislamiento de equipos</t>
  </si>
  <si>
    <t>Se realiza reutilización de contenedor metálico para el almacenamiento de residuos metálicos generados en el proyecto</t>
  </si>
  <si>
    <t xml:space="preserve">Subestación A / B -  </t>
  </si>
  <si>
    <t xml:space="preserve">OBJETIVO:   ADQUIRIR, INSTALAR, REMODELACIÓN Y PONER EN SERVICIO SUBESTACIÓN ELECTRICA PARA EL AEROPUERTO EL DORADO
</t>
  </si>
  <si>
    <t>Pruebas para conexión de equipos</t>
  </si>
  <si>
    <t>Diligenciamiento de inspecciones HSEQ</t>
  </si>
  <si>
    <t>Realización de charlas pre operacionales de acuerdo al programa de capacitación de la compañía</t>
  </si>
  <si>
    <t xml:space="preserve">Realizar inspecciones en obra </t>
  </si>
  <si>
    <t xml:space="preserve">Ejecutar campañas de gestión integral </t>
  </si>
  <si>
    <t>Diligenciamiento de formatos de calidad en el proyecto</t>
  </si>
  <si>
    <t>Realizar renovación de permisos de ingreso a los integrantes y vehículos del proyecto.</t>
  </si>
  <si>
    <t>Conexiones de equipos en baja tensión</t>
  </si>
  <si>
    <t>Actualización de plan de trabajo anual v7,1 Hseq en el proyecto</t>
  </si>
  <si>
    <t>A la fecha no se ha dado lugar para accidentes laborales</t>
  </si>
  <si>
    <t>Se realiza inspección , desinfección equipo y herramientas del proyecto, de acuerdo al protocolo de trabajo en estado de emergencia se realizan desinfecciones y limpieza de la herramienta  y equipos manipulados.</t>
  </si>
  <si>
    <t>Contenedor Administrativo</t>
  </si>
  <si>
    <t>Pendiente el ingreso a la subestación D.</t>
  </si>
  <si>
    <t>Punto de encuentro trabajadores</t>
  </si>
  <si>
    <t>Esta pendiente la verificación de actividades en la subestación C, D, y rutas de acometidas.  Se ejecutaran una vez se ingrese  a las Subestaciones.</t>
  </si>
  <si>
    <t>Adecuación de cárcamos en subestación A / B</t>
  </si>
  <si>
    <t>Faltan 2 breaker 3x500A en tablero de paralelismo que no permiten energizar los transformadores de 350kVA y 300kVA en subestación Nueva Torre</t>
  </si>
  <si>
    <t>Se termino el tendido e instalación de celdas para media tensión de los transformadores de 500kVA</t>
  </si>
  <si>
    <t>Instalar Tableros y celdas en subestación Nueva Torre</t>
  </si>
  <si>
    <t>Personal Indirecto:  1 Administrador + 1 Director + 1 Residente  + 1 Hseq   &amp;     Personal Directo: 3 operarios</t>
  </si>
  <si>
    <t>Subestación A / B</t>
  </si>
  <si>
    <t>Realizar seguimiento a las campañas que se tienen en el proyecto, prevención ante el covid-19 y campaña ambiental</t>
  </si>
  <si>
    <t>Subestación AB</t>
  </si>
  <si>
    <t xml:space="preserve">Acometidas para interconexión entre transferencias y e interruptor de los grupos electrógenos </t>
  </si>
  <si>
    <t>Se termino la instalación de celdas en donde se tiene la subestación Nueva torre</t>
  </si>
  <si>
    <t xml:space="preserve">Estos equipos no están en las cantidades iniciales </t>
  </si>
  <si>
    <t>Registro de la documentación del vehículo operativo en el frente de obra - Camioneta amarok volskwagen - Licencia de transito y soat- Se renovó soat de la camioneta.</t>
  </si>
  <si>
    <t>Programación relés celdas protección subestaciones A/B</t>
  </si>
  <si>
    <t>Inicio de campaña de Riesgo Eléctrico</t>
  </si>
  <si>
    <t>Conteiner Administrativo</t>
  </si>
  <si>
    <t>Se realizo Jornada de orden y aseo al rededores del conteiner administrativo, organizando y clasificando los residuos generados en el proyecto.</t>
  </si>
  <si>
    <t>8:00 a. m. 4:45 p.m.</t>
  </si>
  <si>
    <t>Frente conteiner</t>
  </si>
  <si>
    <t xml:space="preserve"> 7:50 a.m</t>
  </si>
  <si>
    <t>Aeropuerto- Subestación AB Nueva Torre</t>
  </si>
  <si>
    <t>Frente Conteiner Administrativo-Nueva torre</t>
  </si>
  <si>
    <t>Sub Estación AB</t>
  </si>
  <si>
    <t>Sub estación AB</t>
  </si>
  <si>
    <t>Se realiza seguimiento a los trabajadores sobre control de síntomas asociados  a covid 19, para lo cual se utiliza termómetro sin contacto para el seguimiento de la temperatura corporal y se lleva el registro diario de entrada y salida al personal asistente a obra. Para fortalecer las medidas de bioseguridad de acuerdo a la campaña de prevención de covid-19 la toma de temperatura se realiza antes de ingresar al vehículo que nos transporta lo mismo que la encuesta de sintomatología.</t>
  </si>
  <si>
    <t>Instalación de equipos en área de pistas</t>
  </si>
  <si>
    <t>Se realiza el cableado de acometida desde la planta eléctrica de la subestación B hacia la transferencia correspondiente</t>
  </si>
  <si>
    <t xml:space="preserve"> Se definió  la construcción de ducterías y cajas. Se realiza la programación para inicio de trabajos las próximas semanas</t>
  </si>
  <si>
    <t>Acometida eléctrica entre el tablero de paralelismo y la celda del ítem 1.01, en conductores 3 x 3 No 350 Kcmil + 1 No 350 kcmil  - THHN, incluye instalación por cárcamo existente.</t>
  </si>
  <si>
    <t>Acometida eléctrica entre la celda de protección  y el transformador de 300 KVA, en conductores 3 x 3 No 350 Kcmil + 1 No 350 kcmil  - THHN, incluye instalación por cárcamo existente.</t>
  </si>
  <si>
    <t>Instalación de la celda del transformador de 300 KVA, incluye equipo para instalación del transformador y conexionado de la totalidad de accesorios suministrados.</t>
  </si>
  <si>
    <t>Acometida eléctrica entre el transformador de 300 KVA y la celda del interruptor  de protección de la acometida, en conductores 3 x 1/0 awg, 15 kV aislamiento XLPE - TR 100% Incluye instalación por cárcamo existente.</t>
  </si>
  <si>
    <t>Celda de protección switchgear con Interruptor de potencia del tipo vacío, mínimo 15 kV, 3 x 50 A con seccionador bajo carga en SF6, salida a cable, de acuerdo al Anexo 2.</t>
  </si>
  <si>
    <t>Pruebas y puesta en marcha. Incluye conexionado en bahía de la subestación C</t>
  </si>
  <si>
    <t>Acometida eléctrica entre la celda y el transformador de 350 KVA, en conductores 3 x 3 No 350 Kcmil + 1 No 350 kcmil  - THHN, incluye instalación por cárcamo existente.</t>
  </si>
  <si>
    <t>Instalación de la celda del transformador de 350 KVA, incluye equipo para instalación del transformador y conexionado de la totalidad de accesorios suministrados.</t>
  </si>
  <si>
    <t>Acometida eléctrica entre el transformador de 350 KVA y la celda de remonte de cables para el interruptor de protección de la acometida, en conductores 3 x 1/0 AWG, 15 kV aislamiento XLPE - TR 100% Incluye instalación por cárcamo existente.</t>
  </si>
  <si>
    <t>Celda de protección  con seccionador en SF6  mínimo 15 kV y fusibles  3 x 40 A, de acuerdo al Anexo 2. En  la acometida para hacia el GP - a ubicar en el Shelter del Glide Slope</t>
  </si>
  <si>
    <t>Caja de maniobra tipo intemperie, tensión de serie 15 kV, 60 Hz, con tres (3) vías SELECTIVA  con entradas y derivación de 200 A trifásica, refrigeración ONAN de acuerdo a especificaciones técnicas Anexo 2.</t>
  </si>
  <si>
    <t>Celda de protección switchgear con Interruptor de potencia del tipo vacío, mínimo 15 kV, 3 x 50 A, salida a cable, de acuerdo al Anexo 2.Celda de protección con interruptor en vacío, seccionador bajo carga en gas SF6, 01 relé de protección 50/51, 50N/51N, 03 TCs de protección y medición, 01 TC toroidal para protección homopolar, 03 VTs de protección y medición, 01 analizador de redes. En  la acometida Nueva Torre de Control</t>
  </si>
  <si>
    <t>Instalación celda de transformador y traslado de los transformadores existentes, conforme al plan de transición, desde el actual sitio a las celdas del ítem anterior, incluye accesorios.</t>
  </si>
  <si>
    <t>Acometida eléctrica en conductores 3 # 2/0 AWG aislamiento 15 kV XLPE entre interruptor de entrada y seccionador de protección transformador. (una  por seccionador y celda de remonte</t>
  </si>
  <si>
    <t xml:space="preserve">Acometida eléctrica en conductores 3 X 2/0 AWG, aislamiento 15 KV XLPE entre seccionador de protección del transformador y transformador, incluye los accesorios de conexión - Conos preformados para interior, cinta, etc. (una por transformador) </t>
  </si>
  <si>
    <t>Transferencia automática PLANTA RED de 500 KVA, con interruptores abiertos, enclave electrónico y mecánico, con módulo de control de acuerdo a especificaciones técnicas Anexo 2., 480/277 V 60 HZ</t>
  </si>
  <si>
    <t>instalación del tablero del ítem anterior, incluye accesorios de conexión, software de control PLC, configuración y puesta en marcha.</t>
  </si>
  <si>
    <t>Tablero de distribución general tipo switchboard,  de 18 circuitos autosoportado , cumplimiento ensayos y certificación de acuerdo a Normas IEC 60429 - 1 e IEC 61439 1 y 2, 18 circuitos con interruptores termomagnéticos de caja moldeada (60A - 80A) instantáneos y totalizador. (100-630 A regulable) de acuerdo a diagrama unifilar, instalado en la  Subestación A 480/277 V, 60 HZ, protección DPS tipo I + II 80 kA 6 y analizador de medida con puerto de comunicaciones.</t>
  </si>
  <si>
    <t>Tablero de distribución general tipo switchboard autosoportado, de 18 circuitos, cumplimiento ensayos y certificación de acuerdo a Normas IEC 60429 - 1 e IEC 61439 1 y 2, 18 circuitos con interruptores termomagnéticos de caja moldeada (60A - 80A) instantáneos y totalizador. (100-630 A regulable) de acuerdo a diagrama unifilar, instalado en la  Subestación B, 480/277 V, 60 HZ, Protección DPS tipo I + II 80 kA y analizador de medida con puerto de comunicación.</t>
  </si>
  <si>
    <t>Acometida eléctrica en 8 conductores 400 MCM para interconexión entre transferencias e interruptor de los grupos electrógenos. 2 x(3 x 400 MCM+ 1 x 400 MCM)</t>
  </si>
  <si>
    <t>Acometida eléctrica en 4 conductores 4/0 AWG  para interconexión entre tableros de distribución y UPS ( Principal y by Pass) -Plan de transición</t>
  </si>
  <si>
    <t>Acometida eléctrica en 3 conductores 4 AWG conexión entre Tablero de distribución  UPS y sistemas aeronáuticos y  Tablero de distribución UPS y tableros de distribución AYUDAS VISUALES Plan de transición</t>
  </si>
  <si>
    <t>Servicios de Ingeniería eléctrica, incluyendo cálculos de protecciones, coordinación de protecciones e integración al sistema SCADA existente.</t>
  </si>
  <si>
    <t>Reforzar capacitación en riesgo eléctrico y manejo de energías.</t>
  </si>
  <si>
    <t>Campaña a nivel nacional de reciclar las envolturas, con esta ayuda buscamos que la fundación pueda cumplir sus metas de construir casas con ladrillos de papel reciclado.</t>
  </si>
  <si>
    <t>1 enero 2021  -  15 enero 2021</t>
  </si>
  <si>
    <t>Se continua el ajuste de protecciones en los relés de las celdas subestación A/B área ampliación</t>
  </si>
  <si>
    <t>Se continua la ampliación y ajuste de cárcamos para tendido de cables de MT y BT</t>
  </si>
  <si>
    <t xml:space="preserve">Traslado de transformador 500kVA           Subestación B </t>
  </si>
  <si>
    <t xml:space="preserve">Se inicia el traslado de equipos de media tensión, desde la subestación B hacia la ampliación de subestaciones A y B </t>
  </si>
  <si>
    <t>Se solicitaron los equipos previstos</t>
  </si>
  <si>
    <t xml:space="preserve">. - Se realizó el traslado de transformador en la Subestación   B, se programa su energización y puesta provisional en marcha </t>
  </si>
  <si>
    <t>Desconexión del transformador de la subestación B para iniciar el traslado a la ampliación.    Desconexión y reubicación de las celdas de entrada salida en la subestación B.     Traslado del transformador de 500kVA desde la subestación B a la ampliación de subestaciones A/B.</t>
  </si>
  <si>
    <t>5/ene/21   -  9/ene/21  -  12/ene/21</t>
  </si>
  <si>
    <t xml:space="preserve">     Quincena Anterior</t>
  </si>
  <si>
    <t>Instalación de acometidas en subestación B</t>
  </si>
  <si>
    <t>Recibo de Tableros de transferencia y enlace para subestación A / B</t>
  </si>
  <si>
    <t>Evaluar a los integrantes del proyecto sobre los temas trabajados durante las charlas y actividades</t>
  </si>
  <si>
    <t xml:space="preserve">Realizar jornada de orden y aseo </t>
  </si>
  <si>
    <t xml:space="preserve">Sin reporte </t>
  </si>
  <si>
    <t>7:00 a. m.</t>
  </si>
  <si>
    <t>Coordinador HSEQ</t>
  </si>
  <si>
    <t>14:30:00 p. m.</t>
  </si>
  <si>
    <t xml:space="preserve">7/ene/21   - 11/ene/21  -  </t>
  </si>
  <si>
    <t xml:space="preserve">Se realizó acompañamiento durante la labor de aterrizaje de transformador de 500 kVA, con la verificación de la aplicación de normas de seguridad en riesgo eléctrico.
Se realiza socialización y diligenciamiento de análisis de trabajo seguro semanalmente. 
Se abren permisos de trabajo de excavación, riesgo eléctrico y en caliente.
Se realizan charlas pre operacionales diarias sobre temas de prevención en seguridad y salud en el trabajo, calidad, y medio ambiente, también se realizan charlas sobre medidas de prevención en el estado de emergencia. 
Se realizan controles de temperatura y sintomatología a los asistentes del proyecto de manera diaria al inicio y al termino del turno laboral.
Se realiza seguimiento del consumo de combustible en el proyecto, para el calculo de la huella ambiental de la compañía. 
Se realizan inspecciones planeadas para el periodo en el programa de inspecciones.
Se realiza la actualización del archivo "plan de trabajo anual" para el seguimiento de la gestión integral en el proyecto                                                                                                                                                           Se realiza seguimiento a las campañas establecidas en el proyecto prevención ante el COVID-19 y campaña ambiental (botellas con envolturas).                                                                                                                                                                           Se realiza de manera adecuada la clasificación de residuos que se generan en el proyecto.                                                                                                    </t>
  </si>
  <si>
    <t xml:space="preserve">DESCRIPCIÓN: Control de charlas SST y educación ambiental , que se aplica de manera diaria, en pro de las campañas HSEQ adelantadas en el proyecto. </t>
  </si>
  <si>
    <t>Realización de la reunión de copasst</t>
  </si>
  <si>
    <t xml:space="preserve">Diseño y actualización del programa de mantenimiento de vehículos y herramientas del programa </t>
  </si>
  <si>
    <t xml:space="preserve">Fabián Velandia </t>
  </si>
  <si>
    <t xml:space="preserve">Se realizan inspecciones pre operacionales de herramientas de mano mecánicas </t>
  </si>
  <si>
    <t xml:space="preserve">Se verifico el uso adecuado de los EPP dieléctricos, en la actividad de aterrizaje de los transformadores en la Subestación AB  verificando que se cumpliera con lo establecido en el formato de calidad FPO-042-01. y la aplicación de las reglas de oro en seguridad eléctrica. </t>
  </si>
  <si>
    <t>Se realiza señalización de áreas durante la intervención en la adecuación de celda de protección en baja tensión</t>
  </si>
  <si>
    <t xml:space="preserve">Se realiza aprobación de permisos de trabajo en la obra de excavación y trabajo en caliente. </t>
  </si>
  <si>
    <t xml:space="preserve">Se realizan charlas y actividades pre- operacionales durante todos los días de trabajo en el proyecto. </t>
  </si>
  <si>
    <t>Se realizan verificaciones visuales de las condiciones de trabajo, la utilización de epp y el comportamiento operativo de los integrantes del grupo en la labor</t>
  </si>
  <si>
    <t>Modelo</t>
  </si>
  <si>
    <t>Ejecución en Adición</t>
  </si>
  <si>
    <t>N O T A S :</t>
  </si>
  <si>
    <t>Ejecución de 1000m mas en Adición</t>
  </si>
  <si>
    <t>AWA  INGENIERIA</t>
  </si>
  <si>
    <t>LAS ACTIVIADES MARCADAS CON ESTE ROTULO ESTAN SUJETAS A LA EJECUCION DE LA ADICION O DEPENDEN DE ESTA Y POR ENDE SOLO INICIAN CUANDO TENGAMOS ACCESO A LAS AREAS DE CATAM Y PISTA PARA EL PERSONAL NUEVO</t>
  </si>
  <si>
    <t xml:space="preserve">ROBERTO NIETO RODRIGUEZ      </t>
  </si>
  <si>
    <t>Supervisor Contrato</t>
  </si>
  <si>
    <t xml:space="preserve"> REVISADO POR:</t>
  </si>
  <si>
    <t>JUAN CARLOS MANCERA MORENO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</si>
</sst>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164" formatCode="[$-240A]General"/>
    <numFmt numFmtId="165" formatCode="0.0%"/>
    <numFmt numFmtId="166" formatCode="[$-1540A]dd\-mmm\-yy;@"/>
    <numFmt numFmtId="167" formatCode="&quot; &quot;&quot;$&quot;#,##0&quot; &quot;;&quot;-&quot;&quot;$&quot;#,##0&quot; &quot;;&quot; &quot;&quot;$&quot;&quot;- &quot;;&quot; &quot;@&quot; &quot;"/>
    <numFmt numFmtId="168" formatCode="&quot; &quot;&quot;$&quot;#,##0.00&quot; &quot;;&quot;-&quot;&quot;$&quot;#,##0.00&quot; &quot;;&quot; &quot;&quot;$&quot;&quot;-&quot;00&quot; &quot;;&quot; &quot;@&quot; &quot;"/>
    <numFmt numFmtId="169" formatCode="0.000%"/>
    <numFmt numFmtId="170" formatCode="0.000000%"/>
    <numFmt numFmtId="171" formatCode="&quot; &quot;&quot;$&quot;#,##0&quot; &quot;;&quot;-&quot;&quot;$&quot;#,##0&quot; &quot;;&quot; &quot;&quot;$&quot;&quot;-&quot;00&quot; &quot;;&quot; &quot;@&quot; &quot;"/>
    <numFmt numFmtId="172" formatCode="[$-240A]0%"/>
    <numFmt numFmtId="173" formatCode="[$€-409]&quot; &quot;#,##0.00&quot; &quot;;[$€-409]&quot; (&quot;#,##0.00&quot;)&quot;;[$€-409]&quot; -&quot;#&quot; &quot;"/>
    <numFmt numFmtId="174" formatCode="#,##0.00&quot;    &quot;;&quot;-&quot;#,##0.00&quot;    &quot;;&quot; -&quot;#&quot;    &quot;;@&quot; &quot;"/>
    <numFmt numFmtId="175" formatCode="#,##0.00&quot; &quot;;&quot; (&quot;#,##0.00&quot;)&quot;;&quot; -&quot;#&quot; &quot;;@&quot; &quot;"/>
    <numFmt numFmtId="176" formatCode="General;&quot;-&quot;#,##0&quot;    &quot;;&quot; -&quot;#&quot;    &quot;"/>
    <numFmt numFmtId="177" formatCode="&quot; &quot;#,##0.00&quot; &quot;;&quot;-&quot;#,##0.00&quot; &quot;;&quot; -&quot;00&quot; &quot;;&quot; &quot;@&quot; &quot;"/>
    <numFmt numFmtId="178" formatCode="&quot; $ &quot;#,##0.00&quot; &quot;;&quot; $ (&quot;#,##0.00&quot;)&quot;;&quot; $ -&quot;#&quot; &quot;;@&quot; &quot;"/>
    <numFmt numFmtId="179" formatCode="[$$-240A]#,##0.00;[Red]&quot;(&quot;[$$-240A]#,##0.00&quot;)&quot;"/>
    <numFmt numFmtId="180" formatCode="&quot;$&quot;#,##0.00"/>
    <numFmt numFmtId="181" formatCode="dd/mmm/yyyy"/>
    <numFmt numFmtId="182" formatCode="d&quot; de &quot;mmm&quot; de &quot;yy"/>
    <numFmt numFmtId="183" formatCode="[$-409]d\-mmm\-yy;@"/>
  </numFmts>
  <fonts count="53">
    <font>
      <sz val="11"/>
      <color rgb="FF000000"/>
      <name val="Arial"/>
      <family val="2"/>
    </font>
    <font>
      <sz val="11"/>
      <color rgb="FF000000"/>
      <name val="Arial"/>
      <family val="2"/>
    </font>
    <font>
      <sz val="11"/>
      <color rgb="FF000000"/>
      <name val="Calibri"/>
      <family val="2"/>
    </font>
    <font>
      <sz val="10"/>
      <color rgb="FF000000"/>
      <name val="Arial"/>
      <family val="2"/>
    </font>
    <font>
      <u/>
      <sz val="11"/>
      <color rgb="FF0000FF"/>
      <name val="Calibri"/>
      <family val="2"/>
    </font>
    <font>
      <b/>
      <i/>
      <sz val="16"/>
      <color rgb="FF000000"/>
      <name val="Arial"/>
      <family val="2"/>
    </font>
    <font>
      <sz val="10"/>
      <color rgb="FF000000"/>
      <name val="Calibri"/>
      <family val="2"/>
    </font>
    <font>
      <b/>
      <i/>
      <u/>
      <sz val="11"/>
      <color rgb="FF000000"/>
      <name val="Arial"/>
      <family val="2"/>
    </font>
    <font>
      <b/>
      <sz val="10"/>
      <color rgb="FF000000"/>
      <name val="Calibri "/>
    </font>
    <font>
      <b/>
      <sz val="11"/>
      <color rgb="FF000000"/>
      <name val="DejaVu Sans"/>
    </font>
    <font>
      <sz val="11"/>
      <color rgb="FF000000"/>
      <name val="DejaVu Sans"/>
    </font>
    <font>
      <b/>
      <sz val="10"/>
      <color rgb="FF000000"/>
      <name val="DejaVu Sans"/>
    </font>
    <font>
      <b/>
      <sz val="11"/>
      <color rgb="FF000000"/>
      <name val="Calibri"/>
      <family val="2"/>
    </font>
    <font>
      <b/>
      <i/>
      <sz val="10"/>
      <color rgb="FF000000"/>
      <name val="Calibri"/>
      <family val="2"/>
    </font>
    <font>
      <b/>
      <sz val="10"/>
      <color rgb="FF000000"/>
      <name val="Calibri"/>
      <family val="2"/>
    </font>
    <font>
      <sz val="9"/>
      <color rgb="FF000000"/>
      <name val="Arial"/>
      <family val="2"/>
    </font>
    <font>
      <b/>
      <sz val="11"/>
      <color rgb="FF000000"/>
      <name val="Arial"/>
      <family val="2"/>
    </font>
    <font>
      <b/>
      <sz val="8"/>
      <color rgb="FF000000"/>
      <name val="Arial"/>
      <family val="2"/>
    </font>
    <font>
      <sz val="8"/>
      <color rgb="FF000000"/>
      <name val="Arial"/>
      <family val="2"/>
    </font>
    <font>
      <b/>
      <sz val="10"/>
      <color rgb="FF0000FF"/>
      <name val="Calibri"/>
      <family val="2"/>
    </font>
    <font>
      <b/>
      <sz val="11"/>
      <color rgb="FF0000FF"/>
      <name val="Calibri"/>
      <family val="2"/>
    </font>
    <font>
      <b/>
      <sz val="12"/>
      <color rgb="FF000000"/>
      <name val="Calibri"/>
      <family val="2"/>
    </font>
    <font>
      <b/>
      <i/>
      <sz val="16"/>
      <color rgb="FFBFBFBF"/>
      <name val="Calibri"/>
      <family val="2"/>
    </font>
    <font>
      <sz val="10"/>
      <color rgb="FF000000"/>
      <name val="Calibri "/>
    </font>
    <font>
      <b/>
      <sz val="10"/>
      <color rgb="FF000000"/>
      <name val="Wingdings 2"/>
      <family val="1"/>
      <charset val="2"/>
    </font>
    <font>
      <b/>
      <sz val="10"/>
      <color rgb="FF000000"/>
      <name val="Arial"/>
      <family val="2"/>
    </font>
    <font>
      <b/>
      <sz val="9"/>
      <color rgb="FF000000"/>
      <name val="Arial"/>
      <family val="2"/>
    </font>
    <font>
      <sz val="10"/>
      <color rgb="FF000000"/>
      <name val="DejaVu Sans"/>
    </font>
    <font>
      <b/>
      <i/>
      <sz val="11"/>
      <color rgb="FF000000"/>
      <name val="Arial"/>
      <family val="2"/>
    </font>
    <font>
      <b/>
      <sz val="7"/>
      <color rgb="FF000000"/>
      <name val="Arial"/>
      <family val="2"/>
    </font>
    <font>
      <b/>
      <sz val="11"/>
      <color rgb="FF000000"/>
      <name val="Wingdings 2"/>
      <family val="1"/>
      <charset val="2"/>
    </font>
    <font>
      <i/>
      <sz val="10"/>
      <color rgb="FF000000"/>
      <name val="Calibri"/>
      <family val="2"/>
    </font>
    <font>
      <sz val="10.5"/>
      <color indexed="8"/>
      <name val="DejaVu Sans"/>
      <family val="2"/>
      <charset val="1"/>
    </font>
    <font>
      <b/>
      <sz val="10"/>
      <color indexed="8"/>
      <name val="DejaVu Sans"/>
      <family val="2"/>
      <charset val="1"/>
    </font>
    <font>
      <sz val="10"/>
      <color indexed="8"/>
      <name val="DejaVu Sans"/>
      <family val="2"/>
      <charset val="1"/>
    </font>
    <font>
      <b/>
      <sz val="15"/>
      <color indexed="8"/>
      <name val="DejaVu Sans"/>
      <family val="2"/>
      <charset val="1"/>
    </font>
    <font>
      <sz val="10"/>
      <name val="DejaVu Sans"/>
      <family val="2"/>
      <charset val="1"/>
    </font>
    <font>
      <b/>
      <sz val="10"/>
      <name val="DejaVu Sans"/>
      <family val="2"/>
      <charset val="1"/>
    </font>
    <font>
      <b/>
      <sz val="9"/>
      <color indexed="8"/>
      <name val="DejaVu Sans"/>
      <family val="2"/>
      <charset val="1"/>
    </font>
    <font>
      <sz val="10"/>
      <color indexed="8"/>
      <name val="Arial"/>
      <family val="2"/>
    </font>
    <font>
      <b/>
      <sz val="10"/>
      <color indexed="8"/>
      <name val="Arial"/>
      <family val="2"/>
    </font>
    <font>
      <b/>
      <sz val="10"/>
      <color indexed="10"/>
      <name val="DejaVu Sans"/>
      <family val="2"/>
      <charset val="1"/>
    </font>
    <font>
      <b/>
      <sz val="11"/>
      <name val="DejaVu Sans"/>
      <family val="2"/>
      <charset val="1"/>
    </font>
    <font>
      <sz val="10"/>
      <name val="DejaVu Sans"/>
    </font>
    <font>
      <sz val="8"/>
      <name val="DejaVu Sans"/>
      <family val="2"/>
      <charset val="1"/>
    </font>
    <font>
      <b/>
      <sz val="8"/>
      <name val="DejaVu Sans"/>
      <family val="2"/>
      <charset val="1"/>
    </font>
    <font>
      <b/>
      <sz val="11"/>
      <color indexed="8"/>
      <name val="DejaVu Sans"/>
      <family val="2"/>
      <charset val="1"/>
    </font>
    <font>
      <sz val="9"/>
      <color rgb="FF000000"/>
      <name val="Calibri"/>
      <family val="2"/>
    </font>
    <font>
      <sz val="9"/>
      <color indexed="8"/>
      <name val="Arial"/>
      <family val="2"/>
    </font>
    <font>
      <sz val="10"/>
      <name val="Calibri "/>
    </font>
    <font>
      <sz val="11"/>
      <color theme="4"/>
      <name val="Calibri"/>
      <family val="2"/>
    </font>
    <font>
      <b/>
      <sz val="8"/>
      <color indexed="8"/>
      <name val="DejaVu Sans"/>
      <family val="2"/>
      <charset val="1"/>
    </font>
    <font>
      <b/>
      <sz val="7"/>
      <color rgb="FF000000"/>
      <name val="Calibri "/>
    </font>
  </fonts>
  <fills count="36">
    <fill>
      <patternFill patternType="none"/>
    </fill>
    <fill>
      <patternFill patternType="gray125"/>
    </fill>
    <fill>
      <patternFill patternType="solid">
        <fgColor rgb="FFDCE6F2"/>
        <bgColor rgb="FFDCE6F2"/>
      </patternFill>
    </fill>
    <fill>
      <patternFill patternType="solid">
        <fgColor rgb="FFF2DCDB"/>
        <bgColor rgb="FFF2DCDB"/>
      </patternFill>
    </fill>
    <fill>
      <patternFill patternType="solid">
        <fgColor rgb="FFEBF1DE"/>
        <bgColor rgb="FFEBF1DE"/>
      </patternFill>
    </fill>
    <fill>
      <patternFill patternType="solid">
        <fgColor rgb="FFE6E0EC"/>
        <bgColor rgb="FFE6E0EC"/>
      </patternFill>
    </fill>
    <fill>
      <patternFill patternType="solid">
        <fgColor rgb="FFDBEEF4"/>
        <bgColor rgb="FFDBEEF4"/>
      </patternFill>
    </fill>
    <fill>
      <patternFill patternType="solid">
        <fgColor rgb="FFFDEADA"/>
        <bgColor rgb="FFFDEADA"/>
      </patternFill>
    </fill>
    <fill>
      <patternFill patternType="solid">
        <fgColor rgb="FFB9CDE5"/>
        <bgColor rgb="FFB9CDE5"/>
      </patternFill>
    </fill>
    <fill>
      <patternFill patternType="solid">
        <fgColor rgb="FFE6B9B8"/>
        <bgColor rgb="FFE6B9B8"/>
      </patternFill>
    </fill>
    <fill>
      <patternFill patternType="solid">
        <fgColor rgb="FFD7E4BD"/>
        <bgColor rgb="FFD7E4BD"/>
      </patternFill>
    </fill>
    <fill>
      <patternFill patternType="solid">
        <fgColor rgb="FFCCC1DA"/>
        <bgColor rgb="FFCCC1DA"/>
      </patternFill>
    </fill>
    <fill>
      <patternFill patternType="solid">
        <fgColor rgb="FFB7DEE8"/>
        <bgColor rgb="FFB7DEE8"/>
      </patternFill>
    </fill>
    <fill>
      <patternFill patternType="solid">
        <fgColor rgb="FFFCD5B5"/>
        <bgColor rgb="FFFCD5B5"/>
      </patternFill>
    </fill>
    <fill>
      <patternFill patternType="solid">
        <fgColor rgb="FFFFFFCC"/>
        <bgColor rgb="FFFFFFCC"/>
      </patternFill>
    </fill>
    <fill>
      <patternFill patternType="solid">
        <fgColor rgb="FFDDEBF7"/>
        <bgColor rgb="FFDDEBF7"/>
      </patternFill>
    </fill>
    <fill>
      <patternFill patternType="solid">
        <fgColor rgb="FFFF9933"/>
        <bgColor rgb="FFFF9933"/>
      </patternFill>
    </fill>
    <fill>
      <patternFill patternType="solid">
        <fgColor rgb="FFFFFFFF"/>
        <bgColor rgb="FFFFFFFF"/>
      </patternFill>
    </fill>
    <fill>
      <patternFill patternType="solid">
        <fgColor rgb="FFFFFF99"/>
        <bgColor rgb="FFFFFF99"/>
      </patternFill>
    </fill>
    <fill>
      <patternFill patternType="solid">
        <fgColor rgb="FFD9E1F2"/>
        <bgColor rgb="FFD9E1F2"/>
      </patternFill>
    </fill>
    <fill>
      <patternFill patternType="solid">
        <fgColor rgb="FF9BC2E6"/>
        <bgColor rgb="FF9BC2E6"/>
      </patternFill>
    </fill>
    <fill>
      <patternFill patternType="solid">
        <fgColor rgb="FF8EA9DB"/>
        <bgColor rgb="FF8EA9DB"/>
      </patternFill>
    </fill>
    <fill>
      <patternFill patternType="solid">
        <fgColor rgb="FFF4B084"/>
        <bgColor rgb="FFF4B084"/>
      </patternFill>
    </fill>
    <fill>
      <patternFill patternType="solid">
        <fgColor rgb="FFA9D08E"/>
        <bgColor rgb="FFA9D08E"/>
      </patternFill>
    </fill>
    <fill>
      <patternFill patternType="solid">
        <fgColor theme="0"/>
        <bgColor indexed="64"/>
      </patternFill>
    </fill>
    <fill>
      <patternFill patternType="solid">
        <fgColor theme="0"/>
        <bgColor rgb="FFDDEBF7"/>
      </patternFill>
    </fill>
    <fill>
      <patternFill patternType="solid">
        <fgColor theme="0"/>
        <bgColor rgb="FFFFFFFF"/>
      </patternFill>
    </fill>
    <fill>
      <patternFill patternType="solid">
        <fgColor theme="0"/>
        <bgColor rgb="FFCCFFFF"/>
      </patternFill>
    </fill>
    <fill>
      <patternFill patternType="solid">
        <fgColor theme="0"/>
        <bgColor rgb="FFFF6600"/>
      </patternFill>
    </fill>
    <fill>
      <patternFill patternType="solid">
        <fgColor theme="0"/>
        <bgColor rgb="FFFF9933"/>
      </patternFill>
    </fill>
    <fill>
      <patternFill patternType="solid">
        <fgColor theme="0"/>
        <bgColor rgb="FFFFFFCC"/>
      </patternFill>
    </fill>
    <fill>
      <patternFill patternType="solid">
        <fgColor indexed="9"/>
        <bgColor indexed="26"/>
      </patternFill>
    </fill>
    <fill>
      <patternFill patternType="solid">
        <fgColor theme="4" tint="0.79998168889431442"/>
        <bgColor indexed="23"/>
      </patternFill>
    </fill>
    <fill>
      <patternFill patternType="solid">
        <fgColor rgb="FFFFFFFF"/>
        <bgColor indexed="64"/>
      </patternFill>
    </fill>
    <fill>
      <patternFill patternType="solid">
        <fgColor rgb="FFCCFFCC"/>
        <bgColor rgb="FFFFFFFF"/>
      </patternFill>
    </fill>
    <fill>
      <patternFill patternType="solid">
        <fgColor rgb="FF00FF00"/>
        <bgColor rgb="FFFF9933"/>
      </patternFill>
    </fill>
  </fills>
  <borders count="134">
    <border>
      <left/>
      <right/>
      <top/>
      <bottom/>
      <diagonal/>
    </border>
    <border>
      <left style="thin">
        <color rgb="FFB2B2B2"/>
      </left>
      <right style="thin">
        <color rgb="FFB2B2B2"/>
      </right>
      <top style="thin">
        <color rgb="FFB2B2B2"/>
      </top>
      <bottom style="thin">
        <color rgb="FFB2B2B2"/>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medium">
        <color rgb="FF000000"/>
      </right>
      <top style="thin">
        <color rgb="FF000000"/>
      </top>
      <bottom/>
      <diagonal/>
    </border>
    <border>
      <left style="thin">
        <color rgb="FF000000"/>
      </left>
      <right/>
      <top/>
      <bottom/>
      <diagonal/>
    </border>
    <border>
      <left/>
      <right style="thin">
        <color rgb="FF000000"/>
      </right>
      <top/>
      <bottom/>
      <diagonal/>
    </border>
    <border>
      <left style="medium">
        <color rgb="FF000000"/>
      </left>
      <right style="medium">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medium">
        <color rgb="FF000000"/>
      </left>
      <right/>
      <top/>
      <bottom style="medium">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diagonal/>
    </border>
    <border>
      <left style="thin">
        <color rgb="FF000000"/>
      </left>
      <right/>
      <top style="medium">
        <color rgb="FF000000"/>
      </top>
      <bottom style="thin">
        <color rgb="FF000000"/>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style="medium">
        <color indexed="64"/>
      </left>
      <right style="thin">
        <color rgb="FF000000"/>
      </right>
      <top style="medium">
        <color indexed="64"/>
      </top>
      <bottom style="medium">
        <color rgb="FF000000"/>
      </bottom>
      <diagonal/>
    </border>
    <border>
      <left style="medium">
        <color rgb="FF000000"/>
      </left>
      <right style="thin">
        <color rgb="FF000000"/>
      </right>
      <top style="medium">
        <color indexed="64"/>
      </top>
      <bottom style="medium">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medium">
        <color rgb="FF000000"/>
      </top>
      <bottom style="medium">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medium">
        <color rgb="FF000000"/>
      </top>
      <bottom style="medium">
        <color indexed="64"/>
      </bottom>
      <diagonal/>
    </border>
    <border>
      <left style="medium">
        <color rgb="FF000000"/>
      </left>
      <right style="thin">
        <color rgb="FF000000"/>
      </right>
      <top style="medium">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rgb="FF000000"/>
      </right>
      <top/>
      <bottom style="medium">
        <color rgb="FF000000"/>
      </bottom>
      <diagonal/>
    </border>
    <border>
      <left style="medium">
        <color rgb="FF000000"/>
      </left>
      <right style="thin">
        <color rgb="FF000000"/>
      </right>
      <top style="thin">
        <color rgb="FF000000"/>
      </top>
      <bottom/>
      <diagonal/>
    </border>
    <border>
      <left style="hair">
        <color indexed="8"/>
      </left>
      <right style="hair">
        <color indexed="8"/>
      </right>
      <top style="hair">
        <color indexed="8"/>
      </top>
      <bottom style="hair">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hair">
        <color indexed="8"/>
      </bottom>
      <diagonal/>
    </border>
    <border>
      <left style="hair">
        <color indexed="8"/>
      </left>
      <right/>
      <top style="hair">
        <color indexed="8"/>
      </top>
      <bottom/>
      <diagonal/>
    </border>
    <border>
      <left/>
      <right/>
      <top style="hair">
        <color indexed="8"/>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8"/>
      </left>
      <right/>
      <top/>
      <bottom style="hair">
        <color indexed="8"/>
      </bottom>
      <diagonal/>
    </border>
    <border>
      <left style="hair">
        <color indexed="8"/>
      </left>
      <right style="hair">
        <color indexed="8"/>
      </right>
      <top style="hair">
        <color indexed="8"/>
      </top>
      <bottom/>
      <diagonal/>
    </border>
    <border>
      <left/>
      <right/>
      <top style="hair">
        <color indexed="8"/>
      </top>
      <bottom style="hair">
        <color indexed="8"/>
      </bottom>
      <diagonal/>
    </border>
    <border>
      <left/>
      <right/>
      <top style="medium">
        <color rgb="FF000000"/>
      </top>
      <bottom/>
      <diagonal/>
    </border>
    <border>
      <left style="medium">
        <color rgb="FF000000"/>
      </left>
      <right/>
      <top style="medium">
        <color rgb="FF000000"/>
      </top>
      <bottom style="medium">
        <color rgb="FF000000"/>
      </bottom>
      <diagonal/>
    </border>
    <border>
      <left style="medium">
        <color rgb="FF000000"/>
      </left>
      <right/>
      <top style="thin">
        <color rgb="FF000000"/>
      </top>
      <bottom/>
      <diagonal/>
    </border>
    <border>
      <left style="medium">
        <color rgb="FF000000"/>
      </left>
      <right/>
      <top style="thin">
        <color rgb="FF000000"/>
      </top>
      <bottom style="thin">
        <color rgb="FF000000"/>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right style="hair">
        <color indexed="8"/>
      </right>
      <top style="hair">
        <color indexed="8"/>
      </top>
      <bottom/>
      <diagonal/>
    </border>
    <border>
      <left style="hair">
        <color indexed="8"/>
      </left>
      <right/>
      <top/>
      <bottom/>
      <diagonal/>
    </border>
    <border>
      <left/>
      <right style="hair">
        <color indexed="8"/>
      </right>
      <top/>
      <bottom/>
      <diagonal/>
    </border>
    <border>
      <left/>
      <right style="hair">
        <color indexed="8"/>
      </right>
      <top/>
      <bottom style="hair">
        <color indexed="8"/>
      </bottom>
      <diagonal/>
    </border>
    <border>
      <left/>
      <right/>
      <top style="thin">
        <color indexed="64"/>
      </top>
      <bottom style="hair">
        <color indexed="8"/>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indexed="64"/>
      </bottom>
      <diagonal/>
    </border>
    <border>
      <left style="thin">
        <color rgb="FF000000"/>
      </left>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medium">
        <color indexed="64"/>
      </left>
      <right style="medium">
        <color rgb="FF000000"/>
      </right>
      <top/>
      <bottom/>
      <diagonal/>
    </border>
    <border>
      <left style="medium">
        <color indexed="64"/>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rgb="FF000000"/>
      </left>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right/>
      <top style="thin">
        <color rgb="FF000000"/>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136">
    <xf numFmtId="0" fontId="0" fillId="0" borderId="0"/>
    <xf numFmtId="9" fontId="1" fillId="0" borderId="0" applyFont="0" applyFill="0" applyBorder="0" applyAlignment="0" applyProtection="0"/>
    <xf numFmtId="0" fontId="2" fillId="2" borderId="0" applyNumberFormat="0" applyBorder="0" applyProtection="0"/>
    <xf numFmtId="0" fontId="2" fillId="2" borderId="0" applyNumberFormat="0" applyBorder="0" applyProtection="0"/>
    <xf numFmtId="0" fontId="2" fillId="2" borderId="0" applyNumberFormat="0" applyBorder="0" applyProtection="0"/>
    <xf numFmtId="0" fontId="2" fillId="3" borderId="0" applyNumberFormat="0" applyBorder="0" applyProtection="0"/>
    <xf numFmtId="0" fontId="2" fillId="3" borderId="0" applyNumberFormat="0" applyBorder="0" applyProtection="0"/>
    <xf numFmtId="0" fontId="2" fillId="3" borderId="0" applyNumberFormat="0" applyBorder="0" applyProtection="0"/>
    <xf numFmtId="0" fontId="2" fillId="4" borderId="0" applyNumberFormat="0" applyBorder="0" applyProtection="0"/>
    <xf numFmtId="0" fontId="2" fillId="4" borderId="0" applyNumberFormat="0" applyBorder="0" applyProtection="0"/>
    <xf numFmtId="0" fontId="2" fillId="4" borderId="0" applyNumberFormat="0" applyBorder="0" applyProtection="0"/>
    <xf numFmtId="0" fontId="2" fillId="5" borderId="0" applyNumberFormat="0" applyBorder="0" applyProtection="0"/>
    <xf numFmtId="0" fontId="2" fillId="5" borderId="0" applyNumberFormat="0" applyBorder="0" applyProtection="0"/>
    <xf numFmtId="0" fontId="2" fillId="5" borderId="0" applyNumberFormat="0" applyBorder="0" applyProtection="0"/>
    <xf numFmtId="0" fontId="2" fillId="6" borderId="0" applyNumberFormat="0" applyBorder="0" applyProtection="0"/>
    <xf numFmtId="0" fontId="2" fillId="6" borderId="0" applyNumberFormat="0" applyBorder="0" applyProtection="0"/>
    <xf numFmtId="0" fontId="2" fillId="6" borderId="0" applyNumberFormat="0" applyBorder="0" applyProtection="0"/>
    <xf numFmtId="0" fontId="2" fillId="7" borderId="0" applyNumberFormat="0" applyBorder="0" applyProtection="0"/>
    <xf numFmtId="0" fontId="2" fillId="7" borderId="0" applyNumberFormat="0" applyBorder="0" applyProtection="0"/>
    <xf numFmtId="0" fontId="2" fillId="7" borderId="0" applyNumberFormat="0" applyBorder="0" applyProtection="0"/>
    <xf numFmtId="0" fontId="2" fillId="8" borderId="0" applyNumberFormat="0" applyBorder="0" applyProtection="0"/>
    <xf numFmtId="0" fontId="2" fillId="8" borderId="0" applyNumberFormat="0" applyBorder="0" applyProtection="0"/>
    <xf numFmtId="0" fontId="2" fillId="8" borderId="0" applyNumberFormat="0" applyBorder="0" applyProtection="0"/>
    <xf numFmtId="0" fontId="2" fillId="9" borderId="0" applyNumberFormat="0" applyBorder="0" applyProtection="0"/>
    <xf numFmtId="0" fontId="2" fillId="9" borderId="0" applyNumberFormat="0" applyBorder="0" applyProtection="0"/>
    <xf numFmtId="0" fontId="2" fillId="9" borderId="0" applyNumberFormat="0" applyBorder="0" applyProtection="0"/>
    <xf numFmtId="0" fontId="2" fillId="10" borderId="0" applyNumberFormat="0" applyBorder="0" applyProtection="0"/>
    <xf numFmtId="0" fontId="2" fillId="10" borderId="0" applyNumberFormat="0" applyBorder="0" applyProtection="0"/>
    <xf numFmtId="0" fontId="2" fillId="10" borderId="0" applyNumberFormat="0" applyBorder="0" applyProtection="0"/>
    <xf numFmtId="0" fontId="2" fillId="11" borderId="0" applyNumberFormat="0" applyBorder="0" applyProtection="0"/>
    <xf numFmtId="0" fontId="2" fillId="11" borderId="0" applyNumberFormat="0" applyBorder="0" applyProtection="0"/>
    <xf numFmtId="0" fontId="2" fillId="11" borderId="0" applyNumberFormat="0" applyBorder="0" applyProtection="0"/>
    <xf numFmtId="0" fontId="2" fillId="12" borderId="0" applyNumberFormat="0" applyBorder="0" applyProtection="0"/>
    <xf numFmtId="0" fontId="2" fillId="12" borderId="0" applyNumberFormat="0" applyBorder="0" applyProtection="0"/>
    <xf numFmtId="0" fontId="2" fillId="12" borderId="0" applyNumberFormat="0" applyBorder="0" applyProtection="0"/>
    <xf numFmtId="0" fontId="2" fillId="13" borderId="0" applyNumberFormat="0" applyBorder="0" applyProtection="0"/>
    <xf numFmtId="0" fontId="2" fillId="13" borderId="0" applyNumberFormat="0" applyBorder="0" applyProtection="0"/>
    <xf numFmtId="0" fontId="2" fillId="13" borderId="0" applyNumberFormat="0" applyBorder="0" applyProtection="0"/>
    <xf numFmtId="164" fontId="3" fillId="0" borderId="0" applyBorder="0" applyProtection="0">
      <alignment vertical="top"/>
    </xf>
    <xf numFmtId="173" fontId="1" fillId="0" borderId="0" applyFont="0" applyBorder="0" applyProtection="0"/>
    <xf numFmtId="0" fontId="4" fillId="0" borderId="0" applyNumberFormat="0" applyBorder="0" applyProtection="0"/>
    <xf numFmtId="164" fontId="2" fillId="0" borderId="0" applyBorder="0" applyProtection="0"/>
    <xf numFmtId="172" fontId="1" fillId="0" borderId="0" applyFont="0" applyBorder="0" applyProtection="0"/>
    <xf numFmtId="0" fontId="5" fillId="0" borderId="0" applyNumberFormat="0" applyBorder="0" applyProtection="0">
      <alignment horizontal="center"/>
    </xf>
    <xf numFmtId="0" fontId="5" fillId="0" borderId="0" applyNumberFormat="0" applyBorder="0" applyProtection="0">
      <alignment horizontal="center" textRotation="90"/>
    </xf>
    <xf numFmtId="0" fontId="4" fillId="0" borderId="0" applyNumberFormat="0" applyBorder="0" applyProtection="0"/>
    <xf numFmtId="174" fontId="1" fillId="0" borderId="0" applyFont="0" applyBorder="0" applyProtection="0"/>
    <xf numFmtId="174" fontId="1" fillId="0" borderId="0" applyFont="0" applyBorder="0" applyProtection="0"/>
    <xf numFmtId="175" fontId="1" fillId="0" borderId="0" applyFont="0" applyBorder="0" applyProtection="0"/>
    <xf numFmtId="175" fontId="1" fillId="0" borderId="0" applyFont="0" applyBorder="0" applyProtection="0"/>
    <xf numFmtId="176" fontId="1" fillId="0" borderId="0" applyFont="0" applyBorder="0" applyProtection="0"/>
    <xf numFmtId="175" fontId="1" fillId="0" borderId="0" applyFont="0" applyBorder="0" applyProtection="0"/>
    <xf numFmtId="175" fontId="1" fillId="0" borderId="0" applyFont="0" applyBorder="0" applyProtection="0"/>
    <xf numFmtId="175" fontId="1" fillId="0" borderId="0" applyFont="0" applyBorder="0" applyProtection="0"/>
    <xf numFmtId="175" fontId="1" fillId="0" borderId="0" applyFont="0" applyBorder="0" applyProtection="0"/>
    <xf numFmtId="175" fontId="1" fillId="0" borderId="0" applyFont="0" applyBorder="0" applyProtection="0"/>
    <xf numFmtId="175" fontId="1" fillId="0" borderId="0" applyFont="0" applyBorder="0" applyProtection="0"/>
    <xf numFmtId="176" fontId="1" fillId="0" borderId="0" applyFont="0" applyBorder="0" applyProtection="0"/>
    <xf numFmtId="176" fontId="1" fillId="0" borderId="0" applyFont="0" applyBorder="0" applyProtection="0"/>
    <xf numFmtId="176" fontId="1" fillId="0" borderId="0" applyFont="0" applyBorder="0" applyProtection="0"/>
    <xf numFmtId="176" fontId="1" fillId="0" borderId="0" applyFont="0" applyBorder="0" applyProtection="0"/>
    <xf numFmtId="176" fontId="1" fillId="0" borderId="0" applyFont="0" applyBorder="0" applyProtection="0"/>
    <xf numFmtId="175" fontId="1" fillId="0" borderId="0" applyFont="0" applyBorder="0" applyProtection="0"/>
    <xf numFmtId="175" fontId="1" fillId="0" borderId="0" applyFont="0" applyBorder="0" applyProtection="0"/>
    <xf numFmtId="174" fontId="1" fillId="0" borderId="0" applyFont="0" applyBorder="0" applyProtection="0"/>
    <xf numFmtId="174" fontId="1" fillId="0" borderId="0" applyFont="0" applyBorder="0" applyProtection="0"/>
    <xf numFmtId="174" fontId="1" fillId="0" borderId="0" applyFont="0" applyBorder="0" applyProtection="0"/>
    <xf numFmtId="174" fontId="1" fillId="0" borderId="0" applyFont="0" applyBorder="0" applyProtection="0"/>
    <xf numFmtId="174" fontId="1" fillId="0" borderId="0" applyFont="0" applyBorder="0" applyProtection="0"/>
    <xf numFmtId="174" fontId="1" fillId="0" borderId="0" applyFont="0" applyBorder="0" applyProtection="0"/>
    <xf numFmtId="175" fontId="1" fillId="0" borderId="0" applyFont="0" applyBorder="0" applyProtection="0"/>
    <xf numFmtId="174" fontId="1" fillId="0" borderId="0" applyFont="0" applyBorder="0" applyProtection="0"/>
    <xf numFmtId="174" fontId="1" fillId="0" borderId="0" applyFont="0" applyBorder="0" applyProtection="0"/>
    <xf numFmtId="174" fontId="1" fillId="0" borderId="0" applyFont="0" applyBorder="0" applyProtection="0"/>
    <xf numFmtId="175" fontId="1" fillId="0" borderId="0" applyFont="0" applyBorder="0" applyProtection="0"/>
    <xf numFmtId="174" fontId="1" fillId="0" borderId="0" applyFont="0" applyBorder="0" applyProtection="0"/>
    <xf numFmtId="175" fontId="1" fillId="0" borderId="0" applyFont="0" applyBorder="0" applyProtection="0"/>
    <xf numFmtId="174" fontId="1" fillId="0" borderId="0" applyFont="0" applyBorder="0" applyProtection="0"/>
    <xf numFmtId="175" fontId="1" fillId="0" borderId="0" applyFont="0" applyBorder="0" applyProtection="0"/>
    <xf numFmtId="174" fontId="1" fillId="0" borderId="0" applyFont="0" applyBorder="0" applyProtection="0"/>
    <xf numFmtId="174" fontId="1" fillId="0" borderId="0" applyFont="0" applyBorder="0" applyProtection="0"/>
    <xf numFmtId="174" fontId="1" fillId="0" borderId="0" applyFont="0" applyBorder="0" applyProtection="0"/>
    <xf numFmtId="175" fontId="1" fillId="0" borderId="0" applyFont="0" applyBorder="0" applyProtection="0"/>
    <xf numFmtId="177" fontId="1" fillId="0" borderId="0" applyFont="0" applyFill="0" applyBorder="0" applyAlignment="0" applyProtection="0"/>
    <xf numFmtId="174" fontId="1" fillId="0" borderId="0" applyFont="0" applyBorder="0" applyProtection="0"/>
    <xf numFmtId="174" fontId="1" fillId="0" borderId="0" applyFont="0" applyBorder="0" applyProtection="0"/>
    <xf numFmtId="174" fontId="1" fillId="0" borderId="0" applyFont="0" applyBorder="0" applyProtection="0"/>
    <xf numFmtId="174" fontId="1" fillId="0" borderId="0" applyFont="0" applyBorder="0" applyProtection="0"/>
    <xf numFmtId="167" fontId="1" fillId="0" borderId="0" applyFont="0" applyFill="0" applyBorder="0" applyAlignment="0" applyProtection="0"/>
    <xf numFmtId="178" fontId="1" fillId="0" borderId="0" applyFont="0" applyBorder="0" applyProtection="0"/>
    <xf numFmtId="178" fontId="1" fillId="0" borderId="0" applyFont="0" applyBorder="0" applyProtection="0"/>
    <xf numFmtId="178" fontId="1" fillId="0" borderId="0" applyFont="0" applyBorder="0" applyProtection="0"/>
    <xf numFmtId="178" fontId="1" fillId="0" borderId="0" applyFont="0" applyBorder="0" applyProtection="0"/>
    <xf numFmtId="178" fontId="1" fillId="0" borderId="0" applyFont="0" applyBorder="0" applyProtection="0"/>
    <xf numFmtId="178" fontId="1" fillId="0" borderId="0" applyFont="0" applyBorder="0" applyProtection="0"/>
    <xf numFmtId="178" fontId="1" fillId="0" borderId="0" applyFont="0" applyBorder="0" applyProtection="0"/>
    <xf numFmtId="168" fontId="1" fillId="0" borderId="0" applyFont="0" applyFill="0" applyBorder="0" applyAlignment="0" applyProtection="0"/>
    <xf numFmtId="164" fontId="3" fillId="0" borderId="0" applyBorder="0" applyProtection="0"/>
    <xf numFmtId="164" fontId="6" fillId="0" borderId="0" applyBorder="0" applyProtection="0"/>
    <xf numFmtId="164" fontId="3" fillId="0" borderId="0" applyBorder="0" applyProtection="0"/>
    <xf numFmtId="164" fontId="6" fillId="0" borderId="0" applyBorder="0" applyProtection="0"/>
    <xf numFmtId="164" fontId="3" fillId="0" borderId="0" applyBorder="0" applyProtection="0"/>
    <xf numFmtId="164" fontId="6" fillId="0" borderId="0" applyBorder="0" applyProtection="0"/>
    <xf numFmtId="164" fontId="6" fillId="0" borderId="0" applyBorder="0" applyProtection="0"/>
    <xf numFmtId="164" fontId="6" fillId="0" borderId="0" applyBorder="0" applyProtection="0"/>
    <xf numFmtId="164" fontId="6" fillId="0" borderId="0" applyBorder="0" applyProtection="0"/>
    <xf numFmtId="164" fontId="6" fillId="0" borderId="0" applyBorder="0" applyProtection="0"/>
    <xf numFmtId="0" fontId="3" fillId="0" borderId="0" applyNumberFormat="0" applyBorder="0" applyProtection="0"/>
    <xf numFmtId="164" fontId="2" fillId="0" borderId="0" applyBorder="0" applyProtection="0"/>
    <xf numFmtId="164" fontId="3" fillId="0" borderId="0" applyBorder="0" applyProtection="0"/>
    <xf numFmtId="176" fontId="3" fillId="0" borderId="0" applyBorder="0" applyProtection="0"/>
    <xf numFmtId="164" fontId="2" fillId="0" borderId="0" applyBorder="0" applyProtection="0"/>
    <xf numFmtId="164" fontId="3" fillId="0" borderId="0" applyBorder="0" applyProtection="0"/>
    <xf numFmtId="164" fontId="2" fillId="0" borderId="0" applyBorder="0" applyProtection="0"/>
    <xf numFmtId="164" fontId="2" fillId="0" borderId="0" applyBorder="0" applyProtection="0"/>
    <xf numFmtId="164" fontId="2" fillId="0" borderId="0" applyBorder="0" applyProtection="0"/>
    <xf numFmtId="164" fontId="2" fillId="0" borderId="0" applyBorder="0" applyProtection="0"/>
    <xf numFmtId="0" fontId="2" fillId="0" borderId="0" applyNumberFormat="0" applyBorder="0" applyProtection="0"/>
    <xf numFmtId="164" fontId="2" fillId="0" borderId="0" applyBorder="0" applyProtection="0"/>
    <xf numFmtId="164" fontId="2" fillId="0" borderId="0" applyBorder="0" applyProtection="0"/>
    <xf numFmtId="0" fontId="3" fillId="0" borderId="0" applyNumberFormat="0" applyBorder="0" applyProtection="0"/>
    <xf numFmtId="0" fontId="1" fillId="14" borderId="1" applyNumberFormat="0" applyFont="0" applyProtection="0"/>
    <xf numFmtId="0" fontId="1" fillId="14" borderId="1" applyNumberFormat="0" applyFont="0" applyProtection="0"/>
    <xf numFmtId="0" fontId="1" fillId="14" borderId="1" applyNumberFormat="0" applyFont="0" applyProtection="0"/>
    <xf numFmtId="9" fontId="1" fillId="0" borderId="0" applyFont="0" applyFill="0" applyBorder="0" applyAlignment="0" applyProtection="0"/>
    <xf numFmtId="172" fontId="1" fillId="0" borderId="0" applyFont="0" applyBorder="0" applyProtection="0"/>
    <xf numFmtId="172" fontId="1" fillId="0" borderId="0" applyFont="0" applyBorder="0" applyProtection="0"/>
    <xf numFmtId="172" fontId="1" fillId="0" borderId="0" applyFont="0" applyBorder="0" applyProtection="0"/>
    <xf numFmtId="172" fontId="1" fillId="0" borderId="0" applyFont="0" applyBorder="0" applyProtection="0"/>
    <xf numFmtId="172" fontId="1" fillId="0" borderId="0" applyFont="0" applyBorder="0" applyProtection="0"/>
    <xf numFmtId="172" fontId="1" fillId="0" borderId="0" applyFont="0" applyBorder="0" applyProtection="0"/>
    <xf numFmtId="172" fontId="1" fillId="0" borderId="0" applyFont="0" applyBorder="0" applyProtection="0"/>
    <xf numFmtId="172" fontId="1" fillId="0" borderId="0" applyFont="0" applyBorder="0" applyProtection="0"/>
    <xf numFmtId="172" fontId="1" fillId="0" borderId="0" applyFont="0" applyBorder="0" applyProtection="0"/>
    <xf numFmtId="0" fontId="7" fillId="0" borderId="0" applyNumberFormat="0" applyBorder="0" applyProtection="0"/>
    <xf numFmtId="179" fontId="7" fillId="0" borderId="0" applyBorder="0" applyProtection="0"/>
  </cellStyleXfs>
  <cellXfs count="709">
    <xf numFmtId="0" fontId="0" fillId="0" borderId="0" xfId="0"/>
    <xf numFmtId="0" fontId="10" fillId="0" borderId="4" xfId="0" applyFont="1" applyFill="1" applyBorder="1" applyAlignment="1">
      <alignment horizontal="center" vertical="center"/>
    </xf>
    <xf numFmtId="166" fontId="10" fillId="0" borderId="4" xfId="0" applyNumberFormat="1" applyFont="1" applyFill="1" applyBorder="1" applyAlignment="1">
      <alignment horizontal="center" vertical="center"/>
    </xf>
    <xf numFmtId="0" fontId="14" fillId="0" borderId="4" xfId="0" applyFont="1" applyFill="1" applyBorder="1" applyAlignment="1">
      <alignment vertical="center"/>
    </xf>
    <xf numFmtId="0" fontId="14" fillId="0" borderId="4" xfId="0" applyFont="1" applyFill="1" applyBorder="1" applyAlignment="1">
      <alignment horizontal="center" vertical="center"/>
    </xf>
    <xf numFmtId="9" fontId="1" fillId="0" borderId="4" xfId="1" applyFill="1" applyBorder="1" applyAlignment="1">
      <alignment horizontal="center" vertical="center"/>
    </xf>
    <xf numFmtId="0" fontId="0" fillId="17" borderId="27" xfId="0" applyFill="1" applyBorder="1" applyAlignment="1">
      <alignment wrapText="1"/>
    </xf>
    <xf numFmtId="0" fontId="0" fillId="17" borderId="0" xfId="0" applyFill="1" applyAlignment="1">
      <alignment wrapText="1"/>
    </xf>
    <xf numFmtId="0" fontId="0" fillId="17" borderId="28" xfId="0" applyFill="1" applyBorder="1" applyAlignment="1">
      <alignment wrapText="1"/>
    </xf>
    <xf numFmtId="0" fontId="0" fillId="0" borderId="36" xfId="0" applyFill="1" applyBorder="1" applyAlignment="1"/>
    <xf numFmtId="0" fontId="0" fillId="15" borderId="35" xfId="0" applyFill="1" applyBorder="1" applyAlignment="1"/>
    <xf numFmtId="0" fontId="9" fillId="15" borderId="37" xfId="0" applyFont="1" applyFill="1" applyBorder="1" applyAlignment="1">
      <alignment horizontal="center" vertical="center"/>
    </xf>
    <xf numFmtId="164" fontId="3" fillId="15" borderId="37" xfId="97" applyFont="1" applyFill="1" applyBorder="1" applyAlignment="1"/>
    <xf numFmtId="0" fontId="9" fillId="15" borderId="38" xfId="0" applyFont="1" applyFill="1" applyBorder="1" applyAlignment="1">
      <alignment horizontal="center" vertical="center"/>
    </xf>
    <xf numFmtId="0" fontId="0" fillId="0" borderId="28" xfId="0" applyFill="1" applyBorder="1" applyAlignment="1"/>
    <xf numFmtId="0" fontId="9" fillId="15" borderId="39" xfId="0" applyFont="1" applyFill="1" applyBorder="1" applyAlignment="1">
      <alignment horizontal="center" vertical="center"/>
    </xf>
    <xf numFmtId="166" fontId="11" fillId="15" borderId="39" xfId="0" applyNumberFormat="1" applyFont="1" applyFill="1" applyBorder="1" applyAlignment="1">
      <alignment horizontal="left" vertical="center"/>
    </xf>
    <xf numFmtId="0" fontId="0" fillId="0" borderId="40" xfId="0" applyFill="1" applyBorder="1" applyAlignment="1"/>
    <xf numFmtId="0" fontId="10" fillId="15" borderId="39" xfId="0" applyFont="1" applyFill="1" applyBorder="1" applyAlignment="1">
      <alignment horizontal="left" vertical="center"/>
    </xf>
    <xf numFmtId="0" fontId="8" fillId="16" borderId="4" xfId="0" applyFont="1" applyFill="1" applyBorder="1" applyAlignment="1">
      <alignment horizontal="center" vertical="center" wrapText="1"/>
    </xf>
    <xf numFmtId="0" fontId="23" fillId="0" borderId="43" xfId="120" applyFont="1" applyFill="1" applyBorder="1" applyAlignment="1" applyProtection="1">
      <alignment horizontal="center" vertical="center"/>
      <protection locked="0"/>
    </xf>
    <xf numFmtId="3" fontId="8" fillId="16" borderId="6" xfId="117" applyNumberFormat="1" applyFont="1" applyFill="1" applyBorder="1" applyAlignment="1" applyProtection="1">
      <alignment vertical="top"/>
      <protection locked="0"/>
    </xf>
    <xf numFmtId="0" fontId="0" fillId="15" borderId="37" xfId="0" applyFill="1" applyBorder="1" applyAlignment="1"/>
    <xf numFmtId="164" fontId="3" fillId="15" borderId="36" xfId="97" applyFont="1" applyFill="1" applyBorder="1" applyAlignment="1"/>
    <xf numFmtId="0" fontId="9" fillId="15" borderId="50" xfId="0" applyFont="1" applyFill="1" applyBorder="1" applyAlignment="1">
      <alignment horizontal="center" vertical="center"/>
    </xf>
    <xf numFmtId="0" fontId="9" fillId="15" borderId="40" xfId="0" applyFont="1" applyFill="1" applyBorder="1" applyAlignment="1">
      <alignment horizontal="center" vertical="center"/>
    </xf>
    <xf numFmtId="164" fontId="3" fillId="0" borderId="0" xfId="97" applyFont="1" applyFill="1" applyAlignment="1"/>
    <xf numFmtId="166" fontId="11" fillId="15" borderId="40" xfId="0" applyNumberFormat="1" applyFont="1" applyFill="1" applyBorder="1" applyAlignment="1">
      <alignment horizontal="left" vertical="center"/>
    </xf>
    <xf numFmtId="0" fontId="10" fillId="15" borderId="40" xfId="0" applyFont="1" applyFill="1" applyBorder="1" applyAlignment="1">
      <alignment horizontal="center" vertical="center"/>
    </xf>
    <xf numFmtId="164" fontId="25" fillId="0" borderId="51" xfId="97" applyFont="1" applyFill="1" applyBorder="1" applyAlignment="1">
      <alignment horizontal="center" vertical="center"/>
    </xf>
    <xf numFmtId="166" fontId="26" fillId="0" borderId="47" xfId="97" applyNumberFormat="1" applyFont="1" applyFill="1" applyBorder="1" applyAlignment="1">
      <alignment horizontal="center" vertical="center" wrapText="1"/>
    </xf>
    <xf numFmtId="166" fontId="26" fillId="0" borderId="51" xfId="97" applyNumberFormat="1" applyFont="1" applyFill="1" applyBorder="1" applyAlignment="1">
      <alignment horizontal="center" vertical="center" wrapText="1"/>
    </xf>
    <xf numFmtId="164" fontId="25" fillId="20" borderId="15" xfId="97" applyFont="1" applyFill="1" applyBorder="1" applyAlignment="1"/>
    <xf numFmtId="172" fontId="3" fillId="0" borderId="3" xfId="42" applyFont="1" applyFill="1" applyBorder="1" applyAlignment="1">
      <alignment horizontal="center"/>
    </xf>
    <xf numFmtId="172" fontId="3" fillId="0" borderId="52" xfId="42" applyFont="1" applyFill="1" applyBorder="1" applyAlignment="1">
      <alignment horizontal="center"/>
    </xf>
    <xf numFmtId="164" fontId="25" fillId="16" borderId="8" xfId="97" applyFont="1" applyFill="1" applyBorder="1" applyAlignment="1"/>
    <xf numFmtId="172" fontId="3" fillId="0" borderId="4" xfId="42" applyFont="1" applyFill="1" applyBorder="1" applyAlignment="1">
      <alignment horizontal="center"/>
    </xf>
    <xf numFmtId="172" fontId="3" fillId="0" borderId="38" xfId="42" applyFont="1" applyFill="1" applyBorder="1" applyAlignment="1">
      <alignment horizontal="center"/>
    </xf>
    <xf numFmtId="0" fontId="0" fillId="0" borderId="0" xfId="0" applyAlignment="1">
      <alignment horizontal="center" vertical="center"/>
    </xf>
    <xf numFmtId="0" fontId="24" fillId="0" borderId="43" xfId="0" applyFont="1" applyBorder="1" applyAlignment="1">
      <alignment horizontal="left"/>
    </xf>
    <xf numFmtId="0" fontId="8" fillId="16" borderId="42" xfId="0" applyFont="1" applyFill="1" applyBorder="1" applyAlignment="1">
      <alignment horizontal="center" vertical="center" wrapText="1"/>
    </xf>
    <xf numFmtId="0" fontId="0" fillId="0" borderId="0" xfId="0" applyAlignment="1">
      <alignment wrapText="1"/>
    </xf>
    <xf numFmtId="0" fontId="0" fillId="24" borderId="35" xfId="0" applyFill="1" applyBorder="1" applyAlignment="1"/>
    <xf numFmtId="0" fontId="0" fillId="24" borderId="36" xfId="0" applyFill="1" applyBorder="1" applyAlignment="1"/>
    <xf numFmtId="0" fontId="0" fillId="25" borderId="35" xfId="0" applyFill="1" applyBorder="1" applyAlignment="1"/>
    <xf numFmtId="0" fontId="9" fillId="25" borderId="37" xfId="0" applyFont="1" applyFill="1" applyBorder="1" applyAlignment="1">
      <alignment horizontal="center" vertical="center"/>
    </xf>
    <xf numFmtId="164" fontId="3" fillId="25" borderId="37" xfId="97" applyFont="1" applyFill="1" applyBorder="1" applyAlignment="1"/>
    <xf numFmtId="0" fontId="9" fillId="25" borderId="38" xfId="0" applyFont="1" applyFill="1" applyBorder="1" applyAlignment="1">
      <alignment horizontal="center" vertical="center"/>
    </xf>
    <xf numFmtId="0" fontId="10" fillId="24" borderId="4" xfId="0" applyFont="1" applyFill="1" applyBorder="1" applyAlignment="1">
      <alignment horizontal="center" vertical="center"/>
    </xf>
    <xf numFmtId="0" fontId="10" fillId="24" borderId="0" xfId="0" applyFont="1" applyFill="1" applyAlignment="1">
      <alignment horizontal="center" vertical="center"/>
    </xf>
    <xf numFmtId="0" fontId="23" fillId="24" borderId="0" xfId="117" applyFont="1" applyFill="1" applyAlignment="1"/>
    <xf numFmtId="0" fontId="9" fillId="24" borderId="0" xfId="0" applyFont="1" applyFill="1" applyAlignment="1">
      <alignment horizontal="center" vertical="center"/>
    </xf>
    <xf numFmtId="0" fontId="0" fillId="24" borderId="0" xfId="0" applyFill="1"/>
    <xf numFmtId="0" fontId="0" fillId="24" borderId="27" xfId="0" applyFill="1" applyBorder="1" applyAlignment="1"/>
    <xf numFmtId="0" fontId="0" fillId="24" borderId="28" xfId="0" applyFill="1" applyBorder="1" applyAlignment="1"/>
    <xf numFmtId="0" fontId="0" fillId="24" borderId="0" xfId="0" applyFill="1" applyAlignment="1"/>
    <xf numFmtId="0" fontId="9" fillId="25" borderId="39" xfId="0" applyFont="1" applyFill="1" applyBorder="1" applyAlignment="1">
      <alignment horizontal="center" vertical="center"/>
    </xf>
    <xf numFmtId="0" fontId="16" fillId="24" borderId="0" xfId="0" applyFont="1" applyFill="1" applyAlignment="1"/>
    <xf numFmtId="164" fontId="3" fillId="24" borderId="28" xfId="97" applyFont="1" applyFill="1" applyBorder="1" applyAlignment="1"/>
    <xf numFmtId="166" fontId="11" fillId="25" borderId="39" xfId="0" applyNumberFormat="1" applyFont="1" applyFill="1" applyBorder="1" applyAlignment="1">
      <alignment horizontal="left" vertical="center"/>
    </xf>
    <xf numFmtId="166" fontId="10" fillId="24" borderId="4" xfId="0" applyNumberFormat="1" applyFont="1" applyFill="1" applyBorder="1" applyAlignment="1">
      <alignment horizontal="center" vertical="center"/>
    </xf>
    <xf numFmtId="166" fontId="10" fillId="24" borderId="0" xfId="0" applyNumberFormat="1" applyFont="1" applyFill="1" applyAlignment="1">
      <alignment horizontal="center" vertical="center"/>
    </xf>
    <xf numFmtId="166" fontId="11" fillId="24" borderId="0" xfId="0" applyNumberFormat="1" applyFont="1" applyFill="1" applyAlignment="1">
      <alignment horizontal="left" vertical="center"/>
    </xf>
    <xf numFmtId="0" fontId="0" fillId="24" borderId="39" xfId="0" applyFill="1" applyBorder="1" applyAlignment="1"/>
    <xf numFmtId="0" fontId="0" fillId="24" borderId="40" xfId="0" applyFill="1" applyBorder="1" applyAlignment="1"/>
    <xf numFmtId="0" fontId="0" fillId="24" borderId="41" xfId="0" applyFill="1" applyBorder="1" applyAlignment="1"/>
    <xf numFmtId="0" fontId="10" fillId="25" borderId="39" xfId="0" applyFont="1" applyFill="1" applyBorder="1" applyAlignment="1">
      <alignment horizontal="left" vertical="center"/>
    </xf>
    <xf numFmtId="0" fontId="23" fillId="24" borderId="0" xfId="117" applyFont="1" applyFill="1" applyAlignment="1">
      <alignment vertical="center"/>
    </xf>
    <xf numFmtId="0" fontId="23" fillId="24" borderId="0" xfId="117" applyFont="1" applyFill="1" applyAlignment="1">
      <alignment wrapText="1"/>
    </xf>
    <xf numFmtId="167" fontId="23" fillId="24" borderId="0" xfId="88" applyFont="1" applyFill="1"/>
    <xf numFmtId="168" fontId="23" fillId="24" borderId="0" xfId="96" applyFont="1" applyFill="1"/>
    <xf numFmtId="0" fontId="8" fillId="24" borderId="0" xfId="120" applyFont="1" applyFill="1" applyAlignment="1" applyProtection="1">
      <alignment horizontal="center" vertical="center"/>
      <protection locked="0"/>
    </xf>
    <xf numFmtId="0" fontId="8" fillId="24" borderId="0" xfId="120" applyFont="1" applyFill="1" applyAlignment="1" applyProtection="1">
      <alignment horizontal="center" vertical="top"/>
      <protection locked="0"/>
    </xf>
    <xf numFmtId="0" fontId="8" fillId="24" borderId="0" xfId="120" applyFont="1" applyFill="1" applyAlignment="1" applyProtection="1">
      <alignment horizontal="center" vertical="top" wrapText="1"/>
      <protection locked="0"/>
    </xf>
    <xf numFmtId="0" fontId="0" fillId="24" borderId="0" xfId="0" applyFill="1" applyAlignment="1">
      <alignment horizontal="center"/>
    </xf>
    <xf numFmtId="9" fontId="8" fillId="16" borderId="42" xfId="1" applyFont="1" applyFill="1" applyBorder="1" applyAlignment="1">
      <alignment horizontal="center" vertical="center" wrapText="1"/>
    </xf>
    <xf numFmtId="9" fontId="23" fillId="24" borderId="0" xfId="1" applyFont="1" applyFill="1" applyAlignment="1">
      <alignment vertical="center"/>
    </xf>
    <xf numFmtId="0" fontId="8" fillId="16" borderId="4" xfId="0" applyFont="1" applyFill="1" applyBorder="1" applyAlignment="1">
      <alignment vertical="center" wrapText="1"/>
    </xf>
    <xf numFmtId="0" fontId="16" fillId="24" borderId="4" xfId="0" applyFont="1" applyFill="1" applyBorder="1" applyAlignment="1">
      <alignment horizontal="center"/>
    </xf>
    <xf numFmtId="0" fontId="0" fillId="24" borderId="4" xfId="0" applyFill="1" applyBorder="1" applyAlignment="1">
      <alignment horizontal="center" vertical="center"/>
    </xf>
    <xf numFmtId="0" fontId="13" fillId="24" borderId="0" xfId="0" applyFont="1" applyFill="1" applyAlignment="1">
      <alignment vertical="top"/>
    </xf>
    <xf numFmtId="0" fontId="2" fillId="24" borderId="0" xfId="0" applyFont="1" applyFill="1"/>
    <xf numFmtId="0" fontId="0" fillId="24" borderId="0" xfId="0" applyFill="1" applyBorder="1"/>
    <xf numFmtId="0" fontId="15" fillId="24" borderId="0" xfId="0" applyFont="1" applyFill="1" applyBorder="1" applyAlignment="1">
      <alignment vertical="center" wrapText="1"/>
    </xf>
    <xf numFmtId="0" fontId="2" fillId="24" borderId="0" xfId="0" applyFont="1" applyFill="1" applyBorder="1" applyAlignment="1">
      <alignment vertical="center" wrapText="1"/>
    </xf>
    <xf numFmtId="0" fontId="2" fillId="24" borderId="0" xfId="0" applyFont="1" applyFill="1" applyBorder="1"/>
    <xf numFmtId="0" fontId="0" fillId="24" borderId="0" xfId="0" applyFill="1" applyBorder="1" applyAlignment="1">
      <alignment horizontal="center"/>
    </xf>
    <xf numFmtId="0" fontId="0" fillId="24" borderId="31" xfId="0" applyFill="1" applyBorder="1"/>
    <xf numFmtId="0" fontId="0" fillId="24" borderId="32" xfId="0" applyFill="1" applyBorder="1"/>
    <xf numFmtId="0" fontId="23" fillId="24" borderId="0" xfId="120" applyFont="1" applyFill="1" applyAlignment="1" applyProtection="1">
      <alignment horizontal="center" vertical="center"/>
      <protection locked="0"/>
    </xf>
    <xf numFmtId="3" fontId="23" fillId="24" borderId="0" xfId="117" applyNumberFormat="1" applyFont="1" applyFill="1" applyAlignment="1" applyProtection="1">
      <alignment vertical="top"/>
      <protection locked="0"/>
    </xf>
    <xf numFmtId="3" fontId="8" fillId="24" borderId="0" xfId="117" applyNumberFormat="1" applyFont="1" applyFill="1" applyAlignment="1" applyProtection="1">
      <alignment horizontal="justify" vertical="top" wrapText="1"/>
      <protection locked="0"/>
    </xf>
    <xf numFmtId="0" fontId="23" fillId="24" borderId="0" xfId="117" applyFont="1" applyFill="1" applyAlignment="1" applyProtection="1">
      <alignment vertical="top"/>
      <protection locked="0"/>
    </xf>
    <xf numFmtId="180" fontId="23" fillId="24" borderId="4" xfId="117" applyNumberFormat="1" applyFont="1" applyFill="1" applyBorder="1" applyAlignment="1">
      <alignment vertical="center"/>
    </xf>
    <xf numFmtId="3" fontId="23" fillId="24" borderId="0" xfId="117" applyNumberFormat="1" applyFont="1" applyFill="1" applyAlignment="1" applyProtection="1">
      <alignment vertical="top" wrapText="1"/>
      <protection locked="0"/>
    </xf>
    <xf numFmtId="168" fontId="23" fillId="24" borderId="0" xfId="96" applyFont="1" applyFill="1" applyAlignment="1" applyProtection="1">
      <alignment vertical="top"/>
      <protection locked="0"/>
    </xf>
    <xf numFmtId="170" fontId="23" fillId="24" borderId="0" xfId="124" applyNumberFormat="1" applyFont="1" applyFill="1"/>
    <xf numFmtId="171" fontId="23" fillId="24" borderId="0" xfId="96" applyNumberFormat="1" applyFont="1" applyFill="1"/>
    <xf numFmtId="0" fontId="8" fillId="24" borderId="8" xfId="117" applyFont="1" applyFill="1" applyBorder="1" applyAlignment="1">
      <alignment horizontal="center" vertical="center"/>
    </xf>
    <xf numFmtId="0" fontId="8" fillId="24" borderId="4" xfId="117" applyFont="1" applyFill="1" applyBorder="1" applyAlignment="1">
      <alignment horizontal="center" vertical="center"/>
    </xf>
    <xf numFmtId="0" fontId="8" fillId="24" borderId="4" xfId="117" applyFont="1" applyFill="1" applyBorder="1" applyAlignment="1">
      <alignment horizontal="center" vertical="center" wrapText="1"/>
    </xf>
    <xf numFmtId="167" fontId="23" fillId="24" borderId="38" xfId="88" applyFont="1" applyFill="1" applyBorder="1" applyAlignment="1">
      <alignment horizontal="right"/>
    </xf>
    <xf numFmtId="167" fontId="23" fillId="24" borderId="4" xfId="88" applyFont="1" applyFill="1" applyBorder="1" applyAlignment="1">
      <alignment horizontal="right"/>
    </xf>
    <xf numFmtId="0" fontId="23" fillId="24" borderId="4" xfId="117" applyFont="1" applyFill="1" applyBorder="1" applyAlignment="1"/>
    <xf numFmtId="0" fontId="23" fillId="24" borderId="8" xfId="117" applyFont="1" applyFill="1" applyBorder="1" applyAlignment="1">
      <alignment horizontal="center" vertical="center"/>
    </xf>
    <xf numFmtId="0" fontId="23" fillId="24" borderId="4" xfId="117" applyFont="1" applyFill="1" applyBorder="1" applyAlignment="1">
      <alignment horizontal="justify" vertical="top"/>
    </xf>
    <xf numFmtId="0" fontId="23" fillId="24" borderId="4" xfId="117" applyFont="1" applyFill="1" applyBorder="1" applyAlignment="1">
      <alignment horizontal="center" vertical="center" wrapText="1"/>
    </xf>
    <xf numFmtId="168" fontId="23" fillId="24" borderId="38" xfId="96" applyFont="1" applyFill="1" applyBorder="1" applyAlignment="1">
      <alignment horizontal="right" vertical="center" wrapText="1"/>
    </xf>
    <xf numFmtId="169" fontId="23" fillId="24" borderId="4" xfId="1" applyNumberFormat="1" applyFont="1" applyFill="1" applyBorder="1" applyAlignment="1">
      <alignment horizontal="right" vertical="center" wrapText="1"/>
    </xf>
    <xf numFmtId="167" fontId="23" fillId="24" borderId="38" xfId="88" applyFont="1" applyFill="1" applyBorder="1" applyAlignment="1">
      <alignment horizontal="right" vertical="center" wrapText="1"/>
    </xf>
    <xf numFmtId="2" fontId="23" fillId="24" borderId="8" xfId="117" applyNumberFormat="1" applyFont="1" applyFill="1" applyBorder="1" applyAlignment="1">
      <alignment horizontal="center" vertical="center"/>
    </xf>
    <xf numFmtId="0" fontId="23" fillId="24" borderId="4" xfId="117" applyFont="1" applyFill="1" applyBorder="1" applyAlignment="1">
      <alignment wrapText="1"/>
    </xf>
    <xf numFmtId="0" fontId="23" fillId="24" borderId="4" xfId="117" applyFont="1" applyFill="1" applyBorder="1" applyAlignment="1">
      <alignment vertical="center" wrapText="1"/>
    </xf>
    <xf numFmtId="0" fontId="23" fillId="24" borderId="4" xfId="117" applyFont="1" applyFill="1" applyBorder="1" applyAlignment="1">
      <alignment horizontal="justify" wrapText="1"/>
    </xf>
    <xf numFmtId="167" fontId="23" fillId="24" borderId="4" xfId="88" applyFont="1" applyFill="1" applyBorder="1" applyAlignment="1">
      <alignment horizontal="right" vertical="center" wrapText="1"/>
    </xf>
    <xf numFmtId="0" fontId="8" fillId="24" borderId="4" xfId="117" applyFont="1" applyFill="1" applyBorder="1" applyAlignment="1">
      <alignment horizontal="center" wrapText="1"/>
    </xf>
    <xf numFmtId="0" fontId="23" fillId="24" borderId="8" xfId="117" applyFont="1" applyFill="1" applyBorder="1" applyAlignment="1"/>
    <xf numFmtId="0" fontId="8" fillId="24" borderId="4" xfId="117" applyFont="1" applyFill="1" applyBorder="1" applyAlignment="1"/>
    <xf numFmtId="9" fontId="23" fillId="24" borderId="4" xfId="1" applyFont="1" applyFill="1" applyBorder="1" applyAlignment="1">
      <alignment horizontal="right" vertical="center" wrapText="1"/>
    </xf>
    <xf numFmtId="0" fontId="0" fillId="24" borderId="0" xfId="0" applyFill="1" applyAlignment="1">
      <alignment horizontal="center" vertical="center"/>
    </xf>
    <xf numFmtId="0" fontId="30" fillId="24" borderId="31" xfId="0" applyFont="1" applyFill="1" applyBorder="1"/>
    <xf numFmtId="164" fontId="3" fillId="24" borderId="0" xfId="97" applyFont="1" applyFill="1" applyAlignment="1"/>
    <xf numFmtId="0" fontId="9" fillId="24" borderId="40" xfId="0" applyFont="1" applyFill="1" applyBorder="1" applyAlignment="1">
      <alignment horizontal="center" vertical="center"/>
    </xf>
    <xf numFmtId="164" fontId="25" fillId="24" borderId="0" xfId="97" applyFont="1" applyFill="1" applyAlignment="1">
      <alignment horizontal="center"/>
    </xf>
    <xf numFmtId="164" fontId="25" fillId="24" borderId="0" xfId="97" applyFont="1" applyFill="1" applyAlignment="1"/>
    <xf numFmtId="0" fontId="0" fillId="25" borderId="37" xfId="0" applyFill="1" applyBorder="1" applyAlignment="1"/>
    <xf numFmtId="164" fontId="3" fillId="25" borderId="36" xfId="97" applyFont="1" applyFill="1" applyBorder="1" applyAlignment="1"/>
    <xf numFmtId="0" fontId="9" fillId="25" borderId="50" xfId="0" applyFont="1" applyFill="1" applyBorder="1" applyAlignment="1">
      <alignment horizontal="center" vertical="center"/>
    </xf>
    <xf numFmtId="0" fontId="9" fillId="25" borderId="40" xfId="0" applyFont="1" applyFill="1" applyBorder="1" applyAlignment="1">
      <alignment horizontal="center" vertical="center"/>
    </xf>
    <xf numFmtId="166" fontId="11" fillId="25" borderId="40" xfId="0" applyNumberFormat="1" applyFont="1" applyFill="1" applyBorder="1" applyAlignment="1">
      <alignment horizontal="left" vertical="center"/>
    </xf>
    <xf numFmtId="166" fontId="27" fillId="24" borderId="4" xfId="0" applyNumberFormat="1" applyFont="1" applyFill="1" applyBorder="1" applyAlignment="1">
      <alignment horizontal="center" vertical="center"/>
    </xf>
    <xf numFmtId="0" fontId="10" fillId="25" borderId="40" xfId="0" applyFont="1" applyFill="1" applyBorder="1" applyAlignment="1">
      <alignment horizontal="center" vertical="center"/>
    </xf>
    <xf numFmtId="166" fontId="17" fillId="24" borderId="55" xfId="97" applyNumberFormat="1" applyFont="1" applyFill="1" applyBorder="1" applyAlignment="1">
      <alignment horizontal="center" vertical="center" wrapText="1"/>
    </xf>
    <xf numFmtId="164" fontId="3" fillId="24" borderId="4" xfId="97" applyFont="1" applyFill="1" applyBorder="1" applyAlignment="1">
      <alignment horizontal="center"/>
    </xf>
    <xf numFmtId="0" fontId="0" fillId="24" borderId="0" xfId="0" applyFill="1" applyAlignment="1">
      <alignment horizontal="right"/>
    </xf>
    <xf numFmtId="0" fontId="0" fillId="27" borderId="0" xfId="0" applyFill="1" applyAlignment="1">
      <alignment horizontal="center"/>
    </xf>
    <xf numFmtId="0" fontId="0" fillId="27" borderId="0" xfId="0" applyFill="1" applyAlignment="1">
      <alignment horizontal="center" vertical="center"/>
    </xf>
    <xf numFmtId="164" fontId="0" fillId="27" borderId="0" xfId="97" applyFont="1" applyFill="1" applyAlignment="1">
      <alignment horizontal="center" vertical="center"/>
    </xf>
    <xf numFmtId="164" fontId="3" fillId="27" borderId="0" xfId="97" applyFont="1" applyFill="1" applyAlignment="1"/>
    <xf numFmtId="0" fontId="0" fillId="27" borderId="0" xfId="0" applyFill="1"/>
    <xf numFmtId="0" fontId="16" fillId="28" borderId="0" xfId="0" applyFont="1" applyFill="1" applyAlignment="1">
      <alignment horizontal="center" vertical="center"/>
    </xf>
    <xf numFmtId="164" fontId="3" fillId="24" borderId="0" xfId="97" applyFont="1" applyFill="1" applyAlignment="1">
      <alignment horizontal="center" vertical="center"/>
    </xf>
    <xf numFmtId="166" fontId="26" fillId="24" borderId="0" xfId="97" applyNumberFormat="1" applyFont="1" applyFill="1" applyAlignment="1">
      <alignment horizontal="center" vertical="center" wrapText="1"/>
    </xf>
    <xf numFmtId="172" fontId="3" fillId="24" borderId="0" xfId="42" applyFont="1" applyFill="1" applyAlignment="1">
      <alignment horizontal="center"/>
    </xf>
    <xf numFmtId="166" fontId="26" fillId="24" borderId="51" xfId="97" applyNumberFormat="1" applyFont="1" applyFill="1" applyBorder="1" applyAlignment="1">
      <alignment horizontal="center" vertical="center" wrapText="1"/>
    </xf>
    <xf numFmtId="166" fontId="26" fillId="24" borderId="47" xfId="97" applyNumberFormat="1" applyFont="1" applyFill="1" applyBorder="1" applyAlignment="1">
      <alignment horizontal="center" vertical="center" wrapText="1"/>
    </xf>
    <xf numFmtId="172" fontId="3" fillId="24" borderId="52" xfId="42" applyFont="1" applyFill="1" applyBorder="1" applyAlignment="1">
      <alignment horizontal="center"/>
    </xf>
    <xf numFmtId="172" fontId="3" fillId="24" borderId="3" xfId="42" applyFont="1" applyFill="1" applyBorder="1" applyAlignment="1">
      <alignment horizontal="center"/>
    </xf>
    <xf numFmtId="172" fontId="3" fillId="24" borderId="38" xfId="42" applyFont="1" applyFill="1" applyBorder="1" applyAlignment="1">
      <alignment horizontal="center"/>
    </xf>
    <xf numFmtId="172" fontId="3" fillId="24" borderId="4" xfId="42" applyFont="1" applyFill="1" applyBorder="1" applyAlignment="1">
      <alignment horizontal="center"/>
    </xf>
    <xf numFmtId="0" fontId="0" fillId="24" borderId="34" xfId="0" applyFill="1" applyBorder="1"/>
    <xf numFmtId="0" fontId="0" fillId="26" borderId="0" xfId="0" applyFill="1" applyAlignment="1">
      <alignment vertical="center"/>
    </xf>
    <xf numFmtId="0" fontId="0" fillId="24" borderId="30" xfId="0" applyFill="1" applyBorder="1"/>
    <xf numFmtId="0" fontId="24" fillId="24" borderId="31" xfId="0" applyFont="1" applyFill="1" applyBorder="1"/>
    <xf numFmtId="0" fontId="23" fillId="24" borderId="31" xfId="117" applyFont="1" applyFill="1" applyBorder="1" applyAlignment="1">
      <alignment horizontal="center" vertical="center"/>
    </xf>
    <xf numFmtId="0" fontId="8" fillId="29" borderId="0" xfId="117" applyFont="1" applyFill="1" applyBorder="1" applyAlignment="1"/>
    <xf numFmtId="0" fontId="0" fillId="29" borderId="34" xfId="0" applyFill="1" applyBorder="1"/>
    <xf numFmtId="0" fontId="23" fillId="24" borderId="71" xfId="117" applyFont="1" applyFill="1" applyBorder="1" applyAlignment="1">
      <alignment horizontal="center" vertical="center"/>
    </xf>
    <xf numFmtId="0" fontId="23" fillId="24" borderId="42" xfId="117" applyFont="1" applyFill="1" applyBorder="1" applyAlignment="1"/>
    <xf numFmtId="169" fontId="23" fillId="24" borderId="42" xfId="1" applyNumberFormat="1" applyFont="1" applyFill="1" applyBorder="1" applyAlignment="1">
      <alignment horizontal="right" vertical="center" wrapText="1"/>
    </xf>
    <xf numFmtId="0" fontId="23" fillId="0" borderId="68" xfId="117" applyFont="1" applyFill="1" applyBorder="1" applyAlignment="1">
      <alignment horizontal="center" vertical="center"/>
    </xf>
    <xf numFmtId="0" fontId="8" fillId="16" borderId="68" xfId="117" applyFont="1" applyFill="1" applyBorder="1" applyAlignment="1"/>
    <xf numFmtId="168" fontId="23" fillId="24" borderId="35" xfId="96" applyFont="1" applyFill="1" applyBorder="1" applyAlignment="1">
      <alignment horizontal="right" vertical="center" wrapText="1"/>
    </xf>
    <xf numFmtId="168" fontId="23" fillId="0" borderId="68" xfId="117" applyNumberFormat="1" applyFont="1" applyFill="1" applyBorder="1" applyAlignment="1">
      <alignment horizontal="right" vertical="center"/>
    </xf>
    <xf numFmtId="168" fontId="23" fillId="24" borderId="4" xfId="96" applyFont="1" applyFill="1" applyBorder="1" applyAlignment="1">
      <alignment horizontal="right" vertical="center" wrapText="1"/>
    </xf>
    <xf numFmtId="180" fontId="23" fillId="24" borderId="4" xfId="117" applyNumberFormat="1" applyFont="1" applyFill="1" applyBorder="1" applyAlignment="1">
      <alignment horizontal="right" vertical="center"/>
    </xf>
    <xf numFmtId="168" fontId="8" fillId="24" borderId="38" xfId="96" applyFont="1" applyFill="1" applyBorder="1" applyAlignment="1">
      <alignment horizontal="right" vertical="center" wrapText="1"/>
    </xf>
    <xf numFmtId="9" fontId="8" fillId="24" borderId="4" xfId="1" applyFont="1" applyFill="1" applyBorder="1" applyAlignment="1">
      <alignment horizontal="right" vertical="center" wrapText="1"/>
    </xf>
    <xf numFmtId="180" fontId="8" fillId="24" borderId="4" xfId="117" applyNumberFormat="1" applyFont="1" applyFill="1" applyBorder="1" applyAlignment="1">
      <alignment horizontal="right" vertical="center"/>
    </xf>
    <xf numFmtId="9" fontId="23" fillId="24" borderId="4" xfId="124" applyFont="1" applyFill="1" applyBorder="1" applyAlignment="1">
      <alignment horizontal="right" vertical="center" wrapText="1"/>
    </xf>
    <xf numFmtId="9" fontId="23" fillId="24" borderId="42" xfId="124" applyFont="1" applyFill="1" applyBorder="1" applyAlignment="1">
      <alignment horizontal="right" vertical="center" wrapText="1"/>
    </xf>
    <xf numFmtId="180" fontId="23" fillId="24" borderId="42" xfId="117" applyNumberFormat="1" applyFont="1" applyFill="1" applyBorder="1" applyAlignment="1">
      <alignment horizontal="right" vertical="center"/>
    </xf>
    <xf numFmtId="180" fontId="8" fillId="24" borderId="42" xfId="117" applyNumberFormat="1" applyFont="1" applyFill="1" applyBorder="1" applyAlignment="1">
      <alignment horizontal="right" vertical="center"/>
    </xf>
    <xf numFmtId="9" fontId="23" fillId="0" borderId="68" xfId="117" applyNumberFormat="1" applyFont="1" applyFill="1" applyBorder="1" applyAlignment="1">
      <alignment horizontal="right" vertical="center"/>
    </xf>
    <xf numFmtId="180" fontId="23" fillId="0" borderId="68" xfId="117" applyNumberFormat="1" applyFont="1" applyFill="1" applyBorder="1" applyAlignment="1">
      <alignment horizontal="right" vertical="center"/>
    </xf>
    <xf numFmtId="168" fontId="8" fillId="29" borderId="34" xfId="96" applyFont="1" applyFill="1" applyBorder="1" applyAlignment="1">
      <alignment horizontal="right" vertical="center" wrapText="1"/>
    </xf>
    <xf numFmtId="168" fontId="8" fillId="29" borderId="70" xfId="96" applyFont="1" applyFill="1" applyBorder="1" applyAlignment="1">
      <alignment horizontal="right" vertical="center" wrapText="1"/>
    </xf>
    <xf numFmtId="9" fontId="23" fillId="24" borderId="11" xfId="117" applyNumberFormat="1" applyFont="1" applyFill="1" applyBorder="1" applyAlignment="1">
      <alignment horizontal="right" vertical="center"/>
    </xf>
    <xf numFmtId="180" fontId="23" fillId="24" borderId="11" xfId="117" applyNumberFormat="1" applyFont="1" applyFill="1" applyBorder="1" applyAlignment="1">
      <alignment horizontal="right" vertical="center"/>
    </xf>
    <xf numFmtId="168" fontId="23" fillId="24" borderId="11" xfId="117" applyNumberFormat="1" applyFont="1" applyFill="1" applyBorder="1" applyAlignment="1">
      <alignment horizontal="right" vertical="center"/>
    </xf>
    <xf numFmtId="0" fontId="23" fillId="0" borderId="4" xfId="117" applyFont="1" applyFill="1" applyBorder="1" applyAlignment="1">
      <alignment horizontal="right" vertical="center"/>
    </xf>
    <xf numFmtId="9" fontId="23" fillId="0" borderId="4" xfId="1" applyFont="1" applyFill="1" applyBorder="1" applyAlignment="1">
      <alignment horizontal="right" vertical="center"/>
    </xf>
    <xf numFmtId="180" fontId="23" fillId="0" borderId="4" xfId="117" applyNumberFormat="1" applyFont="1" applyFill="1" applyBorder="1" applyAlignment="1">
      <alignment horizontal="right" vertical="center"/>
    </xf>
    <xf numFmtId="168" fontId="23" fillId="0" borderId="4" xfId="117" applyNumberFormat="1" applyFont="1" applyFill="1" applyBorder="1" applyAlignment="1">
      <alignment horizontal="right" vertical="center"/>
    </xf>
    <xf numFmtId="164" fontId="36" fillId="0" borderId="0" xfId="98" applyFont="1" applyAlignment="1">
      <alignment vertical="center"/>
    </xf>
    <xf numFmtId="164" fontId="37" fillId="0" borderId="0" xfId="98" applyFont="1" applyAlignment="1">
      <alignment vertical="center"/>
    </xf>
    <xf numFmtId="164" fontId="37" fillId="0" borderId="0" xfId="98" applyFont="1" applyAlignment="1">
      <alignment horizontal="left" vertical="center"/>
    </xf>
    <xf numFmtId="164" fontId="37" fillId="0" borderId="0" xfId="98" applyFont="1" applyAlignment="1">
      <alignment horizontal="left" vertical="center" indent="1"/>
    </xf>
    <xf numFmtId="164" fontId="38" fillId="0" borderId="68" xfId="98" applyFont="1" applyBorder="1" applyAlignment="1" applyProtection="1">
      <alignment horizontal="center" vertical="center" wrapText="1"/>
      <protection locked="0"/>
    </xf>
    <xf numFmtId="164" fontId="40" fillId="0" borderId="68" xfId="98" applyFont="1" applyBorder="1" applyAlignment="1">
      <alignment horizontal="center" vertical="center"/>
    </xf>
    <xf numFmtId="164" fontId="33" fillId="0" borderId="68" xfId="98" applyFont="1" applyBorder="1" applyAlignment="1">
      <alignment horizontal="right" vertical="center"/>
    </xf>
    <xf numFmtId="164" fontId="41" fillId="0" borderId="68" xfId="98" applyFont="1" applyBorder="1" applyAlignment="1">
      <alignment vertical="center"/>
    </xf>
    <xf numFmtId="164" fontId="36" fillId="0" borderId="77" xfId="98" applyFont="1" applyBorder="1" applyAlignment="1">
      <alignment vertical="center"/>
    </xf>
    <xf numFmtId="164" fontId="36" fillId="0" borderId="78" xfId="98" applyFont="1" applyBorder="1" applyAlignment="1">
      <alignment vertical="center"/>
    </xf>
    <xf numFmtId="18" fontId="36" fillId="0" borderId="0" xfId="98" applyNumberFormat="1" applyFont="1" applyAlignment="1">
      <alignment vertical="center"/>
    </xf>
    <xf numFmtId="164" fontId="36" fillId="0" borderId="0" xfId="98" applyFont="1" applyAlignment="1">
      <alignment horizontal="left" vertical="center" wrapText="1"/>
    </xf>
    <xf numFmtId="164" fontId="36" fillId="0" borderId="87" xfId="98" applyFont="1" applyBorder="1" applyAlignment="1">
      <alignment horizontal="left" vertical="center" indent="1"/>
    </xf>
    <xf numFmtId="164" fontId="36" fillId="0" borderId="76" xfId="98" applyFont="1" applyBorder="1" applyAlignment="1">
      <alignment horizontal="left" vertical="center" indent="1"/>
    </xf>
    <xf numFmtId="164" fontId="36" fillId="0" borderId="76" xfId="98" applyFont="1" applyBorder="1" applyAlignment="1">
      <alignment vertical="center"/>
    </xf>
    <xf numFmtId="164" fontId="36" fillId="0" borderId="88" xfId="98" applyFont="1" applyBorder="1" applyAlignment="1">
      <alignment vertical="center"/>
    </xf>
    <xf numFmtId="164" fontId="44" fillId="0" borderId="89" xfId="98" applyFont="1" applyBorder="1" applyAlignment="1">
      <alignment horizontal="left" vertical="center" indent="1"/>
    </xf>
    <xf numFmtId="164" fontId="36" fillId="0" borderId="89" xfId="98" applyFont="1" applyBorder="1" applyAlignment="1">
      <alignment horizontal="left" vertical="center" wrapText="1"/>
    </xf>
    <xf numFmtId="164" fontId="44" fillId="0" borderId="89" xfId="98" applyFont="1" applyBorder="1" applyAlignment="1">
      <alignment vertical="center"/>
    </xf>
    <xf numFmtId="164" fontId="36" fillId="0" borderId="89" xfId="98" applyFont="1" applyBorder="1" applyAlignment="1">
      <alignment vertical="center"/>
    </xf>
    <xf numFmtId="164" fontId="46" fillId="0" borderId="68" xfId="98" applyFont="1" applyBorder="1" applyAlignment="1" applyProtection="1">
      <alignment horizontal="center" vertical="center" wrapText="1"/>
      <protection locked="0"/>
    </xf>
    <xf numFmtId="0" fontId="47" fillId="0" borderId="4" xfId="0" applyFont="1" applyFill="1" applyBorder="1" applyAlignment="1">
      <alignment horizontal="center" vertical="center"/>
    </xf>
    <xf numFmtId="0" fontId="0" fillId="24" borderId="0" xfId="0" applyFill="1"/>
    <xf numFmtId="0" fontId="0" fillId="24" borderId="0" xfId="0" applyFill="1" applyBorder="1"/>
    <xf numFmtId="9" fontId="1" fillId="0" borderId="4" xfId="1" applyFill="1" applyBorder="1" applyAlignment="1">
      <alignment horizontal="center" vertical="center"/>
    </xf>
    <xf numFmtId="0" fontId="0" fillId="24" borderId="0" xfId="0" applyFill="1"/>
    <xf numFmtId="0" fontId="0" fillId="0" borderId="4" xfId="0" applyFill="1" applyBorder="1" applyAlignment="1">
      <alignment horizontal="center" vertical="center"/>
    </xf>
    <xf numFmtId="0" fontId="0" fillId="0" borderId="0" xfId="0" applyFill="1"/>
    <xf numFmtId="164" fontId="33" fillId="0" borderId="68" xfId="98" applyFont="1" applyBorder="1" applyAlignment="1">
      <alignment horizontal="center" vertical="center"/>
    </xf>
    <xf numFmtId="9" fontId="23" fillId="24" borderId="0" xfId="1" applyFont="1" applyFill="1" applyAlignment="1"/>
    <xf numFmtId="0" fontId="0" fillId="24" borderId="0" xfId="0" applyFill="1"/>
    <xf numFmtId="0" fontId="0" fillId="24" borderId="0" xfId="0" applyFill="1" applyAlignment="1">
      <alignment wrapText="1"/>
    </xf>
    <xf numFmtId="164" fontId="37" fillId="32" borderId="72" xfId="98" applyFont="1" applyFill="1" applyBorder="1" applyAlignment="1">
      <alignment horizontal="left" vertical="center"/>
    </xf>
    <xf numFmtId="9" fontId="1" fillId="0" borderId="4" xfId="1" applyFill="1" applyBorder="1" applyAlignment="1">
      <alignment horizontal="center" vertical="center"/>
    </xf>
    <xf numFmtId="0" fontId="0" fillId="0" borderId="0" xfId="0" applyFill="1" applyBorder="1"/>
    <xf numFmtId="0" fontId="0" fillId="24" borderId="0" xfId="0" applyFill="1"/>
    <xf numFmtId="164" fontId="33" fillId="0" borderId="68" xfId="98" applyFont="1" applyBorder="1" applyAlignment="1">
      <alignment horizontal="center" vertical="center"/>
    </xf>
    <xf numFmtId="164" fontId="37" fillId="32" borderId="72" xfId="98" applyFont="1" applyFill="1" applyBorder="1" applyAlignment="1">
      <alignment horizontal="left" vertical="center"/>
    </xf>
    <xf numFmtId="0" fontId="15" fillId="0" borderId="0" xfId="0" applyFont="1" applyFill="1" applyBorder="1" applyAlignment="1">
      <alignment vertical="center" wrapText="1"/>
    </xf>
    <xf numFmtId="0" fontId="2" fillId="0" borderId="0" xfId="0" applyFont="1" applyFill="1" applyBorder="1" applyAlignment="1">
      <alignment vertical="center" wrapText="1"/>
    </xf>
    <xf numFmtId="164" fontId="48" fillId="0" borderId="68" xfId="98" applyFont="1" applyBorder="1" applyAlignment="1" applyProtection="1">
      <alignment horizontal="center" vertical="center" wrapText="1"/>
      <protection locked="0"/>
    </xf>
    <xf numFmtId="0" fontId="0" fillId="24" borderId="0" xfId="0" applyFill="1"/>
    <xf numFmtId="0" fontId="23" fillId="0" borderId="8" xfId="117" applyFont="1" applyFill="1" applyBorder="1" applyAlignment="1">
      <alignment horizontal="center" vertical="center"/>
    </xf>
    <xf numFmtId="0" fontId="23" fillId="0" borderId="4" xfId="117" applyFont="1" applyFill="1" applyBorder="1" applyAlignment="1">
      <alignment wrapText="1"/>
    </xf>
    <xf numFmtId="168" fontId="23" fillId="0" borderId="4" xfId="96" applyFont="1" applyFill="1" applyBorder="1" applyAlignment="1">
      <alignment horizontal="right" vertical="center" wrapText="1"/>
    </xf>
    <xf numFmtId="167" fontId="23" fillId="0" borderId="38" xfId="88" applyFont="1" applyFill="1" applyBorder="1" applyAlignment="1">
      <alignment horizontal="right" vertical="center" wrapText="1"/>
    </xf>
    <xf numFmtId="169" fontId="23" fillId="0" borderId="4" xfId="1" applyNumberFormat="1" applyFont="1" applyFill="1" applyBorder="1" applyAlignment="1">
      <alignment horizontal="right" vertical="center" wrapText="1"/>
    </xf>
    <xf numFmtId="9" fontId="1" fillId="0" borderId="4" xfId="1" applyFill="1" applyBorder="1" applyAlignment="1">
      <alignment horizontal="center" vertical="center"/>
    </xf>
    <xf numFmtId="0" fontId="0" fillId="24" borderId="0" xfId="0" applyFill="1" applyBorder="1"/>
    <xf numFmtId="0" fontId="0" fillId="24" borderId="0" xfId="0" applyFill="1"/>
    <xf numFmtId="166" fontId="17" fillId="24" borderId="31" xfId="97" applyNumberFormat="1" applyFont="1" applyFill="1" applyBorder="1" applyAlignment="1">
      <alignment horizontal="center" vertical="center" wrapText="1"/>
    </xf>
    <xf numFmtId="164" fontId="3" fillId="24" borderId="38" xfId="97" applyFont="1" applyFill="1" applyBorder="1" applyAlignment="1">
      <alignment horizontal="center"/>
    </xf>
    <xf numFmtId="164" fontId="3" fillId="24" borderId="11" xfId="97" applyFont="1" applyFill="1" applyBorder="1" applyAlignment="1">
      <alignment horizontal="center"/>
    </xf>
    <xf numFmtId="164" fontId="25" fillId="0" borderId="31" xfId="97" applyFont="1" applyFill="1" applyBorder="1" applyAlignment="1">
      <alignment horizontal="center" vertical="center"/>
    </xf>
    <xf numFmtId="164" fontId="25" fillId="21" borderId="101" xfId="97" applyFont="1" applyFill="1" applyBorder="1" applyAlignment="1"/>
    <xf numFmtId="164" fontId="3" fillId="24" borderId="60" xfId="97" applyFont="1" applyFill="1" applyBorder="1" applyAlignment="1">
      <alignment horizontal="center"/>
    </xf>
    <xf numFmtId="164" fontId="3" fillId="24" borderId="102" xfId="97" applyFont="1" applyFill="1" applyBorder="1" applyAlignment="1">
      <alignment horizontal="center"/>
    </xf>
    <xf numFmtId="164" fontId="3" fillId="24" borderId="103" xfId="97" applyFont="1" applyFill="1" applyBorder="1" applyAlignment="1">
      <alignment horizontal="center"/>
    </xf>
    <xf numFmtId="164" fontId="25" fillId="22" borderId="104" xfId="97" applyFont="1" applyFill="1" applyBorder="1" applyAlignment="1"/>
    <xf numFmtId="164" fontId="25" fillId="23" borderId="105" xfId="97" applyFont="1" applyFill="1" applyBorder="1" applyAlignment="1"/>
    <xf numFmtId="164" fontId="25" fillId="24" borderId="66" xfId="97" applyFont="1" applyFill="1" applyBorder="1" applyAlignment="1">
      <alignment horizontal="center"/>
    </xf>
    <xf numFmtId="164" fontId="25" fillId="24" borderId="106" xfId="97" applyFont="1" applyFill="1" applyBorder="1" applyAlignment="1">
      <alignment horizontal="center"/>
    </xf>
    <xf numFmtId="166" fontId="17" fillId="24" borderId="107" xfId="97" applyNumberFormat="1" applyFont="1" applyFill="1" applyBorder="1" applyAlignment="1">
      <alignment horizontal="center" vertical="center" wrapText="1"/>
    </xf>
    <xf numFmtId="164" fontId="3" fillId="24" borderId="109" xfId="97" applyFont="1" applyFill="1" applyBorder="1" applyAlignment="1"/>
    <xf numFmtId="164" fontId="3" fillId="24" borderId="110" xfId="97" applyFont="1" applyFill="1" applyBorder="1" applyAlignment="1"/>
    <xf numFmtId="164" fontId="3" fillId="24" borderId="0" xfId="97" applyFont="1" applyFill="1" applyBorder="1" applyAlignment="1"/>
    <xf numFmtId="164" fontId="3" fillId="24" borderId="111" xfId="97" applyFont="1" applyFill="1" applyBorder="1" applyAlignment="1"/>
    <xf numFmtId="164" fontId="3" fillId="24" borderId="112" xfId="97" applyFont="1" applyFill="1" applyBorder="1" applyAlignment="1"/>
    <xf numFmtId="166" fontId="26" fillId="24" borderId="117" xfId="97" applyNumberFormat="1" applyFont="1" applyFill="1" applyBorder="1" applyAlignment="1">
      <alignment horizontal="center" vertical="center" wrapText="1"/>
    </xf>
    <xf numFmtId="166" fontId="26" fillId="24" borderId="118" xfId="97" applyNumberFormat="1" applyFont="1" applyFill="1" applyBorder="1" applyAlignment="1">
      <alignment horizontal="center" vertical="center" wrapText="1"/>
    </xf>
    <xf numFmtId="166" fontId="26" fillId="24" borderId="119" xfId="97" applyNumberFormat="1" applyFont="1" applyFill="1" applyBorder="1" applyAlignment="1">
      <alignment horizontal="center" vertical="center" wrapText="1"/>
    </xf>
    <xf numFmtId="9" fontId="3" fillId="24" borderId="116" xfId="1" applyFont="1" applyFill="1" applyBorder="1" applyAlignment="1">
      <alignment horizontal="center"/>
    </xf>
    <xf numFmtId="166" fontId="26" fillId="24" borderId="115" xfId="97" applyNumberFormat="1" applyFont="1" applyFill="1" applyBorder="1" applyAlignment="1">
      <alignment horizontal="center" vertical="center" wrapText="1"/>
    </xf>
    <xf numFmtId="0" fontId="0" fillId="24" borderId="0" xfId="0" applyFill="1"/>
    <xf numFmtId="0" fontId="8" fillId="24" borderId="0" xfId="120" applyFont="1" applyFill="1" applyAlignment="1" applyProtection="1">
      <alignment horizontal="center" vertical="top"/>
      <protection locked="0"/>
    </xf>
    <xf numFmtId="0" fontId="23" fillId="24" borderId="4" xfId="117" applyFont="1" applyFill="1" applyBorder="1" applyAlignment="1">
      <alignment horizontal="center" vertical="center"/>
    </xf>
    <xf numFmtId="0" fontId="23" fillId="0" borderId="4" xfId="117" applyFont="1" applyFill="1" applyBorder="1" applyAlignment="1">
      <alignment horizontal="center" vertical="center"/>
    </xf>
    <xf numFmtId="0" fontId="0" fillId="24" borderId="0" xfId="0" applyFill="1"/>
    <xf numFmtId="9" fontId="23" fillId="0" borderId="42" xfId="1" applyFont="1" applyFill="1" applyBorder="1" applyAlignment="1">
      <alignment horizontal="right" vertical="center"/>
    </xf>
    <xf numFmtId="0" fontId="23" fillId="0" borderId="42" xfId="117" applyFont="1" applyFill="1" applyBorder="1" applyAlignment="1">
      <alignment horizontal="right" vertical="center"/>
    </xf>
    <xf numFmtId="9" fontId="23" fillId="0" borderId="68" xfId="1" applyFont="1" applyFill="1" applyBorder="1" applyAlignment="1">
      <alignment horizontal="right" vertical="center"/>
    </xf>
    <xf numFmtId="0" fontId="23" fillId="0" borderId="68" xfId="117" applyFont="1" applyFill="1" applyBorder="1" applyAlignment="1">
      <alignment horizontal="right" vertical="center"/>
    </xf>
    <xf numFmtId="0" fontId="0" fillId="24" borderId="0" xfId="0" applyFill="1"/>
    <xf numFmtId="0" fontId="30" fillId="24" borderId="31" xfId="0" applyFont="1" applyFill="1" applyBorder="1" applyAlignment="1">
      <alignment vertical="top"/>
    </xf>
    <xf numFmtId="0" fontId="30" fillId="24" borderId="31" xfId="0" applyFont="1" applyFill="1" applyBorder="1" applyAlignment="1">
      <alignment vertical="center"/>
    </xf>
    <xf numFmtId="0" fontId="30" fillId="24" borderId="0" xfId="0" applyFont="1" applyFill="1" applyBorder="1"/>
    <xf numFmtId="0" fontId="24" fillId="0" borderId="31" xfId="0" applyFont="1" applyBorder="1" applyAlignment="1">
      <alignment horizontal="left"/>
    </xf>
    <xf numFmtId="9" fontId="49" fillId="0" borderId="4" xfId="1" applyFont="1" applyFill="1" applyBorder="1" applyAlignment="1">
      <alignment horizontal="right" vertical="center"/>
    </xf>
    <xf numFmtId="0" fontId="0" fillId="24" borderId="0" xfId="0" applyFill="1"/>
    <xf numFmtId="164" fontId="33" fillId="0" borderId="68" xfId="98" applyFont="1" applyBorder="1" applyAlignment="1">
      <alignment horizontal="center" vertical="center"/>
    </xf>
    <xf numFmtId="164" fontId="3" fillId="24" borderId="69" xfId="97" applyFont="1" applyFill="1" applyBorder="1" applyAlignment="1">
      <alignment horizontal="center"/>
    </xf>
    <xf numFmtId="164" fontId="3" fillId="0" borderId="68" xfId="97" applyFont="1" applyFill="1" applyBorder="1" applyAlignment="1">
      <alignment horizontal="center"/>
    </xf>
    <xf numFmtId="0" fontId="30" fillId="24" borderId="120" xfId="0" applyFont="1" applyFill="1" applyBorder="1" applyAlignment="1">
      <alignment vertical="center"/>
    </xf>
    <xf numFmtId="164" fontId="3" fillId="24" borderId="68" xfId="97" applyFont="1" applyFill="1" applyBorder="1" applyAlignment="1">
      <alignment horizontal="center"/>
    </xf>
    <xf numFmtId="9" fontId="23" fillId="0" borderId="11" xfId="1" applyFont="1" applyFill="1" applyBorder="1" applyAlignment="1">
      <alignment horizontal="right" vertical="center"/>
    </xf>
    <xf numFmtId="0" fontId="23" fillId="0" borderId="11" xfId="117" applyFont="1" applyFill="1" applyBorder="1" applyAlignment="1">
      <alignment horizontal="right" vertical="center"/>
    </xf>
    <xf numFmtId="0" fontId="0" fillId="24" borderId="0" xfId="0" applyFill="1"/>
    <xf numFmtId="0" fontId="23" fillId="0" borderId="0" xfId="117" applyFont="1" applyFill="1" applyAlignment="1"/>
    <xf numFmtId="0" fontId="23" fillId="0" borderId="4" xfId="117" applyFont="1" applyFill="1" applyBorder="1" applyAlignment="1"/>
    <xf numFmtId="9" fontId="1" fillId="0" borderId="4" xfId="1" applyFill="1" applyBorder="1" applyAlignment="1">
      <alignment horizontal="center" vertical="center"/>
    </xf>
    <xf numFmtId="0" fontId="0" fillId="24" borderId="0" xfId="0" applyFill="1" applyBorder="1"/>
    <xf numFmtId="0" fontId="0" fillId="24" borderId="0" xfId="0" applyFill="1"/>
    <xf numFmtId="0" fontId="0" fillId="24" borderId="0" xfId="0" applyFill="1"/>
    <xf numFmtId="9" fontId="23" fillId="0" borderId="4" xfId="1" applyFont="1" applyFill="1" applyBorder="1" applyAlignment="1">
      <alignment vertical="center"/>
    </xf>
    <xf numFmtId="9" fontId="23" fillId="0" borderId="0" xfId="1" applyFont="1" applyFill="1" applyAlignment="1">
      <alignment vertical="center"/>
    </xf>
    <xf numFmtId="0" fontId="0" fillId="24" borderId="44" xfId="0" applyFill="1" applyBorder="1"/>
    <xf numFmtId="164" fontId="3" fillId="24" borderId="121" xfId="97" applyFont="1" applyFill="1" applyBorder="1" applyAlignment="1">
      <alignment horizontal="center"/>
    </xf>
    <xf numFmtId="164" fontId="3" fillId="24" borderId="73" xfId="97" applyFont="1" applyFill="1" applyBorder="1" applyAlignment="1">
      <alignment horizontal="center"/>
    </xf>
    <xf numFmtId="164" fontId="3" fillId="24" borderId="68" xfId="97" applyFont="1" applyFill="1" applyBorder="1" applyAlignment="1"/>
    <xf numFmtId="166" fontId="17" fillId="24" borderId="122" xfId="97" applyNumberFormat="1" applyFont="1" applyFill="1" applyBorder="1" applyAlignment="1">
      <alignment horizontal="center" vertical="center" wrapText="1"/>
    </xf>
    <xf numFmtId="166" fontId="17" fillId="24" borderId="123" xfId="97" applyNumberFormat="1" applyFont="1" applyFill="1" applyBorder="1" applyAlignment="1">
      <alignment horizontal="center" vertical="center" wrapText="1"/>
    </xf>
    <xf numFmtId="164" fontId="29" fillId="24" borderId="124" xfId="97" applyFont="1" applyFill="1" applyBorder="1" applyAlignment="1">
      <alignment horizontal="center" vertical="center" wrapText="1"/>
    </xf>
    <xf numFmtId="164" fontId="3" fillId="24" borderId="124" xfId="97" applyFont="1" applyFill="1" applyBorder="1" applyAlignment="1"/>
    <xf numFmtId="164" fontId="3" fillId="24" borderId="69" xfId="97" applyFont="1" applyFill="1" applyBorder="1" applyAlignment="1"/>
    <xf numFmtId="164" fontId="3" fillId="24" borderId="126" xfId="97" applyFont="1" applyFill="1" applyBorder="1" applyAlignment="1">
      <alignment horizontal="center"/>
    </xf>
    <xf numFmtId="164" fontId="3" fillId="24" borderId="41" xfId="97" applyFont="1" applyFill="1" applyBorder="1" applyAlignment="1">
      <alignment horizontal="center"/>
    </xf>
    <xf numFmtId="164" fontId="25" fillId="24" borderId="127" xfId="97" applyFont="1" applyFill="1" applyBorder="1" applyAlignment="1">
      <alignment horizontal="center"/>
    </xf>
    <xf numFmtId="164" fontId="25" fillId="22" borderId="73" xfId="97" applyFont="1" applyFill="1" applyBorder="1" applyAlignment="1"/>
    <xf numFmtId="164" fontId="25" fillId="0" borderId="128" xfId="97" applyFont="1" applyFill="1" applyBorder="1" applyAlignment="1">
      <alignment horizontal="left" vertical="center"/>
    </xf>
    <xf numFmtId="164" fontId="25" fillId="21" borderId="129" xfId="97" applyFont="1" applyFill="1" applyBorder="1" applyAlignment="1"/>
    <xf numFmtId="164" fontId="3" fillId="24" borderId="130" xfId="97" applyFont="1" applyFill="1" applyBorder="1" applyAlignment="1"/>
    <xf numFmtId="164" fontId="25" fillId="22" borderId="131" xfId="97" applyFont="1" applyFill="1" applyBorder="1" applyAlignment="1"/>
    <xf numFmtId="164" fontId="25" fillId="23" borderId="132" xfId="97" applyFont="1" applyFill="1" applyBorder="1" applyAlignment="1"/>
    <xf numFmtId="164" fontId="25" fillId="23" borderId="133" xfId="97" applyFont="1" applyFill="1" applyBorder="1" applyAlignment="1"/>
    <xf numFmtId="164" fontId="25" fillId="24" borderId="125" xfId="97" applyFont="1" applyFill="1" applyBorder="1" applyAlignment="1">
      <alignment horizontal="center"/>
    </xf>
    <xf numFmtId="0" fontId="24" fillId="24" borderId="0" xfId="0" applyFont="1" applyFill="1" applyAlignment="1"/>
    <xf numFmtId="0" fontId="0" fillId="24" borderId="57" xfId="0" applyFill="1" applyBorder="1"/>
    <xf numFmtId="0" fontId="23" fillId="24" borderId="4" xfId="117" applyFont="1" applyFill="1" applyBorder="1" applyAlignment="1">
      <alignment horizontal="center" vertical="center"/>
    </xf>
    <xf numFmtId="0" fontId="8" fillId="35" borderId="4" xfId="0" applyFont="1" applyFill="1" applyBorder="1" applyAlignment="1">
      <alignment horizontal="center" vertical="center" wrapText="1"/>
    </xf>
    <xf numFmtId="0" fontId="52" fillId="16" borderId="4" xfId="0" applyFont="1" applyFill="1" applyBorder="1" applyAlignment="1">
      <alignment horizontal="center" vertical="center" wrapText="1"/>
    </xf>
    <xf numFmtId="0" fontId="8" fillId="24" borderId="0" xfId="117" applyFont="1" applyFill="1" applyAlignment="1">
      <alignment vertical="center"/>
    </xf>
    <xf numFmtId="0" fontId="0" fillId="24" borderId="0" xfId="0" applyFill="1" applyBorder="1"/>
    <xf numFmtId="0" fontId="0" fillId="24" borderId="0" xfId="0" applyFill="1"/>
    <xf numFmtId="9" fontId="1" fillId="0" borderId="4" xfId="1" applyFill="1" applyBorder="1" applyAlignment="1">
      <alignment horizontal="center" vertical="center"/>
    </xf>
    <xf numFmtId="9" fontId="1" fillId="17" borderId="4" xfId="1" applyFill="1" applyBorder="1" applyAlignment="1">
      <alignment horizontal="center" vertical="center"/>
    </xf>
    <xf numFmtId="0" fontId="15" fillId="17" borderId="9" xfId="0" applyFont="1" applyFill="1" applyBorder="1" applyAlignment="1">
      <alignment vertical="center" wrapText="1"/>
    </xf>
    <xf numFmtId="0" fontId="0" fillId="24" borderId="0" xfId="0" applyFill="1" applyBorder="1"/>
    <xf numFmtId="0" fontId="0" fillId="0" borderId="58" xfId="0" applyFill="1" applyBorder="1"/>
    <xf numFmtId="0" fontId="0" fillId="0" borderId="59" xfId="0" applyFill="1" applyBorder="1"/>
    <xf numFmtId="0" fontId="0" fillId="0" borderId="62" xfId="0" applyFill="1" applyBorder="1"/>
    <xf numFmtId="0" fontId="0" fillId="0" borderId="2" xfId="0" applyFill="1" applyBorder="1"/>
    <xf numFmtId="0" fontId="0" fillId="0" borderId="64" xfId="0" applyFill="1" applyBorder="1"/>
    <xf numFmtId="0" fontId="0" fillId="0" borderId="65" xfId="0" applyFill="1" applyBorder="1"/>
    <xf numFmtId="0" fontId="9" fillId="15" borderId="60" xfId="0" applyFont="1" applyFill="1" applyBorder="1" applyAlignment="1">
      <alignment horizontal="center" vertical="center" wrapText="1"/>
    </xf>
    <xf numFmtId="0" fontId="10" fillId="0" borderId="60" xfId="0" applyFont="1" applyFill="1" applyBorder="1" applyAlignment="1">
      <alignment horizontal="center" vertical="center"/>
    </xf>
    <xf numFmtId="0" fontId="10" fillId="0" borderId="61" xfId="0" applyFont="1" applyFill="1" applyBorder="1" applyAlignment="1">
      <alignment horizontal="center" vertical="center"/>
    </xf>
    <xf numFmtId="0" fontId="9" fillId="0" borderId="5" xfId="0" applyFont="1" applyFill="1" applyBorder="1" applyAlignment="1">
      <alignment horizontal="center" vertical="center" wrapText="1"/>
    </xf>
    <xf numFmtId="0" fontId="9" fillId="0" borderId="66" xfId="0" applyFont="1" applyFill="1" applyBorder="1" applyAlignment="1">
      <alignment horizontal="center" vertical="center" wrapText="1"/>
    </xf>
    <xf numFmtId="0" fontId="9" fillId="15" borderId="4" xfId="0" applyFont="1" applyFill="1" applyBorder="1" applyAlignment="1">
      <alignment horizontal="center" vertical="center" wrapText="1"/>
    </xf>
    <xf numFmtId="0" fontId="10" fillId="0" borderId="4" xfId="0" applyFont="1" applyFill="1" applyBorder="1" applyAlignment="1">
      <alignment horizontal="center" vertical="center"/>
    </xf>
    <xf numFmtId="0" fontId="10" fillId="0" borderId="63" xfId="0" applyFont="1" applyFill="1" applyBorder="1" applyAlignment="1">
      <alignment horizontal="center" vertical="center"/>
    </xf>
    <xf numFmtId="0" fontId="11" fillId="15" borderId="4" xfId="0" applyFont="1" applyFill="1" applyBorder="1" applyAlignment="1">
      <alignment horizontal="left" vertical="center" wrapText="1"/>
    </xf>
    <xf numFmtId="166" fontId="10" fillId="0" borderId="4" xfId="0" applyNumberFormat="1" applyFont="1" applyFill="1" applyBorder="1" applyAlignment="1">
      <alignment horizontal="center" vertical="center"/>
    </xf>
    <xf numFmtId="166" fontId="10" fillId="0" borderId="63" xfId="0" applyNumberFormat="1" applyFont="1" applyFill="1" applyBorder="1" applyAlignment="1">
      <alignment horizontal="center" vertical="center"/>
    </xf>
    <xf numFmtId="0" fontId="10" fillId="15" borderId="66" xfId="0" applyFont="1" applyFill="1" applyBorder="1" applyAlignment="1">
      <alignment horizontal="center" vertical="center" wrapText="1"/>
    </xf>
    <xf numFmtId="0" fontId="14" fillId="0" borderId="6" xfId="0" applyFont="1" applyFill="1" applyBorder="1" applyAlignment="1">
      <alignment horizontal="left" vertical="center" indent="1"/>
    </xf>
    <xf numFmtId="0" fontId="0" fillId="0" borderId="6" xfId="0" applyFill="1" applyBorder="1" applyAlignment="1">
      <alignment vertical="center"/>
    </xf>
    <xf numFmtId="0" fontId="6" fillId="0" borderId="6" xfId="0" applyFont="1" applyFill="1" applyBorder="1" applyAlignment="1">
      <alignment vertical="center"/>
    </xf>
    <xf numFmtId="0" fontId="12" fillId="16" borderId="6" xfId="0" applyFont="1" applyFill="1" applyBorder="1" applyAlignment="1">
      <alignment horizontal="center" vertical="center"/>
    </xf>
    <xf numFmtId="0" fontId="0" fillId="0" borderId="7" xfId="0" applyFill="1" applyBorder="1"/>
    <xf numFmtId="0" fontId="10" fillId="0" borderId="66" xfId="0" applyFont="1" applyFill="1" applyBorder="1" applyAlignment="1">
      <alignment horizontal="center" vertical="center"/>
    </xf>
    <xf numFmtId="0" fontId="10" fillId="0" borderId="67" xfId="0" applyFont="1" applyFill="1" applyBorder="1" applyAlignment="1">
      <alignment horizontal="center" vertical="center"/>
    </xf>
    <xf numFmtId="0" fontId="12" fillId="0" borderId="6" xfId="0" applyFont="1" applyFill="1" applyBorder="1" applyAlignment="1">
      <alignment horizontal="left" vertical="top" wrapText="1"/>
    </xf>
    <xf numFmtId="0" fontId="14" fillId="17" borderId="8" xfId="0" applyFont="1" applyFill="1" applyBorder="1" applyAlignment="1">
      <alignment horizontal="center" vertical="center"/>
    </xf>
    <xf numFmtId="0" fontId="14" fillId="17" borderId="4" xfId="0" applyFont="1" applyFill="1" applyBorder="1" applyAlignment="1">
      <alignment horizontal="center" vertical="center"/>
    </xf>
    <xf numFmtId="0" fontId="14" fillId="34" borderId="4" xfId="0" applyFont="1" applyFill="1" applyBorder="1" applyAlignment="1">
      <alignment horizontal="center" vertical="center"/>
    </xf>
    <xf numFmtId="0" fontId="14" fillId="16" borderId="9" xfId="0" applyFont="1" applyFill="1" applyBorder="1" applyAlignment="1">
      <alignment horizontal="center" vertical="center"/>
    </xf>
    <xf numFmtId="0" fontId="14" fillId="16" borderId="8" xfId="0" applyFont="1" applyFill="1" applyBorder="1" applyAlignment="1">
      <alignment horizontal="left" vertical="center" indent="1"/>
    </xf>
    <xf numFmtId="0" fontId="0" fillId="0" borderId="91" xfId="0" applyFill="1" applyBorder="1" applyAlignment="1">
      <alignment horizontal="left" vertical="center"/>
    </xf>
    <xf numFmtId="0" fontId="0" fillId="0" borderId="30" xfId="0" applyFill="1" applyBorder="1" applyAlignment="1">
      <alignment horizontal="left" vertical="center"/>
    </xf>
    <xf numFmtId="0" fontId="0" fillId="0" borderId="54" xfId="0" applyFill="1" applyBorder="1" applyAlignment="1">
      <alignment horizontal="left" vertical="center"/>
    </xf>
    <xf numFmtId="172" fontId="14" fillId="17" borderId="9" xfId="0" applyNumberFormat="1" applyFont="1" applyFill="1" applyBorder="1" applyAlignment="1">
      <alignment horizontal="center"/>
    </xf>
    <xf numFmtId="0" fontId="13" fillId="17" borderId="8" xfId="0" applyFont="1" applyFill="1" applyBorder="1" applyAlignment="1">
      <alignment horizontal="left" indent="1"/>
    </xf>
    <xf numFmtId="0" fontId="0" fillId="33" borderId="4" xfId="0" applyFill="1" applyBorder="1" applyAlignment="1">
      <alignment horizontal="center"/>
    </xf>
    <xf numFmtId="9" fontId="1" fillId="33" borderId="4" xfId="1" applyFill="1" applyBorder="1" applyAlignment="1">
      <alignment horizontal="center"/>
    </xf>
    <xf numFmtId="0" fontId="0" fillId="16" borderId="4" xfId="0" applyFill="1" applyBorder="1"/>
    <xf numFmtId="0" fontId="0" fillId="16" borderId="9" xfId="0" applyFill="1" applyBorder="1"/>
    <xf numFmtId="0" fontId="14" fillId="16" borderId="4" xfId="0" applyFont="1" applyFill="1" applyBorder="1" applyAlignment="1">
      <alignment horizontal="center"/>
    </xf>
    <xf numFmtId="0" fontId="0" fillId="17" borderId="10" xfId="0" applyFill="1" applyBorder="1"/>
    <xf numFmtId="0" fontId="14" fillId="0" borderId="4" xfId="0" applyFont="1" applyFill="1" applyBorder="1" applyAlignment="1">
      <alignment horizontal="center"/>
    </xf>
    <xf numFmtId="172" fontId="14" fillId="17" borderId="4" xfId="0" applyNumberFormat="1" applyFont="1" applyFill="1" applyBorder="1" applyAlignment="1">
      <alignment horizontal="center" vertical="center"/>
    </xf>
    <xf numFmtId="172" fontId="14" fillId="17" borderId="9" xfId="0" applyNumberFormat="1" applyFont="1" applyFill="1" applyBorder="1" applyAlignment="1">
      <alignment horizontal="center" vertical="center"/>
    </xf>
    <xf numFmtId="0" fontId="15" fillId="0" borderId="4" xfId="0" applyFont="1" applyFill="1" applyBorder="1" applyAlignment="1">
      <alignment vertical="center" wrapText="1"/>
    </xf>
    <xf numFmtId="0" fontId="15" fillId="0" borderId="9" xfId="0" applyFont="1" applyFill="1" applyBorder="1" applyAlignment="1">
      <alignment vertical="center" wrapText="1"/>
    </xf>
    <xf numFmtId="0" fontId="2" fillId="0" borderId="38" xfId="0" applyFont="1" applyBorder="1" applyAlignment="1">
      <alignment vertical="center" wrapText="1"/>
    </xf>
    <xf numFmtId="0" fontId="0" fillId="0" borderId="57" xfId="0" applyBorder="1" applyAlignment="1">
      <alignment vertical="center" wrapText="1"/>
    </xf>
    <xf numFmtId="0" fontId="0" fillId="0" borderId="50" xfId="0" applyBorder="1" applyAlignment="1">
      <alignment vertical="center" wrapText="1"/>
    </xf>
    <xf numFmtId="0" fontId="15" fillId="0" borderId="12" xfId="0" applyFont="1" applyFill="1" applyBorder="1" applyAlignment="1">
      <alignment vertical="center" wrapText="1"/>
    </xf>
    <xf numFmtId="0" fontId="0" fillId="17" borderId="2" xfId="0" applyFill="1" applyBorder="1"/>
    <xf numFmtId="0" fontId="0" fillId="0" borderId="13" xfId="0" applyFill="1" applyBorder="1"/>
    <xf numFmtId="0" fontId="0" fillId="17" borderId="13" xfId="0" applyFill="1" applyBorder="1"/>
    <xf numFmtId="0" fontId="0" fillId="17" borderId="14" xfId="0" applyFill="1" applyBorder="1"/>
    <xf numFmtId="0" fontId="15" fillId="0" borderId="5" xfId="0" applyFont="1" applyFill="1" applyBorder="1" applyAlignment="1">
      <alignment vertical="center" wrapText="1"/>
    </xf>
    <xf numFmtId="9" fontId="1" fillId="0" borderId="5" xfId="1" applyFill="1" applyBorder="1" applyAlignment="1">
      <alignment horizontal="center" vertical="center"/>
    </xf>
    <xf numFmtId="0" fontId="2" fillId="0" borderId="8" xfId="0" applyFont="1" applyFill="1" applyBorder="1" applyAlignment="1">
      <alignment horizontal="center" vertical="center"/>
    </xf>
    <xf numFmtId="0" fontId="0" fillId="0" borderId="4" xfId="0" applyFill="1" applyBorder="1"/>
    <xf numFmtId="0" fontId="14" fillId="0" borderId="4" xfId="0" applyFont="1" applyFill="1" applyBorder="1" applyAlignment="1">
      <alignment vertical="center"/>
    </xf>
    <xf numFmtId="9" fontId="1" fillId="0" borderId="4" xfId="1" applyFill="1" applyBorder="1" applyAlignment="1">
      <alignment horizontal="center"/>
    </xf>
    <xf numFmtId="0" fontId="14" fillId="0" borderId="4" xfId="0" applyFont="1" applyFill="1" applyBorder="1" applyAlignment="1">
      <alignment horizontal="left" indent="1"/>
    </xf>
    <xf numFmtId="15" fontId="0" fillId="0" borderId="3" xfId="0" applyNumberFormat="1" applyFill="1" applyBorder="1" applyAlignment="1">
      <alignment horizontal="center"/>
    </xf>
    <xf numFmtId="0" fontId="14" fillId="16" borderId="6" xfId="0" applyFont="1" applyFill="1" applyBorder="1" applyAlignment="1">
      <alignment horizontal="center" vertical="center"/>
    </xf>
    <xf numFmtId="0" fontId="14" fillId="0" borderId="15"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3" xfId="0" applyFont="1" applyFill="1" applyBorder="1" applyAlignment="1">
      <alignment vertical="center"/>
    </xf>
    <xf numFmtId="9" fontId="1" fillId="0" borderId="3" xfId="1" applyFill="1" applyBorder="1" applyAlignment="1">
      <alignment horizontal="center"/>
    </xf>
    <xf numFmtId="0" fontId="14" fillId="0" borderId="3" xfId="0" applyFont="1" applyFill="1" applyBorder="1" applyAlignment="1">
      <alignment horizontal="left" indent="1"/>
    </xf>
    <xf numFmtId="15" fontId="0" fillId="0" borderId="13" xfId="0" applyNumberFormat="1" applyFill="1" applyBorder="1" applyAlignment="1">
      <alignment horizontal="center"/>
    </xf>
    <xf numFmtId="0" fontId="14" fillId="0" borderId="8"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9" xfId="0" applyFont="1" applyFill="1" applyBorder="1" applyAlignment="1">
      <alignment horizontal="center" vertical="center"/>
    </xf>
    <xf numFmtId="0" fontId="0" fillId="0" borderId="16" xfId="0" applyFill="1" applyBorder="1" applyAlignment="1">
      <alignment vertical="center" wrapText="1"/>
    </xf>
    <xf numFmtId="0" fontId="0" fillId="0" borderId="5" xfId="0" applyFill="1" applyBorder="1" applyAlignment="1">
      <alignment vertical="center" wrapText="1"/>
    </xf>
    <xf numFmtId="15" fontId="0" fillId="0" borderId="5" xfId="0" applyNumberFormat="1" applyFill="1" applyBorder="1" applyAlignment="1">
      <alignment horizontal="center" vertical="center"/>
    </xf>
    <xf numFmtId="0" fontId="0" fillId="0" borderId="12" xfId="0" applyFill="1" applyBorder="1" applyAlignment="1">
      <alignment vertical="center" wrapText="1"/>
    </xf>
    <xf numFmtId="0" fontId="50" fillId="0" borderId="8" xfId="0" applyFont="1" applyFill="1" applyBorder="1" applyAlignment="1">
      <alignment horizontal="center" vertical="center"/>
    </xf>
    <xf numFmtId="0" fontId="0" fillId="0" borderId="6" xfId="0" applyFill="1" applyBorder="1"/>
    <xf numFmtId="0" fontId="12" fillId="16" borderId="6" xfId="0" applyFont="1" applyFill="1" applyBorder="1" applyAlignment="1">
      <alignment horizontal="left" vertical="center"/>
    </xf>
    <xf numFmtId="164" fontId="19" fillId="0" borderId="6" xfId="40" applyNumberFormat="1" applyFont="1" applyFill="1" applyBorder="1" applyAlignment="1">
      <alignment horizontal="center" vertical="center" wrapText="1"/>
    </xf>
    <xf numFmtId="0" fontId="0" fillId="24" borderId="17" xfId="0" applyFill="1" applyBorder="1" applyAlignment="1">
      <alignment wrapText="1"/>
    </xf>
    <xf numFmtId="0" fontId="0" fillId="24" borderId="18" xfId="0" applyFill="1" applyBorder="1"/>
    <xf numFmtId="0" fontId="0" fillId="24" borderId="19" xfId="0" applyFill="1" applyBorder="1"/>
    <xf numFmtId="0" fontId="0" fillId="24" borderId="20" xfId="0" applyFill="1" applyBorder="1" applyAlignment="1">
      <alignment wrapText="1"/>
    </xf>
    <xf numFmtId="0" fontId="0" fillId="24" borderId="21" xfId="0" applyFill="1" applyBorder="1"/>
    <xf numFmtId="0" fontId="0" fillId="24" borderId="22" xfId="0" applyFill="1" applyBorder="1"/>
    <xf numFmtId="16" fontId="0" fillId="24" borderId="21" xfId="0" applyNumberFormat="1" applyFill="1" applyBorder="1"/>
    <xf numFmtId="9" fontId="1" fillId="24" borderId="21" xfId="1" applyFill="1" applyBorder="1"/>
    <xf numFmtId="9" fontId="0" fillId="24" borderId="22" xfId="0" applyNumberFormat="1" applyFill="1" applyBorder="1"/>
    <xf numFmtId="0" fontId="0" fillId="24" borderId="31" xfId="0" applyFill="1" applyBorder="1" applyAlignment="1">
      <alignment wrapText="1"/>
    </xf>
    <xf numFmtId="0" fontId="0" fillId="24" borderId="0" xfId="0" applyFill="1" applyBorder="1" applyAlignment="1">
      <alignment wrapText="1"/>
    </xf>
    <xf numFmtId="0" fontId="0" fillId="24" borderId="28" xfId="0" applyFill="1" applyBorder="1" applyAlignment="1">
      <alignment wrapText="1"/>
    </xf>
    <xf numFmtId="0" fontId="14" fillId="0" borderId="7" xfId="0" applyFont="1" applyFill="1" applyBorder="1" applyAlignment="1">
      <alignment horizontal="left" vertical="top" indent="1"/>
    </xf>
    <xf numFmtId="0" fontId="0" fillId="17" borderId="26" xfId="0" applyFill="1" applyBorder="1" applyAlignment="1">
      <alignment wrapText="1"/>
    </xf>
    <xf numFmtId="0" fontId="14" fillId="0" borderId="10" xfId="0" applyFont="1" applyFill="1" applyBorder="1" applyAlignment="1">
      <alignment horizontal="left" vertical="center" indent="1"/>
    </xf>
    <xf numFmtId="0" fontId="0" fillId="26" borderId="10" xfId="0" applyFill="1" applyBorder="1" applyAlignment="1">
      <alignment vertical="center" wrapText="1"/>
    </xf>
    <xf numFmtId="0" fontId="0" fillId="0" borderId="29" xfId="0" applyFill="1" applyBorder="1" applyAlignment="1">
      <alignment vertical="center" wrapText="1"/>
    </xf>
    <xf numFmtId="0" fontId="0" fillId="24" borderId="23" xfId="0" applyFill="1" applyBorder="1" applyAlignment="1">
      <alignment wrapText="1"/>
    </xf>
    <xf numFmtId="0" fontId="0" fillId="24" borderId="24" xfId="0" applyFill="1" applyBorder="1"/>
    <xf numFmtId="0" fontId="0" fillId="24" borderId="25" xfId="0" applyFill="1" applyBorder="1"/>
    <xf numFmtId="164" fontId="20" fillId="16" borderId="6" xfId="40" applyNumberFormat="1" applyFont="1" applyFill="1" applyBorder="1" applyAlignment="1">
      <alignment horizontal="left" vertical="center"/>
    </xf>
    <xf numFmtId="0" fontId="14" fillId="0" borderId="7" xfId="0" applyFont="1" applyFill="1" applyBorder="1" applyAlignment="1">
      <alignment vertical="center"/>
    </xf>
    <xf numFmtId="0" fontId="0" fillId="18" borderId="9" xfId="0" applyFill="1" applyBorder="1" applyAlignment="1">
      <alignment horizontal="center"/>
    </xf>
    <xf numFmtId="0" fontId="0" fillId="18" borderId="5" xfId="0" applyFill="1" applyBorder="1" applyAlignment="1">
      <alignment horizontal="center"/>
    </xf>
    <xf numFmtId="165" fontId="1" fillId="0" borderId="5" xfId="1" applyNumberFormat="1" applyFill="1" applyBorder="1" applyAlignment="1">
      <alignment horizontal="center"/>
    </xf>
    <xf numFmtId="0" fontId="0" fillId="0" borderId="5" xfId="0" applyFill="1" applyBorder="1" applyAlignment="1">
      <alignment horizontal="center"/>
    </xf>
    <xf numFmtId="1" fontId="0" fillId="0" borderId="16" xfId="0" applyNumberFormat="1" applyFill="1" applyBorder="1" applyAlignment="1">
      <alignment horizontal="center"/>
    </xf>
    <xf numFmtId="0" fontId="21" fillId="0" borderId="5" xfId="0" applyFont="1" applyFill="1" applyBorder="1" applyAlignment="1">
      <alignment horizontal="center" vertical="center"/>
    </xf>
    <xf numFmtId="0" fontId="0" fillId="0" borderId="12" xfId="0" applyFill="1" applyBorder="1" applyAlignment="1">
      <alignment horizontal="center"/>
    </xf>
    <xf numFmtId="0" fontId="14" fillId="0" borderId="7" xfId="0" applyFont="1" applyFill="1" applyBorder="1" applyAlignment="1">
      <alignment horizontal="left" vertical="center"/>
    </xf>
    <xf numFmtId="0" fontId="14" fillId="0" borderId="9" xfId="0" applyFont="1" applyFill="1" applyBorder="1" applyAlignment="1">
      <alignment horizontal="center" vertical="center" wrapText="1"/>
    </xf>
    <xf numFmtId="165" fontId="1" fillId="0" borderId="12" xfId="1" applyNumberFormat="1" applyFill="1" applyBorder="1" applyAlignment="1">
      <alignment horizontal="center"/>
    </xf>
    <xf numFmtId="0" fontId="0" fillId="0" borderId="16" xfId="0" applyFill="1" applyBorder="1" applyAlignment="1">
      <alignment horizontal="center"/>
    </xf>
    <xf numFmtId="0" fontId="0" fillId="14" borderId="12" xfId="0" applyFill="1" applyBorder="1" applyAlignment="1">
      <alignment vertical="center"/>
    </xf>
    <xf numFmtId="0" fontId="0" fillId="0" borderId="4" xfId="0" applyFill="1" applyBorder="1" applyAlignment="1">
      <alignment horizontal="center"/>
    </xf>
    <xf numFmtId="0" fontId="14" fillId="0" borderId="16" xfId="0" applyFont="1" applyFill="1" applyBorder="1" applyAlignment="1">
      <alignment horizontal="center" vertical="center"/>
    </xf>
    <xf numFmtId="0" fontId="14" fillId="0" borderId="5" xfId="0" applyFont="1" applyFill="1" applyBorder="1" applyAlignment="1">
      <alignment horizontal="center" vertical="center"/>
    </xf>
    <xf numFmtId="0" fontId="0" fillId="14" borderId="12" xfId="0" applyFill="1" applyBorder="1"/>
    <xf numFmtId="0" fontId="13" fillId="26" borderId="8" xfId="0" applyFont="1" applyFill="1" applyBorder="1"/>
    <xf numFmtId="15" fontId="0" fillId="30" borderId="9" xfId="0" applyNumberFormat="1" applyFill="1" applyBorder="1" applyAlignment="1">
      <alignment horizontal="left"/>
    </xf>
    <xf numFmtId="0" fontId="14" fillId="16" borderId="13" xfId="0" applyFont="1" applyFill="1" applyBorder="1" applyAlignment="1">
      <alignment horizontal="center" vertical="center"/>
    </xf>
    <xf numFmtId="0" fontId="6" fillId="0" borderId="10" xfId="0" applyFont="1" applyFill="1" applyBorder="1" applyAlignment="1">
      <alignment horizontal="left" vertical="center"/>
    </xf>
    <xf numFmtId="0" fontId="0" fillId="14" borderId="4" xfId="0" applyFill="1" applyBorder="1"/>
    <xf numFmtId="0" fontId="14" fillId="0" borderId="4" xfId="0" applyFont="1" applyFill="1" applyBorder="1" applyAlignment="1">
      <alignment horizontal="left" vertical="center"/>
    </xf>
    <xf numFmtId="0" fontId="0" fillId="14" borderId="9" xfId="0" applyFill="1" applyBorder="1"/>
    <xf numFmtId="0" fontId="14" fillId="0" borderId="16" xfId="0" applyFont="1" applyFill="1" applyBorder="1" applyAlignment="1">
      <alignment horizontal="left" vertical="center"/>
    </xf>
    <xf numFmtId="0" fontId="0" fillId="14" borderId="5" xfId="0" applyFill="1" applyBorder="1"/>
    <xf numFmtId="0" fontId="14" fillId="0" borderId="5" xfId="0" applyFont="1" applyFill="1" applyBorder="1" applyAlignment="1">
      <alignment horizontal="left" vertical="center"/>
    </xf>
    <xf numFmtId="0" fontId="13" fillId="30" borderId="29" xfId="0" applyFont="1" applyFill="1" applyBorder="1" applyAlignment="1">
      <alignment vertical="top" wrapText="1"/>
    </xf>
    <xf numFmtId="0" fontId="0" fillId="0" borderId="30" xfId="0" applyFill="1" applyBorder="1"/>
    <xf numFmtId="0" fontId="14" fillId="16" borderId="6" xfId="0" applyFont="1" applyFill="1" applyBorder="1" applyAlignment="1">
      <alignment horizontal="center"/>
    </xf>
    <xf numFmtId="0" fontId="22" fillId="24" borderId="6" xfId="0" applyFont="1" applyFill="1" applyBorder="1" applyAlignment="1">
      <alignment horizontal="center" vertical="center"/>
    </xf>
    <xf numFmtId="0" fontId="0" fillId="24" borderId="31" xfId="0" applyFill="1" applyBorder="1"/>
    <xf numFmtId="0" fontId="13" fillId="26" borderId="15" xfId="0" applyFont="1" applyFill="1" applyBorder="1"/>
    <xf numFmtId="0" fontId="0" fillId="30" borderId="33" xfId="0" applyFill="1" applyBorder="1"/>
    <xf numFmtId="0" fontId="8" fillId="16" borderId="4" xfId="0" applyFont="1" applyFill="1" applyBorder="1" applyAlignment="1">
      <alignment horizontal="center" vertical="center"/>
    </xf>
    <xf numFmtId="0" fontId="8" fillId="16" borderId="38" xfId="0" applyFont="1" applyFill="1" applyBorder="1" applyAlignment="1">
      <alignment horizontal="center" vertical="center"/>
    </xf>
    <xf numFmtId="0" fontId="8" fillId="16" borderId="57" xfId="0" applyFont="1" applyFill="1" applyBorder="1" applyAlignment="1">
      <alignment horizontal="center" vertical="center"/>
    </xf>
    <xf numFmtId="0" fontId="8" fillId="16" borderId="50" xfId="0" applyFont="1" applyFill="1" applyBorder="1" applyAlignment="1">
      <alignment horizontal="center" vertical="center"/>
    </xf>
    <xf numFmtId="0" fontId="0" fillId="24" borderId="4" xfId="0" applyFill="1" applyBorder="1"/>
    <xf numFmtId="0" fontId="9" fillId="25" borderId="27" xfId="0" applyFont="1" applyFill="1" applyBorder="1" applyAlignment="1">
      <alignment horizontal="center" vertical="center"/>
    </xf>
    <xf numFmtId="0" fontId="9" fillId="25" borderId="0" xfId="0" applyFont="1" applyFill="1" applyBorder="1" applyAlignment="1">
      <alignment horizontal="center" vertical="center"/>
    </xf>
    <xf numFmtId="0" fontId="9" fillId="25" borderId="28" xfId="0" applyFont="1" applyFill="1" applyBorder="1" applyAlignment="1">
      <alignment horizontal="center" vertical="center"/>
    </xf>
    <xf numFmtId="0" fontId="9" fillId="24" borderId="27" xfId="0" applyFont="1" applyFill="1" applyBorder="1" applyAlignment="1">
      <alignment horizontal="center" vertical="center"/>
    </xf>
    <xf numFmtId="0" fontId="9" fillId="24" borderId="0" xfId="0" applyFont="1" applyFill="1" applyBorder="1" applyAlignment="1">
      <alignment horizontal="center" vertical="center"/>
    </xf>
    <xf numFmtId="0" fontId="9" fillId="24" borderId="28" xfId="0" applyFont="1" applyFill="1" applyBorder="1" applyAlignment="1">
      <alignment horizontal="center" vertical="center"/>
    </xf>
    <xf numFmtId="0" fontId="8" fillId="24" borderId="0" xfId="120" applyFont="1" applyFill="1" applyAlignment="1" applyProtection="1">
      <alignment horizontal="center" vertical="top"/>
      <protection locked="0"/>
    </xf>
    <xf numFmtId="0" fontId="0" fillId="16" borderId="6" xfId="0" applyFill="1" applyBorder="1"/>
    <xf numFmtId="171" fontId="8" fillId="16" borderId="2" xfId="117" applyNumberFormat="1" applyFont="1" applyFill="1" applyBorder="1" applyAlignment="1" applyProtection="1">
      <alignment horizontal="right" vertical="center"/>
      <protection locked="0"/>
    </xf>
    <xf numFmtId="0" fontId="0" fillId="24" borderId="42" xfId="0" applyFill="1" applyBorder="1"/>
    <xf numFmtId="0" fontId="0" fillId="16" borderId="68" xfId="0" applyFill="1" applyBorder="1"/>
    <xf numFmtId="168" fontId="8" fillId="16" borderId="68" xfId="96" applyFont="1" applyFill="1" applyBorder="1" applyAlignment="1">
      <alignment horizontal="right" vertical="center" wrapText="1"/>
    </xf>
    <xf numFmtId="0" fontId="14" fillId="24" borderId="7" xfId="0" applyFont="1" applyFill="1" applyBorder="1" applyAlignment="1">
      <alignment vertical="center"/>
    </xf>
    <xf numFmtId="0" fontId="0" fillId="26" borderId="44" xfId="0" applyFill="1" applyBorder="1"/>
    <xf numFmtId="0" fontId="0" fillId="24" borderId="44" xfId="0" applyFill="1" applyBorder="1"/>
    <xf numFmtId="0" fontId="9" fillId="19" borderId="3" xfId="0" applyFont="1" applyFill="1" applyBorder="1" applyAlignment="1">
      <alignment horizontal="center" vertical="center" wrapText="1"/>
    </xf>
    <xf numFmtId="0" fontId="9" fillId="19" borderId="4" xfId="0" applyFont="1" applyFill="1" applyBorder="1" applyAlignment="1">
      <alignment horizontal="center" vertical="center" wrapText="1"/>
    </xf>
    <xf numFmtId="0" fontId="11" fillId="19" borderId="4" xfId="0" applyFont="1" applyFill="1" applyBorder="1" applyAlignment="1">
      <alignment horizontal="center" vertical="center" wrapText="1"/>
    </xf>
    <xf numFmtId="0" fontId="10" fillId="19" borderId="4" xfId="0" applyFont="1" applyFill="1" applyBorder="1" applyAlignment="1">
      <alignment horizontal="center" vertical="center" wrapText="1"/>
    </xf>
    <xf numFmtId="0" fontId="2" fillId="16" borderId="6" xfId="0" applyFont="1" applyFill="1" applyBorder="1" applyAlignment="1">
      <alignment horizontal="center" vertical="center"/>
    </xf>
    <xf numFmtId="0" fontId="0" fillId="24" borderId="45" xfId="0" applyFill="1" applyBorder="1"/>
    <xf numFmtId="0" fontId="0" fillId="24" borderId="0" xfId="0" applyFill="1"/>
    <xf numFmtId="0" fontId="0" fillId="24" borderId="32" xfId="0" applyFill="1" applyBorder="1"/>
    <xf numFmtId="0" fontId="0" fillId="24" borderId="46" xfId="0" applyFill="1" applyBorder="1"/>
    <xf numFmtId="0" fontId="14" fillId="24" borderId="47" xfId="0" applyFont="1" applyFill="1" applyBorder="1" applyAlignment="1">
      <alignment vertical="center"/>
    </xf>
    <xf numFmtId="0" fontId="0" fillId="0" borderId="51" xfId="0" applyFill="1" applyBorder="1"/>
    <xf numFmtId="0" fontId="0" fillId="0" borderId="90" xfId="0" applyFill="1" applyBorder="1"/>
    <xf numFmtId="0" fontId="0" fillId="0" borderId="53" xfId="0" applyFill="1" applyBorder="1"/>
    <xf numFmtId="0" fontId="0" fillId="0" borderId="31" xfId="0" applyFill="1" applyBorder="1"/>
    <xf numFmtId="0" fontId="0" fillId="0" borderId="0" xfId="0" applyFill="1" applyBorder="1"/>
    <xf numFmtId="0" fontId="0" fillId="0" borderId="32" xfId="0" applyFill="1" applyBorder="1"/>
    <xf numFmtId="0" fontId="0" fillId="0" borderId="43" xfId="0" applyFill="1" applyBorder="1"/>
    <xf numFmtId="0" fontId="0" fillId="0" borderId="34" xfId="0" applyFill="1" applyBorder="1"/>
    <xf numFmtId="0" fontId="0" fillId="0" borderId="46" xfId="0" applyFill="1" applyBorder="1"/>
    <xf numFmtId="0" fontId="0" fillId="24" borderId="49" xfId="0" applyFill="1" applyBorder="1"/>
    <xf numFmtId="0" fontId="14" fillId="0" borderId="93" xfId="0" applyFont="1" applyFill="1" applyBorder="1" applyAlignment="1">
      <alignment vertical="center"/>
    </xf>
    <xf numFmtId="0" fontId="14" fillId="0" borderId="57" xfId="0" applyFont="1" applyFill="1" applyBorder="1" applyAlignment="1">
      <alignment vertical="center"/>
    </xf>
    <xf numFmtId="0" fontId="14" fillId="0" borderId="44" xfId="0" applyFont="1" applyFill="1" applyBorder="1" applyAlignment="1">
      <alignment vertical="center"/>
    </xf>
    <xf numFmtId="0" fontId="0" fillId="0" borderId="45" xfId="0" applyFill="1" applyBorder="1"/>
    <xf numFmtId="0" fontId="14" fillId="24" borderId="93" xfId="0" applyFont="1" applyFill="1" applyBorder="1" applyAlignment="1">
      <alignment vertical="center"/>
    </xf>
    <xf numFmtId="0" fontId="14" fillId="24" borderId="57" xfId="0" applyFont="1" applyFill="1" applyBorder="1" applyAlignment="1">
      <alignment vertical="center"/>
    </xf>
    <xf numFmtId="0" fontId="14" fillId="24" borderId="44" xfId="0" applyFont="1" applyFill="1" applyBorder="1" applyAlignment="1">
      <alignment vertical="center"/>
    </xf>
    <xf numFmtId="0" fontId="14" fillId="24" borderId="93" xfId="0" applyFont="1" applyFill="1" applyBorder="1" applyAlignment="1">
      <alignment horizontal="left" vertical="center" indent="1"/>
    </xf>
    <xf numFmtId="0" fontId="14" fillId="24" borderId="57" xfId="0" applyFont="1" applyFill="1" applyBorder="1" applyAlignment="1">
      <alignment horizontal="left" vertical="center" indent="1"/>
    </xf>
    <xf numFmtId="0" fontId="14" fillId="24" borderId="44" xfId="0" applyFont="1" applyFill="1" applyBorder="1" applyAlignment="1">
      <alignment horizontal="left" vertical="center" indent="1"/>
    </xf>
    <xf numFmtId="0" fontId="6" fillId="26" borderId="92" xfId="0" applyFont="1" applyFill="1" applyBorder="1" applyAlignment="1">
      <alignment horizontal="left" vertical="top" indent="1"/>
    </xf>
    <xf numFmtId="0" fontId="6" fillId="26" borderId="37" xfId="0" applyFont="1" applyFill="1" applyBorder="1" applyAlignment="1">
      <alignment horizontal="left" vertical="top" indent="1"/>
    </xf>
    <xf numFmtId="0" fontId="6" fillId="26" borderId="45" xfId="0" applyFont="1" applyFill="1" applyBorder="1" applyAlignment="1">
      <alignment horizontal="left" vertical="top" indent="1"/>
    </xf>
    <xf numFmtId="0" fontId="6" fillId="26" borderId="31" xfId="0" applyFont="1" applyFill="1" applyBorder="1" applyAlignment="1">
      <alignment horizontal="left" vertical="top" indent="1"/>
    </xf>
    <xf numFmtId="0" fontId="6" fillId="26" borderId="0" xfId="0" applyFont="1" applyFill="1" applyBorder="1" applyAlignment="1">
      <alignment horizontal="left" vertical="top" indent="1"/>
    </xf>
    <xf numFmtId="0" fontId="6" fillId="26" borderId="32" xfId="0" applyFont="1" applyFill="1" applyBorder="1" applyAlignment="1">
      <alignment horizontal="left" vertical="top" indent="1"/>
    </xf>
    <xf numFmtId="0" fontId="6" fillId="26" borderId="48" xfId="0" applyFont="1" applyFill="1" applyBorder="1" applyAlignment="1">
      <alignment horizontal="left" vertical="top" indent="1"/>
    </xf>
    <xf numFmtId="0" fontId="6" fillId="26" borderId="41" xfId="0" applyFont="1" applyFill="1" applyBorder="1" applyAlignment="1">
      <alignment horizontal="left" vertical="top" indent="1"/>
    </xf>
    <xf numFmtId="0" fontId="6" fillId="26" borderId="49" xfId="0" applyFont="1" applyFill="1" applyBorder="1" applyAlignment="1">
      <alignment horizontal="left" vertical="top" indent="1"/>
    </xf>
    <xf numFmtId="0" fontId="14" fillId="17" borderId="92" xfId="0" applyFont="1" applyFill="1" applyBorder="1" applyAlignment="1">
      <alignment horizontal="left" vertical="top" indent="1"/>
    </xf>
    <xf numFmtId="0" fontId="14" fillId="17" borderId="37" xfId="0" applyFont="1" applyFill="1" applyBorder="1" applyAlignment="1">
      <alignment horizontal="left" vertical="top" indent="1"/>
    </xf>
    <xf numFmtId="0" fontId="14" fillId="17" borderId="45" xfId="0" applyFont="1" applyFill="1" applyBorder="1" applyAlignment="1">
      <alignment horizontal="left" vertical="top" indent="1"/>
    </xf>
    <xf numFmtId="0" fontId="14" fillId="17" borderId="31" xfId="0" applyFont="1" applyFill="1" applyBorder="1" applyAlignment="1">
      <alignment horizontal="left" vertical="top" indent="1"/>
    </xf>
    <xf numFmtId="0" fontId="14" fillId="17" borderId="0" xfId="0" applyFont="1" applyFill="1" applyBorder="1" applyAlignment="1">
      <alignment horizontal="left" vertical="top" indent="1"/>
    </xf>
    <xf numFmtId="0" fontId="14" fillId="17" borderId="32" xfId="0" applyFont="1" applyFill="1" applyBorder="1" applyAlignment="1">
      <alignment horizontal="left" vertical="top" indent="1"/>
    </xf>
    <xf numFmtId="0" fontId="14" fillId="17" borderId="43" xfId="0" applyFont="1" applyFill="1" applyBorder="1" applyAlignment="1">
      <alignment horizontal="left" vertical="top" indent="1"/>
    </xf>
    <xf numFmtId="0" fontId="14" fillId="17" borderId="34" xfId="0" applyFont="1" applyFill="1" applyBorder="1" applyAlignment="1">
      <alignment horizontal="left" vertical="top" indent="1"/>
    </xf>
    <xf numFmtId="0" fontId="14" fillId="17" borderId="46" xfId="0" applyFont="1" applyFill="1" applyBorder="1" applyAlignment="1">
      <alignment horizontal="left" vertical="top" indent="1"/>
    </xf>
    <xf numFmtId="0" fontId="12" fillId="16" borderId="91" xfId="0" applyFont="1" applyFill="1" applyBorder="1" applyAlignment="1">
      <alignment horizontal="center" vertical="center"/>
    </xf>
    <xf numFmtId="0" fontId="12" fillId="16" borderId="30" xfId="0" applyFont="1" applyFill="1" applyBorder="1" applyAlignment="1">
      <alignment horizontal="center" vertical="center"/>
    </xf>
    <xf numFmtId="0" fontId="12" fillId="16" borderId="54" xfId="0" applyFont="1" applyFill="1" applyBorder="1" applyAlignment="1">
      <alignment horizontal="center" vertical="center"/>
    </xf>
    <xf numFmtId="0" fontId="14" fillId="16" borderId="93" xfId="0" applyFont="1" applyFill="1" applyBorder="1" applyAlignment="1">
      <alignment vertical="center"/>
    </xf>
    <xf numFmtId="0" fontId="14" fillId="16" borderId="57" xfId="0" applyFont="1" applyFill="1" applyBorder="1" applyAlignment="1">
      <alignment vertical="center"/>
    </xf>
    <xf numFmtId="0" fontId="14" fillId="16" borderId="44" xfId="0" applyFont="1" applyFill="1" applyBorder="1" applyAlignment="1">
      <alignment vertical="center"/>
    </xf>
    <xf numFmtId="0" fontId="16" fillId="24" borderId="27" xfId="0" applyFont="1" applyFill="1" applyBorder="1" applyAlignment="1">
      <alignment horizontal="center" vertical="center"/>
    </xf>
    <xf numFmtId="0" fontId="16" fillId="24" borderId="0" xfId="0" applyFont="1" applyFill="1" applyBorder="1" applyAlignment="1">
      <alignment horizontal="center" vertical="center"/>
    </xf>
    <xf numFmtId="0" fontId="16" fillId="24" borderId="28" xfId="0" applyFont="1" applyFill="1" applyBorder="1" applyAlignment="1">
      <alignment horizontal="center" vertical="center"/>
    </xf>
    <xf numFmtId="0" fontId="9" fillId="0" borderId="27" xfId="0" applyFont="1" applyFill="1" applyBorder="1" applyAlignment="1">
      <alignment horizontal="center" vertical="center"/>
    </xf>
    <xf numFmtId="0" fontId="9" fillId="0" borderId="0" xfId="0" applyFont="1" applyFill="1" applyAlignment="1">
      <alignment horizontal="center" vertical="center"/>
    </xf>
    <xf numFmtId="0" fontId="9" fillId="0" borderId="28" xfId="0" applyFont="1" applyFill="1" applyBorder="1" applyAlignment="1">
      <alignment horizontal="center" vertical="center"/>
    </xf>
    <xf numFmtId="0" fontId="0" fillId="24" borderId="113" xfId="0" applyFill="1" applyBorder="1"/>
    <xf numFmtId="0" fontId="0" fillId="24" borderId="114" xfId="0" applyFill="1" applyBorder="1"/>
    <xf numFmtId="0" fontId="0" fillId="24" borderId="108" xfId="0" applyFill="1" applyBorder="1"/>
    <xf numFmtId="0" fontId="9" fillId="24" borderId="27" xfId="0" applyFont="1" applyFill="1" applyBorder="1" applyAlignment="1">
      <alignment horizontal="center"/>
    </xf>
    <xf numFmtId="0" fontId="9" fillId="24" borderId="0" xfId="0" applyFont="1" applyFill="1" applyAlignment="1">
      <alignment horizontal="center"/>
    </xf>
    <xf numFmtId="0" fontId="9" fillId="24" borderId="28" xfId="0" applyFont="1" applyFill="1" applyBorder="1" applyAlignment="1">
      <alignment horizontal="center"/>
    </xf>
    <xf numFmtId="0" fontId="16" fillId="24" borderId="39" xfId="0" applyFont="1" applyFill="1" applyBorder="1" applyAlignment="1">
      <alignment horizontal="center" vertical="center"/>
    </xf>
    <xf numFmtId="0" fontId="16" fillId="24" borderId="41" xfId="0" applyFont="1" applyFill="1" applyBorder="1" applyAlignment="1">
      <alignment horizontal="center" vertical="center"/>
    </xf>
    <xf numFmtId="0" fontId="16" fillId="24" borderId="40" xfId="0" applyFont="1" applyFill="1" applyBorder="1" applyAlignment="1">
      <alignment horizontal="center" vertical="center"/>
    </xf>
    <xf numFmtId="164" fontId="16" fillId="24" borderId="109" xfId="97" applyFont="1" applyFill="1" applyBorder="1" applyAlignment="1">
      <alignment horizontal="center" vertical="center"/>
    </xf>
    <xf numFmtId="164" fontId="16" fillId="24" borderId="0" xfId="97" applyFont="1" applyFill="1" applyBorder="1" applyAlignment="1">
      <alignment horizontal="center" vertical="center"/>
    </xf>
    <xf numFmtId="164" fontId="28" fillId="24" borderId="112" xfId="97" applyFont="1" applyFill="1" applyBorder="1" applyAlignment="1">
      <alignment horizontal="center" vertical="center"/>
    </xf>
    <xf numFmtId="0" fontId="0" fillId="24" borderId="46" xfId="0" applyFill="1" applyBorder="1" applyAlignment="1">
      <alignment horizontal="left" vertical="center" wrapText="1"/>
    </xf>
    <xf numFmtId="0" fontId="0" fillId="24" borderId="32" xfId="0" applyFill="1" applyBorder="1" applyAlignment="1">
      <alignment horizontal="left" vertical="center" wrapText="1"/>
    </xf>
    <xf numFmtId="0" fontId="0" fillId="24" borderId="0" xfId="0" applyFill="1" applyBorder="1" applyAlignment="1">
      <alignment horizontal="left" vertical="center" wrapText="1"/>
    </xf>
    <xf numFmtId="0" fontId="14" fillId="0" borderId="6" xfId="0" applyFont="1" applyFill="1" applyBorder="1" applyAlignment="1">
      <alignment horizontal="left"/>
    </xf>
    <xf numFmtId="0" fontId="0" fillId="0" borderId="54" xfId="0" applyFill="1" applyBorder="1"/>
    <xf numFmtId="0" fontId="12" fillId="16" borderId="117" xfId="0" applyFont="1" applyFill="1" applyBorder="1" applyAlignment="1">
      <alignment horizontal="center" vertical="center"/>
    </xf>
    <xf numFmtId="0" fontId="12" fillId="16" borderId="118" xfId="0" applyFont="1" applyFill="1" applyBorder="1" applyAlignment="1">
      <alignment horizontal="center" vertical="center"/>
    </xf>
    <xf numFmtId="0" fontId="12" fillId="16" borderId="119" xfId="0" applyFont="1" applyFill="1" applyBorder="1" applyAlignment="1">
      <alignment horizontal="center" vertical="center"/>
    </xf>
    <xf numFmtId="0" fontId="6" fillId="0" borderId="9" xfId="0" applyFont="1" applyFill="1" applyBorder="1" applyAlignment="1">
      <alignment horizontal="center"/>
    </xf>
    <xf numFmtId="0" fontId="31" fillId="0" borderId="16" xfId="0" applyFont="1" applyFill="1" applyBorder="1" applyAlignment="1">
      <alignment horizontal="left"/>
    </xf>
    <xf numFmtId="0" fontId="6" fillId="0" borderId="5" xfId="0" applyFont="1" applyFill="1" applyBorder="1" applyAlignment="1">
      <alignment horizontal="center"/>
    </xf>
    <xf numFmtId="166" fontId="6" fillId="0" borderId="4" xfId="0" applyNumberFormat="1" applyFont="1" applyFill="1" applyBorder="1" applyAlignment="1">
      <alignment horizontal="center"/>
    </xf>
    <xf numFmtId="0" fontId="6" fillId="0" borderId="12" xfId="0" applyFont="1" applyFill="1" applyBorder="1" applyAlignment="1">
      <alignment horizontal="center"/>
    </xf>
    <xf numFmtId="0" fontId="31" fillId="0" borderId="8" xfId="0" applyFont="1" applyFill="1" applyBorder="1" applyAlignment="1">
      <alignment horizontal="left"/>
    </xf>
    <xf numFmtId="0" fontId="6" fillId="0" borderId="4" xfId="0" applyFont="1" applyFill="1" applyBorder="1" applyAlignment="1">
      <alignment horizontal="center"/>
    </xf>
    <xf numFmtId="0" fontId="14" fillId="16" borderId="8" xfId="0" applyFont="1" applyFill="1" applyBorder="1" applyAlignment="1">
      <alignment horizontal="left"/>
    </xf>
    <xf numFmtId="0" fontId="6" fillId="16" borderId="4" xfId="0" applyFont="1" applyFill="1" applyBorder="1" applyAlignment="1">
      <alignment horizontal="center"/>
    </xf>
    <xf numFmtId="0" fontId="6" fillId="16" borderId="11" xfId="0" applyFont="1" applyFill="1" applyBorder="1" applyAlignment="1">
      <alignment horizontal="center"/>
    </xf>
    <xf numFmtId="0" fontId="14" fillId="0" borderId="8" xfId="0" applyFont="1" applyFill="1" applyBorder="1" applyAlignment="1">
      <alignment horizontal="left"/>
    </xf>
    <xf numFmtId="0" fontId="0" fillId="0" borderId="9" xfId="0" applyFill="1" applyBorder="1"/>
    <xf numFmtId="0" fontId="14" fillId="16" borderId="10" xfId="0" applyFont="1" applyFill="1" applyBorder="1" applyAlignment="1">
      <alignment horizontal="left"/>
    </xf>
    <xf numFmtId="0" fontId="14" fillId="0" borderId="9" xfId="0" applyFont="1" applyFill="1" applyBorder="1" applyAlignment="1">
      <alignment horizontal="center"/>
    </xf>
    <xf numFmtId="0" fontId="14" fillId="16" borderId="56" xfId="0" applyFont="1" applyFill="1" applyBorder="1"/>
    <xf numFmtId="0" fontId="12" fillId="17" borderId="10" xfId="0" applyFont="1" applyFill="1" applyBorder="1" applyAlignment="1">
      <alignment horizontal="center" vertical="center"/>
    </xf>
    <xf numFmtId="0" fontId="12" fillId="17" borderId="10" xfId="0" applyFont="1" applyFill="1" applyBorder="1" applyAlignment="1">
      <alignment horizontal="center"/>
    </xf>
    <xf numFmtId="0" fontId="0" fillId="17" borderId="26" xfId="0" applyFill="1" applyBorder="1"/>
    <xf numFmtId="0" fontId="12" fillId="17" borderId="26" xfId="0" applyFont="1" applyFill="1" applyBorder="1" applyAlignment="1">
      <alignment horizontal="center" vertical="center"/>
    </xf>
    <xf numFmtId="0" fontId="12" fillId="17" borderId="26" xfId="0" applyFont="1" applyFill="1" applyBorder="1" applyAlignment="1">
      <alignment horizontal="center"/>
    </xf>
    <xf numFmtId="0" fontId="12" fillId="17" borderId="7" xfId="0" applyFont="1" applyFill="1" applyBorder="1" applyAlignment="1">
      <alignment horizontal="center"/>
    </xf>
    <xf numFmtId="0" fontId="12" fillId="0" borderId="7"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9" fillId="15" borderId="3" xfId="0" applyFont="1" applyFill="1" applyBorder="1" applyAlignment="1">
      <alignment horizontal="center" vertical="center" wrapText="1"/>
    </xf>
    <xf numFmtId="166" fontId="11" fillId="15" borderId="4" xfId="0" applyNumberFormat="1" applyFont="1" applyFill="1" applyBorder="1" applyAlignment="1">
      <alignment horizontal="left" vertical="center" wrapText="1"/>
    </xf>
    <xf numFmtId="0" fontId="10" fillId="15" borderId="4" xfId="0" applyFont="1" applyFill="1" applyBorder="1" applyAlignment="1">
      <alignment horizontal="center" vertical="center" wrapText="1"/>
    </xf>
    <xf numFmtId="164" fontId="43" fillId="0" borderId="68" xfId="98" applyFont="1" applyBorder="1" applyAlignment="1" applyProtection="1">
      <alignment horizontal="center" vertical="center" wrapText="1"/>
      <protection locked="0"/>
    </xf>
    <xf numFmtId="164" fontId="37" fillId="31" borderId="72" xfId="98" applyFont="1" applyFill="1" applyBorder="1" applyAlignment="1">
      <alignment horizontal="left" vertical="center"/>
    </xf>
    <xf numFmtId="164" fontId="37" fillId="32" borderId="72" xfId="98" applyFont="1" applyFill="1" applyBorder="1" applyAlignment="1">
      <alignment horizontal="left" vertical="center"/>
    </xf>
    <xf numFmtId="164" fontId="37" fillId="31" borderId="72" xfId="98" applyFont="1" applyFill="1" applyBorder="1" applyAlignment="1" applyProtection="1">
      <alignment horizontal="left" vertical="center" wrapText="1"/>
      <protection locked="0"/>
    </xf>
    <xf numFmtId="164" fontId="37" fillId="31" borderId="72" xfId="98" applyFont="1" applyFill="1" applyBorder="1" applyAlignment="1" applyProtection="1">
      <alignment horizontal="left" vertical="center"/>
      <protection locked="0"/>
    </xf>
    <xf numFmtId="164" fontId="45" fillId="31" borderId="72" xfId="98" applyFont="1" applyFill="1" applyBorder="1" applyAlignment="1">
      <alignment horizontal="center" vertical="center"/>
    </xf>
    <xf numFmtId="164" fontId="37" fillId="32" borderId="72" xfId="98" applyFont="1" applyFill="1" applyBorder="1" applyAlignment="1">
      <alignment horizontal="center" vertical="center"/>
    </xf>
    <xf numFmtId="164" fontId="42" fillId="0" borderId="73" xfId="98" applyFont="1" applyBorder="1" applyAlignment="1">
      <alignment horizontal="left" vertical="center"/>
    </xf>
    <xf numFmtId="164" fontId="42" fillId="0" borderId="74" xfId="98" applyFont="1" applyBorder="1" applyAlignment="1">
      <alignment horizontal="left" vertical="center"/>
    </xf>
    <xf numFmtId="164" fontId="42" fillId="0" borderId="75" xfId="98" applyFont="1" applyBorder="1" applyAlignment="1">
      <alignment horizontal="left" vertical="center"/>
    </xf>
    <xf numFmtId="164" fontId="42" fillId="0" borderId="73" xfId="98" applyFont="1" applyBorder="1" applyAlignment="1">
      <alignment horizontal="left" vertical="center" wrapText="1" indent="1"/>
    </xf>
    <xf numFmtId="164" fontId="42" fillId="0" borderId="74" xfId="98" applyFont="1" applyBorder="1" applyAlignment="1">
      <alignment horizontal="left" vertical="center" wrapText="1" indent="1"/>
    </xf>
    <xf numFmtId="164" fontId="42" fillId="0" borderId="75" xfId="98" applyFont="1" applyBorder="1" applyAlignment="1">
      <alignment horizontal="left" vertical="center" wrapText="1" indent="1"/>
    </xf>
    <xf numFmtId="164" fontId="37" fillId="0" borderId="0" xfId="98" applyFont="1" applyAlignment="1">
      <alignment horizontal="center" vertical="center"/>
    </xf>
    <xf numFmtId="164" fontId="36" fillId="0" borderId="68" xfId="98" applyFont="1" applyBorder="1" applyAlignment="1">
      <alignment horizontal="left" vertical="center" indent="1"/>
    </xf>
    <xf numFmtId="164" fontId="36" fillId="0" borderId="76" xfId="98" applyFont="1" applyBorder="1" applyAlignment="1">
      <alignment horizontal="left" vertical="center"/>
    </xf>
    <xf numFmtId="164" fontId="36" fillId="0" borderId="79" xfId="98" applyFont="1" applyBorder="1" applyAlignment="1">
      <alignment horizontal="center" vertical="center"/>
    </xf>
    <xf numFmtId="164" fontId="36" fillId="0" borderId="80" xfId="98" applyFont="1" applyBorder="1" applyAlignment="1">
      <alignment horizontal="center" vertical="center"/>
    </xf>
    <xf numFmtId="164" fontId="36" fillId="0" borderId="81" xfId="98" applyFont="1" applyBorder="1" applyAlignment="1">
      <alignment horizontal="center" vertical="center"/>
    </xf>
    <xf numFmtId="164" fontId="36" fillId="0" borderId="82" xfId="98" applyFont="1" applyBorder="1" applyAlignment="1">
      <alignment horizontal="center" vertical="center"/>
    </xf>
    <xf numFmtId="164" fontId="36" fillId="0" borderId="0" xfId="98" applyFont="1" applyBorder="1" applyAlignment="1">
      <alignment horizontal="center" vertical="center"/>
    </xf>
    <xf numFmtId="164" fontId="36" fillId="0" borderId="83" xfId="98" applyFont="1" applyBorder="1" applyAlignment="1">
      <alignment horizontal="center" vertical="center"/>
    </xf>
    <xf numFmtId="164" fontId="36" fillId="0" borderId="84" xfId="98" applyFont="1" applyBorder="1" applyAlignment="1">
      <alignment horizontal="center" vertical="center"/>
    </xf>
    <xf numFmtId="164" fontId="36" fillId="0" borderId="85" xfId="98" applyFont="1" applyBorder="1" applyAlignment="1">
      <alignment horizontal="center" vertical="center"/>
    </xf>
    <xf numFmtId="164" fontId="36" fillId="0" borderId="86" xfId="98" applyFont="1" applyBorder="1" applyAlignment="1">
      <alignment horizontal="center" vertical="center"/>
    </xf>
    <xf numFmtId="166" fontId="42" fillId="0" borderId="74" xfId="98" applyNumberFormat="1" applyFont="1" applyBorder="1" applyAlignment="1">
      <alignment horizontal="left" vertical="center"/>
    </xf>
    <xf numFmtId="166" fontId="42" fillId="0" borderId="75" xfId="98" applyNumberFormat="1" applyFont="1" applyBorder="1" applyAlignment="1">
      <alignment horizontal="left" vertical="center"/>
    </xf>
    <xf numFmtId="20" fontId="42" fillId="0" borderId="74" xfId="98" applyNumberFormat="1" applyFont="1" applyBorder="1" applyAlignment="1">
      <alignment horizontal="left" vertical="center"/>
    </xf>
    <xf numFmtId="164" fontId="37" fillId="0" borderId="73" xfId="98" applyFont="1" applyBorder="1" applyAlignment="1">
      <alignment horizontal="left" vertical="center"/>
    </xf>
    <xf numFmtId="164" fontId="37" fillId="0" borderId="74" xfId="98" applyFont="1" applyBorder="1" applyAlignment="1">
      <alignment horizontal="left" vertical="center"/>
    </xf>
    <xf numFmtId="164" fontId="37" fillId="0" borderId="75" xfId="98" applyFont="1" applyBorder="1" applyAlignment="1">
      <alignment horizontal="left" vertical="center"/>
    </xf>
    <xf numFmtId="183" fontId="37" fillId="0" borderId="73" xfId="98" applyNumberFormat="1" applyFont="1" applyBorder="1" applyAlignment="1" applyProtection="1">
      <alignment horizontal="left" vertical="center"/>
      <protection locked="0"/>
    </xf>
    <xf numFmtId="183" fontId="37" fillId="0" borderId="74" xfId="98" applyNumberFormat="1" applyFont="1" applyBorder="1" applyAlignment="1" applyProtection="1">
      <alignment horizontal="left" vertical="center"/>
      <protection locked="0"/>
    </xf>
    <xf numFmtId="183" fontId="37" fillId="0" borderId="75" xfId="98" applyNumberFormat="1" applyFont="1" applyBorder="1" applyAlignment="1" applyProtection="1">
      <alignment horizontal="left" vertical="center"/>
      <protection locked="0"/>
    </xf>
    <xf numFmtId="164" fontId="37" fillId="0" borderId="68" xfId="98" applyFont="1" applyBorder="1" applyAlignment="1">
      <alignment horizontal="left" vertical="center" indent="1"/>
    </xf>
    <xf numFmtId="164" fontId="37" fillId="0" borderId="68" xfId="98" applyFont="1" applyBorder="1" applyAlignment="1">
      <alignment vertical="center"/>
    </xf>
    <xf numFmtId="164" fontId="37" fillId="0" borderId="68" xfId="98" applyFont="1" applyBorder="1" applyAlignment="1">
      <alignment vertical="center" wrapText="1"/>
    </xf>
    <xf numFmtId="164" fontId="38" fillId="0" borderId="73" xfId="98" applyFont="1" applyBorder="1" applyAlignment="1" applyProtection="1">
      <alignment horizontal="center" vertical="center" wrapText="1"/>
      <protection locked="0"/>
    </xf>
    <xf numFmtId="164" fontId="38" fillId="0" borderId="74" xfId="98" applyFont="1" applyBorder="1" applyAlignment="1" applyProtection="1">
      <alignment horizontal="center" vertical="center" wrapText="1"/>
      <protection locked="0"/>
    </xf>
    <xf numFmtId="164" fontId="33" fillId="0" borderId="68" xfId="98" applyFont="1" applyBorder="1" applyAlignment="1">
      <alignment horizontal="center" vertical="center"/>
    </xf>
    <xf numFmtId="164" fontId="39" fillId="0" borderId="73" xfId="98" applyFont="1" applyBorder="1" applyAlignment="1">
      <alignment horizontal="center"/>
    </xf>
    <xf numFmtId="164" fontId="39" fillId="0" borderId="75" xfId="98" applyFont="1" applyBorder="1" applyAlignment="1">
      <alignment horizontal="center"/>
    </xf>
    <xf numFmtId="164" fontId="34" fillId="0" borderId="72" xfId="98" applyFont="1" applyBorder="1" applyAlignment="1">
      <alignment horizontal="center" vertical="center" wrapText="1"/>
    </xf>
    <xf numFmtId="164" fontId="33" fillId="32" borderId="72" xfId="98" applyFont="1" applyFill="1" applyBorder="1" applyAlignment="1">
      <alignment horizontal="left" vertical="center" wrapText="1"/>
    </xf>
    <xf numFmtId="181" fontId="34" fillId="0" borderId="72" xfId="98" applyNumberFormat="1" applyFont="1" applyBorder="1" applyAlignment="1">
      <alignment horizontal="center" vertical="center" wrapText="1"/>
    </xf>
    <xf numFmtId="164" fontId="32" fillId="0" borderId="72" xfId="98" applyFont="1" applyBorder="1" applyAlignment="1">
      <alignment horizontal="center" vertical="center" wrapText="1"/>
    </xf>
    <xf numFmtId="164" fontId="33" fillId="32" borderId="72" xfId="98" applyFont="1" applyFill="1" applyBorder="1" applyAlignment="1">
      <alignment horizontal="center" vertical="center" wrapText="1"/>
    </xf>
    <xf numFmtId="164" fontId="35" fillId="0" borderId="72" xfId="98" applyFont="1" applyBorder="1" applyAlignment="1">
      <alignment horizontal="center" vertical="center" wrapText="1"/>
    </xf>
    <xf numFmtId="164" fontId="43" fillId="24" borderId="68" xfId="98" applyFont="1" applyFill="1" applyBorder="1" applyAlignment="1" applyProtection="1">
      <alignment horizontal="center" vertical="center" wrapText="1"/>
      <protection locked="0"/>
    </xf>
    <xf numFmtId="164" fontId="42" fillId="0" borderId="74" xfId="98" applyFont="1" applyBorder="1" applyAlignment="1">
      <alignment horizontal="left" vertical="center" wrapText="1"/>
    </xf>
    <xf numFmtId="164" fontId="42" fillId="0" borderId="75" xfId="98" applyFont="1" applyBorder="1" applyAlignment="1">
      <alignment horizontal="left" vertical="center" wrapText="1"/>
    </xf>
    <xf numFmtId="164" fontId="42" fillId="0" borderId="74" xfId="98" applyFont="1" applyBorder="1" applyAlignment="1" applyProtection="1">
      <alignment horizontal="left" vertical="center" wrapText="1"/>
      <protection locked="0"/>
    </xf>
    <xf numFmtId="164" fontId="42" fillId="0" borderId="75" xfId="98" applyFont="1" applyBorder="1" applyAlignment="1" applyProtection="1">
      <alignment horizontal="left" vertical="center" wrapText="1"/>
      <protection locked="0"/>
    </xf>
    <xf numFmtId="164" fontId="43" fillId="0" borderId="68" xfId="98" applyFont="1" applyFill="1" applyBorder="1" applyAlignment="1" applyProtection="1">
      <alignment horizontal="center" vertical="center" wrapText="1"/>
      <protection locked="0"/>
    </xf>
    <xf numFmtId="164" fontId="39" fillId="0" borderId="73" xfId="98" applyFont="1" applyBorder="1" applyAlignment="1">
      <alignment horizontal="center" vertical="center"/>
    </xf>
    <xf numFmtId="164" fontId="39" fillId="0" borderId="75" xfId="98" applyFont="1" applyBorder="1" applyAlignment="1">
      <alignment horizontal="center" vertical="center"/>
    </xf>
    <xf numFmtId="164" fontId="42" fillId="0" borderId="74" xfId="98" applyFont="1" applyBorder="1" applyAlignment="1" applyProtection="1">
      <alignment horizontal="left" vertical="center"/>
      <protection locked="0"/>
    </xf>
    <xf numFmtId="164" fontId="42" fillId="0" borderId="75" xfId="98" applyFont="1" applyBorder="1" applyAlignment="1" applyProtection="1">
      <alignment horizontal="left" vertical="center"/>
      <protection locked="0"/>
    </xf>
    <xf numFmtId="164" fontId="33" fillId="0" borderId="74" xfId="98" applyFont="1" applyBorder="1" applyAlignment="1">
      <alignment horizontal="center" vertical="center"/>
    </xf>
    <xf numFmtId="164" fontId="33" fillId="0" borderId="75" xfId="98" applyFont="1" applyBorder="1" applyAlignment="1">
      <alignment horizontal="center" vertical="center"/>
    </xf>
    <xf numFmtId="164" fontId="37" fillId="0" borderId="73" xfId="98" applyFont="1" applyBorder="1" applyAlignment="1">
      <alignment horizontal="center" vertical="center"/>
    </xf>
    <xf numFmtId="164" fontId="37" fillId="0" borderId="74" xfId="98" applyFont="1" applyBorder="1" applyAlignment="1">
      <alignment horizontal="center" vertical="center"/>
    </xf>
    <xf numFmtId="164" fontId="37" fillId="0" borderId="75" xfId="98" applyFont="1" applyBorder="1" applyAlignment="1">
      <alignment horizontal="center" vertical="center"/>
    </xf>
    <xf numFmtId="164" fontId="37" fillId="0" borderId="73" xfId="98" applyFont="1" applyBorder="1" applyAlignment="1">
      <alignment horizontal="right" vertical="center"/>
    </xf>
    <xf numFmtId="164" fontId="37" fillId="0" borderId="74" xfId="98" applyFont="1" applyBorder="1" applyAlignment="1">
      <alignment horizontal="right" vertical="center"/>
    </xf>
    <xf numFmtId="164" fontId="37" fillId="0" borderId="75" xfId="98" applyFont="1" applyBorder="1" applyAlignment="1">
      <alignment horizontal="right" vertical="center"/>
    </xf>
    <xf numFmtId="164" fontId="37" fillId="0" borderId="68" xfId="98" applyFont="1" applyBorder="1" applyAlignment="1">
      <alignment horizontal="right" vertical="center" indent="1"/>
    </xf>
    <xf numFmtId="164" fontId="35" fillId="24" borderId="72" xfId="98" applyFont="1" applyFill="1" applyBorder="1" applyAlignment="1">
      <alignment horizontal="center" vertical="center" wrapText="1"/>
    </xf>
    <xf numFmtId="164" fontId="51" fillId="32" borderId="72" xfId="98" applyFont="1" applyFill="1" applyBorder="1" applyAlignment="1">
      <alignment horizontal="left" vertical="center" wrapText="1"/>
    </xf>
    <xf numFmtId="164" fontId="32" fillId="0" borderId="77" xfId="98" applyFont="1" applyBorder="1" applyAlignment="1">
      <alignment horizontal="center" vertical="center" wrapText="1"/>
    </xf>
    <xf numFmtId="164" fontId="32" fillId="0" borderId="78" xfId="98" applyFont="1" applyBorder="1" applyAlignment="1">
      <alignment horizontal="center" vertical="center" wrapText="1"/>
    </xf>
    <xf numFmtId="164" fontId="32" fillId="0" borderId="96" xfId="98" applyFont="1" applyBorder="1" applyAlignment="1">
      <alignment horizontal="center" vertical="center" wrapText="1"/>
    </xf>
    <xf numFmtId="164" fontId="32" fillId="0" borderId="97" xfId="98" applyFont="1" applyBorder="1" applyAlignment="1">
      <alignment horizontal="center" vertical="center" wrapText="1"/>
    </xf>
    <xf numFmtId="164" fontId="32" fillId="0" borderId="0" xfId="98" applyFont="1" applyBorder="1" applyAlignment="1">
      <alignment horizontal="center" vertical="center" wrapText="1"/>
    </xf>
    <xf numFmtId="164" fontId="32" fillId="0" borderId="98" xfId="98" applyFont="1" applyBorder="1" applyAlignment="1">
      <alignment horizontal="center" vertical="center" wrapText="1"/>
    </xf>
    <xf numFmtId="164" fontId="32" fillId="0" borderId="87" xfId="98" applyFont="1" applyBorder="1" applyAlignment="1">
      <alignment horizontal="center" vertical="center" wrapText="1"/>
    </xf>
    <xf numFmtId="164" fontId="32" fillId="0" borderId="76" xfId="98" applyFont="1" applyBorder="1" applyAlignment="1">
      <alignment horizontal="center" vertical="center" wrapText="1"/>
    </xf>
    <xf numFmtId="164" fontId="32" fillId="0" borderId="99" xfId="98" applyFont="1" applyBorder="1" applyAlignment="1">
      <alignment horizontal="center" vertical="center" wrapText="1"/>
    </xf>
    <xf numFmtId="164" fontId="33" fillId="32" borderId="94" xfId="98" applyFont="1" applyFill="1" applyBorder="1" applyAlignment="1">
      <alignment horizontal="center" vertical="center" wrapText="1"/>
    </xf>
    <xf numFmtId="164" fontId="33" fillId="32" borderId="89" xfId="98" applyFont="1" applyFill="1" applyBorder="1" applyAlignment="1">
      <alignment horizontal="center" vertical="center" wrapText="1"/>
    </xf>
    <xf numFmtId="164" fontId="33" fillId="32" borderId="95" xfId="98" applyFont="1" applyFill="1" applyBorder="1" applyAlignment="1">
      <alignment horizontal="center" vertical="center" wrapText="1"/>
    </xf>
    <xf numFmtId="164" fontId="33" fillId="32" borderId="94" xfId="98" applyFont="1" applyFill="1" applyBorder="1" applyAlignment="1">
      <alignment horizontal="left" vertical="center" wrapText="1"/>
    </xf>
    <xf numFmtId="164" fontId="33" fillId="32" borderId="95" xfId="98" applyFont="1" applyFill="1" applyBorder="1" applyAlignment="1">
      <alignment horizontal="left" vertical="center" wrapText="1"/>
    </xf>
    <xf numFmtId="164" fontId="34" fillId="0" borderId="94" xfId="98" applyFont="1" applyBorder="1" applyAlignment="1">
      <alignment horizontal="center" vertical="center" wrapText="1"/>
    </xf>
    <xf numFmtId="164" fontId="34" fillId="0" borderId="95" xfId="98" applyFont="1" applyBorder="1" applyAlignment="1">
      <alignment horizontal="center" vertical="center" wrapText="1"/>
    </xf>
    <xf numFmtId="164" fontId="35" fillId="0" borderId="77" xfId="98" applyFont="1" applyBorder="1" applyAlignment="1">
      <alignment horizontal="center" vertical="center" wrapText="1"/>
    </xf>
    <xf numFmtId="164" fontId="35" fillId="0" borderId="78" xfId="98" applyFont="1" applyBorder="1" applyAlignment="1">
      <alignment horizontal="center" vertical="center" wrapText="1"/>
    </xf>
    <xf numFmtId="164" fontId="35" fillId="0" borderId="96" xfId="98" applyFont="1" applyBorder="1" applyAlignment="1">
      <alignment horizontal="center" vertical="center" wrapText="1"/>
    </xf>
    <xf numFmtId="164" fontId="35" fillId="0" borderId="97" xfId="98" applyFont="1" applyBorder="1" applyAlignment="1">
      <alignment horizontal="center" vertical="center" wrapText="1"/>
    </xf>
    <xf numFmtId="164" fontId="35" fillId="0" borderId="0" xfId="98" applyFont="1" applyBorder="1" applyAlignment="1">
      <alignment horizontal="center" vertical="center" wrapText="1"/>
    </xf>
    <xf numFmtId="164" fontId="35" fillId="0" borderId="98" xfId="98" applyFont="1" applyBorder="1" applyAlignment="1">
      <alignment horizontal="center" vertical="center" wrapText="1"/>
    </xf>
    <xf numFmtId="164" fontId="35" fillId="0" borderId="87" xfId="98" applyFont="1" applyBorder="1" applyAlignment="1">
      <alignment horizontal="center" vertical="center" wrapText="1"/>
    </xf>
    <xf numFmtId="164" fontId="35" fillId="0" borderId="76" xfId="98" applyFont="1" applyBorder="1" applyAlignment="1">
      <alignment horizontal="center" vertical="center" wrapText="1"/>
    </xf>
    <xf numFmtId="164" fontId="35" fillId="0" borderId="99" xfId="98" applyFont="1" applyBorder="1" applyAlignment="1">
      <alignment horizontal="center" vertical="center" wrapText="1"/>
    </xf>
    <xf numFmtId="181" fontId="34" fillId="0" borderId="94" xfId="98" applyNumberFormat="1" applyFont="1" applyBorder="1" applyAlignment="1">
      <alignment horizontal="center" vertical="center" wrapText="1"/>
    </xf>
    <xf numFmtId="181" fontId="34" fillId="0" borderId="95" xfId="98" applyNumberFormat="1" applyFont="1" applyBorder="1" applyAlignment="1">
      <alignment horizontal="center" vertical="center" wrapText="1"/>
    </xf>
    <xf numFmtId="20" fontId="42" fillId="0" borderId="75" xfId="98" applyNumberFormat="1" applyFont="1" applyBorder="1" applyAlignment="1">
      <alignment horizontal="left" vertical="center"/>
    </xf>
    <xf numFmtId="164" fontId="43" fillId="0" borderId="79" xfId="98" applyFont="1" applyBorder="1" applyAlignment="1" applyProtection="1">
      <alignment horizontal="center" vertical="center" wrapText="1"/>
      <protection locked="0"/>
    </xf>
    <xf numFmtId="164" fontId="43" fillId="0" borderId="80" xfId="98" applyFont="1" applyBorder="1" applyAlignment="1" applyProtection="1">
      <alignment horizontal="center" vertical="center" wrapText="1"/>
      <protection locked="0"/>
    </xf>
    <xf numFmtId="164" fontId="43" fillId="0" borderId="81" xfId="98" applyFont="1" applyBorder="1" applyAlignment="1" applyProtection="1">
      <alignment horizontal="center" vertical="center" wrapText="1"/>
      <protection locked="0"/>
    </xf>
    <xf numFmtId="164" fontId="43" fillId="0" borderId="82" xfId="98" applyFont="1" applyBorder="1" applyAlignment="1" applyProtection="1">
      <alignment horizontal="center" vertical="center" wrapText="1"/>
      <protection locked="0"/>
    </xf>
    <xf numFmtId="164" fontId="43" fillId="0" borderId="0" xfId="98" applyFont="1" applyBorder="1" applyAlignment="1" applyProtection="1">
      <alignment horizontal="center" vertical="center" wrapText="1"/>
      <protection locked="0"/>
    </xf>
    <xf numFmtId="164" fontId="43" fillId="0" borderId="83" xfId="98" applyFont="1" applyBorder="1" applyAlignment="1" applyProtection="1">
      <alignment horizontal="center" vertical="center" wrapText="1"/>
      <protection locked="0"/>
    </xf>
    <xf numFmtId="164" fontId="43" fillId="0" borderId="84" xfId="98" applyFont="1" applyBorder="1" applyAlignment="1" applyProtection="1">
      <alignment horizontal="center" vertical="center" wrapText="1"/>
      <protection locked="0"/>
    </xf>
    <xf numFmtId="164" fontId="43" fillId="0" borderId="85" xfId="98" applyFont="1" applyBorder="1" applyAlignment="1" applyProtection="1">
      <alignment horizontal="center" vertical="center" wrapText="1"/>
      <protection locked="0"/>
    </xf>
    <xf numFmtId="164" fontId="43" fillId="0" borderId="86" xfId="98" applyFont="1" applyBorder="1" applyAlignment="1" applyProtection="1">
      <alignment horizontal="center" vertical="center" wrapText="1"/>
      <protection locked="0"/>
    </xf>
    <xf numFmtId="182" fontId="37" fillId="0" borderId="73" xfId="98" applyNumberFormat="1" applyFont="1" applyBorder="1" applyAlignment="1" applyProtection="1">
      <alignment horizontal="left" vertical="center"/>
      <protection locked="0"/>
    </xf>
    <xf numFmtId="182" fontId="37" fillId="0" borderId="74" xfId="98" applyNumberFormat="1" applyFont="1" applyBorder="1" applyAlignment="1" applyProtection="1">
      <alignment horizontal="left" vertical="center"/>
      <protection locked="0"/>
    </xf>
    <xf numFmtId="182" fontId="37" fillId="0" borderId="75" xfId="98" applyNumberFormat="1" applyFont="1" applyBorder="1" applyAlignment="1" applyProtection="1">
      <alignment horizontal="left" vertical="center"/>
      <protection locked="0"/>
    </xf>
    <xf numFmtId="164" fontId="37" fillId="0" borderId="73" xfId="98" applyFont="1" applyBorder="1" applyAlignment="1">
      <alignment horizontal="left" vertical="center" indent="1"/>
    </xf>
    <xf numFmtId="164" fontId="37" fillId="0" borderId="74" xfId="98" applyFont="1" applyBorder="1" applyAlignment="1">
      <alignment horizontal="left" vertical="center" indent="1"/>
    </xf>
    <xf numFmtId="164" fontId="37" fillId="0" borderId="75" xfId="98" applyFont="1" applyBorder="1" applyAlignment="1">
      <alignment horizontal="left" vertical="center" indent="1"/>
    </xf>
    <xf numFmtId="164" fontId="37" fillId="0" borderId="73" xfId="98" applyFont="1" applyBorder="1" applyAlignment="1">
      <alignment vertical="center"/>
    </xf>
    <xf numFmtId="164" fontId="37" fillId="0" borderId="74" xfId="98" applyFont="1" applyBorder="1" applyAlignment="1">
      <alignment vertical="center"/>
    </xf>
    <xf numFmtId="164" fontId="37" fillId="0" borderId="75" xfId="98" applyFont="1" applyBorder="1" applyAlignment="1">
      <alignment vertical="center"/>
    </xf>
    <xf numFmtId="164" fontId="37" fillId="0" borderId="73" xfId="98" applyFont="1" applyBorder="1" applyAlignment="1">
      <alignment vertical="center" wrapText="1"/>
    </xf>
    <xf numFmtId="164" fontId="37" fillId="0" borderId="75" xfId="98" applyFont="1" applyBorder="1" applyAlignment="1">
      <alignment vertical="center" wrapText="1"/>
    </xf>
    <xf numFmtId="164" fontId="38" fillId="0" borderId="75" xfId="98" applyFont="1" applyBorder="1" applyAlignment="1" applyProtection="1">
      <alignment horizontal="center" vertical="center" wrapText="1"/>
      <protection locked="0"/>
    </xf>
    <xf numFmtId="164" fontId="33" fillId="0" borderId="73" xfId="98" applyFont="1" applyBorder="1" applyAlignment="1">
      <alignment horizontal="center" vertical="center"/>
    </xf>
    <xf numFmtId="164" fontId="36" fillId="0" borderId="73" xfId="98" applyFont="1" applyBorder="1" applyAlignment="1">
      <alignment horizontal="left" vertical="center" indent="1"/>
    </xf>
    <xf numFmtId="164" fontId="36" fillId="0" borderId="74" xfId="98" applyFont="1" applyBorder="1" applyAlignment="1">
      <alignment horizontal="left" vertical="center" indent="1"/>
    </xf>
    <xf numFmtId="164" fontId="36" fillId="0" borderId="75" xfId="98" applyFont="1" applyBorder="1" applyAlignment="1">
      <alignment horizontal="left" vertical="center" indent="1"/>
    </xf>
    <xf numFmtId="164" fontId="36" fillId="0" borderId="100" xfId="98" applyFont="1" applyBorder="1" applyAlignment="1">
      <alignment horizontal="left" vertical="center"/>
    </xf>
    <xf numFmtId="164" fontId="37" fillId="32" borderId="94" xfId="98" applyFont="1" applyFill="1" applyBorder="1" applyAlignment="1">
      <alignment horizontal="center" vertical="center"/>
    </xf>
    <xf numFmtId="164" fontId="37" fillId="32" borderId="89" xfId="98" applyFont="1" applyFill="1" applyBorder="1" applyAlignment="1">
      <alignment horizontal="center" vertical="center"/>
    </xf>
    <xf numFmtId="164" fontId="37" fillId="32" borderId="95" xfId="98" applyFont="1" applyFill="1" applyBorder="1" applyAlignment="1">
      <alignment horizontal="center" vertical="center"/>
    </xf>
  </cellXfs>
  <cellStyles count="136">
    <cellStyle name="20% - Énfasis1 2" xfId="2" xr:uid="{00000000-0005-0000-0000-000000000000}"/>
    <cellStyle name="20% - Énfasis1 3" xfId="3" xr:uid="{00000000-0005-0000-0000-000001000000}"/>
    <cellStyle name="20% - Énfasis1 4" xfId="4" xr:uid="{00000000-0005-0000-0000-000002000000}"/>
    <cellStyle name="20% - Énfasis2 2" xfId="5" xr:uid="{00000000-0005-0000-0000-000003000000}"/>
    <cellStyle name="20% - Énfasis2 3" xfId="6" xr:uid="{00000000-0005-0000-0000-000004000000}"/>
    <cellStyle name="20% - Énfasis2 4" xfId="7" xr:uid="{00000000-0005-0000-0000-000005000000}"/>
    <cellStyle name="20% - Énfasis3 2" xfId="8" xr:uid="{00000000-0005-0000-0000-000006000000}"/>
    <cellStyle name="20% - Énfasis3 3" xfId="9" xr:uid="{00000000-0005-0000-0000-000007000000}"/>
    <cellStyle name="20% - Énfasis3 4" xfId="10" xr:uid="{00000000-0005-0000-0000-000008000000}"/>
    <cellStyle name="20% - Énfasis4 2" xfId="11" xr:uid="{00000000-0005-0000-0000-000009000000}"/>
    <cellStyle name="20% - Énfasis4 3" xfId="12" xr:uid="{00000000-0005-0000-0000-00000A000000}"/>
    <cellStyle name="20% - Énfasis4 4" xfId="13" xr:uid="{00000000-0005-0000-0000-00000B000000}"/>
    <cellStyle name="20% - Énfasis5 2" xfId="14" xr:uid="{00000000-0005-0000-0000-00000C000000}"/>
    <cellStyle name="20% - Énfasis5 3" xfId="15" xr:uid="{00000000-0005-0000-0000-00000D000000}"/>
    <cellStyle name="20% - Énfasis5 4" xfId="16" xr:uid="{00000000-0005-0000-0000-00000E000000}"/>
    <cellStyle name="20% - Énfasis6 2" xfId="17" xr:uid="{00000000-0005-0000-0000-00000F000000}"/>
    <cellStyle name="20% - Énfasis6 3" xfId="18" xr:uid="{00000000-0005-0000-0000-000010000000}"/>
    <cellStyle name="20% - Énfasis6 4" xfId="19" xr:uid="{00000000-0005-0000-0000-000011000000}"/>
    <cellStyle name="40% - Énfasis1 2" xfId="20" xr:uid="{00000000-0005-0000-0000-000012000000}"/>
    <cellStyle name="40% - Énfasis1 3" xfId="21" xr:uid="{00000000-0005-0000-0000-000013000000}"/>
    <cellStyle name="40% - Énfasis1 4" xfId="22" xr:uid="{00000000-0005-0000-0000-000014000000}"/>
    <cellStyle name="40% - Énfasis2 2" xfId="23" xr:uid="{00000000-0005-0000-0000-000015000000}"/>
    <cellStyle name="40% - Énfasis2 3" xfId="24" xr:uid="{00000000-0005-0000-0000-000016000000}"/>
    <cellStyle name="40% - Énfasis2 4" xfId="25" xr:uid="{00000000-0005-0000-0000-000017000000}"/>
    <cellStyle name="40% - Énfasis3 2" xfId="26" xr:uid="{00000000-0005-0000-0000-000018000000}"/>
    <cellStyle name="40% - Énfasis3 3" xfId="27" xr:uid="{00000000-0005-0000-0000-000019000000}"/>
    <cellStyle name="40% - Énfasis3 4" xfId="28" xr:uid="{00000000-0005-0000-0000-00001A000000}"/>
    <cellStyle name="40% - Énfasis4 2" xfId="29" xr:uid="{00000000-0005-0000-0000-00001B000000}"/>
    <cellStyle name="40% - Énfasis4 3" xfId="30" xr:uid="{00000000-0005-0000-0000-00001C000000}"/>
    <cellStyle name="40% - Énfasis4 4" xfId="31" xr:uid="{00000000-0005-0000-0000-00001D000000}"/>
    <cellStyle name="40% - Énfasis5 2" xfId="32" xr:uid="{00000000-0005-0000-0000-00001E000000}"/>
    <cellStyle name="40% - Énfasis5 3" xfId="33" xr:uid="{00000000-0005-0000-0000-00001F000000}"/>
    <cellStyle name="40% - Énfasis5 4" xfId="34" xr:uid="{00000000-0005-0000-0000-000020000000}"/>
    <cellStyle name="40% - Énfasis6 2" xfId="35" xr:uid="{00000000-0005-0000-0000-000021000000}"/>
    <cellStyle name="40% - Énfasis6 3" xfId="36" xr:uid="{00000000-0005-0000-0000-000022000000}"/>
    <cellStyle name="40% - Énfasis6 4" xfId="37" xr:uid="{00000000-0005-0000-0000-000023000000}"/>
    <cellStyle name="Estilo 1" xfId="38" xr:uid="{00000000-0005-0000-0000-000024000000}"/>
    <cellStyle name="Euro" xfId="39" xr:uid="{00000000-0005-0000-0000-000025000000}"/>
    <cellStyle name="Excel Built-in Hyperlink" xfId="40" xr:uid="{00000000-0005-0000-0000-000026000000}"/>
    <cellStyle name="Excel Built-in Normal 1" xfId="41" xr:uid="{00000000-0005-0000-0000-000027000000}"/>
    <cellStyle name="Excel Built-in Percent" xfId="42" xr:uid="{00000000-0005-0000-0000-000028000000}"/>
    <cellStyle name="Heading" xfId="43" xr:uid="{00000000-0005-0000-0000-000029000000}"/>
    <cellStyle name="Heading1" xfId="44" xr:uid="{00000000-0005-0000-0000-00002A000000}"/>
    <cellStyle name="Hipervínculo 2" xfId="45" xr:uid="{00000000-0005-0000-0000-00002B000000}"/>
    <cellStyle name="Millares 11" xfId="46" xr:uid="{00000000-0005-0000-0000-00002C000000}"/>
    <cellStyle name="Millares 2" xfId="47" xr:uid="{00000000-0005-0000-0000-00002D000000}"/>
    <cellStyle name="Millares 2 10" xfId="48" xr:uid="{00000000-0005-0000-0000-00002E000000}"/>
    <cellStyle name="Millares 2 2" xfId="49" xr:uid="{00000000-0005-0000-0000-00002F000000}"/>
    <cellStyle name="Millares 2 2 2" xfId="50" xr:uid="{00000000-0005-0000-0000-000030000000}"/>
    <cellStyle name="Millares 2 2 2 2" xfId="51" xr:uid="{00000000-0005-0000-0000-000031000000}"/>
    <cellStyle name="Millares 2 2 3" xfId="52" xr:uid="{00000000-0005-0000-0000-000032000000}"/>
    <cellStyle name="Millares 2 2 4" xfId="53" xr:uid="{00000000-0005-0000-0000-000033000000}"/>
    <cellStyle name="Millares 2 2 5" xfId="54" xr:uid="{00000000-0005-0000-0000-000034000000}"/>
    <cellStyle name="Millares 2 2 6" xfId="55" xr:uid="{00000000-0005-0000-0000-000035000000}"/>
    <cellStyle name="Millares 2 2 7" xfId="56" xr:uid="{00000000-0005-0000-0000-000036000000}"/>
    <cellStyle name="Millares 2 3" xfId="57" xr:uid="{00000000-0005-0000-0000-000037000000}"/>
    <cellStyle name="Millares 2 4" xfId="58" xr:uid="{00000000-0005-0000-0000-000038000000}"/>
    <cellStyle name="Millares 2 5" xfId="59" xr:uid="{00000000-0005-0000-0000-000039000000}"/>
    <cellStyle name="Millares 2 6" xfId="60" xr:uid="{00000000-0005-0000-0000-00003A000000}"/>
    <cellStyle name="Millares 2 7" xfId="61" xr:uid="{00000000-0005-0000-0000-00003B000000}"/>
    <cellStyle name="Millares 2 8" xfId="62" xr:uid="{00000000-0005-0000-0000-00003C000000}"/>
    <cellStyle name="Millares 2 9" xfId="63" xr:uid="{00000000-0005-0000-0000-00003D000000}"/>
    <cellStyle name="Millares 3" xfId="64" xr:uid="{00000000-0005-0000-0000-00003E000000}"/>
    <cellStyle name="Millares 3 2" xfId="65" xr:uid="{00000000-0005-0000-0000-00003F000000}"/>
    <cellStyle name="Millares 3 3" xfId="66" xr:uid="{00000000-0005-0000-0000-000040000000}"/>
    <cellStyle name="Millares 3 4" xfId="67" xr:uid="{00000000-0005-0000-0000-000041000000}"/>
    <cellStyle name="Millares 3 5" xfId="68" xr:uid="{00000000-0005-0000-0000-000042000000}"/>
    <cellStyle name="Millares 3 6" xfId="69" xr:uid="{00000000-0005-0000-0000-000043000000}"/>
    <cellStyle name="Millares 4" xfId="70" xr:uid="{00000000-0005-0000-0000-000044000000}"/>
    <cellStyle name="Millares 5" xfId="71" xr:uid="{00000000-0005-0000-0000-000045000000}"/>
    <cellStyle name="Millares 5 2" xfId="72" xr:uid="{00000000-0005-0000-0000-000046000000}"/>
    <cellStyle name="Millares 6" xfId="73" xr:uid="{00000000-0005-0000-0000-000047000000}"/>
    <cellStyle name="Millares 6 2" xfId="74" xr:uid="{00000000-0005-0000-0000-000048000000}"/>
    <cellStyle name="Millares 6 2 2" xfId="75" xr:uid="{00000000-0005-0000-0000-000049000000}"/>
    <cellStyle name="Millares 6 3" xfId="76" xr:uid="{00000000-0005-0000-0000-00004A000000}"/>
    <cellStyle name="Millares 6 3 2" xfId="77" xr:uid="{00000000-0005-0000-0000-00004B000000}"/>
    <cellStyle name="Millares 6 4" xfId="78" xr:uid="{00000000-0005-0000-0000-00004C000000}"/>
    <cellStyle name="Millares 6 4 2" xfId="79" xr:uid="{00000000-0005-0000-0000-00004D000000}"/>
    <cellStyle name="Millares 6 5" xfId="80" xr:uid="{00000000-0005-0000-0000-00004E000000}"/>
    <cellStyle name="Millares 6 6" xfId="81" xr:uid="{00000000-0005-0000-0000-00004F000000}"/>
    <cellStyle name="Millares 6_TER CONVERTIDOR" xfId="82" xr:uid="{00000000-0005-0000-0000-000050000000}"/>
    <cellStyle name="Millares 7" xfId="83" xr:uid="{00000000-0005-0000-0000-000051000000}"/>
    <cellStyle name="Millares 8" xfId="84" xr:uid="{00000000-0005-0000-0000-000052000000}"/>
    <cellStyle name="Millares 84" xfId="85" xr:uid="{00000000-0005-0000-0000-000053000000}"/>
    <cellStyle name="Millares 84 2" xfId="86" xr:uid="{00000000-0005-0000-0000-000054000000}"/>
    <cellStyle name="Millares 9" xfId="87" xr:uid="{00000000-0005-0000-0000-000055000000}"/>
    <cellStyle name="Moneda [0] 2" xfId="88" xr:uid="{00000000-0005-0000-0000-000056000000}"/>
    <cellStyle name="Moneda 2" xfId="89" xr:uid="{00000000-0005-0000-0000-000057000000}"/>
    <cellStyle name="Moneda 2 2" xfId="90" xr:uid="{00000000-0005-0000-0000-000058000000}"/>
    <cellStyle name="Moneda 2 3" xfId="91" xr:uid="{00000000-0005-0000-0000-000059000000}"/>
    <cellStyle name="Moneda 2 4" xfId="92" xr:uid="{00000000-0005-0000-0000-00005A000000}"/>
    <cellStyle name="Moneda 2 5" xfId="93" xr:uid="{00000000-0005-0000-0000-00005B000000}"/>
    <cellStyle name="Moneda 2 6" xfId="94" xr:uid="{00000000-0005-0000-0000-00005C000000}"/>
    <cellStyle name="Moneda 2 7" xfId="95" xr:uid="{00000000-0005-0000-0000-00005D000000}"/>
    <cellStyle name="Moneda 3" xfId="96" xr:uid="{00000000-0005-0000-0000-00005E000000}"/>
    <cellStyle name="Normal" xfId="0" builtinId="0" customBuiltin="1"/>
    <cellStyle name="Normal 18" xfId="97" xr:uid="{00000000-0005-0000-0000-000060000000}"/>
    <cellStyle name="Normal 2" xfId="98" xr:uid="{00000000-0005-0000-0000-000061000000}"/>
    <cellStyle name="Normal 2 10" xfId="99" xr:uid="{00000000-0005-0000-0000-000062000000}"/>
    <cellStyle name="Normal 2 2" xfId="100" xr:uid="{00000000-0005-0000-0000-000063000000}"/>
    <cellStyle name="Normal 2 3" xfId="101" xr:uid="{00000000-0005-0000-0000-000064000000}"/>
    <cellStyle name="Normal 2 4" xfId="102" xr:uid="{00000000-0005-0000-0000-000065000000}"/>
    <cellStyle name="Normal 2 5" xfId="103" xr:uid="{00000000-0005-0000-0000-000066000000}"/>
    <cellStyle name="Normal 2 6" xfId="104" xr:uid="{00000000-0005-0000-0000-000067000000}"/>
    <cellStyle name="Normal 2 7" xfId="105" xr:uid="{00000000-0005-0000-0000-000068000000}"/>
    <cellStyle name="Normal 2 8" xfId="106" xr:uid="{00000000-0005-0000-0000-000069000000}"/>
    <cellStyle name="Normal 2 9" xfId="107" xr:uid="{00000000-0005-0000-0000-00006A000000}"/>
    <cellStyle name="Normal 3" xfId="108" xr:uid="{00000000-0005-0000-0000-00006B000000}"/>
    <cellStyle name="Normal 3 2" xfId="109" xr:uid="{00000000-0005-0000-0000-00006C000000}"/>
    <cellStyle name="Normal 3 3" xfId="110" xr:uid="{00000000-0005-0000-0000-00006D000000}"/>
    <cellStyle name="Normal 3 4" xfId="111" xr:uid="{00000000-0005-0000-0000-00006E000000}"/>
    <cellStyle name="Normal 4" xfId="112" xr:uid="{00000000-0005-0000-0000-00006F000000}"/>
    <cellStyle name="Normal 4 2" xfId="113" xr:uid="{00000000-0005-0000-0000-000070000000}"/>
    <cellStyle name="Normal 5" xfId="114" xr:uid="{00000000-0005-0000-0000-000071000000}"/>
    <cellStyle name="Normal 5 2" xfId="115" xr:uid="{00000000-0005-0000-0000-000072000000}"/>
    <cellStyle name="Normal 6" xfId="116" xr:uid="{00000000-0005-0000-0000-000073000000}"/>
    <cellStyle name="Normal 7" xfId="117" xr:uid="{00000000-0005-0000-0000-000074000000}"/>
    <cellStyle name="Normal 8" xfId="118" xr:uid="{00000000-0005-0000-0000-000075000000}"/>
    <cellStyle name="Normal 9" xfId="119" xr:uid="{00000000-0005-0000-0000-000076000000}"/>
    <cellStyle name="Normal_SIO-1000771 Hospital de Albacete" xfId="120" xr:uid="{00000000-0005-0000-0000-000077000000}"/>
    <cellStyle name="Notas 2" xfId="121" xr:uid="{00000000-0005-0000-0000-000078000000}"/>
    <cellStyle name="Notas 3" xfId="122" xr:uid="{00000000-0005-0000-0000-000079000000}"/>
    <cellStyle name="Notas 4" xfId="123" xr:uid="{00000000-0005-0000-0000-00007A000000}"/>
    <cellStyle name="Porcentaje" xfId="1" builtinId="5" customBuiltin="1"/>
    <cellStyle name="Porcentaje 2" xfId="124" xr:uid="{00000000-0005-0000-0000-00007C000000}"/>
    <cellStyle name="Porcentual 2" xfId="125" xr:uid="{00000000-0005-0000-0000-00007D000000}"/>
    <cellStyle name="Porcentual 2 2" xfId="126" xr:uid="{00000000-0005-0000-0000-00007E000000}"/>
    <cellStyle name="Porcentual 2 3" xfId="127" xr:uid="{00000000-0005-0000-0000-00007F000000}"/>
    <cellStyle name="Porcentual 2 4" xfId="128" xr:uid="{00000000-0005-0000-0000-000080000000}"/>
    <cellStyle name="Porcentual 2 5" xfId="129" xr:uid="{00000000-0005-0000-0000-000081000000}"/>
    <cellStyle name="Porcentual 2 6" xfId="130" xr:uid="{00000000-0005-0000-0000-000082000000}"/>
    <cellStyle name="Porcentual 2 7" xfId="131" xr:uid="{00000000-0005-0000-0000-000083000000}"/>
    <cellStyle name="Porcentual 3" xfId="132" xr:uid="{00000000-0005-0000-0000-000084000000}"/>
    <cellStyle name="Porcentual 3 2" xfId="133" xr:uid="{00000000-0005-0000-0000-000085000000}"/>
    <cellStyle name="Result" xfId="134" xr:uid="{00000000-0005-0000-0000-000086000000}"/>
    <cellStyle name="Result2" xfId="135" xr:uid="{00000000-0005-0000-0000-000087000000}"/>
  </cellStyles>
  <dxfs count="0"/>
  <tableStyles count="0" defaultTableStyle="TableStyleMedium2" defaultPivotStyle="PivotStyleLight16"/>
  <colors>
    <mruColors>
      <color rgb="FF00FF00"/>
      <color rgb="FF66FFFF"/>
      <color rgb="FFCCFF99"/>
      <color rgb="FFFF6600"/>
      <color rgb="FFCCFFCC"/>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c:style val="2"/>
  <c:chart>
    <c:title>
      <c:tx>
        <c:rich>
          <a:bodyPr lIns="0" tIns="0" rIns="0" bIns="0"/>
          <a:lstStyle/>
          <a:p>
            <a:pPr marL="0" marR="0" indent="0" algn="ctr" defTabSz="914400" fontAlgn="auto" hangingPunct="1">
              <a:lnSpc>
                <a:spcPct val="100000"/>
              </a:lnSpc>
              <a:spcBef>
                <a:spcPts val="0"/>
              </a:spcBef>
              <a:spcAft>
                <a:spcPts val="0"/>
              </a:spcAft>
              <a:tabLst/>
              <a:defRPr sz="1400" b="0" i="0" u="none" strike="noStrike" kern="1200" spc="0" baseline="0">
                <a:solidFill>
                  <a:srgbClr val="595959"/>
                </a:solidFill>
                <a:latin typeface="Calibri"/>
              </a:defRPr>
            </a:pPr>
            <a:r>
              <a:rPr lang="en-US" sz="1400" b="0" i="0" u="none" strike="noStrike" kern="1200" cap="none" spc="0" baseline="0">
                <a:solidFill>
                  <a:srgbClr val="595959"/>
                </a:solidFill>
                <a:uFillTx/>
                <a:latin typeface="Calibri"/>
              </a:rPr>
              <a:t>Ampliación subestación A/B - </a:t>
            </a:r>
          </a:p>
          <a:p>
            <a:pPr marL="0" marR="0" indent="0" algn="ctr" defTabSz="914400" fontAlgn="auto" hangingPunct="1">
              <a:lnSpc>
                <a:spcPct val="100000"/>
              </a:lnSpc>
              <a:spcBef>
                <a:spcPts val="0"/>
              </a:spcBef>
              <a:spcAft>
                <a:spcPts val="0"/>
              </a:spcAft>
              <a:tabLst/>
              <a:defRPr sz="1400" b="0" i="0" u="none" strike="noStrike" kern="1200" spc="0" baseline="0">
                <a:solidFill>
                  <a:srgbClr val="595959"/>
                </a:solidFill>
                <a:latin typeface="Calibri"/>
              </a:defRPr>
            </a:pPr>
            <a:r>
              <a:rPr lang="en-US" sz="1400" b="0" i="0" u="none" strike="noStrike" kern="1200" cap="none" spc="0" baseline="0">
                <a:solidFill>
                  <a:srgbClr val="595959"/>
                </a:solidFill>
                <a:uFillTx/>
                <a:latin typeface="Calibri"/>
              </a:rPr>
              <a:t>Finalizo</a:t>
            </a:r>
          </a:p>
        </c:rich>
      </c:tx>
      <c:layout>
        <c:manualLayout>
          <c:xMode val="edge"/>
          <c:yMode val="edge"/>
          <c:x val="0.33139441181892404"/>
          <c:y val="3.7037037037037035E-2"/>
        </c:manualLayout>
      </c:layout>
      <c:overlay val="0"/>
      <c:spPr>
        <a:noFill/>
        <a:ln>
          <a:noFill/>
        </a:ln>
      </c:spPr>
    </c:title>
    <c:autoTitleDeleted val="0"/>
    <c:plotArea>
      <c:layout/>
      <c:lineChart>
        <c:grouping val="standard"/>
        <c:varyColors val="0"/>
        <c:ser>
          <c:idx val="0"/>
          <c:order val="0"/>
          <c:tx>
            <c:strRef>
              <c:f>Avance!$B$9</c:f>
              <c:strCache>
                <c:ptCount val="1"/>
                <c:pt idx="0">
                  <c:v>Programado</c:v>
                </c:pt>
              </c:strCache>
            </c:strRef>
          </c:tx>
          <c:spPr>
            <a:ln w="28575" cap="rnd">
              <a:solidFill>
                <a:srgbClr val="5B9BD5"/>
              </a:solidFill>
              <a:prstDash val="solid"/>
              <a:round/>
            </a:ln>
          </c:spPr>
          <c:marker>
            <c:symbol val="none"/>
          </c:marker>
          <c:cat>
            <c:numRef>
              <c:f>Avance!$C$8:$J$8</c:f>
              <c:numCache>
                <c:formatCode>[$-1540A]dd\-mmm\-yy;@</c:formatCode>
                <c:ptCount val="8"/>
                <c:pt idx="0">
                  <c:v>43936</c:v>
                </c:pt>
                <c:pt idx="1">
                  <c:v>43951</c:v>
                </c:pt>
                <c:pt idx="2">
                  <c:v>43966</c:v>
                </c:pt>
                <c:pt idx="3">
                  <c:v>43981</c:v>
                </c:pt>
                <c:pt idx="4">
                  <c:v>43997</c:v>
                </c:pt>
                <c:pt idx="5">
                  <c:v>44012</c:v>
                </c:pt>
                <c:pt idx="6">
                  <c:v>44027</c:v>
                </c:pt>
                <c:pt idx="7">
                  <c:v>44042</c:v>
                </c:pt>
              </c:numCache>
            </c:numRef>
          </c:cat>
          <c:val>
            <c:numRef>
              <c:f>Avance!$C$9:$J$9</c:f>
              <c:numCache>
                <c:formatCode>[$-240A]0%</c:formatCode>
                <c:ptCount val="8"/>
                <c:pt idx="0">
                  <c:v>0</c:v>
                </c:pt>
                <c:pt idx="1">
                  <c:v>0.2</c:v>
                </c:pt>
                <c:pt idx="2">
                  <c:v>0.45</c:v>
                </c:pt>
                <c:pt idx="3">
                  <c:v>0.7</c:v>
                </c:pt>
                <c:pt idx="4">
                  <c:v>1</c:v>
                </c:pt>
                <c:pt idx="5">
                  <c:v>1</c:v>
                </c:pt>
                <c:pt idx="6">
                  <c:v>1</c:v>
                </c:pt>
                <c:pt idx="7">
                  <c:v>1</c:v>
                </c:pt>
              </c:numCache>
            </c:numRef>
          </c:val>
          <c:smooth val="0"/>
          <c:extLst>
            <c:ext xmlns:c16="http://schemas.microsoft.com/office/drawing/2014/chart" uri="{C3380CC4-5D6E-409C-BE32-E72D297353CC}">
              <c16:uniqueId val="{00000000-ED37-43A4-996D-90E65A0F9541}"/>
            </c:ext>
          </c:extLst>
        </c:ser>
        <c:ser>
          <c:idx val="1"/>
          <c:order val="1"/>
          <c:tx>
            <c:strRef>
              <c:f>Avance!$B$10</c:f>
              <c:strCache>
                <c:ptCount val="1"/>
                <c:pt idx="0">
                  <c:v>Ejecutado</c:v>
                </c:pt>
              </c:strCache>
            </c:strRef>
          </c:tx>
          <c:spPr>
            <a:ln w="28575" cap="rnd">
              <a:solidFill>
                <a:srgbClr val="ED7D31"/>
              </a:solidFill>
              <a:prstDash val="solid"/>
              <a:round/>
            </a:ln>
          </c:spPr>
          <c:marker>
            <c:symbol val="none"/>
          </c:marker>
          <c:cat>
            <c:numRef>
              <c:f>Avance!$C$8:$J$8</c:f>
              <c:numCache>
                <c:formatCode>[$-1540A]dd\-mmm\-yy;@</c:formatCode>
                <c:ptCount val="8"/>
                <c:pt idx="0">
                  <c:v>43936</c:v>
                </c:pt>
                <c:pt idx="1">
                  <c:v>43951</c:v>
                </c:pt>
                <c:pt idx="2">
                  <c:v>43966</c:v>
                </c:pt>
                <c:pt idx="3">
                  <c:v>43981</c:v>
                </c:pt>
                <c:pt idx="4">
                  <c:v>43997</c:v>
                </c:pt>
                <c:pt idx="5">
                  <c:v>44012</c:v>
                </c:pt>
                <c:pt idx="6">
                  <c:v>44027</c:v>
                </c:pt>
                <c:pt idx="7">
                  <c:v>44042</c:v>
                </c:pt>
              </c:numCache>
            </c:numRef>
          </c:cat>
          <c:val>
            <c:numRef>
              <c:f>Avance!$C$10:$J$10</c:f>
              <c:numCache>
                <c:formatCode>[$-240A]0%</c:formatCode>
                <c:ptCount val="8"/>
                <c:pt idx="0">
                  <c:v>0</c:v>
                </c:pt>
                <c:pt idx="1">
                  <c:v>0.1</c:v>
                </c:pt>
                <c:pt idx="2">
                  <c:v>0.3</c:v>
                </c:pt>
                <c:pt idx="3">
                  <c:v>0.45</c:v>
                </c:pt>
                <c:pt idx="4">
                  <c:v>0.7</c:v>
                </c:pt>
                <c:pt idx="5">
                  <c:v>0.85</c:v>
                </c:pt>
                <c:pt idx="6">
                  <c:v>0.95</c:v>
                </c:pt>
                <c:pt idx="7">
                  <c:v>1</c:v>
                </c:pt>
              </c:numCache>
            </c:numRef>
          </c:val>
          <c:smooth val="0"/>
          <c:extLst>
            <c:ext xmlns:c16="http://schemas.microsoft.com/office/drawing/2014/chart" uri="{C3380CC4-5D6E-409C-BE32-E72D297353CC}">
              <c16:uniqueId val="{00000001-ED37-43A4-996D-90E65A0F9541}"/>
            </c:ext>
          </c:extLst>
        </c:ser>
        <c:dLbls>
          <c:showLegendKey val="0"/>
          <c:showVal val="0"/>
          <c:showCatName val="0"/>
          <c:showSerName val="0"/>
          <c:showPercent val="0"/>
          <c:showBubbleSize val="0"/>
        </c:dLbls>
        <c:smooth val="0"/>
        <c:axId val="211359616"/>
        <c:axId val="211358080"/>
      </c:lineChart>
      <c:valAx>
        <c:axId val="211358080"/>
        <c:scaling>
          <c:orientation val="minMax"/>
        </c:scaling>
        <c:delete val="0"/>
        <c:axPos val="l"/>
        <c:majorGridlines>
          <c:spPr>
            <a:ln w="9528" cap="flat">
              <a:solidFill>
                <a:srgbClr val="D9D9D9"/>
              </a:solidFill>
              <a:prstDash val="solid"/>
              <a:round/>
            </a:ln>
          </c:spPr>
        </c:majorGridlines>
        <c:numFmt formatCode="[$-240A]0%" sourceLinked="1"/>
        <c:majorTickMark val="none"/>
        <c:minorTickMark val="none"/>
        <c:tickLblPos val="nextTo"/>
        <c:spPr>
          <a:noFill/>
          <a:ln>
            <a:noFill/>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crossAx val="211359616"/>
        <c:crosses val="autoZero"/>
        <c:crossBetween val="between"/>
      </c:valAx>
      <c:dateAx>
        <c:axId val="211359616"/>
        <c:scaling>
          <c:orientation val="minMax"/>
        </c:scaling>
        <c:delete val="0"/>
        <c:axPos val="b"/>
        <c:numFmt formatCode="[$-1540A]dd\-mmm\-yy;@" sourceLinked="1"/>
        <c:majorTickMark val="out"/>
        <c:minorTickMark val="none"/>
        <c:tickLblPos val="nextTo"/>
        <c:spPr>
          <a:noFill/>
          <a:ln w="9528" cap="flat">
            <a:solidFill>
              <a:srgbClr val="D9D9D9"/>
            </a:solidFill>
            <a:prstDash val="solid"/>
            <a:round/>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crossAx val="211358080"/>
        <c:crosses val="autoZero"/>
        <c:auto val="1"/>
        <c:lblOffset val="100"/>
        <c:baseTimeUnit val="days"/>
      </c:dateAx>
      <c:spPr>
        <a:noFill/>
        <a:ln>
          <a:noFill/>
        </a:ln>
      </c:spPr>
    </c:plotArea>
    <c:legend>
      <c:legendPos val="b"/>
      <c:overlay val="0"/>
      <c:spPr>
        <a:noFill/>
        <a:ln>
          <a:noFill/>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legend>
    <c:plotVisOnly val="1"/>
    <c:dispBlanksAs val="gap"/>
    <c:showDLblsOverMax val="0"/>
  </c:chart>
  <c:spPr>
    <a:solidFill>
      <a:srgbClr val="FFFFFF"/>
    </a:solidFill>
    <a:ln w="9528" cap="flat">
      <a:solidFill>
        <a:srgbClr val="D9D9D9"/>
      </a:solidFill>
      <a:prstDash val="solid"/>
      <a:round/>
    </a:ln>
  </c:spPr>
  <c:txPr>
    <a:bodyPr lIns="0" tIns="0" rIns="0" bIns="0"/>
    <a:lstStyle/>
    <a:p>
      <a:pPr marL="0" marR="0" indent="0" defTabSz="914400" fontAlgn="auto" hangingPunct="1">
        <a:lnSpc>
          <a:spcPct val="100000"/>
        </a:lnSpc>
        <a:spcBef>
          <a:spcPts val="0"/>
        </a:spcBef>
        <a:spcAft>
          <a:spcPts val="0"/>
        </a:spcAft>
        <a:tabLst/>
        <a:defRPr lang="es-ES" sz="1000" b="0" i="0" u="none" strike="noStrike" kern="1200" baseline="0">
          <a:solidFill>
            <a:srgbClr val="000000"/>
          </a:solidFill>
          <a:latin typeface="Calibri"/>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c:style val="2"/>
  <c:chart>
    <c:title>
      <c:tx>
        <c:rich>
          <a:bodyPr lIns="0" tIns="0" rIns="0" bIns="0"/>
          <a:lstStyle/>
          <a:p>
            <a:pPr marL="0" marR="0" indent="0" algn="ctr" defTabSz="914400" fontAlgn="auto" hangingPunct="1">
              <a:lnSpc>
                <a:spcPct val="100000"/>
              </a:lnSpc>
              <a:spcBef>
                <a:spcPts val="0"/>
              </a:spcBef>
              <a:spcAft>
                <a:spcPts val="0"/>
              </a:spcAft>
              <a:tabLst/>
              <a:defRPr sz="1400" b="0" i="0" u="none" strike="noStrike" kern="1200" spc="0" baseline="0">
                <a:solidFill>
                  <a:srgbClr val="595959"/>
                </a:solidFill>
                <a:latin typeface="Calibri"/>
              </a:defRPr>
            </a:pPr>
            <a:r>
              <a:rPr lang="en-US" sz="1400" b="0" i="0" u="none" strike="noStrike" kern="1200" cap="none" spc="0" baseline="0">
                <a:solidFill>
                  <a:srgbClr val="595959"/>
                </a:solidFill>
                <a:uFillTx/>
                <a:latin typeface="Calibri"/>
              </a:rPr>
              <a:t>Avance Cables</a:t>
            </a:r>
          </a:p>
        </c:rich>
      </c:tx>
      <c:overlay val="0"/>
      <c:spPr>
        <a:noFill/>
        <a:ln>
          <a:noFill/>
        </a:ln>
      </c:spPr>
    </c:title>
    <c:autoTitleDeleted val="0"/>
    <c:plotArea>
      <c:layout>
        <c:manualLayout>
          <c:layoutTarget val="inner"/>
          <c:xMode val="edge"/>
          <c:yMode val="edge"/>
          <c:x val="3.0549659122978676E-2"/>
          <c:y val="0.17171296296296296"/>
          <c:w val="0.96002973205512654"/>
          <c:h val="0.50780584718576849"/>
        </c:manualLayout>
      </c:layout>
      <c:lineChart>
        <c:grouping val="standard"/>
        <c:varyColors val="0"/>
        <c:ser>
          <c:idx val="0"/>
          <c:order val="0"/>
          <c:tx>
            <c:strRef>
              <c:f>Avance!$B$32</c:f>
              <c:strCache>
                <c:ptCount val="1"/>
                <c:pt idx="0">
                  <c:v>Programado</c:v>
                </c:pt>
              </c:strCache>
            </c:strRef>
          </c:tx>
          <c:spPr>
            <a:ln w="28575" cap="rnd">
              <a:solidFill>
                <a:srgbClr val="5B9BD5"/>
              </a:solidFill>
              <a:prstDash val="solid"/>
              <a:round/>
            </a:ln>
          </c:spPr>
          <c:marker>
            <c:symbol val="none"/>
          </c:marker>
          <c:cat>
            <c:numRef>
              <c:f>Avance!$C$31:$U$31</c:f>
              <c:numCache>
                <c:formatCode>[$-1540A]dd\-mmm\-yy;@</c:formatCode>
                <c:ptCount val="19"/>
                <c:pt idx="0">
                  <c:v>43936</c:v>
                </c:pt>
                <c:pt idx="1">
                  <c:v>43951</c:v>
                </c:pt>
                <c:pt idx="2">
                  <c:v>43966</c:v>
                </c:pt>
                <c:pt idx="3">
                  <c:v>43981</c:v>
                </c:pt>
                <c:pt idx="4">
                  <c:v>43997</c:v>
                </c:pt>
                <c:pt idx="5">
                  <c:v>44012</c:v>
                </c:pt>
                <c:pt idx="6">
                  <c:v>44027</c:v>
                </c:pt>
                <c:pt idx="7">
                  <c:v>44042</c:v>
                </c:pt>
                <c:pt idx="8">
                  <c:v>44058</c:v>
                </c:pt>
                <c:pt idx="9">
                  <c:v>44073</c:v>
                </c:pt>
                <c:pt idx="10">
                  <c:v>44089</c:v>
                </c:pt>
                <c:pt idx="11">
                  <c:v>44104</c:v>
                </c:pt>
                <c:pt idx="12">
                  <c:v>44119</c:v>
                </c:pt>
                <c:pt idx="13">
                  <c:v>44134</c:v>
                </c:pt>
                <c:pt idx="14">
                  <c:v>44150</c:v>
                </c:pt>
                <c:pt idx="15">
                  <c:v>44165</c:v>
                </c:pt>
                <c:pt idx="16">
                  <c:v>44180</c:v>
                </c:pt>
                <c:pt idx="17">
                  <c:v>44195</c:v>
                </c:pt>
                <c:pt idx="18">
                  <c:v>44211</c:v>
                </c:pt>
              </c:numCache>
            </c:numRef>
          </c:cat>
          <c:val>
            <c:numRef>
              <c:f>Avance!$C$32:$U$32</c:f>
              <c:numCache>
                <c:formatCode>[$-240A]0%</c:formatCode>
                <c:ptCount val="19"/>
                <c:pt idx="0">
                  <c:v>0</c:v>
                </c:pt>
                <c:pt idx="1">
                  <c:v>0.06</c:v>
                </c:pt>
                <c:pt idx="2">
                  <c:v>0.16</c:v>
                </c:pt>
                <c:pt idx="3">
                  <c:v>0.24</c:v>
                </c:pt>
                <c:pt idx="4">
                  <c:v>0.32</c:v>
                </c:pt>
                <c:pt idx="5">
                  <c:v>0.4</c:v>
                </c:pt>
                <c:pt idx="6">
                  <c:v>0.48</c:v>
                </c:pt>
                <c:pt idx="7">
                  <c:v>0.56000000000000005</c:v>
                </c:pt>
                <c:pt idx="8">
                  <c:v>0.64</c:v>
                </c:pt>
                <c:pt idx="9">
                  <c:v>0.72</c:v>
                </c:pt>
                <c:pt idx="10">
                  <c:v>0.76</c:v>
                </c:pt>
                <c:pt idx="11">
                  <c:v>0.8</c:v>
                </c:pt>
                <c:pt idx="12" formatCode="0%">
                  <c:v>0.85</c:v>
                </c:pt>
                <c:pt idx="13" formatCode="0%">
                  <c:v>0.9</c:v>
                </c:pt>
                <c:pt idx="14" formatCode="0%">
                  <c:v>0.95</c:v>
                </c:pt>
                <c:pt idx="15" formatCode="0%">
                  <c:v>1</c:v>
                </c:pt>
                <c:pt idx="16" formatCode="0%">
                  <c:v>1</c:v>
                </c:pt>
                <c:pt idx="17" formatCode="0%">
                  <c:v>1</c:v>
                </c:pt>
                <c:pt idx="18" formatCode="0%">
                  <c:v>1</c:v>
                </c:pt>
              </c:numCache>
            </c:numRef>
          </c:val>
          <c:smooth val="0"/>
          <c:extLst>
            <c:ext xmlns:c16="http://schemas.microsoft.com/office/drawing/2014/chart" uri="{C3380CC4-5D6E-409C-BE32-E72D297353CC}">
              <c16:uniqueId val="{00000000-01B4-4C04-81C9-E17ABCD8D7DA}"/>
            </c:ext>
          </c:extLst>
        </c:ser>
        <c:ser>
          <c:idx val="1"/>
          <c:order val="1"/>
          <c:tx>
            <c:strRef>
              <c:f>Avance!$B$33</c:f>
              <c:strCache>
                <c:ptCount val="1"/>
                <c:pt idx="0">
                  <c:v>Ejecutado</c:v>
                </c:pt>
              </c:strCache>
            </c:strRef>
          </c:tx>
          <c:spPr>
            <a:ln w="28575" cap="rnd">
              <a:solidFill>
                <a:srgbClr val="ED7D31"/>
              </a:solidFill>
              <a:prstDash val="solid"/>
              <a:round/>
            </a:ln>
          </c:spPr>
          <c:marker>
            <c:symbol val="none"/>
          </c:marker>
          <c:cat>
            <c:numRef>
              <c:f>Avance!$C$31:$U$31</c:f>
              <c:numCache>
                <c:formatCode>[$-1540A]dd\-mmm\-yy;@</c:formatCode>
                <c:ptCount val="19"/>
                <c:pt idx="0">
                  <c:v>43936</c:v>
                </c:pt>
                <c:pt idx="1">
                  <c:v>43951</c:v>
                </c:pt>
                <c:pt idx="2">
                  <c:v>43966</c:v>
                </c:pt>
                <c:pt idx="3">
                  <c:v>43981</c:v>
                </c:pt>
                <c:pt idx="4">
                  <c:v>43997</c:v>
                </c:pt>
                <c:pt idx="5">
                  <c:v>44012</c:v>
                </c:pt>
                <c:pt idx="6">
                  <c:v>44027</c:v>
                </c:pt>
                <c:pt idx="7">
                  <c:v>44042</c:v>
                </c:pt>
                <c:pt idx="8">
                  <c:v>44058</c:v>
                </c:pt>
                <c:pt idx="9">
                  <c:v>44073</c:v>
                </c:pt>
                <c:pt idx="10">
                  <c:v>44089</c:v>
                </c:pt>
                <c:pt idx="11">
                  <c:v>44104</c:v>
                </c:pt>
                <c:pt idx="12">
                  <c:v>44119</c:v>
                </c:pt>
                <c:pt idx="13">
                  <c:v>44134</c:v>
                </c:pt>
                <c:pt idx="14">
                  <c:v>44150</c:v>
                </c:pt>
                <c:pt idx="15">
                  <c:v>44165</c:v>
                </c:pt>
                <c:pt idx="16">
                  <c:v>44180</c:v>
                </c:pt>
                <c:pt idx="17">
                  <c:v>44195</c:v>
                </c:pt>
                <c:pt idx="18">
                  <c:v>44211</c:v>
                </c:pt>
              </c:numCache>
            </c:numRef>
          </c:cat>
          <c:val>
            <c:numRef>
              <c:f>Avance!$C$33:$U$33</c:f>
              <c:numCache>
                <c:formatCode>[$-240A]0%</c:formatCode>
                <c:ptCount val="19"/>
                <c:pt idx="0">
                  <c:v>0</c:v>
                </c:pt>
                <c:pt idx="1">
                  <c:v>0.03</c:v>
                </c:pt>
                <c:pt idx="2">
                  <c:v>0.09</c:v>
                </c:pt>
                <c:pt idx="3">
                  <c:v>0.15</c:v>
                </c:pt>
                <c:pt idx="4">
                  <c:v>0.2</c:v>
                </c:pt>
                <c:pt idx="5">
                  <c:v>0.25</c:v>
                </c:pt>
                <c:pt idx="6">
                  <c:v>0.25</c:v>
                </c:pt>
                <c:pt idx="7">
                  <c:v>0.3</c:v>
                </c:pt>
                <c:pt idx="8">
                  <c:v>0.35</c:v>
                </c:pt>
                <c:pt idx="9">
                  <c:v>0.37</c:v>
                </c:pt>
                <c:pt idx="10">
                  <c:v>0.45</c:v>
                </c:pt>
                <c:pt idx="11">
                  <c:v>0.55000000000000004</c:v>
                </c:pt>
                <c:pt idx="12">
                  <c:v>0.6</c:v>
                </c:pt>
                <c:pt idx="13">
                  <c:v>0.65</c:v>
                </c:pt>
                <c:pt idx="14">
                  <c:v>0.68</c:v>
                </c:pt>
                <c:pt idx="15">
                  <c:v>0.7</c:v>
                </c:pt>
                <c:pt idx="16">
                  <c:v>0.72</c:v>
                </c:pt>
                <c:pt idx="17">
                  <c:v>0.72</c:v>
                </c:pt>
                <c:pt idx="18">
                  <c:v>0.74</c:v>
                </c:pt>
              </c:numCache>
            </c:numRef>
          </c:val>
          <c:smooth val="0"/>
          <c:extLst>
            <c:ext xmlns:c16="http://schemas.microsoft.com/office/drawing/2014/chart" uri="{C3380CC4-5D6E-409C-BE32-E72D297353CC}">
              <c16:uniqueId val="{00000001-01B4-4C04-81C9-E17ABCD8D7DA}"/>
            </c:ext>
          </c:extLst>
        </c:ser>
        <c:dLbls>
          <c:showLegendKey val="0"/>
          <c:showVal val="0"/>
          <c:showCatName val="0"/>
          <c:showSerName val="0"/>
          <c:showPercent val="0"/>
          <c:showBubbleSize val="0"/>
        </c:dLbls>
        <c:smooth val="0"/>
        <c:axId val="211403904"/>
        <c:axId val="211393920"/>
      </c:lineChart>
      <c:valAx>
        <c:axId val="211393920"/>
        <c:scaling>
          <c:orientation val="minMax"/>
        </c:scaling>
        <c:delete val="0"/>
        <c:axPos val="l"/>
        <c:majorGridlines>
          <c:spPr>
            <a:ln w="9528" cap="flat">
              <a:solidFill>
                <a:srgbClr val="D9D9D9"/>
              </a:solidFill>
              <a:prstDash val="solid"/>
              <a:round/>
            </a:ln>
          </c:spPr>
        </c:majorGridlines>
        <c:numFmt formatCode="[$-240A]0%" sourceLinked="1"/>
        <c:majorTickMark val="none"/>
        <c:minorTickMark val="none"/>
        <c:tickLblPos val="nextTo"/>
        <c:spPr>
          <a:noFill/>
          <a:ln>
            <a:noFill/>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crossAx val="211403904"/>
        <c:crosses val="autoZero"/>
        <c:crossBetween val="between"/>
      </c:valAx>
      <c:dateAx>
        <c:axId val="211403904"/>
        <c:scaling>
          <c:orientation val="minMax"/>
        </c:scaling>
        <c:delete val="0"/>
        <c:axPos val="b"/>
        <c:numFmt formatCode="[$-1540A]dd\-mmm\-yy;@" sourceLinked="1"/>
        <c:majorTickMark val="out"/>
        <c:minorTickMark val="none"/>
        <c:tickLblPos val="nextTo"/>
        <c:spPr>
          <a:noFill/>
          <a:ln w="9528" cap="flat">
            <a:solidFill>
              <a:srgbClr val="D9D9D9"/>
            </a:solidFill>
            <a:prstDash val="solid"/>
            <a:round/>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crossAx val="211393920"/>
        <c:crosses val="autoZero"/>
        <c:auto val="1"/>
        <c:lblOffset val="100"/>
        <c:baseTimeUnit val="days"/>
      </c:dateAx>
      <c:spPr>
        <a:noFill/>
        <a:ln>
          <a:noFill/>
        </a:ln>
      </c:spPr>
    </c:plotArea>
    <c:legend>
      <c:legendPos val="b"/>
      <c:overlay val="0"/>
      <c:spPr>
        <a:noFill/>
        <a:ln>
          <a:noFill/>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legend>
    <c:plotVisOnly val="1"/>
    <c:dispBlanksAs val="gap"/>
    <c:showDLblsOverMax val="0"/>
  </c:chart>
  <c:spPr>
    <a:solidFill>
      <a:srgbClr val="FFFFFF"/>
    </a:solidFill>
    <a:ln w="9528" cap="flat">
      <a:solidFill>
        <a:srgbClr val="D9D9D9"/>
      </a:solidFill>
      <a:prstDash val="solid"/>
      <a:round/>
    </a:ln>
  </c:spPr>
  <c:txPr>
    <a:bodyPr lIns="0" tIns="0" rIns="0" bIns="0"/>
    <a:lstStyle/>
    <a:p>
      <a:pPr marL="0" marR="0" indent="0" defTabSz="914400" fontAlgn="auto" hangingPunct="1">
        <a:lnSpc>
          <a:spcPct val="100000"/>
        </a:lnSpc>
        <a:spcBef>
          <a:spcPts val="0"/>
        </a:spcBef>
        <a:spcAft>
          <a:spcPts val="0"/>
        </a:spcAft>
        <a:tabLst/>
        <a:defRPr lang="es-ES" sz="1000" b="0" i="0" u="none" strike="noStrike" kern="1200" baseline="0">
          <a:solidFill>
            <a:srgbClr val="000000"/>
          </a:solidFill>
          <a:latin typeface="Calibri"/>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c:style val="2"/>
  <c:chart>
    <c:title>
      <c:tx>
        <c:rich>
          <a:bodyPr lIns="0" tIns="0" rIns="0" bIns="0"/>
          <a:lstStyle/>
          <a:p>
            <a:pPr marL="0" marR="0" indent="0" algn="ctr" defTabSz="914400" fontAlgn="auto" hangingPunct="1">
              <a:lnSpc>
                <a:spcPct val="100000"/>
              </a:lnSpc>
              <a:spcBef>
                <a:spcPts val="0"/>
              </a:spcBef>
              <a:spcAft>
                <a:spcPts val="0"/>
              </a:spcAft>
              <a:tabLst/>
              <a:defRPr sz="1400" b="0" i="0" u="none" strike="noStrike" kern="1200" spc="0" baseline="0">
                <a:solidFill>
                  <a:srgbClr val="595959"/>
                </a:solidFill>
                <a:latin typeface="Calibri"/>
              </a:defRPr>
            </a:pPr>
            <a:r>
              <a:rPr lang="en-US" sz="1400" b="0" i="0" u="none" strike="noStrike" kern="1200" cap="none" spc="0" baseline="0">
                <a:solidFill>
                  <a:srgbClr val="595959"/>
                </a:solidFill>
                <a:uFillTx/>
                <a:latin typeface="Calibri"/>
              </a:rPr>
              <a:t>Avance Tableros</a:t>
            </a:r>
          </a:p>
        </c:rich>
      </c:tx>
      <c:overlay val="0"/>
      <c:spPr>
        <a:noFill/>
        <a:ln>
          <a:noFill/>
        </a:ln>
      </c:spPr>
    </c:title>
    <c:autoTitleDeleted val="0"/>
    <c:plotArea>
      <c:layout>
        <c:manualLayout>
          <c:xMode val="edge"/>
          <c:yMode val="edge"/>
          <c:x val="8.3138504739263003E-3"/>
          <c:y val="0.1972105570137066"/>
          <c:w val="0.98970768223514261"/>
          <c:h val="0.72466389617964422"/>
        </c:manualLayout>
      </c:layout>
      <c:lineChart>
        <c:grouping val="standard"/>
        <c:varyColors val="0"/>
        <c:ser>
          <c:idx val="0"/>
          <c:order val="0"/>
          <c:tx>
            <c:strRef>
              <c:f>Avance!$B$55</c:f>
              <c:strCache>
                <c:ptCount val="1"/>
                <c:pt idx="0">
                  <c:v>Programado</c:v>
                </c:pt>
              </c:strCache>
            </c:strRef>
          </c:tx>
          <c:spPr>
            <a:ln w="28575" cap="rnd">
              <a:solidFill>
                <a:srgbClr val="5B9BD5"/>
              </a:solidFill>
              <a:prstDash val="solid"/>
              <a:round/>
            </a:ln>
          </c:spPr>
          <c:marker>
            <c:symbol val="none"/>
          </c:marker>
          <c:cat>
            <c:numRef>
              <c:f>Avance!$C$54:$U$54</c:f>
              <c:numCache>
                <c:formatCode>[$-1540A]dd\-mmm\-yy;@</c:formatCode>
                <c:ptCount val="19"/>
                <c:pt idx="0">
                  <c:v>43936</c:v>
                </c:pt>
                <c:pt idx="1">
                  <c:v>43951</c:v>
                </c:pt>
                <c:pt idx="2">
                  <c:v>43966</c:v>
                </c:pt>
                <c:pt idx="3">
                  <c:v>43981</c:v>
                </c:pt>
                <c:pt idx="4">
                  <c:v>43997</c:v>
                </c:pt>
                <c:pt idx="5">
                  <c:v>44012</c:v>
                </c:pt>
                <c:pt idx="6">
                  <c:v>44027</c:v>
                </c:pt>
                <c:pt idx="7">
                  <c:v>44042</c:v>
                </c:pt>
                <c:pt idx="8">
                  <c:v>44058</c:v>
                </c:pt>
                <c:pt idx="9">
                  <c:v>44073</c:v>
                </c:pt>
                <c:pt idx="10">
                  <c:v>44089</c:v>
                </c:pt>
                <c:pt idx="11">
                  <c:v>44104</c:v>
                </c:pt>
                <c:pt idx="12">
                  <c:v>44119</c:v>
                </c:pt>
                <c:pt idx="13">
                  <c:v>44134</c:v>
                </c:pt>
                <c:pt idx="14">
                  <c:v>44150</c:v>
                </c:pt>
                <c:pt idx="15">
                  <c:v>44165</c:v>
                </c:pt>
                <c:pt idx="16">
                  <c:v>44180</c:v>
                </c:pt>
                <c:pt idx="17">
                  <c:v>44195</c:v>
                </c:pt>
                <c:pt idx="18">
                  <c:v>44211</c:v>
                </c:pt>
              </c:numCache>
            </c:numRef>
          </c:cat>
          <c:val>
            <c:numRef>
              <c:f>Avance!$C$55:$U$55</c:f>
              <c:numCache>
                <c:formatCode>[$-240A]0%</c:formatCode>
                <c:ptCount val="19"/>
                <c:pt idx="0">
                  <c:v>0</c:v>
                </c:pt>
                <c:pt idx="1">
                  <c:v>7.0000000000000007E-2</c:v>
                </c:pt>
                <c:pt idx="2">
                  <c:v>0.14000000000000001</c:v>
                </c:pt>
                <c:pt idx="3">
                  <c:v>0.21</c:v>
                </c:pt>
                <c:pt idx="4">
                  <c:v>0.28000000000000003</c:v>
                </c:pt>
                <c:pt idx="5">
                  <c:v>0.35</c:v>
                </c:pt>
                <c:pt idx="6">
                  <c:v>0.42</c:v>
                </c:pt>
                <c:pt idx="7">
                  <c:v>0.49</c:v>
                </c:pt>
                <c:pt idx="8">
                  <c:v>0.56000000000000005</c:v>
                </c:pt>
                <c:pt idx="9">
                  <c:v>0.63</c:v>
                </c:pt>
                <c:pt idx="10">
                  <c:v>0.7</c:v>
                </c:pt>
                <c:pt idx="11">
                  <c:v>0.77</c:v>
                </c:pt>
                <c:pt idx="12">
                  <c:v>0.84</c:v>
                </c:pt>
                <c:pt idx="13">
                  <c:v>0.91</c:v>
                </c:pt>
                <c:pt idx="14">
                  <c:v>1</c:v>
                </c:pt>
                <c:pt idx="15" formatCode="0%">
                  <c:v>1</c:v>
                </c:pt>
                <c:pt idx="16" formatCode="0%">
                  <c:v>1</c:v>
                </c:pt>
                <c:pt idx="17" formatCode="0%">
                  <c:v>1</c:v>
                </c:pt>
                <c:pt idx="18" formatCode="0%">
                  <c:v>1</c:v>
                </c:pt>
              </c:numCache>
            </c:numRef>
          </c:val>
          <c:smooth val="0"/>
          <c:extLst>
            <c:ext xmlns:c16="http://schemas.microsoft.com/office/drawing/2014/chart" uri="{C3380CC4-5D6E-409C-BE32-E72D297353CC}">
              <c16:uniqueId val="{00000000-AC63-4666-929A-3668EA85AC2A}"/>
            </c:ext>
          </c:extLst>
        </c:ser>
        <c:ser>
          <c:idx val="1"/>
          <c:order val="1"/>
          <c:tx>
            <c:strRef>
              <c:f>Avance!$B$56</c:f>
              <c:strCache>
                <c:ptCount val="1"/>
                <c:pt idx="0">
                  <c:v>Ejecutado</c:v>
                </c:pt>
              </c:strCache>
            </c:strRef>
          </c:tx>
          <c:spPr>
            <a:ln w="28575" cap="rnd">
              <a:solidFill>
                <a:srgbClr val="ED7D31"/>
              </a:solidFill>
              <a:prstDash val="solid"/>
              <a:round/>
            </a:ln>
          </c:spPr>
          <c:marker>
            <c:symbol val="none"/>
          </c:marker>
          <c:cat>
            <c:numRef>
              <c:f>Avance!$C$54:$U$54</c:f>
              <c:numCache>
                <c:formatCode>[$-1540A]dd\-mmm\-yy;@</c:formatCode>
                <c:ptCount val="19"/>
                <c:pt idx="0">
                  <c:v>43936</c:v>
                </c:pt>
                <c:pt idx="1">
                  <c:v>43951</c:v>
                </c:pt>
                <c:pt idx="2">
                  <c:v>43966</c:v>
                </c:pt>
                <c:pt idx="3">
                  <c:v>43981</c:v>
                </c:pt>
                <c:pt idx="4">
                  <c:v>43997</c:v>
                </c:pt>
                <c:pt idx="5">
                  <c:v>44012</c:v>
                </c:pt>
                <c:pt idx="6">
                  <c:v>44027</c:v>
                </c:pt>
                <c:pt idx="7">
                  <c:v>44042</c:v>
                </c:pt>
                <c:pt idx="8">
                  <c:v>44058</c:v>
                </c:pt>
                <c:pt idx="9">
                  <c:v>44073</c:v>
                </c:pt>
                <c:pt idx="10">
                  <c:v>44089</c:v>
                </c:pt>
                <c:pt idx="11">
                  <c:v>44104</c:v>
                </c:pt>
                <c:pt idx="12">
                  <c:v>44119</c:v>
                </c:pt>
                <c:pt idx="13">
                  <c:v>44134</c:v>
                </c:pt>
                <c:pt idx="14">
                  <c:v>44150</c:v>
                </c:pt>
                <c:pt idx="15">
                  <c:v>44165</c:v>
                </c:pt>
                <c:pt idx="16">
                  <c:v>44180</c:v>
                </c:pt>
                <c:pt idx="17">
                  <c:v>44195</c:v>
                </c:pt>
                <c:pt idx="18">
                  <c:v>44211</c:v>
                </c:pt>
              </c:numCache>
            </c:numRef>
          </c:cat>
          <c:val>
            <c:numRef>
              <c:f>Avance!$C$56:$U$56</c:f>
              <c:numCache>
                <c:formatCode>[$-240A]0%</c:formatCode>
                <c:ptCount val="19"/>
                <c:pt idx="0">
                  <c:v>0</c:v>
                </c:pt>
                <c:pt idx="1">
                  <c:v>0.04</c:v>
                </c:pt>
                <c:pt idx="2">
                  <c:v>0.12</c:v>
                </c:pt>
                <c:pt idx="3">
                  <c:v>0.16</c:v>
                </c:pt>
                <c:pt idx="4">
                  <c:v>0.2</c:v>
                </c:pt>
                <c:pt idx="5">
                  <c:v>0.24</c:v>
                </c:pt>
                <c:pt idx="6">
                  <c:v>0.3</c:v>
                </c:pt>
                <c:pt idx="7">
                  <c:v>0.35</c:v>
                </c:pt>
                <c:pt idx="8">
                  <c:v>0.4</c:v>
                </c:pt>
                <c:pt idx="9">
                  <c:v>0.42</c:v>
                </c:pt>
                <c:pt idx="10">
                  <c:v>0.5</c:v>
                </c:pt>
                <c:pt idx="11">
                  <c:v>0.55000000000000004</c:v>
                </c:pt>
                <c:pt idx="12">
                  <c:v>0.57999999999999996</c:v>
                </c:pt>
                <c:pt idx="13">
                  <c:v>0.6</c:v>
                </c:pt>
                <c:pt idx="14">
                  <c:v>0.63</c:v>
                </c:pt>
                <c:pt idx="15">
                  <c:v>0.65</c:v>
                </c:pt>
                <c:pt idx="16">
                  <c:v>0.68</c:v>
                </c:pt>
                <c:pt idx="17">
                  <c:v>0.7</c:v>
                </c:pt>
                <c:pt idx="18">
                  <c:v>0.7</c:v>
                </c:pt>
              </c:numCache>
            </c:numRef>
          </c:val>
          <c:smooth val="0"/>
          <c:extLst>
            <c:ext xmlns:c16="http://schemas.microsoft.com/office/drawing/2014/chart" uri="{C3380CC4-5D6E-409C-BE32-E72D297353CC}">
              <c16:uniqueId val="{00000001-AC63-4666-929A-3668EA85AC2A}"/>
            </c:ext>
          </c:extLst>
        </c:ser>
        <c:dLbls>
          <c:showLegendKey val="0"/>
          <c:showVal val="0"/>
          <c:showCatName val="0"/>
          <c:showSerName val="0"/>
          <c:showPercent val="0"/>
          <c:showBubbleSize val="0"/>
        </c:dLbls>
        <c:smooth val="0"/>
        <c:axId val="212300160"/>
        <c:axId val="212298368"/>
      </c:lineChart>
      <c:valAx>
        <c:axId val="212298368"/>
        <c:scaling>
          <c:orientation val="minMax"/>
        </c:scaling>
        <c:delete val="0"/>
        <c:axPos val="l"/>
        <c:majorGridlines>
          <c:spPr>
            <a:ln w="9528" cap="flat">
              <a:solidFill>
                <a:srgbClr val="D9D9D9"/>
              </a:solidFill>
              <a:prstDash val="solid"/>
              <a:round/>
            </a:ln>
          </c:spPr>
        </c:majorGridlines>
        <c:numFmt formatCode="[$-240A]0%" sourceLinked="1"/>
        <c:majorTickMark val="none"/>
        <c:minorTickMark val="none"/>
        <c:tickLblPos val="nextTo"/>
        <c:spPr>
          <a:noFill/>
          <a:ln>
            <a:noFill/>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crossAx val="212300160"/>
        <c:crosses val="autoZero"/>
        <c:crossBetween val="between"/>
      </c:valAx>
      <c:dateAx>
        <c:axId val="212300160"/>
        <c:scaling>
          <c:orientation val="minMax"/>
        </c:scaling>
        <c:delete val="0"/>
        <c:axPos val="b"/>
        <c:numFmt formatCode="[$-1540A]dd\-mmm\-yy;@" sourceLinked="1"/>
        <c:majorTickMark val="out"/>
        <c:minorTickMark val="none"/>
        <c:tickLblPos val="nextTo"/>
        <c:spPr>
          <a:noFill/>
          <a:ln w="9528" cap="flat">
            <a:solidFill>
              <a:srgbClr val="D9D9D9"/>
            </a:solidFill>
            <a:prstDash val="solid"/>
            <a:round/>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crossAx val="212298368"/>
        <c:crosses val="autoZero"/>
        <c:auto val="1"/>
        <c:lblOffset val="100"/>
        <c:baseTimeUnit val="days"/>
      </c:dateAx>
      <c:spPr>
        <a:noFill/>
        <a:ln>
          <a:noFill/>
        </a:ln>
      </c:spPr>
    </c:plotArea>
    <c:legend>
      <c:legendPos val="b"/>
      <c:overlay val="0"/>
      <c:spPr>
        <a:noFill/>
        <a:ln>
          <a:noFill/>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legend>
    <c:plotVisOnly val="1"/>
    <c:dispBlanksAs val="gap"/>
    <c:showDLblsOverMax val="0"/>
  </c:chart>
  <c:spPr>
    <a:solidFill>
      <a:srgbClr val="FFFFFF"/>
    </a:solidFill>
    <a:ln w="9528" cap="flat">
      <a:solidFill>
        <a:srgbClr val="D9D9D9"/>
      </a:solidFill>
      <a:prstDash val="solid"/>
      <a:round/>
    </a:ln>
  </c:spPr>
  <c:txPr>
    <a:bodyPr lIns="0" tIns="0" rIns="0" bIns="0"/>
    <a:lstStyle/>
    <a:p>
      <a:pPr marL="0" marR="0" indent="0" defTabSz="914400" fontAlgn="auto" hangingPunct="1">
        <a:lnSpc>
          <a:spcPct val="100000"/>
        </a:lnSpc>
        <a:spcBef>
          <a:spcPts val="0"/>
        </a:spcBef>
        <a:spcAft>
          <a:spcPts val="0"/>
        </a:spcAft>
        <a:tabLst/>
        <a:defRPr lang="es-ES" sz="1000" b="0" i="0" u="none" strike="noStrike" kern="1200" baseline="0">
          <a:solidFill>
            <a:srgbClr val="000000"/>
          </a:solidFill>
          <a:latin typeface="Calibri"/>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c:style val="2"/>
  <c:chart>
    <c:title>
      <c:tx>
        <c:rich>
          <a:bodyPr lIns="0" tIns="0" rIns="0" bIns="0"/>
          <a:lstStyle/>
          <a:p>
            <a:pPr marL="0" marR="0" indent="0" algn="ctr" defTabSz="914400" fontAlgn="auto" hangingPunct="1">
              <a:lnSpc>
                <a:spcPct val="100000"/>
              </a:lnSpc>
              <a:spcBef>
                <a:spcPts val="0"/>
              </a:spcBef>
              <a:spcAft>
                <a:spcPts val="0"/>
              </a:spcAft>
              <a:tabLst/>
              <a:defRPr sz="1800" b="1" i="0" u="none" strike="noStrike" kern="1200" baseline="0">
                <a:solidFill>
                  <a:srgbClr val="000000"/>
                </a:solidFill>
                <a:latin typeface="Calibri"/>
              </a:defRPr>
            </a:pPr>
            <a:r>
              <a:rPr lang="en-US" sz="1800" b="1" i="0" u="none" strike="noStrike" kern="1200" cap="none" spc="0" baseline="0">
                <a:solidFill>
                  <a:srgbClr val="000000"/>
                </a:solidFill>
                <a:uFillTx/>
                <a:latin typeface="Calibri"/>
              </a:rPr>
              <a:t>hH  por</a:t>
            </a:r>
          </a:p>
          <a:p>
            <a:pPr marL="0" marR="0" indent="0" algn="ctr" defTabSz="914400" fontAlgn="auto" hangingPunct="1">
              <a:lnSpc>
                <a:spcPct val="100000"/>
              </a:lnSpc>
              <a:spcBef>
                <a:spcPts val="0"/>
              </a:spcBef>
              <a:spcAft>
                <a:spcPts val="0"/>
              </a:spcAft>
              <a:tabLst/>
              <a:defRPr sz="1800" b="1" i="0" u="none" strike="noStrike" kern="1200" baseline="0">
                <a:solidFill>
                  <a:srgbClr val="000000"/>
                </a:solidFill>
                <a:latin typeface="Calibri"/>
              </a:defRPr>
            </a:pPr>
            <a:r>
              <a:rPr lang="en-US" sz="1800" b="1" i="0" u="none" strike="noStrike" kern="1200" cap="none" spc="0" baseline="0">
                <a:solidFill>
                  <a:srgbClr val="000000"/>
                </a:solidFill>
                <a:uFillTx/>
                <a:latin typeface="Calibri"/>
              </a:rPr>
              <a:t>  DISCIPLINA</a:t>
            </a:r>
          </a:p>
        </c:rich>
      </c:tx>
      <c:layout>
        <c:manualLayout>
          <c:xMode val="edge"/>
          <c:yMode val="edge"/>
          <c:x val="0.43611548842426529"/>
          <c:y val="2.3507155230102308E-3"/>
        </c:manualLayout>
      </c:layout>
      <c:overlay val="0"/>
      <c:spPr>
        <a:noFill/>
        <a:ln>
          <a:noFill/>
        </a:ln>
      </c:spPr>
    </c:title>
    <c:autoTitleDeleted val="0"/>
    <c:plotArea>
      <c:layout>
        <c:manualLayout>
          <c:layoutTarget val="inner"/>
          <c:xMode val="edge"/>
          <c:yMode val="edge"/>
          <c:x val="5.6855719532004086E-2"/>
          <c:y val="9.9552322941188959E-2"/>
          <c:w val="0.84160239947816629"/>
          <c:h val="0.47305821103151341"/>
        </c:manualLayout>
      </c:layout>
      <c:barChart>
        <c:barDir val="col"/>
        <c:grouping val="clustered"/>
        <c:varyColors val="0"/>
        <c:ser>
          <c:idx val="0"/>
          <c:order val="0"/>
          <c:tx>
            <c:strRef>
              <c:f>horas_Hombre!$B$11:$B$11</c:f>
              <c:strCache>
                <c:ptCount val="1"/>
                <c:pt idx="0">
                  <c:v>Administración</c:v>
                </c:pt>
              </c:strCache>
            </c:strRef>
          </c:tx>
          <c:spPr>
            <a:solidFill>
              <a:srgbClr val="4F81BD"/>
            </a:solidFill>
            <a:ln>
              <a:noFill/>
            </a:ln>
          </c:spPr>
          <c:invertIfNegative val="0"/>
          <c:dLbls>
            <c:numFmt formatCode="[$-100240A]General" sourceLinked="0"/>
            <c:spPr>
              <a:noFill/>
              <a:ln>
                <a:noFill/>
              </a:ln>
              <a:effectLst/>
            </c:spPr>
            <c:txPr>
              <a:bodyPr lIns="0" tIns="0" rIns="0" bIns="0"/>
              <a:lstStyle/>
              <a:p>
                <a:pPr marL="0" marR="0" indent="0" algn="ctr" defTabSz="914400" fontAlgn="auto" hangingPunct="1">
                  <a:lnSpc>
                    <a:spcPct val="100000"/>
                  </a:lnSpc>
                  <a:spcBef>
                    <a:spcPts val="0"/>
                  </a:spcBef>
                  <a:spcAft>
                    <a:spcPts val="0"/>
                  </a:spcAft>
                  <a:tabLst/>
                  <a:defRPr sz="1000" b="0" i="0" u="none" strike="noStrike" kern="1200" baseline="0">
                    <a:solidFill>
                      <a:srgbClr val="000000"/>
                    </a:solidFill>
                    <a:latin typeface="Calibri"/>
                  </a:defRPr>
                </a:pPr>
                <a:endParaRPr lang="es-CO"/>
              </a:p>
            </c:txPr>
            <c:showLegendKey val="0"/>
            <c:showVal val="1"/>
            <c:showCatName val="0"/>
            <c:showSerName val="0"/>
            <c:showPercent val="0"/>
            <c:showBubbleSize val="0"/>
            <c:separator>;</c:separator>
            <c:showLeaderLines val="0"/>
            <c:extLst>
              <c:ext xmlns:c15="http://schemas.microsoft.com/office/drawing/2012/chart" uri="{CE6537A1-D6FC-4f65-9D91-7224C49458BB}">
                <c15:spPr xmlns:c15="http://schemas.microsoft.com/office/drawing/2012/chart">
                  <a:prstGeom prst="rect">
                    <a:avLst/>
                  </a:prstGeom>
                </c15:spPr>
                <c15:showLeaderLines val="1"/>
              </c:ext>
            </c:extLst>
          </c:dLbls>
          <c:cat>
            <c:strRef>
              <c:f>horas_Hombre!$E$10:$AI$10</c:f>
              <c:strCache>
                <c:ptCount val="31"/>
                <c:pt idx="0">
                  <c:v>15-feb-20</c:v>
                </c:pt>
                <c:pt idx="1">
                  <c:v>29-feb-20</c:v>
                </c:pt>
                <c:pt idx="2">
                  <c:v>15-mar-20</c:v>
                </c:pt>
                <c:pt idx="3">
                  <c:v>30-mar-20</c:v>
                </c:pt>
                <c:pt idx="4">
                  <c:v>15-abr-20</c:v>
                </c:pt>
                <c:pt idx="5">
                  <c:v>30-abr-20</c:v>
                </c:pt>
                <c:pt idx="6">
                  <c:v>15-may-20</c:v>
                </c:pt>
                <c:pt idx="7">
                  <c:v>30-may-20</c:v>
                </c:pt>
                <c:pt idx="8">
                  <c:v>15-jun-20</c:v>
                </c:pt>
                <c:pt idx="9">
                  <c:v>30-jun-20</c:v>
                </c:pt>
                <c:pt idx="10">
                  <c:v>15-jul-20</c:v>
                </c:pt>
                <c:pt idx="11">
                  <c:v>30-jul-20</c:v>
                </c:pt>
                <c:pt idx="12">
                  <c:v>15-ago-20</c:v>
                </c:pt>
                <c:pt idx="13">
                  <c:v>30-ago-20</c:v>
                </c:pt>
                <c:pt idx="14">
                  <c:v>15-sep-20</c:v>
                </c:pt>
                <c:pt idx="15">
                  <c:v>30-sep-20</c:v>
                </c:pt>
                <c:pt idx="16">
                  <c:v>15-oct-20</c:v>
                </c:pt>
                <c:pt idx="17">
                  <c:v>30-oct-20</c:v>
                </c:pt>
                <c:pt idx="18">
                  <c:v>15-nov-20</c:v>
                </c:pt>
                <c:pt idx="19">
                  <c:v>30-nov-20</c:v>
                </c:pt>
                <c:pt idx="20">
                  <c:v>15-dic-20</c:v>
                </c:pt>
                <c:pt idx="21">
                  <c:v>30-dic-20</c:v>
                </c:pt>
                <c:pt idx="22">
                  <c:v>15-ene-21</c:v>
                </c:pt>
                <c:pt idx="23">
                  <c:v>30-ene-21</c:v>
                </c:pt>
                <c:pt idx="24">
                  <c:v>15-feb-21</c:v>
                </c:pt>
                <c:pt idx="25">
                  <c:v>29-feb-20</c:v>
                </c:pt>
                <c:pt idx="26">
                  <c:v>15-mar-21</c:v>
                </c:pt>
                <c:pt idx="27">
                  <c:v>30-mar-21</c:v>
                </c:pt>
                <c:pt idx="28">
                  <c:v>15-abr-21</c:v>
                </c:pt>
                <c:pt idx="29">
                  <c:v>30-abr-21</c:v>
                </c:pt>
                <c:pt idx="30">
                  <c:v>hH. Acumulado</c:v>
                </c:pt>
              </c:strCache>
            </c:strRef>
          </c:cat>
          <c:val>
            <c:numRef>
              <c:f>horas_Hombre!$E$11:$AI$11</c:f>
              <c:numCache>
                <c:formatCode>[$-240A]General</c:formatCode>
                <c:ptCount val="31"/>
                <c:pt idx="0">
                  <c:v>102</c:v>
                </c:pt>
                <c:pt idx="1">
                  <c:v>102</c:v>
                </c:pt>
                <c:pt idx="2">
                  <c:v>102</c:v>
                </c:pt>
                <c:pt idx="3">
                  <c:v>140</c:v>
                </c:pt>
                <c:pt idx="4">
                  <c:v>232</c:v>
                </c:pt>
                <c:pt idx="5">
                  <c:v>192</c:v>
                </c:pt>
                <c:pt idx="6">
                  <c:v>212</c:v>
                </c:pt>
                <c:pt idx="7">
                  <c:v>212</c:v>
                </c:pt>
                <c:pt idx="8">
                  <c:v>212</c:v>
                </c:pt>
                <c:pt idx="9">
                  <c:v>180</c:v>
                </c:pt>
                <c:pt idx="10">
                  <c:v>180</c:v>
                </c:pt>
                <c:pt idx="11">
                  <c:v>180</c:v>
                </c:pt>
                <c:pt idx="12">
                  <c:v>180</c:v>
                </c:pt>
                <c:pt idx="13">
                  <c:v>180</c:v>
                </c:pt>
                <c:pt idx="14">
                  <c:v>180</c:v>
                </c:pt>
                <c:pt idx="15">
                  <c:v>192</c:v>
                </c:pt>
                <c:pt idx="16">
                  <c:v>192</c:v>
                </c:pt>
                <c:pt idx="17">
                  <c:v>180</c:v>
                </c:pt>
                <c:pt idx="18">
                  <c:v>180</c:v>
                </c:pt>
                <c:pt idx="19">
                  <c:v>212</c:v>
                </c:pt>
                <c:pt idx="20">
                  <c:v>216</c:v>
                </c:pt>
                <c:pt idx="21">
                  <c:v>212</c:v>
                </c:pt>
                <c:pt idx="22">
                  <c:v>220</c:v>
                </c:pt>
                <c:pt idx="30">
                  <c:v>4340</c:v>
                </c:pt>
              </c:numCache>
            </c:numRef>
          </c:val>
          <c:extLst>
            <c:ext xmlns:c16="http://schemas.microsoft.com/office/drawing/2014/chart" uri="{C3380CC4-5D6E-409C-BE32-E72D297353CC}">
              <c16:uniqueId val="{00000000-373F-4950-A2C5-B34FA25DC4F5}"/>
            </c:ext>
          </c:extLst>
        </c:ser>
        <c:ser>
          <c:idx val="1"/>
          <c:order val="1"/>
          <c:tx>
            <c:strRef>
              <c:f>horas_Hombre!$B$12:$B$12</c:f>
              <c:strCache>
                <c:ptCount val="1"/>
                <c:pt idx="0">
                  <c:v>Montaje</c:v>
                </c:pt>
              </c:strCache>
            </c:strRef>
          </c:tx>
          <c:spPr>
            <a:solidFill>
              <a:srgbClr val="C0504D"/>
            </a:solidFill>
            <a:ln>
              <a:noFill/>
            </a:ln>
          </c:spPr>
          <c:invertIfNegative val="0"/>
          <c:dLbls>
            <c:numFmt formatCode="[$-100240A]General" sourceLinked="0"/>
            <c:spPr>
              <a:noFill/>
              <a:ln>
                <a:noFill/>
              </a:ln>
              <a:effectLst/>
            </c:spPr>
            <c:txPr>
              <a:bodyPr lIns="0" tIns="0" rIns="0" bIns="0"/>
              <a:lstStyle/>
              <a:p>
                <a:pPr marL="0" marR="0" indent="0" algn="ctr" defTabSz="914400" fontAlgn="auto" hangingPunct="1">
                  <a:lnSpc>
                    <a:spcPct val="100000"/>
                  </a:lnSpc>
                  <a:spcBef>
                    <a:spcPts val="0"/>
                  </a:spcBef>
                  <a:spcAft>
                    <a:spcPts val="0"/>
                  </a:spcAft>
                  <a:tabLst/>
                  <a:defRPr sz="1000" b="0" i="0" u="none" strike="noStrike" kern="1200" baseline="0">
                    <a:solidFill>
                      <a:srgbClr val="000000"/>
                    </a:solidFill>
                    <a:latin typeface="Calibri"/>
                  </a:defRPr>
                </a:pPr>
                <a:endParaRPr lang="es-CO"/>
              </a:p>
            </c:txPr>
            <c:showLegendKey val="0"/>
            <c:showVal val="1"/>
            <c:showCatName val="0"/>
            <c:showSerName val="0"/>
            <c:showPercent val="0"/>
            <c:showBubbleSize val="0"/>
            <c:separator>;</c:separator>
            <c:showLeaderLines val="0"/>
            <c:extLst>
              <c:ext xmlns:c15="http://schemas.microsoft.com/office/drawing/2012/chart" uri="{CE6537A1-D6FC-4f65-9D91-7224C49458BB}">
                <c15:spPr xmlns:c15="http://schemas.microsoft.com/office/drawing/2012/chart">
                  <a:prstGeom prst="rect">
                    <a:avLst/>
                  </a:prstGeom>
                </c15:spPr>
                <c15:showLeaderLines val="1"/>
              </c:ext>
            </c:extLst>
          </c:dLbls>
          <c:cat>
            <c:strRef>
              <c:f>horas_Hombre!$E$10:$AI$10</c:f>
              <c:strCache>
                <c:ptCount val="31"/>
                <c:pt idx="0">
                  <c:v>15-feb-20</c:v>
                </c:pt>
                <c:pt idx="1">
                  <c:v>29-feb-20</c:v>
                </c:pt>
                <c:pt idx="2">
                  <c:v>15-mar-20</c:v>
                </c:pt>
                <c:pt idx="3">
                  <c:v>30-mar-20</c:v>
                </c:pt>
                <c:pt idx="4">
                  <c:v>15-abr-20</c:v>
                </c:pt>
                <c:pt idx="5">
                  <c:v>30-abr-20</c:v>
                </c:pt>
                <c:pt idx="6">
                  <c:v>15-may-20</c:v>
                </c:pt>
                <c:pt idx="7">
                  <c:v>30-may-20</c:v>
                </c:pt>
                <c:pt idx="8">
                  <c:v>15-jun-20</c:v>
                </c:pt>
                <c:pt idx="9">
                  <c:v>30-jun-20</c:v>
                </c:pt>
                <c:pt idx="10">
                  <c:v>15-jul-20</c:v>
                </c:pt>
                <c:pt idx="11">
                  <c:v>30-jul-20</c:v>
                </c:pt>
                <c:pt idx="12">
                  <c:v>15-ago-20</c:v>
                </c:pt>
                <c:pt idx="13">
                  <c:v>30-ago-20</c:v>
                </c:pt>
                <c:pt idx="14">
                  <c:v>15-sep-20</c:v>
                </c:pt>
                <c:pt idx="15">
                  <c:v>30-sep-20</c:v>
                </c:pt>
                <c:pt idx="16">
                  <c:v>15-oct-20</c:v>
                </c:pt>
                <c:pt idx="17">
                  <c:v>30-oct-20</c:v>
                </c:pt>
                <c:pt idx="18">
                  <c:v>15-nov-20</c:v>
                </c:pt>
                <c:pt idx="19">
                  <c:v>30-nov-20</c:v>
                </c:pt>
                <c:pt idx="20">
                  <c:v>15-dic-20</c:v>
                </c:pt>
                <c:pt idx="21">
                  <c:v>30-dic-20</c:v>
                </c:pt>
                <c:pt idx="22">
                  <c:v>15-ene-21</c:v>
                </c:pt>
                <c:pt idx="23">
                  <c:v>30-ene-21</c:v>
                </c:pt>
                <c:pt idx="24">
                  <c:v>15-feb-21</c:v>
                </c:pt>
                <c:pt idx="25">
                  <c:v>29-feb-20</c:v>
                </c:pt>
                <c:pt idx="26">
                  <c:v>15-mar-21</c:v>
                </c:pt>
                <c:pt idx="27">
                  <c:v>30-mar-21</c:v>
                </c:pt>
                <c:pt idx="28">
                  <c:v>15-abr-21</c:v>
                </c:pt>
                <c:pt idx="29">
                  <c:v>30-abr-21</c:v>
                </c:pt>
                <c:pt idx="30">
                  <c:v>hH. Acumulado</c:v>
                </c:pt>
              </c:strCache>
            </c:strRef>
          </c:cat>
          <c:val>
            <c:numRef>
              <c:f>horas_Hombre!$E$12:$AI$12</c:f>
              <c:numCache>
                <c:formatCode>[$-240A]General</c:formatCode>
                <c:ptCount val="31"/>
                <c:pt idx="0">
                  <c:v>0</c:v>
                </c:pt>
                <c:pt idx="1">
                  <c:v>0</c:v>
                </c:pt>
                <c:pt idx="2">
                  <c:v>0</c:v>
                </c:pt>
                <c:pt idx="3">
                  <c:v>7</c:v>
                </c:pt>
                <c:pt idx="4">
                  <c:v>112</c:v>
                </c:pt>
                <c:pt idx="5">
                  <c:v>192</c:v>
                </c:pt>
                <c:pt idx="6">
                  <c:v>288</c:v>
                </c:pt>
                <c:pt idx="7">
                  <c:v>220</c:v>
                </c:pt>
                <c:pt idx="8">
                  <c:v>220</c:v>
                </c:pt>
                <c:pt idx="9">
                  <c:v>220</c:v>
                </c:pt>
                <c:pt idx="10">
                  <c:v>220</c:v>
                </c:pt>
                <c:pt idx="11">
                  <c:v>200</c:v>
                </c:pt>
                <c:pt idx="12">
                  <c:v>200</c:v>
                </c:pt>
                <c:pt idx="13">
                  <c:v>120</c:v>
                </c:pt>
                <c:pt idx="14">
                  <c:v>120</c:v>
                </c:pt>
                <c:pt idx="15">
                  <c:v>240</c:v>
                </c:pt>
                <c:pt idx="16">
                  <c:v>231</c:v>
                </c:pt>
                <c:pt idx="17">
                  <c:v>210</c:v>
                </c:pt>
                <c:pt idx="18">
                  <c:v>220</c:v>
                </c:pt>
                <c:pt idx="19">
                  <c:v>304</c:v>
                </c:pt>
                <c:pt idx="20">
                  <c:v>345</c:v>
                </c:pt>
                <c:pt idx="21">
                  <c:v>304</c:v>
                </c:pt>
                <c:pt idx="22">
                  <c:v>304</c:v>
                </c:pt>
                <c:pt idx="30">
                  <c:v>4277</c:v>
                </c:pt>
              </c:numCache>
            </c:numRef>
          </c:val>
          <c:extLst>
            <c:ext xmlns:c16="http://schemas.microsoft.com/office/drawing/2014/chart" uri="{C3380CC4-5D6E-409C-BE32-E72D297353CC}">
              <c16:uniqueId val="{00000001-373F-4950-A2C5-B34FA25DC4F5}"/>
            </c:ext>
          </c:extLst>
        </c:ser>
        <c:ser>
          <c:idx val="2"/>
          <c:order val="2"/>
          <c:tx>
            <c:strRef>
              <c:f>horas_Hombre!$B$13:$B$13</c:f>
              <c:strCache>
                <c:ptCount val="1"/>
                <c:pt idx="0">
                  <c:v>Total</c:v>
                </c:pt>
              </c:strCache>
            </c:strRef>
          </c:tx>
          <c:spPr>
            <a:solidFill>
              <a:srgbClr val="9BBB59"/>
            </a:solidFill>
            <a:ln>
              <a:noFill/>
            </a:ln>
          </c:spPr>
          <c:invertIfNegative val="0"/>
          <c:dLbls>
            <c:numFmt formatCode="[$-100240A]General" sourceLinked="0"/>
            <c:spPr>
              <a:noFill/>
              <a:ln>
                <a:noFill/>
              </a:ln>
              <a:effectLst/>
            </c:spPr>
            <c:txPr>
              <a:bodyPr lIns="0" tIns="0" rIns="0" bIns="0"/>
              <a:lstStyle/>
              <a:p>
                <a:pPr marL="0" marR="0" indent="0" algn="ctr" defTabSz="914400" fontAlgn="auto" hangingPunct="1">
                  <a:lnSpc>
                    <a:spcPct val="100000"/>
                  </a:lnSpc>
                  <a:spcBef>
                    <a:spcPts val="0"/>
                  </a:spcBef>
                  <a:spcAft>
                    <a:spcPts val="0"/>
                  </a:spcAft>
                  <a:tabLst/>
                  <a:defRPr sz="1000" b="0" i="0" u="none" strike="noStrike" kern="1200" baseline="0">
                    <a:solidFill>
                      <a:srgbClr val="000000"/>
                    </a:solidFill>
                    <a:latin typeface="Calibri"/>
                  </a:defRPr>
                </a:pPr>
                <a:endParaRPr lang="es-CO"/>
              </a:p>
            </c:txPr>
            <c:showLegendKey val="0"/>
            <c:showVal val="1"/>
            <c:showCatName val="0"/>
            <c:showSerName val="0"/>
            <c:showPercent val="0"/>
            <c:showBubbleSize val="0"/>
            <c:separator>;</c:separator>
            <c:showLeaderLines val="0"/>
            <c:extLst>
              <c:ext xmlns:c15="http://schemas.microsoft.com/office/drawing/2012/chart" uri="{CE6537A1-D6FC-4f65-9D91-7224C49458BB}">
                <c15:spPr xmlns:c15="http://schemas.microsoft.com/office/drawing/2012/chart">
                  <a:prstGeom prst="rect">
                    <a:avLst/>
                  </a:prstGeom>
                </c15:spPr>
                <c15:showLeaderLines val="1"/>
              </c:ext>
            </c:extLst>
          </c:dLbls>
          <c:cat>
            <c:strRef>
              <c:f>horas_Hombre!$E$10:$AI$10</c:f>
              <c:strCache>
                <c:ptCount val="31"/>
                <c:pt idx="0">
                  <c:v>15-feb-20</c:v>
                </c:pt>
                <c:pt idx="1">
                  <c:v>29-feb-20</c:v>
                </c:pt>
                <c:pt idx="2">
                  <c:v>15-mar-20</c:v>
                </c:pt>
                <c:pt idx="3">
                  <c:v>30-mar-20</c:v>
                </c:pt>
                <c:pt idx="4">
                  <c:v>15-abr-20</c:v>
                </c:pt>
                <c:pt idx="5">
                  <c:v>30-abr-20</c:v>
                </c:pt>
                <c:pt idx="6">
                  <c:v>15-may-20</c:v>
                </c:pt>
                <c:pt idx="7">
                  <c:v>30-may-20</c:v>
                </c:pt>
                <c:pt idx="8">
                  <c:v>15-jun-20</c:v>
                </c:pt>
                <c:pt idx="9">
                  <c:v>30-jun-20</c:v>
                </c:pt>
                <c:pt idx="10">
                  <c:v>15-jul-20</c:v>
                </c:pt>
                <c:pt idx="11">
                  <c:v>30-jul-20</c:v>
                </c:pt>
                <c:pt idx="12">
                  <c:v>15-ago-20</c:v>
                </c:pt>
                <c:pt idx="13">
                  <c:v>30-ago-20</c:v>
                </c:pt>
                <c:pt idx="14">
                  <c:v>15-sep-20</c:v>
                </c:pt>
                <c:pt idx="15">
                  <c:v>30-sep-20</c:v>
                </c:pt>
                <c:pt idx="16">
                  <c:v>15-oct-20</c:v>
                </c:pt>
                <c:pt idx="17">
                  <c:v>30-oct-20</c:v>
                </c:pt>
                <c:pt idx="18">
                  <c:v>15-nov-20</c:v>
                </c:pt>
                <c:pt idx="19">
                  <c:v>30-nov-20</c:v>
                </c:pt>
                <c:pt idx="20">
                  <c:v>15-dic-20</c:v>
                </c:pt>
                <c:pt idx="21">
                  <c:v>30-dic-20</c:v>
                </c:pt>
                <c:pt idx="22">
                  <c:v>15-ene-21</c:v>
                </c:pt>
                <c:pt idx="23">
                  <c:v>30-ene-21</c:v>
                </c:pt>
                <c:pt idx="24">
                  <c:v>15-feb-21</c:v>
                </c:pt>
                <c:pt idx="25">
                  <c:v>29-feb-20</c:v>
                </c:pt>
                <c:pt idx="26">
                  <c:v>15-mar-21</c:v>
                </c:pt>
                <c:pt idx="27">
                  <c:v>30-mar-21</c:v>
                </c:pt>
                <c:pt idx="28">
                  <c:v>15-abr-21</c:v>
                </c:pt>
                <c:pt idx="29">
                  <c:v>30-abr-21</c:v>
                </c:pt>
                <c:pt idx="30">
                  <c:v>hH. Acumulado</c:v>
                </c:pt>
              </c:strCache>
            </c:strRef>
          </c:cat>
          <c:val>
            <c:numRef>
              <c:f>horas_Hombre!$E$13:$AI$13</c:f>
              <c:numCache>
                <c:formatCode>[$-240A]General</c:formatCode>
                <c:ptCount val="31"/>
                <c:pt idx="0">
                  <c:v>102</c:v>
                </c:pt>
                <c:pt idx="1">
                  <c:v>102</c:v>
                </c:pt>
                <c:pt idx="2">
                  <c:v>102</c:v>
                </c:pt>
                <c:pt idx="3">
                  <c:v>147</c:v>
                </c:pt>
                <c:pt idx="4">
                  <c:v>344</c:v>
                </c:pt>
                <c:pt idx="5">
                  <c:v>384</c:v>
                </c:pt>
                <c:pt idx="6">
                  <c:v>500</c:v>
                </c:pt>
                <c:pt idx="7">
                  <c:v>432</c:v>
                </c:pt>
                <c:pt idx="8">
                  <c:v>432</c:v>
                </c:pt>
                <c:pt idx="9">
                  <c:v>400</c:v>
                </c:pt>
                <c:pt idx="10">
                  <c:v>400</c:v>
                </c:pt>
                <c:pt idx="11">
                  <c:v>380</c:v>
                </c:pt>
                <c:pt idx="12">
                  <c:v>380</c:v>
                </c:pt>
                <c:pt idx="13">
                  <c:v>300</c:v>
                </c:pt>
                <c:pt idx="14">
                  <c:v>300</c:v>
                </c:pt>
                <c:pt idx="15">
                  <c:v>432</c:v>
                </c:pt>
                <c:pt idx="16">
                  <c:v>423</c:v>
                </c:pt>
                <c:pt idx="17">
                  <c:v>390</c:v>
                </c:pt>
                <c:pt idx="18">
                  <c:v>400</c:v>
                </c:pt>
                <c:pt idx="19">
                  <c:v>516</c:v>
                </c:pt>
                <c:pt idx="20">
                  <c:v>561</c:v>
                </c:pt>
                <c:pt idx="21">
                  <c:v>516</c:v>
                </c:pt>
                <c:pt idx="22">
                  <c:v>524</c:v>
                </c:pt>
                <c:pt idx="23">
                  <c:v>0</c:v>
                </c:pt>
                <c:pt idx="24">
                  <c:v>0</c:v>
                </c:pt>
                <c:pt idx="25">
                  <c:v>0</c:v>
                </c:pt>
                <c:pt idx="26">
                  <c:v>0</c:v>
                </c:pt>
                <c:pt idx="27">
                  <c:v>0</c:v>
                </c:pt>
                <c:pt idx="28">
                  <c:v>0</c:v>
                </c:pt>
                <c:pt idx="29">
                  <c:v>0</c:v>
                </c:pt>
                <c:pt idx="30">
                  <c:v>8617</c:v>
                </c:pt>
              </c:numCache>
            </c:numRef>
          </c:val>
          <c:extLst>
            <c:ext xmlns:c16="http://schemas.microsoft.com/office/drawing/2014/chart" uri="{C3380CC4-5D6E-409C-BE32-E72D297353CC}">
              <c16:uniqueId val="{00000002-373F-4950-A2C5-B34FA25DC4F5}"/>
            </c:ext>
          </c:extLst>
        </c:ser>
        <c:dLbls>
          <c:showLegendKey val="0"/>
          <c:showVal val="0"/>
          <c:showCatName val="0"/>
          <c:showSerName val="0"/>
          <c:showPercent val="0"/>
          <c:showBubbleSize val="0"/>
        </c:dLbls>
        <c:gapWidth val="150"/>
        <c:axId val="211156352"/>
        <c:axId val="211154816"/>
      </c:barChart>
      <c:valAx>
        <c:axId val="211154816"/>
        <c:scaling>
          <c:orientation val="minMax"/>
        </c:scaling>
        <c:delete val="0"/>
        <c:axPos val="l"/>
        <c:majorGridlines>
          <c:spPr>
            <a:ln w="9363" cap="flat">
              <a:solidFill>
                <a:srgbClr val="878787"/>
              </a:solidFill>
              <a:prstDash val="solid"/>
              <a:round/>
            </a:ln>
          </c:spPr>
        </c:majorGridlines>
        <c:numFmt formatCode="[$-240A]General" sourceLinked="1"/>
        <c:majorTickMark val="none"/>
        <c:minorTickMark val="none"/>
        <c:tickLblPos val="nextTo"/>
        <c:spPr>
          <a:noFill/>
          <a:ln w="9363" cap="flat">
            <a:solidFill>
              <a:srgbClr val="878787"/>
            </a:solidFill>
            <a:prstDash val="solid"/>
            <a:round/>
          </a:ln>
        </c:spPr>
        <c:txPr>
          <a:bodyPr lIns="0" tIns="0" rIns="0" bIns="0"/>
          <a:lstStyle/>
          <a:p>
            <a:pPr marL="0" marR="0" indent="0" defTabSz="914400" fontAlgn="auto" hangingPunct="1">
              <a:lnSpc>
                <a:spcPct val="100000"/>
              </a:lnSpc>
              <a:spcBef>
                <a:spcPts val="0"/>
              </a:spcBef>
              <a:spcAft>
                <a:spcPts val="0"/>
              </a:spcAft>
              <a:tabLst/>
              <a:defRPr sz="1000" b="0" i="0" u="none" strike="noStrike" kern="1200" baseline="0">
                <a:solidFill>
                  <a:srgbClr val="000000"/>
                </a:solidFill>
                <a:latin typeface="Calibri"/>
              </a:defRPr>
            </a:pPr>
            <a:endParaRPr lang="es-CO"/>
          </a:p>
        </c:txPr>
        <c:crossAx val="211156352"/>
        <c:crossesAt val="0"/>
        <c:crossBetween val="between"/>
      </c:valAx>
      <c:catAx>
        <c:axId val="211156352"/>
        <c:scaling>
          <c:orientation val="minMax"/>
        </c:scaling>
        <c:delete val="0"/>
        <c:axPos val="b"/>
        <c:numFmt formatCode="General" sourceLinked="1"/>
        <c:majorTickMark val="none"/>
        <c:minorTickMark val="none"/>
        <c:tickLblPos val="nextTo"/>
        <c:spPr>
          <a:noFill/>
          <a:ln w="9363" cap="flat">
            <a:solidFill>
              <a:srgbClr val="878787"/>
            </a:solidFill>
            <a:prstDash val="solid"/>
            <a:round/>
          </a:ln>
        </c:spPr>
        <c:txPr>
          <a:bodyPr lIns="0" tIns="0" rIns="0" bIns="0"/>
          <a:lstStyle/>
          <a:p>
            <a:pPr marL="0" marR="0" indent="0" defTabSz="914400" fontAlgn="auto" hangingPunct="1">
              <a:lnSpc>
                <a:spcPct val="100000"/>
              </a:lnSpc>
              <a:spcBef>
                <a:spcPts val="0"/>
              </a:spcBef>
              <a:spcAft>
                <a:spcPts val="0"/>
              </a:spcAft>
              <a:tabLst/>
              <a:defRPr sz="1000" b="0" i="0" u="none" strike="noStrike" kern="1200" baseline="0">
                <a:solidFill>
                  <a:srgbClr val="000000"/>
                </a:solidFill>
                <a:latin typeface="Calibri"/>
              </a:defRPr>
            </a:pPr>
            <a:endParaRPr lang="es-CO"/>
          </a:p>
        </c:txPr>
        <c:crossAx val="211154816"/>
        <c:crossesAt val="0"/>
        <c:auto val="1"/>
        <c:lblAlgn val="ctr"/>
        <c:lblOffset val="100"/>
        <c:noMultiLvlLbl val="0"/>
      </c:catAx>
      <c:spPr>
        <a:solidFill>
          <a:srgbClr val="FFFFFF"/>
        </a:solidFill>
        <a:ln>
          <a:noFill/>
        </a:ln>
      </c:spPr>
    </c:plotArea>
    <c:legend>
      <c:legendPos val="r"/>
      <c:layout>
        <c:manualLayout>
          <c:xMode val="edge"/>
          <c:yMode val="edge"/>
          <c:x val="0.79965860553491575"/>
          <c:y val="0.7343159720283936"/>
        </c:manualLayout>
      </c:layout>
      <c:overlay val="0"/>
      <c:spPr>
        <a:noFill/>
        <a:ln>
          <a:noFill/>
        </a:ln>
      </c:spPr>
      <c:txPr>
        <a:bodyPr lIns="0" tIns="0" rIns="0" bIns="0"/>
        <a:lstStyle/>
        <a:p>
          <a:pPr marL="0" marR="0" indent="0" defTabSz="914400" fontAlgn="auto" hangingPunct="1">
            <a:lnSpc>
              <a:spcPct val="100000"/>
            </a:lnSpc>
            <a:spcBef>
              <a:spcPts val="0"/>
            </a:spcBef>
            <a:spcAft>
              <a:spcPts val="0"/>
            </a:spcAft>
            <a:tabLst/>
            <a:defRPr sz="1000" b="0" i="0" u="none" strike="noStrike" kern="1200" baseline="0">
              <a:solidFill>
                <a:srgbClr val="000000"/>
              </a:solidFill>
              <a:latin typeface="Calibri"/>
            </a:defRPr>
          </a:pPr>
          <a:endParaRPr lang="es-CO"/>
        </a:p>
      </c:txPr>
    </c:legend>
    <c:plotVisOnly val="1"/>
    <c:dispBlanksAs val="gap"/>
    <c:showDLblsOverMax val="0"/>
  </c:chart>
  <c:spPr>
    <a:solidFill>
      <a:srgbClr val="FFFFFF"/>
    </a:solidFill>
    <a:ln w="9363" cap="flat">
      <a:solidFill>
        <a:srgbClr val="878787"/>
      </a:solidFill>
      <a:prstDash val="solid"/>
      <a:round/>
    </a:ln>
  </c:spPr>
  <c:txPr>
    <a:bodyPr lIns="0" tIns="0" rIns="0" bIns="0"/>
    <a:lstStyle/>
    <a:p>
      <a:pPr marL="0" marR="0" indent="0" defTabSz="914400" fontAlgn="auto" hangingPunct="1">
        <a:lnSpc>
          <a:spcPct val="100000"/>
        </a:lnSpc>
        <a:spcBef>
          <a:spcPts val="0"/>
        </a:spcBef>
        <a:spcAft>
          <a:spcPts val="0"/>
        </a:spcAft>
        <a:tabLst/>
        <a:defRPr lang="es-ES" sz="1000" b="0" i="0" u="none" strike="noStrike" kern="1200" baseline="0">
          <a:solidFill>
            <a:srgbClr val="000000"/>
          </a:solidFill>
          <a:latin typeface="Calibri"/>
        </a:defRPr>
      </a:pPr>
      <a:endParaRPr lang="es-CO"/>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7.JPG"/><Relationship Id="rId2" Type="http://schemas.openxmlformats.org/officeDocument/2006/relationships/image" Target="../media/image2.emf"/><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2.emf"/><Relationship Id="rId4" Type="http://schemas.openxmlformats.org/officeDocument/2006/relationships/chart" Target="../charts/chart3.xml"/></Relationships>
</file>

<file path=xl/drawings/_rels/drawing5.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8" Type="http://schemas.openxmlformats.org/officeDocument/2006/relationships/image" Target="../media/image15.jpeg"/><Relationship Id="rId13" Type="http://schemas.openxmlformats.org/officeDocument/2006/relationships/image" Target="../media/image20.jpeg"/><Relationship Id="rId18" Type="http://schemas.openxmlformats.org/officeDocument/2006/relationships/image" Target="../media/image25.jpeg"/><Relationship Id="rId3" Type="http://schemas.openxmlformats.org/officeDocument/2006/relationships/image" Target="../media/image10.png"/><Relationship Id="rId21" Type="http://schemas.openxmlformats.org/officeDocument/2006/relationships/image" Target="../media/image28.jpeg"/><Relationship Id="rId7" Type="http://schemas.openxmlformats.org/officeDocument/2006/relationships/image" Target="../media/image14.jpeg"/><Relationship Id="rId12" Type="http://schemas.openxmlformats.org/officeDocument/2006/relationships/image" Target="../media/image19.jpeg"/><Relationship Id="rId17" Type="http://schemas.openxmlformats.org/officeDocument/2006/relationships/image" Target="../media/image24.jpeg"/><Relationship Id="rId2" Type="http://schemas.openxmlformats.org/officeDocument/2006/relationships/image" Target="../media/image9.png"/><Relationship Id="rId16" Type="http://schemas.openxmlformats.org/officeDocument/2006/relationships/image" Target="../media/image23.jpeg"/><Relationship Id="rId20" Type="http://schemas.openxmlformats.org/officeDocument/2006/relationships/image" Target="../media/image27.jpeg"/><Relationship Id="rId1" Type="http://schemas.openxmlformats.org/officeDocument/2006/relationships/image" Target="../media/image8.png"/><Relationship Id="rId6" Type="http://schemas.openxmlformats.org/officeDocument/2006/relationships/image" Target="../media/image13.jpeg"/><Relationship Id="rId11" Type="http://schemas.openxmlformats.org/officeDocument/2006/relationships/image" Target="../media/image18.jpeg"/><Relationship Id="rId5" Type="http://schemas.openxmlformats.org/officeDocument/2006/relationships/image" Target="../media/image12.png"/><Relationship Id="rId15" Type="http://schemas.openxmlformats.org/officeDocument/2006/relationships/image" Target="../media/image22.jpeg"/><Relationship Id="rId10" Type="http://schemas.openxmlformats.org/officeDocument/2006/relationships/image" Target="../media/image17.jpeg"/><Relationship Id="rId19" Type="http://schemas.openxmlformats.org/officeDocument/2006/relationships/image" Target="../media/image26.jpeg"/><Relationship Id="rId4" Type="http://schemas.openxmlformats.org/officeDocument/2006/relationships/image" Target="../media/image11.png"/><Relationship Id="rId9" Type="http://schemas.openxmlformats.org/officeDocument/2006/relationships/image" Target="../media/image16.jpeg"/><Relationship Id="rId14" Type="http://schemas.openxmlformats.org/officeDocument/2006/relationships/image" Target="../media/image21.jpeg"/></Relationships>
</file>

<file path=xl/drawings/drawing1.xml><?xml version="1.0" encoding="utf-8"?>
<xdr:wsDr xmlns:xdr="http://schemas.openxmlformats.org/drawingml/2006/spreadsheetDrawing" xmlns:a="http://schemas.openxmlformats.org/drawingml/2006/main">
  <xdr:oneCellAnchor>
    <xdr:from>
      <xdr:col>1</xdr:col>
      <xdr:colOff>15876</xdr:colOff>
      <xdr:row>0</xdr:row>
      <xdr:rowOff>10583</xdr:rowOff>
    </xdr:from>
    <xdr:ext cx="1330324" cy="894105"/>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91043" y="10583"/>
          <a:ext cx="1330324" cy="894105"/>
        </a:xfrm>
        <a:prstGeom prst="rect">
          <a:avLst/>
        </a:prstGeom>
        <a:noFill/>
        <a:ln cap="flat">
          <a:noFill/>
        </a:ln>
      </xdr:spPr>
    </xdr:pic>
    <xdr:clientData/>
  </xdr:oneCellAnchor>
  <xdr:oneCellAnchor>
    <xdr:from>
      <xdr:col>1</xdr:col>
      <xdr:colOff>76196</xdr:colOff>
      <xdr:row>7</xdr:row>
      <xdr:rowOff>161921</xdr:rowOff>
    </xdr:from>
    <xdr:ext cx="2238378" cy="552453"/>
    <xdr:pic>
      <xdr:nvPicPr>
        <xdr:cNvPr id="3" name="Picture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lum/>
          <a:alphaModFix/>
        </a:blip>
        <a:srcRect t="14192" b="15282"/>
        <a:stretch>
          <a:fillRect/>
        </a:stretch>
      </xdr:blipFill>
      <xdr:spPr>
        <a:xfrm>
          <a:off x="352421" y="1438271"/>
          <a:ext cx="2238378" cy="552453"/>
        </a:xfrm>
        <a:prstGeom prst="rect">
          <a:avLst/>
        </a:prstGeom>
        <a:noFill/>
        <a:ln cap="flat">
          <a:noFill/>
        </a:ln>
      </xdr:spPr>
    </xdr:pic>
    <xdr:clientData/>
  </xdr:oneCellAnchor>
  <xdr:twoCellAnchor editAs="oneCell">
    <xdr:from>
      <xdr:col>1</xdr:col>
      <xdr:colOff>2</xdr:colOff>
      <xdr:row>104</xdr:row>
      <xdr:rowOff>52920</xdr:rowOff>
    </xdr:from>
    <xdr:to>
      <xdr:col>6</xdr:col>
      <xdr:colOff>144083</xdr:colOff>
      <xdr:row>119</xdr:row>
      <xdr:rowOff>84670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39624" y="29868213"/>
          <a:ext cx="2889250" cy="2059664"/>
        </a:xfrm>
        <a:prstGeom prst="rect">
          <a:avLst/>
        </a:prstGeom>
      </xdr:spPr>
    </xdr:pic>
    <xdr:clientData/>
  </xdr:twoCellAnchor>
  <xdr:twoCellAnchor editAs="oneCell">
    <xdr:from>
      <xdr:col>6</xdr:col>
      <xdr:colOff>179919</xdr:colOff>
      <xdr:row>104</xdr:row>
      <xdr:rowOff>74085</xdr:rowOff>
    </xdr:from>
    <xdr:to>
      <xdr:col>10</xdr:col>
      <xdr:colOff>346605</xdr:colOff>
      <xdr:row>119</xdr:row>
      <xdr:rowOff>105833</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2009513" y="29835741"/>
          <a:ext cx="2889248" cy="2166936"/>
        </a:xfrm>
        <a:prstGeom prst="rect">
          <a:avLst/>
        </a:prstGeom>
      </xdr:spPr>
    </xdr:pic>
    <xdr:clientData/>
  </xdr:twoCellAnchor>
  <xdr:twoCellAnchor editAs="oneCell">
    <xdr:from>
      <xdr:col>10</xdr:col>
      <xdr:colOff>391579</xdr:colOff>
      <xdr:row>104</xdr:row>
      <xdr:rowOff>74088</xdr:rowOff>
    </xdr:from>
    <xdr:to>
      <xdr:col>17</xdr:col>
      <xdr:colOff>243415</xdr:colOff>
      <xdr:row>119</xdr:row>
      <xdr:rowOff>123480</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4219218" y="29837949"/>
          <a:ext cx="2906892" cy="2180169"/>
        </a:xfrm>
        <a:prstGeom prst="rect">
          <a:avLst/>
        </a:prstGeom>
      </xdr:spPr>
    </xdr:pic>
    <xdr:clientData/>
  </xdr:twoCellAnchor>
  <xdr:twoCellAnchor editAs="oneCell">
    <xdr:from>
      <xdr:col>20</xdr:col>
      <xdr:colOff>42594</xdr:colOff>
      <xdr:row>103</xdr:row>
      <xdr:rowOff>10582</xdr:rowOff>
    </xdr:from>
    <xdr:to>
      <xdr:col>29</xdr:col>
      <xdr:colOff>31749</xdr:colOff>
      <xdr:row>120</xdr:row>
      <xdr:rowOff>130178</xdr:rowOff>
    </xdr:to>
    <xdr:pic>
      <xdr:nvPicPr>
        <xdr:cNvPr id="5" name="4 Imagen">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6798332" y="29640344"/>
          <a:ext cx="3358096" cy="2518572"/>
        </a:xfrm>
        <a:prstGeom prst="rect">
          <a:avLst/>
        </a:prstGeom>
      </xdr:spPr>
    </xdr:pic>
    <xdr:clientData/>
  </xdr:twoCellAnchor>
  <xdr:twoCellAnchor editAs="oneCell">
    <xdr:from>
      <xdr:col>29</xdr:col>
      <xdr:colOff>68792</xdr:colOff>
      <xdr:row>103</xdr:row>
      <xdr:rowOff>10582</xdr:rowOff>
    </xdr:from>
    <xdr:to>
      <xdr:col>36</xdr:col>
      <xdr:colOff>505354</xdr:colOff>
      <xdr:row>120</xdr:row>
      <xdr:rowOff>127000</xdr:rowOff>
    </xdr:to>
    <xdr:pic>
      <xdr:nvPicPr>
        <xdr:cNvPr id="8" name="7 Imagen">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9773709" y="29220582"/>
          <a:ext cx="2468562" cy="335491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265656</xdr:colOff>
      <xdr:row>0</xdr:row>
      <xdr:rowOff>25400</xdr:rowOff>
    </xdr:from>
    <xdr:ext cx="1929393" cy="676271"/>
    <xdr:pic>
      <xdr:nvPicPr>
        <xdr:cNvPr id="4" name="Picture 1">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65656" y="25400"/>
          <a:ext cx="1929393" cy="676271"/>
        </a:xfrm>
        <a:prstGeom prst="rect">
          <a:avLst/>
        </a:prstGeom>
        <a:noFill/>
        <a:ln cap="flat">
          <a:noFill/>
        </a:ln>
      </xdr:spPr>
    </xdr:pic>
    <xdr:clientData/>
  </xdr:oneCellAnchor>
  <xdr:oneCellAnchor>
    <xdr:from>
      <xdr:col>0</xdr:col>
      <xdr:colOff>214856</xdr:colOff>
      <xdr:row>0</xdr:row>
      <xdr:rowOff>0</xdr:rowOff>
    </xdr:from>
    <xdr:ext cx="1929393" cy="676271"/>
    <xdr:pic>
      <xdr:nvPicPr>
        <xdr:cNvPr id="5" name="Picture 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14856" y="0"/>
          <a:ext cx="1929393" cy="676271"/>
        </a:xfrm>
        <a:prstGeom prst="rect">
          <a:avLst/>
        </a:prstGeom>
        <a:noFill/>
        <a:ln cap="flat">
          <a:noFill/>
        </a:ln>
      </xdr:spPr>
    </xdr:pic>
    <xdr:clientData/>
  </xdr:oneCellAnchor>
  <xdr:oneCellAnchor>
    <xdr:from>
      <xdr:col>0</xdr:col>
      <xdr:colOff>265656</xdr:colOff>
      <xdr:row>0</xdr:row>
      <xdr:rowOff>25400</xdr:rowOff>
    </xdr:from>
    <xdr:ext cx="1929393" cy="676271"/>
    <xdr:pic>
      <xdr:nvPicPr>
        <xdr:cNvPr id="6" name="Picture 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65656" y="25400"/>
          <a:ext cx="1929393" cy="676271"/>
        </a:xfrm>
        <a:prstGeom prst="rect">
          <a:avLst/>
        </a:prstGeom>
        <a:noFill/>
        <a:ln cap="flat">
          <a:noFill/>
        </a:ln>
      </xdr:spPr>
    </xdr:pic>
    <xdr:clientData/>
  </xdr:oneCellAnchor>
  <xdr:oneCellAnchor>
    <xdr:from>
      <xdr:col>0</xdr:col>
      <xdr:colOff>214856</xdr:colOff>
      <xdr:row>0</xdr:row>
      <xdr:rowOff>0</xdr:rowOff>
    </xdr:from>
    <xdr:ext cx="1929393" cy="676271"/>
    <xdr:pic>
      <xdr:nvPicPr>
        <xdr:cNvPr id="7" name="Picture 1">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14856" y="0"/>
          <a:ext cx="1929393" cy="676271"/>
        </a:xfrm>
        <a:prstGeom prst="rect">
          <a:avLst/>
        </a:prstGeom>
        <a:noFill/>
        <a:ln cap="flat">
          <a:noFill/>
        </a:ln>
      </xdr:spPr>
    </xdr:pic>
    <xdr:clientData/>
  </xdr:oneCellAnchor>
  <xdr:oneCellAnchor>
    <xdr:from>
      <xdr:col>0</xdr:col>
      <xdr:colOff>265656</xdr:colOff>
      <xdr:row>0</xdr:row>
      <xdr:rowOff>25400</xdr:rowOff>
    </xdr:from>
    <xdr:ext cx="1929393" cy="676271"/>
    <xdr:pic>
      <xdr:nvPicPr>
        <xdr:cNvPr id="8" name="Picture 1">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65656" y="25400"/>
          <a:ext cx="1929393" cy="676271"/>
        </a:xfrm>
        <a:prstGeom prst="rect">
          <a:avLst/>
        </a:prstGeom>
        <a:noFill/>
        <a:ln cap="flat">
          <a:noFill/>
        </a:ln>
      </xdr:spPr>
    </xdr:pic>
    <xdr:clientData/>
  </xdr:oneCellAnchor>
  <xdr:oneCellAnchor>
    <xdr:from>
      <xdr:col>0</xdr:col>
      <xdr:colOff>214856</xdr:colOff>
      <xdr:row>0</xdr:row>
      <xdr:rowOff>0</xdr:rowOff>
    </xdr:from>
    <xdr:ext cx="1929393" cy="676271"/>
    <xdr:pic>
      <xdr:nvPicPr>
        <xdr:cNvPr id="9" name="Picture 1">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14856" y="0"/>
          <a:ext cx="1929393" cy="676271"/>
        </a:xfrm>
        <a:prstGeom prst="rect">
          <a:avLst/>
        </a:prstGeom>
        <a:noFill/>
        <a:ln cap="flat">
          <a:noFill/>
        </a:ln>
      </xdr:spPr>
    </xdr:pic>
    <xdr:clientData/>
  </xdr:oneCellAnchor>
  <xdr:oneCellAnchor>
    <xdr:from>
      <xdr:col>0</xdr:col>
      <xdr:colOff>265656</xdr:colOff>
      <xdr:row>0</xdr:row>
      <xdr:rowOff>25400</xdr:rowOff>
    </xdr:from>
    <xdr:ext cx="1929393" cy="676271"/>
    <xdr:pic>
      <xdr:nvPicPr>
        <xdr:cNvPr id="10" name="Picture 1">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65656" y="25400"/>
          <a:ext cx="1929393" cy="676271"/>
        </a:xfrm>
        <a:prstGeom prst="rect">
          <a:avLst/>
        </a:prstGeom>
        <a:noFill/>
        <a:ln cap="flat">
          <a:noFill/>
        </a:ln>
      </xdr:spPr>
    </xdr:pic>
    <xdr:clientData/>
  </xdr:oneCellAnchor>
  <xdr:oneCellAnchor>
    <xdr:from>
      <xdr:col>0</xdr:col>
      <xdr:colOff>214856</xdr:colOff>
      <xdr:row>0</xdr:row>
      <xdr:rowOff>0</xdr:rowOff>
    </xdr:from>
    <xdr:ext cx="1929393" cy="676271"/>
    <xdr:pic>
      <xdr:nvPicPr>
        <xdr:cNvPr id="11" name="Picture 1">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14856" y="0"/>
          <a:ext cx="1929393" cy="676271"/>
        </a:xfrm>
        <a:prstGeom prst="rect">
          <a:avLst/>
        </a:prstGeom>
        <a:noFill/>
        <a:ln cap="flat">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238128</xdr:colOff>
      <xdr:row>0</xdr:row>
      <xdr:rowOff>76196</xdr:rowOff>
    </xdr:from>
    <xdr:ext cx="1990721" cy="552453"/>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38128" y="76196"/>
          <a:ext cx="1990721" cy="552453"/>
        </a:xfrm>
        <a:prstGeom prst="rect">
          <a:avLst/>
        </a:prstGeom>
        <a:noFill/>
        <a:ln cap="flat">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103665</xdr:colOff>
      <xdr:row>0</xdr:row>
      <xdr:rowOff>76196</xdr:rowOff>
    </xdr:from>
    <xdr:ext cx="1793522" cy="628650"/>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303690" y="76196"/>
          <a:ext cx="1793522" cy="628650"/>
        </a:xfrm>
        <a:prstGeom prst="rect">
          <a:avLst/>
        </a:prstGeom>
        <a:noFill/>
        <a:ln cap="flat">
          <a:noFill/>
        </a:ln>
      </xdr:spPr>
    </xdr:pic>
    <xdr:clientData/>
  </xdr:oneCellAnchor>
  <xdr:oneCellAnchor>
    <xdr:from>
      <xdr:col>2</xdr:col>
      <xdr:colOff>114300</xdr:colOff>
      <xdr:row>11</xdr:row>
      <xdr:rowOff>28571</xdr:rowOff>
    </xdr:from>
    <xdr:ext cx="5695950" cy="2743200"/>
    <xdr:graphicFrame macro="">
      <xdr:nvGraphicFramePr>
        <xdr:cNvPr id="3" name="Gráfico 5">
          <a:extLst>
            <a:ext uri="{FF2B5EF4-FFF2-40B4-BE49-F238E27FC236}">
              <a16:creationId xmlns:a16="http://schemas.microsoft.com/office/drawing/2014/main" id="{00000000-0008-0000-03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oneCellAnchor>
    <xdr:from>
      <xdr:col>0</xdr:col>
      <xdr:colOff>190496</xdr:colOff>
      <xdr:row>35</xdr:row>
      <xdr:rowOff>19046</xdr:rowOff>
    </xdr:from>
    <xdr:ext cx="15125704" cy="2743200"/>
    <xdr:graphicFrame macro="">
      <xdr:nvGraphicFramePr>
        <xdr:cNvPr id="4" name="Gráfico 6">
          <a:extLst>
            <a:ext uri="{FF2B5EF4-FFF2-40B4-BE49-F238E27FC236}">
              <a16:creationId xmlns:a16="http://schemas.microsoft.com/office/drawing/2014/main" id="{00000000-0008-0000-03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oneCellAnchor>
  <xdr:oneCellAnchor>
    <xdr:from>
      <xdr:col>0</xdr:col>
      <xdr:colOff>200024</xdr:colOff>
      <xdr:row>58</xdr:row>
      <xdr:rowOff>0</xdr:rowOff>
    </xdr:from>
    <xdr:ext cx="15363826" cy="2743200"/>
    <xdr:graphicFrame macro="">
      <xdr:nvGraphicFramePr>
        <xdr:cNvPr id="5" name="Gráfico 7">
          <a:extLst>
            <a:ext uri="{FF2B5EF4-FFF2-40B4-BE49-F238E27FC236}">
              <a16:creationId xmlns:a16="http://schemas.microsoft.com/office/drawing/2014/main" id="{00000000-0008-0000-03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oneCellAnchor>
</xdr:wsDr>
</file>

<file path=xl/drawings/drawing5.xml><?xml version="1.0" encoding="utf-8"?>
<xdr:wsDr xmlns:xdr="http://schemas.openxmlformats.org/drawingml/2006/spreadsheetDrawing" xmlns:a="http://schemas.openxmlformats.org/drawingml/2006/main">
  <xdr:oneCellAnchor>
    <xdr:from>
      <xdr:col>1</xdr:col>
      <xdr:colOff>37078</xdr:colOff>
      <xdr:row>15</xdr:row>
      <xdr:rowOff>144075</xdr:rowOff>
    </xdr:from>
    <xdr:ext cx="16993622" cy="2919962"/>
    <xdr:graphicFrame macro="">
      <xdr:nvGraphicFramePr>
        <xdr:cNvPr id="3" name="1 Gráfico">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oneCellAnchor>
    <xdr:from>
      <xdr:col>0</xdr:col>
      <xdr:colOff>85725</xdr:colOff>
      <xdr:row>0</xdr:row>
      <xdr:rowOff>114300</xdr:rowOff>
    </xdr:from>
    <xdr:ext cx="1576123" cy="552453"/>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a:lum/>
          <a:alphaModFix/>
        </a:blip>
        <a:srcRect t="14192" b="15282"/>
        <a:stretch>
          <a:fillRect/>
        </a:stretch>
      </xdr:blipFill>
      <xdr:spPr>
        <a:xfrm>
          <a:off x="85725" y="114300"/>
          <a:ext cx="1576123" cy="552453"/>
        </a:xfrm>
        <a:prstGeom prst="rect">
          <a:avLst/>
        </a:prstGeom>
        <a:noFill/>
        <a:ln cap="flat">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190496</xdr:colOff>
      <xdr:row>0</xdr:row>
      <xdr:rowOff>85725</xdr:rowOff>
    </xdr:from>
    <xdr:ext cx="2047871" cy="552453"/>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190496" y="85725"/>
          <a:ext cx="2047871" cy="552453"/>
        </a:xfrm>
        <a:prstGeom prst="rect">
          <a:avLst/>
        </a:prstGeom>
        <a:noFill/>
        <a:ln cap="flat">
          <a:noFill/>
        </a:ln>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127001</xdr:colOff>
      <xdr:row>0</xdr:row>
      <xdr:rowOff>19050</xdr:rowOff>
    </xdr:from>
    <xdr:to>
      <xdr:col>3</xdr:col>
      <xdr:colOff>215901</xdr:colOff>
      <xdr:row>4</xdr:row>
      <xdr:rowOff>89953</xdr:rowOff>
    </xdr:to>
    <xdr:pic>
      <xdr:nvPicPr>
        <xdr:cNvPr id="2" name="logo">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7001" y="19050"/>
          <a:ext cx="2362200" cy="782103"/>
        </a:xfrm>
        <a:prstGeom prst="rect">
          <a:avLst/>
        </a:prstGeom>
      </xdr:spPr>
    </xdr:pic>
    <xdr:clientData/>
  </xdr:twoCellAnchor>
  <xdr:twoCellAnchor editAs="oneCell">
    <xdr:from>
      <xdr:col>0</xdr:col>
      <xdr:colOff>95250</xdr:colOff>
      <xdr:row>100</xdr:row>
      <xdr:rowOff>114301</xdr:rowOff>
    </xdr:from>
    <xdr:to>
      <xdr:col>2</xdr:col>
      <xdr:colOff>400050</xdr:colOff>
      <xdr:row>103</xdr:row>
      <xdr:rowOff>217558</xdr:rowOff>
    </xdr:to>
    <xdr:pic>
      <xdr:nvPicPr>
        <xdr:cNvPr id="7" name="logo">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19554826"/>
          <a:ext cx="1933575" cy="646182"/>
        </a:xfrm>
        <a:prstGeom prst="rect">
          <a:avLst/>
        </a:prstGeom>
      </xdr:spPr>
    </xdr:pic>
    <xdr:clientData/>
  </xdr:twoCellAnchor>
  <xdr:twoCellAnchor editAs="oneCell">
    <xdr:from>
      <xdr:col>0</xdr:col>
      <xdr:colOff>95250</xdr:colOff>
      <xdr:row>150</xdr:row>
      <xdr:rowOff>114301</xdr:rowOff>
    </xdr:from>
    <xdr:to>
      <xdr:col>2</xdr:col>
      <xdr:colOff>400050</xdr:colOff>
      <xdr:row>153</xdr:row>
      <xdr:rowOff>217558</xdr:rowOff>
    </xdr:to>
    <xdr:pic>
      <xdr:nvPicPr>
        <xdr:cNvPr id="8" name="logo">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28860751"/>
          <a:ext cx="1933575" cy="646182"/>
        </a:xfrm>
        <a:prstGeom prst="rect">
          <a:avLst/>
        </a:prstGeom>
      </xdr:spPr>
    </xdr:pic>
    <xdr:clientData/>
  </xdr:twoCellAnchor>
  <xdr:twoCellAnchor editAs="oneCell">
    <xdr:from>
      <xdr:col>0</xdr:col>
      <xdr:colOff>180975</xdr:colOff>
      <xdr:row>50</xdr:row>
      <xdr:rowOff>76200</xdr:rowOff>
    </xdr:from>
    <xdr:to>
      <xdr:col>3</xdr:col>
      <xdr:colOff>63500</xdr:colOff>
      <xdr:row>54</xdr:row>
      <xdr:rowOff>72281</xdr:rowOff>
    </xdr:to>
    <xdr:pic>
      <xdr:nvPicPr>
        <xdr:cNvPr id="52" name="logo">
          <a:extLst>
            <a:ext uri="{FF2B5EF4-FFF2-40B4-BE49-F238E27FC236}">
              <a16:creationId xmlns:a16="http://schemas.microsoft.com/office/drawing/2014/main" id="{00000000-0008-0000-0600-00003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80975" y="9886950"/>
          <a:ext cx="2168525" cy="694581"/>
        </a:xfrm>
        <a:prstGeom prst="rect">
          <a:avLst/>
        </a:prstGeom>
      </xdr:spPr>
    </xdr:pic>
    <xdr:clientData/>
  </xdr:twoCellAnchor>
  <xdr:twoCellAnchor editAs="oneCell">
    <xdr:from>
      <xdr:col>0</xdr:col>
      <xdr:colOff>95250</xdr:colOff>
      <xdr:row>100</xdr:row>
      <xdr:rowOff>114301</xdr:rowOff>
    </xdr:from>
    <xdr:to>
      <xdr:col>2</xdr:col>
      <xdr:colOff>400050</xdr:colOff>
      <xdr:row>103</xdr:row>
      <xdr:rowOff>217558</xdr:rowOff>
    </xdr:to>
    <xdr:pic>
      <xdr:nvPicPr>
        <xdr:cNvPr id="53" name="logo">
          <a:extLst>
            <a:ext uri="{FF2B5EF4-FFF2-40B4-BE49-F238E27FC236}">
              <a16:creationId xmlns:a16="http://schemas.microsoft.com/office/drawing/2014/main" id="{00000000-0008-0000-0600-00003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19554826"/>
          <a:ext cx="1933575" cy="646182"/>
        </a:xfrm>
        <a:prstGeom prst="rect">
          <a:avLst/>
        </a:prstGeom>
      </xdr:spPr>
    </xdr:pic>
    <xdr:clientData/>
  </xdr:twoCellAnchor>
  <xdr:twoCellAnchor editAs="oneCell">
    <xdr:from>
      <xdr:col>0</xdr:col>
      <xdr:colOff>95250</xdr:colOff>
      <xdr:row>150</xdr:row>
      <xdr:rowOff>114301</xdr:rowOff>
    </xdr:from>
    <xdr:to>
      <xdr:col>2</xdr:col>
      <xdr:colOff>400050</xdr:colOff>
      <xdr:row>153</xdr:row>
      <xdr:rowOff>217558</xdr:rowOff>
    </xdr:to>
    <xdr:pic>
      <xdr:nvPicPr>
        <xdr:cNvPr id="54" name="logo">
          <a:extLst>
            <a:ext uri="{FF2B5EF4-FFF2-40B4-BE49-F238E27FC236}">
              <a16:creationId xmlns:a16="http://schemas.microsoft.com/office/drawing/2014/main" id="{00000000-0008-0000-0600-00003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28860751"/>
          <a:ext cx="1933575" cy="646182"/>
        </a:xfrm>
        <a:prstGeom prst="rect">
          <a:avLst/>
        </a:prstGeom>
      </xdr:spPr>
    </xdr:pic>
    <xdr:clientData/>
  </xdr:twoCellAnchor>
  <xdr:twoCellAnchor editAs="oneCell">
    <xdr:from>
      <xdr:col>8</xdr:col>
      <xdr:colOff>482530</xdr:colOff>
      <xdr:row>30</xdr:row>
      <xdr:rowOff>71438</xdr:rowOff>
    </xdr:from>
    <xdr:to>
      <xdr:col>13</xdr:col>
      <xdr:colOff>345282</xdr:colOff>
      <xdr:row>42</xdr:row>
      <xdr:rowOff>154782</xdr:rowOff>
    </xdr:to>
    <xdr:pic>
      <xdr:nvPicPr>
        <xdr:cNvPr id="57" name="56 Imagen">
          <a:extLst>
            <a:ext uri="{FF2B5EF4-FFF2-40B4-BE49-F238E27FC236}">
              <a16:creationId xmlns:a16="http://schemas.microsoft.com/office/drawing/2014/main" id="{00000000-0008-0000-0600-000039000000}"/>
            </a:ext>
          </a:extLst>
        </xdr:cNvPr>
        <xdr:cNvPicPr>
          <a:picLocks noChangeAspect="1"/>
        </xdr:cNvPicPr>
      </xdr:nvPicPr>
      <xdr:blipFill>
        <a:blip xmlns:r="http://schemas.openxmlformats.org/officeDocument/2006/relationships" r:embed="rId4"/>
        <a:stretch>
          <a:fillRect/>
        </a:stretch>
      </xdr:blipFill>
      <xdr:spPr>
        <a:xfrm>
          <a:off x="5340280" y="6015038"/>
          <a:ext cx="2634527" cy="2693194"/>
        </a:xfrm>
        <a:prstGeom prst="rect">
          <a:avLst/>
        </a:prstGeom>
      </xdr:spPr>
    </xdr:pic>
    <xdr:clientData/>
  </xdr:twoCellAnchor>
  <xdr:oneCellAnchor>
    <xdr:from>
      <xdr:col>0</xdr:col>
      <xdr:colOff>95250</xdr:colOff>
      <xdr:row>201</xdr:row>
      <xdr:rowOff>114301</xdr:rowOff>
    </xdr:from>
    <xdr:ext cx="1930400" cy="633482"/>
    <xdr:pic>
      <xdr:nvPicPr>
        <xdr:cNvPr id="50" name="logo">
          <a:extLst>
            <a:ext uri="{FF2B5EF4-FFF2-40B4-BE49-F238E27FC236}">
              <a16:creationId xmlns:a16="http://schemas.microsoft.com/office/drawing/2014/main" id="{00000000-0008-0000-0600-00003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37680901"/>
          <a:ext cx="1930400" cy="633482"/>
        </a:xfrm>
        <a:prstGeom prst="rect">
          <a:avLst/>
        </a:prstGeom>
      </xdr:spPr>
    </xdr:pic>
    <xdr:clientData/>
  </xdr:oneCellAnchor>
  <xdr:oneCellAnchor>
    <xdr:from>
      <xdr:col>0</xdr:col>
      <xdr:colOff>95250</xdr:colOff>
      <xdr:row>201</xdr:row>
      <xdr:rowOff>114301</xdr:rowOff>
    </xdr:from>
    <xdr:ext cx="1930400" cy="633482"/>
    <xdr:pic>
      <xdr:nvPicPr>
        <xdr:cNvPr id="51" name="logo">
          <a:extLst>
            <a:ext uri="{FF2B5EF4-FFF2-40B4-BE49-F238E27FC236}">
              <a16:creationId xmlns:a16="http://schemas.microsoft.com/office/drawing/2014/main" id="{00000000-0008-0000-0600-00003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37680901"/>
          <a:ext cx="1930400" cy="633482"/>
        </a:xfrm>
        <a:prstGeom prst="rect">
          <a:avLst/>
        </a:prstGeom>
      </xdr:spPr>
    </xdr:pic>
    <xdr:clientData/>
  </xdr:oneCellAnchor>
  <xdr:oneCellAnchor>
    <xdr:from>
      <xdr:col>0</xdr:col>
      <xdr:colOff>95250</xdr:colOff>
      <xdr:row>245</xdr:row>
      <xdr:rowOff>114301</xdr:rowOff>
    </xdr:from>
    <xdr:ext cx="1930400" cy="633482"/>
    <xdr:pic>
      <xdr:nvPicPr>
        <xdr:cNvPr id="82" name="logo">
          <a:extLst>
            <a:ext uri="{FF2B5EF4-FFF2-40B4-BE49-F238E27FC236}">
              <a16:creationId xmlns:a16="http://schemas.microsoft.com/office/drawing/2014/main" id="{00000000-0008-0000-0600-00005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47967901"/>
          <a:ext cx="1930400" cy="633482"/>
        </a:xfrm>
        <a:prstGeom prst="rect">
          <a:avLst/>
        </a:prstGeom>
      </xdr:spPr>
    </xdr:pic>
    <xdr:clientData/>
  </xdr:oneCellAnchor>
  <xdr:oneCellAnchor>
    <xdr:from>
      <xdr:col>0</xdr:col>
      <xdr:colOff>95250</xdr:colOff>
      <xdr:row>245</xdr:row>
      <xdr:rowOff>114301</xdr:rowOff>
    </xdr:from>
    <xdr:ext cx="1930400" cy="633482"/>
    <xdr:pic>
      <xdr:nvPicPr>
        <xdr:cNvPr id="83" name="logo">
          <a:extLst>
            <a:ext uri="{FF2B5EF4-FFF2-40B4-BE49-F238E27FC236}">
              <a16:creationId xmlns:a16="http://schemas.microsoft.com/office/drawing/2014/main" id="{00000000-0008-0000-0600-00005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47967901"/>
          <a:ext cx="1930400" cy="633482"/>
        </a:xfrm>
        <a:prstGeom prst="rect">
          <a:avLst/>
        </a:prstGeom>
      </xdr:spPr>
    </xdr:pic>
    <xdr:clientData/>
  </xdr:oneCellAnchor>
  <xdr:twoCellAnchor editAs="oneCell">
    <xdr:from>
      <xdr:col>8</xdr:col>
      <xdr:colOff>358143</xdr:colOff>
      <xdr:row>15</xdr:row>
      <xdr:rowOff>47624</xdr:rowOff>
    </xdr:from>
    <xdr:to>
      <xdr:col>13</xdr:col>
      <xdr:colOff>227937</xdr:colOff>
      <xdr:row>27</xdr:row>
      <xdr:rowOff>466724</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5"/>
        <a:stretch>
          <a:fillRect/>
        </a:stretch>
      </xdr:blipFill>
      <xdr:spPr>
        <a:xfrm>
          <a:off x="5444493" y="2914649"/>
          <a:ext cx="2641569" cy="2638425"/>
        </a:xfrm>
        <a:prstGeom prst="rect">
          <a:avLst/>
        </a:prstGeom>
      </xdr:spPr>
    </xdr:pic>
    <xdr:clientData/>
  </xdr:twoCellAnchor>
  <xdr:twoCellAnchor editAs="oneCell">
    <xdr:from>
      <xdr:col>8</xdr:col>
      <xdr:colOff>219076</xdr:colOff>
      <xdr:row>65</xdr:row>
      <xdr:rowOff>28574</xdr:rowOff>
    </xdr:from>
    <xdr:to>
      <xdr:col>11</xdr:col>
      <xdr:colOff>19050</xdr:colOff>
      <xdr:row>77</xdr:row>
      <xdr:rowOff>158430</xdr:rowOff>
    </xdr:to>
    <xdr:pic>
      <xdr:nvPicPr>
        <xdr:cNvPr id="3" name="2 Imagen">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25685" r="231"/>
        <a:stretch/>
      </xdr:blipFill>
      <xdr:spPr>
        <a:xfrm>
          <a:off x="5305426" y="13039724"/>
          <a:ext cx="1419224" cy="2349181"/>
        </a:xfrm>
        <a:prstGeom prst="rect">
          <a:avLst/>
        </a:prstGeom>
      </xdr:spPr>
    </xdr:pic>
    <xdr:clientData/>
  </xdr:twoCellAnchor>
  <xdr:twoCellAnchor editAs="oneCell">
    <xdr:from>
      <xdr:col>11</xdr:col>
      <xdr:colOff>200026</xdr:colOff>
      <xdr:row>65</xdr:row>
      <xdr:rowOff>28575</xdr:rowOff>
    </xdr:from>
    <xdr:to>
      <xdr:col>13</xdr:col>
      <xdr:colOff>409575</xdr:colOff>
      <xdr:row>77</xdr:row>
      <xdr:rowOff>142433</xdr:rowOff>
    </xdr:to>
    <xdr:pic>
      <xdr:nvPicPr>
        <xdr:cNvPr id="10" name="9 Imagen">
          <a:extLst>
            <a:ext uri="{FF2B5EF4-FFF2-40B4-BE49-F238E27FC236}">
              <a16:creationId xmlns:a16="http://schemas.microsoft.com/office/drawing/2014/main" id="{00000000-0008-0000-0600-00000A000000}"/>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t="22917"/>
        <a:stretch/>
      </xdr:blipFill>
      <xdr:spPr>
        <a:xfrm>
          <a:off x="6905626" y="13039725"/>
          <a:ext cx="1362074" cy="2333183"/>
        </a:xfrm>
        <a:prstGeom prst="rect">
          <a:avLst/>
        </a:prstGeom>
      </xdr:spPr>
    </xdr:pic>
    <xdr:clientData/>
  </xdr:twoCellAnchor>
  <xdr:twoCellAnchor editAs="oneCell">
    <xdr:from>
      <xdr:col>8</xdr:col>
      <xdr:colOff>738978</xdr:colOff>
      <xdr:row>80</xdr:row>
      <xdr:rowOff>43419</xdr:rowOff>
    </xdr:from>
    <xdr:to>
      <xdr:col>13</xdr:col>
      <xdr:colOff>188469</xdr:colOff>
      <xdr:row>92</xdr:row>
      <xdr:rowOff>142875</xdr:rowOff>
    </xdr:to>
    <xdr:pic>
      <xdr:nvPicPr>
        <xdr:cNvPr id="11" name="10 Imagen">
          <a:extLst>
            <a:ext uri="{FF2B5EF4-FFF2-40B4-BE49-F238E27FC236}">
              <a16:creationId xmlns:a16="http://schemas.microsoft.com/office/drawing/2014/main" id="{00000000-0008-0000-0600-00000B000000}"/>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r="21586"/>
        <a:stretch/>
      </xdr:blipFill>
      <xdr:spPr>
        <a:xfrm rot="5400000">
          <a:off x="5771809" y="15727464"/>
          <a:ext cx="2302112" cy="2223647"/>
        </a:xfrm>
        <a:prstGeom prst="rect">
          <a:avLst/>
        </a:prstGeom>
      </xdr:spPr>
    </xdr:pic>
    <xdr:clientData/>
  </xdr:twoCellAnchor>
  <xdr:twoCellAnchor editAs="oneCell">
    <xdr:from>
      <xdr:col>11</xdr:col>
      <xdr:colOff>249134</xdr:colOff>
      <xdr:row>115</xdr:row>
      <xdr:rowOff>37223</xdr:rowOff>
    </xdr:from>
    <xdr:to>
      <xdr:col>14</xdr:col>
      <xdr:colOff>238125</xdr:colOff>
      <xdr:row>127</xdr:row>
      <xdr:rowOff>125731</xdr:rowOff>
    </xdr:to>
    <xdr:pic>
      <xdr:nvPicPr>
        <xdr:cNvPr id="13" name="12 Imagen">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rot="5400000">
          <a:off x="6610891" y="22619560"/>
          <a:ext cx="2636446" cy="1977334"/>
        </a:xfrm>
        <a:prstGeom prst="rect">
          <a:avLst/>
        </a:prstGeom>
      </xdr:spPr>
    </xdr:pic>
    <xdr:clientData/>
  </xdr:twoCellAnchor>
  <xdr:twoCellAnchor editAs="oneCell">
    <xdr:from>
      <xdr:col>8</xdr:col>
      <xdr:colOff>269657</xdr:colOff>
      <xdr:row>115</xdr:row>
      <xdr:rowOff>35718</xdr:rowOff>
    </xdr:from>
    <xdr:to>
      <xdr:col>10</xdr:col>
      <xdr:colOff>47624</xdr:colOff>
      <xdr:row>127</xdr:row>
      <xdr:rowOff>169375</xdr:rowOff>
    </xdr:to>
    <xdr:pic>
      <xdr:nvPicPr>
        <xdr:cNvPr id="14" name="13 Imagen">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341720" y="22288499"/>
          <a:ext cx="1206717" cy="2681595"/>
        </a:xfrm>
        <a:prstGeom prst="rect">
          <a:avLst/>
        </a:prstGeom>
      </xdr:spPr>
    </xdr:pic>
    <xdr:clientData/>
  </xdr:twoCellAnchor>
  <xdr:twoCellAnchor editAs="oneCell">
    <xdr:from>
      <xdr:col>7</xdr:col>
      <xdr:colOff>360772</xdr:colOff>
      <xdr:row>165</xdr:row>
      <xdr:rowOff>39680</xdr:rowOff>
    </xdr:from>
    <xdr:to>
      <xdr:col>10</xdr:col>
      <xdr:colOff>171468</xdr:colOff>
      <xdr:row>177</xdr:row>
      <xdr:rowOff>140494</xdr:rowOff>
    </xdr:to>
    <xdr:pic>
      <xdr:nvPicPr>
        <xdr:cNvPr id="16" name="15 Imagen">
          <a:extLst>
            <a:ext uri="{FF2B5EF4-FFF2-40B4-BE49-F238E27FC236}">
              <a16:creationId xmlns:a16="http://schemas.microsoft.com/office/drawing/2014/main" id="{00000000-0008-0000-0600-000010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944678" y="31996055"/>
          <a:ext cx="1727603" cy="2303470"/>
        </a:xfrm>
        <a:prstGeom prst="rect">
          <a:avLst/>
        </a:prstGeom>
      </xdr:spPr>
    </xdr:pic>
    <xdr:clientData/>
  </xdr:twoCellAnchor>
  <xdr:twoCellAnchor editAs="oneCell">
    <xdr:from>
      <xdr:col>11</xdr:col>
      <xdr:colOff>272646</xdr:colOff>
      <xdr:row>165</xdr:row>
      <xdr:rowOff>34899</xdr:rowOff>
    </xdr:from>
    <xdr:to>
      <xdr:col>14</xdr:col>
      <xdr:colOff>11906</xdr:colOff>
      <xdr:row>177</xdr:row>
      <xdr:rowOff>135713</xdr:rowOff>
    </xdr:to>
    <xdr:pic>
      <xdr:nvPicPr>
        <xdr:cNvPr id="17" name="16 Imagen">
          <a:extLst>
            <a:ext uri="{FF2B5EF4-FFF2-40B4-BE49-F238E27FC236}">
              <a16:creationId xmlns:a16="http://schemas.microsoft.com/office/drawing/2014/main" id="{00000000-0008-0000-0600-000011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6963959" y="31991274"/>
          <a:ext cx="1727603" cy="2303470"/>
        </a:xfrm>
        <a:prstGeom prst="rect">
          <a:avLst/>
        </a:prstGeom>
      </xdr:spPr>
    </xdr:pic>
    <xdr:clientData/>
  </xdr:twoCellAnchor>
  <xdr:twoCellAnchor editAs="oneCell">
    <xdr:from>
      <xdr:col>7</xdr:col>
      <xdr:colOff>330433</xdr:colOff>
      <xdr:row>180</xdr:row>
      <xdr:rowOff>50108</xdr:rowOff>
    </xdr:from>
    <xdr:to>
      <xdr:col>10</xdr:col>
      <xdr:colOff>144023</xdr:colOff>
      <xdr:row>192</xdr:row>
      <xdr:rowOff>154781</xdr:rowOff>
    </xdr:to>
    <xdr:pic>
      <xdr:nvPicPr>
        <xdr:cNvPr id="19" name="18 Imagen">
          <a:extLst>
            <a:ext uri="{FF2B5EF4-FFF2-40B4-BE49-F238E27FC236}">
              <a16:creationId xmlns:a16="http://schemas.microsoft.com/office/drawing/2014/main" id="{00000000-0008-0000-0600-000013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4914339" y="34744921"/>
          <a:ext cx="1730497" cy="2307329"/>
        </a:xfrm>
        <a:prstGeom prst="rect">
          <a:avLst/>
        </a:prstGeom>
      </xdr:spPr>
    </xdr:pic>
    <xdr:clientData/>
  </xdr:twoCellAnchor>
  <xdr:twoCellAnchor editAs="oneCell">
    <xdr:from>
      <xdr:col>11</xdr:col>
      <xdr:colOff>236540</xdr:colOff>
      <xdr:row>180</xdr:row>
      <xdr:rowOff>68518</xdr:rowOff>
    </xdr:from>
    <xdr:to>
      <xdr:col>13</xdr:col>
      <xdr:colOff>809623</xdr:colOff>
      <xdr:row>192</xdr:row>
      <xdr:rowOff>169848</xdr:rowOff>
    </xdr:to>
    <xdr:pic>
      <xdr:nvPicPr>
        <xdr:cNvPr id="21" name="20 Imagen">
          <a:extLst>
            <a:ext uri="{FF2B5EF4-FFF2-40B4-BE49-F238E27FC236}">
              <a16:creationId xmlns:a16="http://schemas.microsoft.com/office/drawing/2014/main" id="{00000000-0008-0000-0600-000015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rot="5400000">
          <a:off x="6639855" y="35051329"/>
          <a:ext cx="2303986" cy="1727989"/>
        </a:xfrm>
        <a:prstGeom prst="rect">
          <a:avLst/>
        </a:prstGeom>
      </xdr:spPr>
    </xdr:pic>
    <xdr:clientData/>
  </xdr:twoCellAnchor>
  <xdr:twoCellAnchor editAs="oneCell">
    <xdr:from>
      <xdr:col>8</xdr:col>
      <xdr:colOff>71436</xdr:colOff>
      <xdr:row>130</xdr:row>
      <xdr:rowOff>83343</xdr:rowOff>
    </xdr:from>
    <xdr:to>
      <xdr:col>10</xdr:col>
      <xdr:colOff>59530</xdr:colOff>
      <xdr:row>142</xdr:row>
      <xdr:rowOff>129661</xdr:rowOff>
    </xdr:to>
    <xdr:pic>
      <xdr:nvPicPr>
        <xdr:cNvPr id="23" name="22 Imagen">
          <a:extLst>
            <a:ext uri="{FF2B5EF4-FFF2-40B4-BE49-F238E27FC236}">
              <a16:creationId xmlns:a16="http://schemas.microsoft.com/office/drawing/2014/main" id="{00000000-0008-0000-0600-000017000000}"/>
            </a:ext>
          </a:extLst>
        </xdr:cNvPr>
        <xdr:cNvPicPr>
          <a:picLocks noChangeAspect="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t="7142" b="21428"/>
        <a:stretch/>
      </xdr:blipFill>
      <xdr:spPr>
        <a:xfrm>
          <a:off x="5143499" y="25419843"/>
          <a:ext cx="1416844" cy="2248974"/>
        </a:xfrm>
        <a:prstGeom prst="rect">
          <a:avLst/>
        </a:prstGeom>
      </xdr:spPr>
    </xdr:pic>
    <xdr:clientData/>
  </xdr:twoCellAnchor>
  <xdr:twoCellAnchor editAs="oneCell">
    <xdr:from>
      <xdr:col>11</xdr:col>
      <xdr:colOff>388124</xdr:colOff>
      <xdr:row>130</xdr:row>
      <xdr:rowOff>59531</xdr:rowOff>
    </xdr:from>
    <xdr:to>
      <xdr:col>13</xdr:col>
      <xdr:colOff>666749</xdr:colOff>
      <xdr:row>142</xdr:row>
      <xdr:rowOff>119408</xdr:rowOff>
    </xdr:to>
    <xdr:pic>
      <xdr:nvPicPr>
        <xdr:cNvPr id="25" name="24 Imagen">
          <a:extLst>
            <a:ext uri="{FF2B5EF4-FFF2-40B4-BE49-F238E27FC236}">
              <a16:creationId xmlns:a16="http://schemas.microsoft.com/office/drawing/2014/main" id="{00000000-0008-0000-0600-000019000000}"/>
            </a:ext>
          </a:extLst>
        </xdr:cNvPr>
        <xdr:cNvPicPr>
          <a:picLocks noChangeAspect="1"/>
        </xdr:cNvPicPr>
      </xdr:nvPicPr>
      <xdr:blipFill rotWithShape="1">
        <a:blip xmlns:r="http://schemas.openxmlformats.org/officeDocument/2006/relationships" r:embed="rId16" cstate="print">
          <a:extLst>
            <a:ext uri="{28A0092B-C50C-407E-A947-70E740481C1C}">
              <a14:useLocalDpi xmlns:a14="http://schemas.microsoft.com/office/drawing/2010/main" val="0"/>
            </a:ext>
          </a:extLst>
        </a:blip>
        <a:srcRect t="8929" b="20048"/>
        <a:stretch/>
      </xdr:blipFill>
      <xdr:spPr>
        <a:xfrm>
          <a:off x="7079437" y="25396031"/>
          <a:ext cx="1433531" cy="2262533"/>
        </a:xfrm>
        <a:prstGeom prst="rect">
          <a:avLst/>
        </a:prstGeom>
      </xdr:spPr>
    </xdr:pic>
    <xdr:clientData/>
  </xdr:twoCellAnchor>
  <xdr:twoCellAnchor editAs="oneCell">
    <xdr:from>
      <xdr:col>8</xdr:col>
      <xdr:colOff>83344</xdr:colOff>
      <xdr:row>216</xdr:row>
      <xdr:rowOff>40499</xdr:rowOff>
    </xdr:from>
    <xdr:to>
      <xdr:col>11</xdr:col>
      <xdr:colOff>118639</xdr:colOff>
      <xdr:row>228</xdr:row>
      <xdr:rowOff>164304</xdr:rowOff>
    </xdr:to>
    <xdr:pic>
      <xdr:nvPicPr>
        <xdr:cNvPr id="27" name="26 Imagen">
          <a:extLst>
            <a:ext uri="{FF2B5EF4-FFF2-40B4-BE49-F238E27FC236}">
              <a16:creationId xmlns:a16="http://schemas.microsoft.com/office/drawing/2014/main" id="{00000000-0008-0000-0600-00001B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155407" y="41224218"/>
          <a:ext cx="1654545" cy="2314555"/>
        </a:xfrm>
        <a:prstGeom prst="rect">
          <a:avLst/>
        </a:prstGeom>
      </xdr:spPr>
    </xdr:pic>
    <xdr:clientData/>
  </xdr:twoCellAnchor>
  <xdr:twoCellAnchor editAs="oneCell">
    <xdr:from>
      <xdr:col>11</xdr:col>
      <xdr:colOff>280969</xdr:colOff>
      <xdr:row>216</xdr:row>
      <xdr:rowOff>23811</xdr:rowOff>
    </xdr:from>
    <xdr:to>
      <xdr:col>13</xdr:col>
      <xdr:colOff>825814</xdr:colOff>
      <xdr:row>228</xdr:row>
      <xdr:rowOff>147616</xdr:rowOff>
    </xdr:to>
    <xdr:pic>
      <xdr:nvPicPr>
        <xdr:cNvPr id="28" name="27 Imagen">
          <a:extLst>
            <a:ext uri="{FF2B5EF4-FFF2-40B4-BE49-F238E27FC236}">
              <a16:creationId xmlns:a16="http://schemas.microsoft.com/office/drawing/2014/main" id="{00000000-0008-0000-0600-00001C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6972282" y="41207530"/>
          <a:ext cx="1699751" cy="2314555"/>
        </a:xfrm>
        <a:prstGeom prst="rect">
          <a:avLst/>
        </a:prstGeom>
      </xdr:spPr>
    </xdr:pic>
    <xdr:clientData/>
  </xdr:twoCellAnchor>
  <xdr:twoCellAnchor editAs="oneCell">
    <xdr:from>
      <xdr:col>7</xdr:col>
      <xdr:colOff>47624</xdr:colOff>
      <xdr:row>231</xdr:row>
      <xdr:rowOff>14882</xdr:rowOff>
    </xdr:from>
    <xdr:to>
      <xdr:col>14</xdr:col>
      <xdr:colOff>522551</xdr:colOff>
      <xdr:row>243</xdr:row>
      <xdr:rowOff>130968</xdr:rowOff>
    </xdr:to>
    <xdr:pic>
      <xdr:nvPicPr>
        <xdr:cNvPr id="37" name="36 Imagen">
          <a:extLst>
            <a:ext uri="{FF2B5EF4-FFF2-40B4-BE49-F238E27FC236}">
              <a16:creationId xmlns:a16="http://schemas.microsoft.com/office/drawing/2014/main" id="{00000000-0008-0000-0600-000025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631530" y="43925132"/>
          <a:ext cx="4570677" cy="2473524"/>
        </a:xfrm>
        <a:prstGeom prst="rect">
          <a:avLst/>
        </a:prstGeom>
      </xdr:spPr>
    </xdr:pic>
    <xdr:clientData/>
  </xdr:twoCellAnchor>
  <xdr:twoCellAnchor editAs="oneCell">
    <xdr:from>
      <xdr:col>7</xdr:col>
      <xdr:colOff>440529</xdr:colOff>
      <xdr:row>260</xdr:row>
      <xdr:rowOff>45241</xdr:rowOff>
    </xdr:from>
    <xdr:to>
      <xdr:col>11</xdr:col>
      <xdr:colOff>23811</xdr:colOff>
      <xdr:row>272</xdr:row>
      <xdr:rowOff>108743</xdr:rowOff>
    </xdr:to>
    <xdr:pic>
      <xdr:nvPicPr>
        <xdr:cNvPr id="41" name="40 Imagen">
          <a:extLst>
            <a:ext uri="{FF2B5EF4-FFF2-40B4-BE49-F238E27FC236}">
              <a16:creationId xmlns:a16="http://schemas.microsoft.com/office/drawing/2014/main" id="{00000000-0008-0000-0600-000029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5024435" y="49349022"/>
          <a:ext cx="1690689" cy="2254252"/>
        </a:xfrm>
        <a:prstGeom prst="rect">
          <a:avLst/>
        </a:prstGeom>
      </xdr:spPr>
    </xdr:pic>
    <xdr:clientData/>
  </xdr:twoCellAnchor>
  <xdr:twoCellAnchor editAs="oneCell">
    <xdr:from>
      <xdr:col>11</xdr:col>
      <xdr:colOff>238125</xdr:colOff>
      <xdr:row>260</xdr:row>
      <xdr:rowOff>47625</xdr:rowOff>
    </xdr:from>
    <xdr:to>
      <xdr:col>14</xdr:col>
      <xdr:colOff>321470</xdr:colOff>
      <xdr:row>272</xdr:row>
      <xdr:rowOff>115062</xdr:rowOff>
    </xdr:to>
    <xdr:pic>
      <xdr:nvPicPr>
        <xdr:cNvPr id="42" name="41 Imagen">
          <a:extLst>
            <a:ext uri="{FF2B5EF4-FFF2-40B4-BE49-F238E27FC236}">
              <a16:creationId xmlns:a16="http://schemas.microsoft.com/office/drawing/2014/main" id="{00000000-0008-0000-0600-00002A000000}"/>
            </a:ext>
          </a:extLst>
        </xdr:cNvPr>
        <xdr:cNvPicPr>
          <a:picLocks noChangeAspect="1"/>
        </xdr:cNvPicPr>
      </xdr:nvPicPr>
      <xdr:blipFill rotWithShape="1">
        <a:blip xmlns:r="http://schemas.openxmlformats.org/officeDocument/2006/relationships" r:embed="rId21" cstate="print">
          <a:extLst>
            <a:ext uri="{28A0092B-C50C-407E-A947-70E740481C1C}">
              <a14:useLocalDpi xmlns:a14="http://schemas.microsoft.com/office/drawing/2010/main" val="0"/>
            </a:ext>
          </a:extLst>
        </a:blip>
        <a:srcRect t="32231" b="14559"/>
        <a:stretch/>
      </xdr:blipFill>
      <xdr:spPr>
        <a:xfrm>
          <a:off x="6929438" y="49351406"/>
          <a:ext cx="2071688" cy="225818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wnloads/FDI-001-04%20INFORME%20QUINCENAL%20PROYECTOS%20V5%20%2030%20JUN%20-%2010%20%20rev%20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SER/Downloads/hseq%20%2030%20MAYO%20-%20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Financiero"/>
      <sheetName val="Planeacion"/>
      <sheetName val="Avance"/>
      <sheetName val="horas_Hombre"/>
      <sheetName val="Hseq"/>
      <sheetName val="Anexos"/>
    </sheetNames>
    <sheetDataSet>
      <sheetData sheetId="0" refreshError="1">
        <row r="10">
          <cell r="AF10">
            <v>44012</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Financiero"/>
      <sheetName val="Planeacion"/>
      <sheetName val="Avance"/>
      <sheetName val="horas_Hombre"/>
      <sheetName val="Hseq"/>
      <sheetName val="Anexos"/>
    </sheetNames>
    <sheetDataSet>
      <sheetData sheetId="0">
        <row r="10">
          <cell r="AF10">
            <v>43981</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MJ133"/>
  <sheetViews>
    <sheetView tabSelected="1" zoomScale="90" zoomScaleNormal="90" workbookViewId="0">
      <selection activeCell="B18" sqref="B18:AK18"/>
    </sheetView>
  </sheetViews>
  <sheetFormatPr baseColWidth="10" defaultColWidth="11" defaultRowHeight="13.8"/>
  <cols>
    <col min="1" max="1" width="3.59765625" style="52" customWidth="1"/>
    <col min="2" max="2" width="3.3984375" style="52" customWidth="1"/>
    <col min="3" max="3" width="6.8984375" style="52" customWidth="1"/>
    <col min="4" max="4" width="5.5" style="52" customWidth="1"/>
    <col min="5" max="5" width="5.19921875" style="52" customWidth="1"/>
    <col min="6" max="8" width="4" style="52" customWidth="1"/>
    <col min="9" max="9" width="9.59765625" style="52" customWidth="1"/>
    <col min="10" max="10" width="8.59765625" style="52" customWidth="1"/>
    <col min="11" max="11" width="5.19921875" style="52" customWidth="1"/>
    <col min="12" max="12" width="5.59765625" style="52" customWidth="1"/>
    <col min="13" max="13" width="3.3984375" style="52" customWidth="1"/>
    <col min="14" max="14" width="4.19921875" style="52" customWidth="1"/>
    <col min="15" max="15" width="5.19921875" style="52" customWidth="1"/>
    <col min="16" max="19" width="3.3984375" style="52" customWidth="1"/>
    <col min="20" max="20" width="2" style="52" customWidth="1"/>
    <col min="21" max="26" width="3.3984375" style="52" customWidth="1"/>
    <col min="27" max="27" width="4.09765625" style="52" customWidth="1"/>
    <col min="28" max="28" width="4.69921875" style="52" customWidth="1"/>
    <col min="29" max="29" width="4.19921875" style="52" customWidth="1"/>
    <col min="30" max="30" width="3" style="52" customWidth="1"/>
    <col min="31" max="31" width="4.3984375" style="52" customWidth="1"/>
    <col min="32" max="33" width="3.3984375" style="52" customWidth="1"/>
    <col min="34" max="34" width="4.3984375" style="52" customWidth="1"/>
    <col min="35" max="35" width="3.3984375" style="52" customWidth="1"/>
    <col min="36" max="36" width="4.69921875" style="52" customWidth="1"/>
    <col min="37" max="37" width="7.09765625" style="52" customWidth="1"/>
    <col min="38" max="38" width="3.19921875" style="52" customWidth="1"/>
    <col min="39" max="39" width="3.3984375" style="52" customWidth="1"/>
    <col min="40" max="40" width="22.09765625" style="82" customWidth="1"/>
    <col min="41" max="41" width="8.3984375" style="82" customWidth="1"/>
    <col min="42" max="42" width="14.3984375" style="82" customWidth="1"/>
    <col min="43" max="43" width="9.8984375" style="82" customWidth="1"/>
    <col min="44" max="51" width="3.3984375" style="82" customWidth="1"/>
    <col min="52" max="57" width="9.8984375" style="82" customWidth="1"/>
    <col min="58" max="1025" width="9.8984375" style="52" customWidth="1"/>
    <col min="1026" max="1026" width="11" style="52" customWidth="1"/>
    <col min="1027" max="16384" width="11" style="52"/>
  </cols>
  <sheetData>
    <row r="2" spans="2:51">
      <c r="N2" s="72" t="s">
        <v>0</v>
      </c>
      <c r="O2" s="72"/>
      <c r="P2" s="72"/>
      <c r="Q2" s="72"/>
      <c r="R2" s="72"/>
      <c r="S2" s="72"/>
      <c r="T2" s="72"/>
      <c r="U2" s="55"/>
      <c r="V2" s="55"/>
      <c r="W2" s="55"/>
      <c r="X2" s="55"/>
      <c r="Y2" s="55"/>
      <c r="Z2" s="55"/>
      <c r="AA2" s="55"/>
      <c r="AB2" s="55"/>
      <c r="AC2" s="55"/>
      <c r="AD2" s="55"/>
      <c r="AE2" s="55"/>
      <c r="AF2" s="55"/>
      <c r="AG2" s="55"/>
      <c r="AH2" s="55"/>
      <c r="AI2" s="55"/>
      <c r="AJ2" s="55"/>
      <c r="AK2" s="55"/>
    </row>
    <row r="3" spans="2:51">
      <c r="N3" s="72" t="s">
        <v>1</v>
      </c>
      <c r="O3" s="72"/>
      <c r="P3" s="72"/>
      <c r="Q3" s="72"/>
      <c r="R3" s="72"/>
      <c r="S3" s="72"/>
      <c r="T3" s="72"/>
      <c r="U3" s="55"/>
      <c r="V3" s="55"/>
      <c r="W3" s="55"/>
      <c r="X3" s="55"/>
      <c r="Y3" s="55"/>
      <c r="Z3" s="55"/>
      <c r="AA3" s="55"/>
      <c r="AB3" s="55"/>
      <c r="AC3" s="55"/>
      <c r="AD3" s="55"/>
      <c r="AE3" s="55"/>
      <c r="AF3" s="55"/>
      <c r="AG3" s="55"/>
      <c r="AH3" s="55"/>
      <c r="AI3" s="55"/>
      <c r="AJ3" s="55"/>
      <c r="AK3" s="55"/>
    </row>
    <row r="4" spans="2:51">
      <c r="N4" s="72" t="s">
        <v>2</v>
      </c>
      <c r="O4" s="72"/>
      <c r="P4" s="72"/>
      <c r="Q4" s="72"/>
      <c r="R4" s="72"/>
      <c r="S4" s="72"/>
      <c r="T4" s="72"/>
      <c r="U4" s="55"/>
      <c r="V4" s="55"/>
      <c r="W4" s="55"/>
      <c r="X4" s="55"/>
      <c r="Y4" s="55"/>
      <c r="Z4" s="55"/>
      <c r="AA4" s="55"/>
      <c r="AB4" s="55"/>
      <c r="AC4" s="55"/>
      <c r="AD4" s="55"/>
      <c r="AE4" s="55"/>
      <c r="AF4" s="55"/>
      <c r="AG4" s="55"/>
      <c r="AH4" s="55"/>
      <c r="AI4" s="55"/>
      <c r="AJ4" s="55"/>
      <c r="AK4" s="55"/>
    </row>
    <row r="5" spans="2:51">
      <c r="N5" s="72" t="s">
        <v>3</v>
      </c>
      <c r="O5" s="72"/>
      <c r="P5" s="72"/>
      <c r="Q5" s="72"/>
      <c r="R5" s="72"/>
      <c r="S5" s="72"/>
      <c r="T5" s="72"/>
      <c r="U5" s="55"/>
      <c r="V5" s="55"/>
      <c r="W5" s="55"/>
      <c r="X5" s="55"/>
      <c r="Y5" s="55"/>
      <c r="Z5" s="55"/>
      <c r="AA5" s="55"/>
      <c r="AB5" s="55"/>
      <c r="AC5" s="55"/>
      <c r="AD5" s="55"/>
      <c r="AE5" s="55"/>
      <c r="AF5" s="55"/>
      <c r="AG5" s="55"/>
      <c r="AH5" s="55"/>
      <c r="AI5" s="55"/>
      <c r="AJ5" s="55"/>
      <c r="AK5" s="55"/>
    </row>
    <row r="6" spans="2:51">
      <c r="N6" s="71" t="s">
        <v>4</v>
      </c>
      <c r="O6" s="71"/>
      <c r="P6" s="71"/>
      <c r="Q6" s="71"/>
      <c r="R6" s="71"/>
      <c r="S6" s="71"/>
      <c r="T6" s="71"/>
      <c r="U6" s="55"/>
      <c r="V6" s="55"/>
      <c r="W6" s="55"/>
      <c r="X6" s="55"/>
      <c r="Y6" s="55"/>
      <c r="Z6" s="55"/>
      <c r="AA6" s="55"/>
      <c r="AB6" s="55"/>
      <c r="AC6" s="55"/>
      <c r="AD6" s="55"/>
      <c r="AE6" s="55"/>
      <c r="AF6" s="55"/>
      <c r="AG6" s="55"/>
      <c r="AH6" s="55"/>
      <c r="AI6" s="55"/>
      <c r="AJ6" s="55"/>
      <c r="AK6" s="55"/>
    </row>
    <row r="7" spans="2:51" ht="14.4" thickBot="1"/>
    <row r="8" spans="2:51" ht="14.4" thickBot="1">
      <c r="B8" s="321"/>
      <c r="C8" s="322"/>
      <c r="D8" s="322"/>
      <c r="E8" s="322"/>
      <c r="F8" s="322"/>
      <c r="G8" s="322"/>
      <c r="H8" s="322"/>
      <c r="I8" s="327" t="s">
        <v>5</v>
      </c>
      <c r="J8" s="327"/>
      <c r="K8" s="327"/>
      <c r="L8" s="327"/>
      <c r="M8" s="327"/>
      <c r="N8" s="327"/>
      <c r="O8" s="327"/>
      <c r="P8" s="327"/>
      <c r="Q8" s="327"/>
      <c r="R8" s="327"/>
      <c r="S8" s="327"/>
      <c r="T8" s="327"/>
      <c r="U8" s="327"/>
      <c r="V8" s="327"/>
      <c r="W8" s="327"/>
      <c r="X8" s="327"/>
      <c r="Y8" s="327"/>
      <c r="Z8" s="327"/>
      <c r="AA8" s="327"/>
      <c r="AB8" s="327" t="s">
        <v>6</v>
      </c>
      <c r="AC8" s="327"/>
      <c r="AD8" s="327"/>
      <c r="AE8" s="327"/>
      <c r="AF8" s="328" t="s">
        <v>7</v>
      </c>
      <c r="AG8" s="328"/>
      <c r="AH8" s="328"/>
      <c r="AI8" s="328"/>
      <c r="AJ8" s="328"/>
      <c r="AK8" s="329"/>
    </row>
    <row r="9" spans="2:51" ht="19.5" customHeight="1" thickBot="1">
      <c r="B9" s="323"/>
      <c r="C9" s="324"/>
      <c r="D9" s="324"/>
      <c r="E9" s="324"/>
      <c r="F9" s="324"/>
      <c r="G9" s="324"/>
      <c r="H9" s="324"/>
      <c r="I9" s="330" t="s">
        <v>8</v>
      </c>
      <c r="J9" s="330"/>
      <c r="K9" s="330"/>
      <c r="L9" s="330"/>
      <c r="M9" s="330"/>
      <c r="N9" s="330"/>
      <c r="O9" s="330"/>
      <c r="P9" s="330"/>
      <c r="Q9" s="330"/>
      <c r="R9" s="330"/>
      <c r="S9" s="330"/>
      <c r="T9" s="330"/>
      <c r="U9" s="330"/>
      <c r="V9" s="330"/>
      <c r="W9" s="330"/>
      <c r="X9" s="330"/>
      <c r="Y9" s="330"/>
      <c r="Z9" s="330"/>
      <c r="AA9" s="330"/>
      <c r="AB9" s="332" t="s">
        <v>9</v>
      </c>
      <c r="AC9" s="332"/>
      <c r="AD9" s="332"/>
      <c r="AE9" s="332"/>
      <c r="AF9" s="333">
        <v>2</v>
      </c>
      <c r="AG9" s="333"/>
      <c r="AH9" s="333"/>
      <c r="AI9" s="333"/>
      <c r="AJ9" s="333"/>
      <c r="AK9" s="334"/>
    </row>
    <row r="10" spans="2:51" ht="31.5" customHeight="1" thickBot="1">
      <c r="B10" s="323"/>
      <c r="C10" s="324"/>
      <c r="D10" s="324"/>
      <c r="E10" s="324"/>
      <c r="F10" s="324"/>
      <c r="G10" s="324"/>
      <c r="H10" s="324"/>
      <c r="I10" s="330"/>
      <c r="J10" s="330"/>
      <c r="K10" s="330"/>
      <c r="L10" s="330"/>
      <c r="M10" s="330"/>
      <c r="N10" s="330"/>
      <c r="O10" s="330"/>
      <c r="P10" s="330"/>
      <c r="Q10" s="330"/>
      <c r="R10" s="330"/>
      <c r="S10" s="330"/>
      <c r="T10" s="330"/>
      <c r="U10" s="330"/>
      <c r="V10" s="330"/>
      <c r="W10" s="330"/>
      <c r="X10" s="330"/>
      <c r="Y10" s="330"/>
      <c r="Z10" s="330"/>
      <c r="AA10" s="330"/>
      <c r="AB10" s="335" t="s">
        <v>10</v>
      </c>
      <c r="AC10" s="335"/>
      <c r="AD10" s="335"/>
      <c r="AE10" s="335"/>
      <c r="AF10" s="336">
        <v>44012</v>
      </c>
      <c r="AG10" s="336"/>
      <c r="AH10" s="336"/>
      <c r="AI10" s="336"/>
      <c r="AJ10" s="336"/>
      <c r="AK10" s="337"/>
    </row>
    <row r="11" spans="2:51" ht="21" customHeight="1" thickBot="1">
      <c r="B11" s="325"/>
      <c r="C11" s="326"/>
      <c r="D11" s="326"/>
      <c r="E11" s="326"/>
      <c r="F11" s="326"/>
      <c r="G11" s="326"/>
      <c r="H11" s="326"/>
      <c r="I11" s="331"/>
      <c r="J11" s="331"/>
      <c r="K11" s="331"/>
      <c r="L11" s="331"/>
      <c r="M11" s="331"/>
      <c r="N11" s="331"/>
      <c r="O11" s="331"/>
      <c r="P11" s="331"/>
      <c r="Q11" s="331"/>
      <c r="R11" s="331"/>
      <c r="S11" s="331"/>
      <c r="T11" s="331"/>
      <c r="U11" s="331"/>
      <c r="V11" s="331"/>
      <c r="W11" s="331"/>
      <c r="X11" s="331"/>
      <c r="Y11" s="331"/>
      <c r="Z11" s="331"/>
      <c r="AA11" s="331"/>
      <c r="AB11" s="338" t="s">
        <v>11</v>
      </c>
      <c r="AC11" s="338"/>
      <c r="AD11" s="338"/>
      <c r="AE11" s="338"/>
      <c r="AF11" s="344" t="s">
        <v>12</v>
      </c>
      <c r="AG11" s="344"/>
      <c r="AH11" s="344"/>
      <c r="AI11" s="344"/>
      <c r="AJ11" s="344"/>
      <c r="AK11" s="345"/>
    </row>
    <row r="12" spans="2:51" ht="14.25" customHeight="1" thickBot="1"/>
    <row r="13" spans="2:51" ht="18" customHeight="1" thickBot="1">
      <c r="B13" s="346" t="s">
        <v>13</v>
      </c>
      <c r="C13" s="346"/>
      <c r="D13" s="346"/>
      <c r="E13" s="346"/>
      <c r="F13" s="346"/>
      <c r="G13" s="346"/>
      <c r="H13" s="346"/>
      <c r="I13" s="346"/>
      <c r="J13" s="346"/>
      <c r="K13" s="346"/>
      <c r="L13" s="346"/>
      <c r="M13" s="346"/>
      <c r="N13" s="346"/>
      <c r="O13" s="346"/>
      <c r="P13" s="346"/>
      <c r="Q13" s="346"/>
      <c r="R13" s="346"/>
      <c r="S13" s="346"/>
      <c r="T13" s="346"/>
      <c r="U13" s="346"/>
      <c r="V13" s="346"/>
      <c r="W13" s="346"/>
      <c r="X13" s="346"/>
      <c r="Y13" s="346"/>
      <c r="Z13" s="346"/>
      <c r="AA13" s="346"/>
      <c r="AB13" s="346"/>
      <c r="AC13" s="346"/>
      <c r="AD13" s="346"/>
      <c r="AE13" s="346"/>
      <c r="AF13" s="346"/>
      <c r="AG13" s="346"/>
      <c r="AH13" s="346"/>
      <c r="AI13" s="346"/>
      <c r="AJ13" s="346"/>
      <c r="AK13" s="346"/>
      <c r="AL13" s="80"/>
      <c r="AM13" s="80"/>
    </row>
    <row r="14" spans="2:51" ht="13.95" customHeight="1" thickBot="1">
      <c r="B14" s="346"/>
      <c r="C14" s="346"/>
      <c r="D14" s="346"/>
      <c r="E14" s="346"/>
      <c r="F14" s="346"/>
      <c r="G14" s="346"/>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80"/>
      <c r="AM14" s="80"/>
    </row>
    <row r="15" spans="2:51" ht="25.2" customHeight="1" thickBot="1">
      <c r="B15" s="346" t="s">
        <v>332</v>
      </c>
      <c r="C15" s="346"/>
      <c r="D15" s="346"/>
      <c r="E15" s="346"/>
      <c r="F15" s="346"/>
      <c r="G15" s="346"/>
      <c r="H15" s="346"/>
      <c r="I15" s="346"/>
      <c r="J15" s="346"/>
      <c r="K15" s="346"/>
      <c r="L15" s="346"/>
      <c r="M15" s="346"/>
      <c r="N15" s="346"/>
      <c r="O15" s="346"/>
      <c r="P15" s="346"/>
      <c r="Q15" s="346"/>
      <c r="R15" s="346"/>
      <c r="S15" s="346"/>
      <c r="T15" s="346"/>
      <c r="U15" s="346"/>
      <c r="V15" s="346"/>
      <c r="W15" s="346"/>
      <c r="X15" s="346"/>
      <c r="Y15" s="346"/>
      <c r="Z15" s="346"/>
      <c r="AA15" s="346"/>
      <c r="AB15" s="346"/>
      <c r="AC15" s="346"/>
      <c r="AD15" s="346"/>
      <c r="AE15" s="346"/>
      <c r="AF15" s="346"/>
      <c r="AG15" s="346"/>
      <c r="AH15" s="346"/>
      <c r="AI15" s="346"/>
      <c r="AJ15" s="346"/>
      <c r="AK15" s="346"/>
    </row>
    <row r="16" spans="2:51" ht="25.2" customHeight="1" thickBot="1">
      <c r="B16" s="339" t="s">
        <v>14</v>
      </c>
      <c r="C16" s="339"/>
      <c r="D16" s="339"/>
      <c r="E16" s="339"/>
      <c r="F16" s="339"/>
      <c r="G16" s="339"/>
      <c r="H16" s="340" t="s">
        <v>400</v>
      </c>
      <c r="I16" s="340"/>
      <c r="J16" s="340"/>
      <c r="K16" s="340"/>
      <c r="L16" s="340"/>
      <c r="M16" s="340"/>
      <c r="N16" s="340"/>
      <c r="O16" s="340"/>
      <c r="P16" s="340"/>
      <c r="Q16" s="340"/>
      <c r="R16" s="340"/>
      <c r="S16" s="340"/>
      <c r="T16" s="340"/>
      <c r="U16" s="340"/>
      <c r="V16" s="340"/>
      <c r="W16" s="340"/>
      <c r="X16" s="340"/>
      <c r="Y16" s="340"/>
      <c r="Z16" s="340"/>
      <c r="AA16" s="340"/>
      <c r="AB16" s="340"/>
      <c r="AC16" s="340"/>
      <c r="AD16" s="340"/>
      <c r="AE16" s="340"/>
      <c r="AF16" s="340"/>
      <c r="AG16" s="340"/>
      <c r="AH16" s="340"/>
      <c r="AI16" s="340"/>
      <c r="AJ16" s="340"/>
      <c r="AK16" s="340"/>
      <c r="AT16" s="320"/>
      <c r="AU16" s="320"/>
      <c r="AV16" s="320"/>
      <c r="AW16" s="320"/>
      <c r="AX16" s="320"/>
      <c r="AY16" s="320"/>
    </row>
    <row r="17" spans="1:57" ht="22.35" customHeight="1" thickBot="1">
      <c r="B17" s="339" t="s">
        <v>15</v>
      </c>
      <c r="C17" s="339"/>
      <c r="D17" s="339"/>
      <c r="E17" s="339"/>
      <c r="F17" s="340" t="s">
        <v>436</v>
      </c>
      <c r="G17" s="340"/>
      <c r="H17" s="340"/>
      <c r="I17" s="340"/>
      <c r="J17" s="340"/>
      <c r="K17" s="340"/>
      <c r="L17" s="340"/>
      <c r="M17" s="340"/>
      <c r="N17" s="340"/>
      <c r="O17" s="340"/>
      <c r="P17" s="340"/>
      <c r="Q17" s="340"/>
      <c r="R17" s="340"/>
      <c r="S17" s="340"/>
      <c r="T17" s="340"/>
      <c r="U17" s="340"/>
      <c r="V17" s="340"/>
      <c r="W17" s="340"/>
      <c r="X17" s="340"/>
      <c r="Y17" s="340"/>
      <c r="Z17" s="341" t="s">
        <v>16</v>
      </c>
      <c r="AA17" s="341"/>
      <c r="AB17" s="340" t="s">
        <v>17</v>
      </c>
      <c r="AC17" s="340"/>
      <c r="AD17" s="340"/>
      <c r="AE17" s="340"/>
      <c r="AF17" s="340"/>
      <c r="AG17" s="340"/>
      <c r="AH17" s="340"/>
      <c r="AI17" s="340"/>
      <c r="AJ17" s="340"/>
      <c r="AK17" s="340"/>
    </row>
    <row r="18" spans="1:57" s="316" customFormat="1" ht="22.35" customHeight="1" thickBot="1">
      <c r="B18" s="339" t="s">
        <v>438</v>
      </c>
      <c r="C18" s="339"/>
      <c r="D18" s="339"/>
      <c r="E18" s="339"/>
      <c r="F18" s="352" t="s">
        <v>439</v>
      </c>
      <c r="G18" s="353"/>
      <c r="H18" s="353"/>
      <c r="I18" s="353"/>
      <c r="J18" s="353"/>
      <c r="K18" s="353"/>
      <c r="L18" s="353"/>
      <c r="M18" s="353"/>
      <c r="N18" s="353"/>
      <c r="O18" s="353"/>
      <c r="P18" s="353"/>
      <c r="Q18" s="353"/>
      <c r="R18" s="353"/>
      <c r="S18" s="353"/>
      <c r="T18" s="353"/>
      <c r="U18" s="353"/>
      <c r="V18" s="353"/>
      <c r="W18" s="353"/>
      <c r="X18" s="353"/>
      <c r="Y18" s="354"/>
      <c r="Z18" s="341" t="s">
        <v>16</v>
      </c>
      <c r="AA18" s="341"/>
      <c r="AB18" s="340" t="s">
        <v>437</v>
      </c>
      <c r="AC18" s="340"/>
      <c r="AD18" s="340"/>
      <c r="AE18" s="340"/>
      <c r="AF18" s="340"/>
      <c r="AG18" s="340"/>
      <c r="AH18" s="340"/>
      <c r="AI18" s="340"/>
      <c r="AJ18" s="340"/>
      <c r="AK18" s="340"/>
      <c r="AN18" s="315"/>
      <c r="AO18" s="315"/>
      <c r="AP18" s="315"/>
      <c r="AQ18" s="315"/>
      <c r="AR18" s="315"/>
      <c r="AS18" s="315"/>
      <c r="AT18" s="315"/>
      <c r="AU18" s="315"/>
      <c r="AV18" s="315"/>
      <c r="AW18" s="315"/>
      <c r="AX18" s="315"/>
      <c r="AY18" s="315"/>
      <c r="AZ18" s="315"/>
      <c r="BA18" s="315"/>
      <c r="BB18" s="315"/>
      <c r="BC18" s="315"/>
      <c r="BD18" s="315"/>
      <c r="BE18" s="315"/>
    </row>
    <row r="19" spans="1:57" ht="15" thickBot="1">
      <c r="B19" s="342" t="s">
        <v>18</v>
      </c>
      <c r="C19" s="342"/>
      <c r="D19" s="342"/>
      <c r="E19" s="342"/>
      <c r="F19" s="342"/>
      <c r="G19" s="342"/>
      <c r="H19" s="342"/>
      <c r="I19" s="342"/>
      <c r="J19" s="342"/>
      <c r="K19" s="342"/>
      <c r="L19" s="342"/>
      <c r="M19" s="342"/>
      <c r="N19" s="342"/>
      <c r="O19" s="342"/>
      <c r="P19" s="342"/>
      <c r="Q19" s="342"/>
      <c r="R19" s="342"/>
      <c r="S19" s="342"/>
      <c r="T19" s="342"/>
      <c r="U19" s="342"/>
      <c r="V19" s="342"/>
      <c r="W19" s="342"/>
      <c r="X19" s="342"/>
      <c r="Y19" s="342"/>
      <c r="Z19" s="342"/>
      <c r="AA19" s="342"/>
      <c r="AB19" s="342"/>
      <c r="AC19" s="342"/>
      <c r="AD19" s="342"/>
      <c r="AE19" s="342"/>
      <c r="AF19" s="342"/>
      <c r="AG19" s="342"/>
      <c r="AH19" s="342"/>
      <c r="AI19" s="342"/>
      <c r="AJ19" s="342"/>
      <c r="AK19" s="342"/>
    </row>
    <row r="20" spans="1:57">
      <c r="B20" s="343"/>
      <c r="C20" s="343"/>
      <c r="D20" s="343"/>
      <c r="E20" s="343"/>
      <c r="F20" s="343"/>
      <c r="G20" s="343"/>
      <c r="H20" s="343"/>
      <c r="I20" s="343"/>
      <c r="J20" s="343"/>
      <c r="K20" s="343"/>
      <c r="L20" s="343"/>
      <c r="M20" s="343"/>
      <c r="N20" s="343"/>
      <c r="O20" s="343"/>
      <c r="P20" s="343"/>
      <c r="Q20" s="343"/>
      <c r="R20" s="343"/>
      <c r="S20" s="343"/>
      <c r="T20" s="343"/>
      <c r="U20" s="343"/>
      <c r="V20" s="343"/>
      <c r="W20" s="343"/>
      <c r="X20" s="343"/>
      <c r="Y20" s="343"/>
      <c r="Z20" s="343"/>
      <c r="AA20" s="343"/>
      <c r="AB20" s="343"/>
      <c r="AC20" s="343"/>
      <c r="AD20" s="343"/>
      <c r="AE20" s="343"/>
      <c r="AF20" s="343"/>
      <c r="AG20" s="343"/>
      <c r="AH20" s="343"/>
      <c r="AI20" s="343"/>
      <c r="AJ20" s="343"/>
      <c r="AK20" s="343"/>
    </row>
    <row r="21" spans="1:57">
      <c r="B21" s="347" t="s">
        <v>19</v>
      </c>
      <c r="C21" s="347"/>
      <c r="D21" s="347"/>
      <c r="E21" s="347"/>
      <c r="F21" s="347"/>
      <c r="G21" s="347"/>
      <c r="H21" s="347"/>
      <c r="I21" s="348" t="s">
        <v>20</v>
      </c>
      <c r="J21" s="348"/>
      <c r="K21" s="348"/>
      <c r="L21" s="348"/>
      <c r="M21" s="348"/>
      <c r="N21" s="348"/>
      <c r="O21" s="348"/>
      <c r="P21" s="348" t="s">
        <v>20</v>
      </c>
      <c r="Q21" s="348"/>
      <c r="R21" s="348"/>
      <c r="S21" s="348"/>
      <c r="T21" s="348"/>
      <c r="U21" s="348"/>
      <c r="V21" s="348"/>
      <c r="W21" s="348"/>
      <c r="X21" s="348"/>
      <c r="Y21" s="348"/>
      <c r="Z21" s="349" t="s">
        <v>21</v>
      </c>
      <c r="AA21" s="349"/>
      <c r="AB21" s="349"/>
      <c r="AC21" s="349"/>
      <c r="AD21" s="349"/>
      <c r="AE21" s="349"/>
      <c r="AF21" s="350" t="s">
        <v>22</v>
      </c>
      <c r="AG21" s="350"/>
      <c r="AH21" s="350"/>
      <c r="AI21" s="350"/>
      <c r="AJ21" s="350"/>
      <c r="AK21" s="350"/>
    </row>
    <row r="22" spans="1:57">
      <c r="B22" s="347"/>
      <c r="C22" s="347"/>
      <c r="D22" s="347"/>
      <c r="E22" s="347"/>
      <c r="F22" s="347"/>
      <c r="G22" s="347"/>
      <c r="H22" s="347"/>
      <c r="I22" s="348" t="s">
        <v>23</v>
      </c>
      <c r="J22" s="348"/>
      <c r="K22" s="348"/>
      <c r="L22" s="348"/>
      <c r="M22" s="348" t="s">
        <v>24</v>
      </c>
      <c r="N22" s="348"/>
      <c r="O22" s="348"/>
      <c r="P22" s="348" t="s">
        <v>25</v>
      </c>
      <c r="Q22" s="348"/>
      <c r="R22" s="348"/>
      <c r="S22" s="348"/>
      <c r="T22" s="348"/>
      <c r="U22" s="348" t="s">
        <v>26</v>
      </c>
      <c r="V22" s="348"/>
      <c r="W22" s="348"/>
      <c r="X22" s="348"/>
      <c r="Y22" s="348"/>
      <c r="Z22" s="349"/>
      <c r="AA22" s="349"/>
      <c r="AB22" s="349"/>
      <c r="AC22" s="349"/>
      <c r="AD22" s="349"/>
      <c r="AE22" s="349"/>
      <c r="AF22" s="350"/>
      <c r="AG22" s="350"/>
      <c r="AH22" s="350"/>
      <c r="AI22" s="350"/>
      <c r="AJ22" s="350"/>
      <c r="AK22" s="350"/>
    </row>
    <row r="23" spans="1:57">
      <c r="B23" s="351" t="s">
        <v>27</v>
      </c>
      <c r="C23" s="351"/>
      <c r="D23" s="351"/>
      <c r="E23" s="351"/>
      <c r="F23" s="351"/>
      <c r="G23" s="351"/>
      <c r="H23" s="351"/>
      <c r="I23" s="351"/>
      <c r="J23" s="351"/>
      <c r="K23" s="351"/>
      <c r="L23" s="351"/>
      <c r="M23" s="351"/>
      <c r="N23" s="351"/>
      <c r="O23" s="351"/>
      <c r="P23" s="351"/>
      <c r="Q23" s="351"/>
      <c r="R23" s="351"/>
      <c r="S23" s="351"/>
      <c r="T23" s="351"/>
      <c r="U23" s="351"/>
      <c r="V23" s="351"/>
      <c r="W23" s="351"/>
      <c r="X23" s="351"/>
      <c r="Y23" s="351"/>
      <c r="Z23" s="351"/>
      <c r="AA23" s="351"/>
      <c r="AB23" s="351"/>
      <c r="AC23" s="351"/>
      <c r="AD23" s="351"/>
      <c r="AE23" s="351"/>
      <c r="AF23" s="350"/>
      <c r="AG23" s="350"/>
      <c r="AH23" s="350"/>
      <c r="AI23" s="350"/>
      <c r="AJ23" s="350"/>
      <c r="AK23" s="350"/>
    </row>
    <row r="24" spans="1:57" ht="14.4">
      <c r="B24" s="356" t="s">
        <v>28</v>
      </c>
      <c r="C24" s="356"/>
      <c r="D24" s="356"/>
      <c r="E24" s="356"/>
      <c r="F24" s="356"/>
      <c r="G24" s="356"/>
      <c r="H24" s="356"/>
      <c r="I24" s="357">
        <v>6</v>
      </c>
      <c r="J24" s="357"/>
      <c r="K24" s="357"/>
      <c r="L24" s="357"/>
      <c r="M24" s="357">
        <v>1</v>
      </c>
      <c r="N24" s="357"/>
      <c r="O24" s="357"/>
      <c r="P24" s="357">
        <v>2</v>
      </c>
      <c r="Q24" s="357"/>
      <c r="R24" s="357"/>
      <c r="S24" s="357"/>
      <c r="T24" s="357"/>
      <c r="U24" s="357">
        <v>2</v>
      </c>
      <c r="V24" s="357"/>
      <c r="W24" s="357"/>
      <c r="X24" s="357"/>
      <c r="Y24" s="357"/>
      <c r="Z24" s="358">
        <v>0.75</v>
      </c>
      <c r="AA24" s="358"/>
      <c r="AB24" s="358"/>
      <c r="AC24" s="358"/>
      <c r="AD24" s="358"/>
      <c r="AE24" s="358"/>
      <c r="AF24" s="355">
        <v>0</v>
      </c>
      <c r="AG24" s="355"/>
      <c r="AH24" s="355"/>
      <c r="AI24" s="355"/>
      <c r="AJ24" s="355"/>
      <c r="AK24" s="355"/>
    </row>
    <row r="25" spans="1:57" ht="14.4">
      <c r="B25" s="356" t="s">
        <v>29</v>
      </c>
      <c r="C25" s="356"/>
      <c r="D25" s="356"/>
      <c r="E25" s="356"/>
      <c r="F25" s="356"/>
      <c r="G25" s="356"/>
      <c r="H25" s="356"/>
      <c r="I25" s="357">
        <v>6</v>
      </c>
      <c r="J25" s="357"/>
      <c r="K25" s="357"/>
      <c r="L25" s="357"/>
      <c r="M25" s="357">
        <v>1</v>
      </c>
      <c r="N25" s="357"/>
      <c r="O25" s="357"/>
      <c r="P25" s="357">
        <v>0</v>
      </c>
      <c r="Q25" s="357"/>
      <c r="R25" s="357"/>
      <c r="S25" s="357"/>
      <c r="T25" s="357"/>
      <c r="U25" s="357">
        <v>2</v>
      </c>
      <c r="V25" s="357"/>
      <c r="W25" s="357"/>
      <c r="X25" s="357"/>
      <c r="Y25" s="357"/>
      <c r="Z25" s="358">
        <v>0.75</v>
      </c>
      <c r="AA25" s="358"/>
      <c r="AB25" s="358"/>
      <c r="AC25" s="358"/>
      <c r="AD25" s="358"/>
      <c r="AE25" s="358"/>
      <c r="AF25" s="355">
        <v>0</v>
      </c>
      <c r="AG25" s="355"/>
      <c r="AH25" s="355"/>
      <c r="AI25" s="355"/>
      <c r="AJ25" s="355"/>
      <c r="AK25" s="355"/>
    </row>
    <row r="26" spans="1:57">
      <c r="B26" s="362"/>
      <c r="C26" s="362"/>
      <c r="D26" s="362"/>
      <c r="E26" s="362"/>
      <c r="F26" s="362"/>
      <c r="G26" s="362"/>
      <c r="H26" s="362"/>
      <c r="I26" s="362"/>
      <c r="J26" s="362"/>
      <c r="K26" s="362"/>
      <c r="L26" s="362"/>
      <c r="M26" s="362"/>
      <c r="N26" s="362"/>
      <c r="O26" s="362"/>
      <c r="P26" s="362"/>
      <c r="Q26" s="362"/>
      <c r="R26" s="362"/>
      <c r="S26" s="362"/>
      <c r="T26" s="362"/>
      <c r="U26" s="362"/>
      <c r="V26" s="362"/>
      <c r="W26" s="362"/>
      <c r="X26" s="362"/>
      <c r="Y26" s="362"/>
      <c r="Z26" s="362"/>
      <c r="AA26" s="362"/>
      <c r="AB26" s="362"/>
      <c r="AC26" s="362"/>
      <c r="AD26" s="362"/>
      <c r="AE26" s="362"/>
      <c r="AF26" s="362"/>
      <c r="AG26" s="362"/>
      <c r="AH26" s="362"/>
      <c r="AI26" s="362"/>
      <c r="AJ26" s="362"/>
      <c r="AK26" s="362"/>
    </row>
    <row r="27" spans="1:57" ht="14.4">
      <c r="B27" s="347" t="s">
        <v>30</v>
      </c>
      <c r="C27" s="347"/>
      <c r="D27" s="347"/>
      <c r="E27" s="347"/>
      <c r="F27" s="347"/>
      <c r="G27" s="347"/>
      <c r="H27" s="347"/>
      <c r="I27" s="3" t="s">
        <v>409</v>
      </c>
      <c r="J27" s="4"/>
      <c r="K27" s="363" t="s">
        <v>31</v>
      </c>
      <c r="L27" s="363"/>
      <c r="M27" s="363"/>
      <c r="N27" s="363"/>
      <c r="O27" s="363"/>
      <c r="P27" s="363" t="s">
        <v>32</v>
      </c>
      <c r="Q27" s="363"/>
      <c r="R27" s="363"/>
      <c r="S27" s="363"/>
      <c r="T27" s="363"/>
      <c r="U27" s="363"/>
      <c r="V27" s="363"/>
      <c r="W27" s="363"/>
      <c r="X27" s="363"/>
      <c r="Y27" s="363"/>
      <c r="Z27" s="364" t="s">
        <v>33</v>
      </c>
      <c r="AA27" s="364"/>
      <c r="AB27" s="364"/>
      <c r="AC27" s="364"/>
      <c r="AD27" s="364"/>
      <c r="AE27" s="364"/>
      <c r="AF27" s="365" t="s">
        <v>34</v>
      </c>
      <c r="AG27" s="365"/>
      <c r="AH27" s="365"/>
      <c r="AI27" s="365"/>
      <c r="AJ27" s="365"/>
      <c r="AK27" s="365"/>
    </row>
    <row r="28" spans="1:57" ht="14.4">
      <c r="B28" s="347"/>
      <c r="C28" s="347"/>
      <c r="D28" s="347"/>
      <c r="E28" s="347"/>
      <c r="F28" s="347"/>
      <c r="G28" s="347"/>
      <c r="H28" s="347"/>
      <c r="I28" s="205" t="s">
        <v>28</v>
      </c>
      <c r="J28" s="205" t="s">
        <v>29</v>
      </c>
      <c r="K28" s="363" t="s">
        <v>28</v>
      </c>
      <c r="L28" s="363"/>
      <c r="M28" s="363" t="s">
        <v>29</v>
      </c>
      <c r="N28" s="363"/>
      <c r="O28" s="363"/>
      <c r="P28" s="363" t="s">
        <v>28</v>
      </c>
      <c r="Q28" s="363"/>
      <c r="R28" s="363"/>
      <c r="S28" s="363"/>
      <c r="T28" s="363"/>
      <c r="U28" s="363" t="s">
        <v>29</v>
      </c>
      <c r="V28" s="363"/>
      <c r="W28" s="363"/>
      <c r="X28" s="363"/>
      <c r="Y28" s="363"/>
      <c r="Z28" s="364"/>
      <c r="AA28" s="364"/>
      <c r="AB28" s="364"/>
      <c r="AC28" s="364"/>
      <c r="AD28" s="364"/>
      <c r="AE28" s="364"/>
      <c r="AF28" s="365"/>
      <c r="AG28" s="365"/>
      <c r="AH28" s="365"/>
      <c r="AI28" s="365"/>
      <c r="AJ28" s="365"/>
      <c r="AK28" s="365"/>
    </row>
    <row r="29" spans="1:57" ht="14.4">
      <c r="A29" s="78" t="s">
        <v>35</v>
      </c>
      <c r="B29" s="361" t="s">
        <v>36</v>
      </c>
      <c r="C29" s="361"/>
      <c r="D29" s="361"/>
      <c r="E29" s="361"/>
      <c r="F29" s="361"/>
      <c r="G29" s="361"/>
      <c r="H29" s="361"/>
      <c r="I29" s="359"/>
      <c r="J29" s="359"/>
      <c r="K29" s="359"/>
      <c r="L29" s="359"/>
      <c r="M29" s="359"/>
      <c r="N29" s="359"/>
      <c r="O29" s="359"/>
      <c r="P29" s="359"/>
      <c r="Q29" s="359"/>
      <c r="R29" s="359"/>
      <c r="S29" s="359"/>
      <c r="T29" s="359"/>
      <c r="U29" s="359"/>
      <c r="V29" s="359"/>
      <c r="W29" s="359"/>
      <c r="X29" s="359"/>
      <c r="Y29" s="359"/>
      <c r="Z29" s="359"/>
      <c r="AA29" s="359"/>
      <c r="AB29" s="359"/>
      <c r="AC29" s="359"/>
      <c r="AD29" s="359"/>
      <c r="AE29" s="359"/>
      <c r="AF29" s="360"/>
      <c r="AG29" s="360"/>
      <c r="AH29" s="360"/>
      <c r="AI29" s="360"/>
      <c r="AJ29" s="360"/>
      <c r="AK29" s="360"/>
    </row>
    <row r="30" spans="1:57" s="211" customFormat="1" ht="86.25" customHeight="1">
      <c r="A30" s="210">
        <v>7</v>
      </c>
      <c r="B30" s="366" t="s">
        <v>37</v>
      </c>
      <c r="C30" s="366"/>
      <c r="D30" s="366"/>
      <c r="E30" s="366"/>
      <c r="F30" s="366"/>
      <c r="G30" s="366"/>
      <c r="H30" s="366"/>
      <c r="I30" s="217">
        <v>0</v>
      </c>
      <c r="J30" s="217">
        <v>0</v>
      </c>
      <c r="K30" s="317">
        <v>0</v>
      </c>
      <c r="L30" s="317"/>
      <c r="M30" s="317">
        <v>0</v>
      </c>
      <c r="N30" s="317"/>
      <c r="O30" s="317"/>
      <c r="P30" s="317">
        <v>0.9</v>
      </c>
      <c r="Q30" s="317"/>
      <c r="R30" s="317"/>
      <c r="S30" s="317"/>
      <c r="T30" s="317"/>
      <c r="U30" s="317">
        <v>0.9</v>
      </c>
      <c r="V30" s="317"/>
      <c r="W30" s="317"/>
      <c r="X30" s="317"/>
      <c r="Y30" s="317"/>
      <c r="Z30" s="317">
        <f t="shared" ref="Z30:Z37" si="0">+P30-U30</f>
        <v>0</v>
      </c>
      <c r="AA30" s="317"/>
      <c r="AB30" s="317"/>
      <c r="AC30" s="317"/>
      <c r="AD30" s="317"/>
      <c r="AE30" s="317"/>
      <c r="AF30" s="367" t="s">
        <v>345</v>
      </c>
      <c r="AG30" s="367"/>
      <c r="AH30" s="367"/>
      <c r="AI30" s="367"/>
      <c r="AJ30" s="367"/>
      <c r="AK30" s="367"/>
      <c r="AN30" s="223"/>
      <c r="AO30" s="223"/>
      <c r="AP30" s="223"/>
      <c r="AQ30" s="223"/>
      <c r="AR30" s="218"/>
      <c r="AS30" s="218"/>
      <c r="AT30" s="218"/>
      <c r="AU30" s="218"/>
      <c r="AV30" s="218"/>
      <c r="AW30" s="218"/>
      <c r="AX30" s="218"/>
      <c r="AY30" s="218"/>
      <c r="AZ30" s="218"/>
      <c r="BA30" s="218"/>
      <c r="BB30" s="218"/>
      <c r="BC30" s="218"/>
      <c r="BD30" s="218"/>
      <c r="BE30" s="218"/>
    </row>
    <row r="31" spans="1:57" ht="112.5" customHeight="1">
      <c r="A31" s="79"/>
      <c r="B31" s="366" t="s">
        <v>356</v>
      </c>
      <c r="C31" s="366"/>
      <c r="D31" s="366"/>
      <c r="E31" s="366"/>
      <c r="F31" s="366"/>
      <c r="G31" s="366"/>
      <c r="H31" s="366"/>
      <c r="I31" s="5">
        <v>0.1</v>
      </c>
      <c r="J31" s="5">
        <v>0.1</v>
      </c>
      <c r="K31" s="317">
        <v>0</v>
      </c>
      <c r="L31" s="317"/>
      <c r="M31" s="317">
        <v>0</v>
      </c>
      <c r="N31" s="317"/>
      <c r="O31" s="317"/>
      <c r="P31" s="317">
        <v>0.75</v>
      </c>
      <c r="Q31" s="317"/>
      <c r="R31" s="317"/>
      <c r="S31" s="317"/>
      <c r="T31" s="317"/>
      <c r="U31" s="317">
        <v>0.75</v>
      </c>
      <c r="V31" s="317"/>
      <c r="W31" s="317"/>
      <c r="X31" s="317"/>
      <c r="Y31" s="317"/>
      <c r="Z31" s="317">
        <f t="shared" ref="Z31" si="1">+P31-U31</f>
        <v>0</v>
      </c>
      <c r="AA31" s="317"/>
      <c r="AB31" s="317"/>
      <c r="AC31" s="317"/>
      <c r="AD31" s="317"/>
      <c r="AE31" s="317"/>
      <c r="AF31" s="319" t="s">
        <v>373</v>
      </c>
      <c r="AG31" s="319"/>
      <c r="AH31" s="319"/>
      <c r="AI31" s="319"/>
      <c r="AJ31" s="319"/>
      <c r="AK31" s="319"/>
      <c r="AN31" s="83"/>
      <c r="AO31" s="83"/>
      <c r="AP31" s="83"/>
      <c r="AQ31" s="83"/>
    </row>
    <row r="32" spans="1:57" ht="104.25" customHeight="1">
      <c r="A32" s="79">
        <v>9</v>
      </c>
      <c r="B32" s="366" t="s">
        <v>38</v>
      </c>
      <c r="C32" s="366"/>
      <c r="D32" s="366"/>
      <c r="E32" s="366"/>
      <c r="F32" s="366"/>
      <c r="G32" s="366"/>
      <c r="H32" s="366"/>
      <c r="I32" s="5">
        <v>0</v>
      </c>
      <c r="J32" s="5">
        <v>0</v>
      </c>
      <c r="K32" s="317">
        <v>0</v>
      </c>
      <c r="L32" s="317"/>
      <c r="M32" s="317">
        <v>0</v>
      </c>
      <c r="N32" s="317"/>
      <c r="O32" s="317"/>
      <c r="P32" s="317">
        <v>0.8</v>
      </c>
      <c r="Q32" s="317"/>
      <c r="R32" s="317"/>
      <c r="S32" s="317"/>
      <c r="T32" s="317"/>
      <c r="U32" s="317">
        <v>0.8</v>
      </c>
      <c r="V32" s="317"/>
      <c r="W32" s="317"/>
      <c r="X32" s="317"/>
      <c r="Y32" s="317"/>
      <c r="Z32" s="318">
        <f t="shared" si="0"/>
        <v>0</v>
      </c>
      <c r="AA32" s="318"/>
      <c r="AB32" s="318"/>
      <c r="AC32" s="318"/>
      <c r="AD32" s="318"/>
      <c r="AE32" s="318"/>
      <c r="AF32" s="319" t="s">
        <v>347</v>
      </c>
      <c r="AG32" s="319"/>
      <c r="AH32" s="319"/>
      <c r="AI32" s="319"/>
      <c r="AJ32" s="319"/>
      <c r="AK32" s="319"/>
      <c r="AN32" s="84"/>
      <c r="AO32" s="84"/>
      <c r="AP32" s="84"/>
      <c r="AQ32" s="84"/>
    </row>
    <row r="33" spans="1:57" s="209" customFormat="1" ht="60" customHeight="1">
      <c r="A33" s="79"/>
      <c r="B33" s="368" t="s">
        <v>321</v>
      </c>
      <c r="C33" s="369"/>
      <c r="D33" s="369"/>
      <c r="E33" s="369"/>
      <c r="F33" s="369"/>
      <c r="G33" s="369"/>
      <c r="H33" s="370"/>
      <c r="I33" s="208">
        <v>0</v>
      </c>
      <c r="J33" s="208">
        <v>0</v>
      </c>
      <c r="K33" s="317">
        <v>0</v>
      </c>
      <c r="L33" s="317"/>
      <c r="M33" s="317">
        <v>0</v>
      </c>
      <c r="N33" s="317"/>
      <c r="O33" s="317"/>
      <c r="P33" s="317">
        <v>0.9</v>
      </c>
      <c r="Q33" s="317"/>
      <c r="R33" s="317"/>
      <c r="S33" s="317"/>
      <c r="T33" s="317"/>
      <c r="U33" s="317">
        <v>0.9</v>
      </c>
      <c r="V33" s="317"/>
      <c r="W33" s="317"/>
      <c r="X33" s="317"/>
      <c r="Y33" s="317"/>
      <c r="Z33" s="318">
        <f t="shared" ref="Z33" si="2">+P33-U33</f>
        <v>0</v>
      </c>
      <c r="AA33" s="318"/>
      <c r="AB33" s="318"/>
      <c r="AC33" s="318"/>
      <c r="AD33" s="318"/>
      <c r="AE33" s="318"/>
      <c r="AF33" s="319" t="s">
        <v>350</v>
      </c>
      <c r="AG33" s="319"/>
      <c r="AH33" s="319"/>
      <c r="AI33" s="319"/>
      <c r="AJ33" s="319"/>
      <c r="AK33" s="319"/>
      <c r="AN33" s="84"/>
      <c r="AO33" s="84"/>
      <c r="AP33" s="84"/>
      <c r="AQ33" s="84"/>
      <c r="AR33" s="207"/>
      <c r="AS33" s="207"/>
      <c r="AT33" s="207"/>
      <c r="AU33" s="207"/>
      <c r="AV33" s="207"/>
      <c r="AW33" s="207"/>
      <c r="AX33" s="207"/>
      <c r="AY33" s="207"/>
      <c r="AZ33" s="207"/>
      <c r="BA33" s="207"/>
      <c r="BB33" s="207"/>
      <c r="BC33" s="207"/>
      <c r="BD33" s="207"/>
      <c r="BE33" s="207"/>
    </row>
    <row r="34" spans="1:57" s="285" customFormat="1" ht="60" customHeight="1">
      <c r="A34" s="79"/>
      <c r="B34" s="368" t="s">
        <v>360</v>
      </c>
      <c r="C34" s="369"/>
      <c r="D34" s="369"/>
      <c r="E34" s="369"/>
      <c r="F34" s="369"/>
      <c r="G34" s="369"/>
      <c r="H34" s="370"/>
      <c r="I34" s="283">
        <v>0.2</v>
      </c>
      <c r="J34" s="283">
        <v>0.2</v>
      </c>
      <c r="K34" s="317">
        <v>0.1</v>
      </c>
      <c r="L34" s="317"/>
      <c r="M34" s="317">
        <v>0.1</v>
      </c>
      <c r="N34" s="317"/>
      <c r="O34" s="317"/>
      <c r="P34" s="317">
        <v>0.3</v>
      </c>
      <c r="Q34" s="317"/>
      <c r="R34" s="317"/>
      <c r="S34" s="317"/>
      <c r="T34" s="317"/>
      <c r="U34" s="317">
        <v>0.3</v>
      </c>
      <c r="V34" s="317"/>
      <c r="W34" s="317"/>
      <c r="X34" s="317"/>
      <c r="Y34" s="317"/>
      <c r="Z34" s="318">
        <f t="shared" ref="Z34" si="3">+P34-U34</f>
        <v>0</v>
      </c>
      <c r="AA34" s="318"/>
      <c r="AB34" s="318"/>
      <c r="AC34" s="318"/>
      <c r="AD34" s="318"/>
      <c r="AE34" s="318"/>
      <c r="AF34" s="319" t="s">
        <v>401</v>
      </c>
      <c r="AG34" s="319"/>
      <c r="AH34" s="319"/>
      <c r="AI34" s="319"/>
      <c r="AJ34" s="319"/>
      <c r="AK34" s="319"/>
      <c r="AN34" s="84"/>
      <c r="AO34" s="84"/>
      <c r="AP34" s="84"/>
      <c r="AQ34" s="84"/>
      <c r="AR34" s="284"/>
      <c r="AS34" s="284"/>
      <c r="AT34" s="284"/>
      <c r="AU34" s="284"/>
      <c r="AV34" s="284"/>
      <c r="AW34" s="284"/>
      <c r="AX34" s="284"/>
      <c r="AY34" s="284"/>
      <c r="AZ34" s="284"/>
      <c r="BA34" s="284"/>
      <c r="BB34" s="284"/>
      <c r="BC34" s="284"/>
      <c r="BD34" s="284"/>
      <c r="BE34" s="284"/>
    </row>
    <row r="35" spans="1:57" s="233" customFormat="1" ht="64.5" customHeight="1">
      <c r="A35" s="210">
        <v>15</v>
      </c>
      <c r="B35" s="366" t="s">
        <v>351</v>
      </c>
      <c r="C35" s="366"/>
      <c r="D35" s="366"/>
      <c r="E35" s="366"/>
      <c r="F35" s="366"/>
      <c r="G35" s="366"/>
      <c r="H35" s="366"/>
      <c r="I35" s="231">
        <v>0</v>
      </c>
      <c r="J35" s="231">
        <v>0</v>
      </c>
      <c r="K35" s="317">
        <v>0</v>
      </c>
      <c r="L35" s="317"/>
      <c r="M35" s="317">
        <v>0</v>
      </c>
      <c r="N35" s="317"/>
      <c r="O35" s="317"/>
      <c r="P35" s="317">
        <v>0.95</v>
      </c>
      <c r="Q35" s="317"/>
      <c r="R35" s="317"/>
      <c r="S35" s="317"/>
      <c r="T35" s="317"/>
      <c r="U35" s="317">
        <v>0.95</v>
      </c>
      <c r="V35" s="317"/>
      <c r="W35" s="317"/>
      <c r="X35" s="317"/>
      <c r="Y35" s="317"/>
      <c r="Z35" s="317">
        <f t="shared" ref="Z35" si="4">+P35-U35</f>
        <v>0</v>
      </c>
      <c r="AA35" s="317"/>
      <c r="AB35" s="317"/>
      <c r="AC35" s="317"/>
      <c r="AD35" s="317"/>
      <c r="AE35" s="317"/>
      <c r="AF35" s="367" t="s">
        <v>357</v>
      </c>
      <c r="AG35" s="367"/>
      <c r="AH35" s="367"/>
      <c r="AI35" s="367"/>
      <c r="AJ35" s="367"/>
      <c r="AK35" s="367"/>
      <c r="AN35" s="84"/>
      <c r="AO35" s="84"/>
      <c r="AP35" s="84"/>
      <c r="AQ35" s="84"/>
      <c r="AR35" s="232"/>
      <c r="AS35" s="232"/>
      <c r="AT35" s="232"/>
      <c r="AU35" s="232"/>
      <c r="AV35" s="232"/>
      <c r="AW35" s="232"/>
      <c r="AX35" s="232"/>
      <c r="AY35" s="232"/>
      <c r="AZ35" s="232"/>
      <c r="BA35" s="232"/>
      <c r="BB35" s="232"/>
      <c r="BC35" s="232"/>
      <c r="BD35" s="232"/>
      <c r="BE35" s="232"/>
    </row>
    <row r="36" spans="1:57" s="211" customFormat="1" ht="105" customHeight="1">
      <c r="A36" s="210"/>
      <c r="B36" s="366" t="s">
        <v>348</v>
      </c>
      <c r="C36" s="366"/>
      <c r="D36" s="366"/>
      <c r="E36" s="366"/>
      <c r="F36" s="366"/>
      <c r="G36" s="366"/>
      <c r="H36" s="366"/>
      <c r="I36" s="217">
        <v>0</v>
      </c>
      <c r="J36" s="217">
        <v>0</v>
      </c>
      <c r="K36" s="317">
        <v>0.2</v>
      </c>
      <c r="L36" s="317"/>
      <c r="M36" s="317">
        <v>0.2</v>
      </c>
      <c r="N36" s="317"/>
      <c r="O36" s="317"/>
      <c r="P36" s="317">
        <v>0.7</v>
      </c>
      <c r="Q36" s="317"/>
      <c r="R36" s="317"/>
      <c r="S36" s="317"/>
      <c r="T36" s="317"/>
      <c r="U36" s="317">
        <v>0.7</v>
      </c>
      <c r="V36" s="317"/>
      <c r="W36" s="317"/>
      <c r="X36" s="317"/>
      <c r="Y36" s="317"/>
      <c r="Z36" s="317">
        <f t="shared" ref="Z36" si="5">+P36-U36</f>
        <v>0</v>
      </c>
      <c r="AA36" s="317"/>
      <c r="AB36" s="317"/>
      <c r="AC36" s="317"/>
      <c r="AD36" s="317"/>
      <c r="AE36" s="317"/>
      <c r="AF36" s="367" t="s">
        <v>402</v>
      </c>
      <c r="AG36" s="367"/>
      <c r="AH36" s="367"/>
      <c r="AI36" s="367"/>
      <c r="AJ36" s="367"/>
      <c r="AK36" s="367"/>
      <c r="AN36" s="223"/>
      <c r="AO36" s="223"/>
      <c r="AP36" s="223"/>
      <c r="AQ36" s="223"/>
      <c r="AR36" s="218"/>
      <c r="AS36" s="218"/>
      <c r="AT36" s="218"/>
      <c r="AU36" s="218"/>
      <c r="AV36" s="218"/>
      <c r="AW36" s="218"/>
      <c r="AX36" s="218"/>
      <c r="AY36" s="218"/>
      <c r="AZ36" s="218"/>
      <c r="BA36" s="218"/>
      <c r="BB36" s="218"/>
      <c r="BC36" s="218"/>
      <c r="BD36" s="218"/>
      <c r="BE36" s="218"/>
    </row>
    <row r="37" spans="1:57" s="211" customFormat="1" ht="123" customHeight="1" thickBot="1">
      <c r="A37" s="210">
        <v>16</v>
      </c>
      <c r="B37" s="376" t="s">
        <v>403</v>
      </c>
      <c r="C37" s="376"/>
      <c r="D37" s="376"/>
      <c r="E37" s="376"/>
      <c r="F37" s="376"/>
      <c r="G37" s="376"/>
      <c r="H37" s="376"/>
      <c r="I37" s="217">
        <v>0</v>
      </c>
      <c r="J37" s="217">
        <v>0</v>
      </c>
      <c r="K37" s="377">
        <v>0.5</v>
      </c>
      <c r="L37" s="377"/>
      <c r="M37" s="377">
        <v>0.5</v>
      </c>
      <c r="N37" s="377"/>
      <c r="O37" s="377"/>
      <c r="P37" s="377">
        <v>0.5</v>
      </c>
      <c r="Q37" s="377"/>
      <c r="R37" s="377"/>
      <c r="S37" s="377"/>
      <c r="T37" s="377"/>
      <c r="U37" s="377">
        <v>0.5</v>
      </c>
      <c r="V37" s="377"/>
      <c r="W37" s="377"/>
      <c r="X37" s="377"/>
      <c r="Y37" s="377"/>
      <c r="Z37" s="377">
        <f t="shared" si="0"/>
        <v>0</v>
      </c>
      <c r="AA37" s="377"/>
      <c r="AB37" s="377"/>
      <c r="AC37" s="377"/>
      <c r="AD37" s="377"/>
      <c r="AE37" s="377"/>
      <c r="AF37" s="371" t="s">
        <v>404</v>
      </c>
      <c r="AG37" s="371"/>
      <c r="AH37" s="371"/>
      <c r="AI37" s="371"/>
      <c r="AJ37" s="371"/>
      <c r="AK37" s="371"/>
      <c r="AN37" s="222"/>
      <c r="AO37" s="222"/>
      <c r="AP37" s="222"/>
      <c r="AQ37" s="222"/>
      <c r="AR37" s="218"/>
      <c r="AS37" s="218"/>
      <c r="AT37" s="218"/>
      <c r="AU37" s="218"/>
      <c r="AV37" s="218"/>
      <c r="AW37" s="218"/>
      <c r="AX37" s="218"/>
      <c r="AY37" s="218"/>
      <c r="AZ37" s="218"/>
      <c r="BA37" s="218"/>
      <c r="BB37" s="218"/>
      <c r="BC37" s="218"/>
      <c r="BD37" s="218"/>
      <c r="BE37" s="218"/>
    </row>
    <row r="38" spans="1:57" ht="15" thickBot="1">
      <c r="B38" s="372"/>
      <c r="C38" s="372"/>
      <c r="D38" s="372"/>
      <c r="E38" s="372"/>
      <c r="F38" s="372"/>
      <c r="G38" s="372"/>
      <c r="H38" s="372"/>
      <c r="I38" s="373"/>
      <c r="J38" s="373"/>
      <c r="K38" s="373"/>
      <c r="L38" s="373"/>
      <c r="M38" s="373"/>
      <c r="N38" s="373"/>
      <c r="O38" s="373"/>
      <c r="P38" s="373"/>
      <c r="Q38" s="373"/>
      <c r="R38" s="373"/>
      <c r="S38" s="373"/>
      <c r="T38" s="373"/>
      <c r="U38" s="373"/>
      <c r="V38" s="373"/>
      <c r="W38" s="373"/>
      <c r="X38" s="373"/>
      <c r="Y38" s="373"/>
      <c r="Z38" s="374"/>
      <c r="AA38" s="374"/>
      <c r="AB38" s="374"/>
      <c r="AC38" s="374"/>
      <c r="AD38" s="374"/>
      <c r="AE38" s="374"/>
      <c r="AF38" s="375"/>
      <c r="AG38" s="375"/>
      <c r="AH38" s="375"/>
      <c r="AI38" s="375"/>
      <c r="AJ38" s="375"/>
      <c r="AK38" s="375"/>
      <c r="AN38" s="84"/>
      <c r="AO38" s="84"/>
      <c r="AP38" s="84"/>
      <c r="AQ38" s="84"/>
    </row>
    <row r="39" spans="1:57" ht="14.4" thickBot="1">
      <c r="B39" s="384" t="s">
        <v>39</v>
      </c>
      <c r="C39" s="384"/>
      <c r="D39" s="384"/>
      <c r="E39" s="384"/>
      <c r="F39" s="384"/>
      <c r="G39" s="384"/>
      <c r="H39" s="384"/>
      <c r="I39" s="384"/>
      <c r="J39" s="384"/>
      <c r="K39" s="384"/>
      <c r="L39" s="384"/>
      <c r="M39" s="384"/>
      <c r="N39" s="384"/>
      <c r="O39" s="384"/>
      <c r="P39" s="384"/>
      <c r="Q39" s="384"/>
      <c r="R39" s="384"/>
      <c r="S39" s="384"/>
      <c r="T39" s="384"/>
      <c r="U39" s="384"/>
      <c r="V39" s="384"/>
      <c r="W39" s="384"/>
      <c r="X39" s="384"/>
      <c r="Y39" s="384"/>
      <c r="Z39" s="384"/>
      <c r="AA39" s="384"/>
      <c r="AB39" s="384"/>
      <c r="AC39" s="384"/>
      <c r="AD39" s="384"/>
      <c r="AE39" s="384"/>
      <c r="AF39" s="384"/>
      <c r="AG39" s="384"/>
      <c r="AH39" s="384"/>
      <c r="AI39" s="384"/>
      <c r="AJ39" s="384"/>
      <c r="AK39" s="384"/>
    </row>
    <row r="40" spans="1:57" ht="15" thickBot="1">
      <c r="B40" s="385" t="s">
        <v>40</v>
      </c>
      <c r="C40" s="385"/>
      <c r="D40" s="386" t="s">
        <v>41</v>
      </c>
      <c r="E40" s="386"/>
      <c r="F40" s="386"/>
      <c r="G40" s="386"/>
      <c r="H40" s="386"/>
      <c r="I40" s="386"/>
      <c r="J40" s="386"/>
      <c r="K40" s="386"/>
      <c r="L40" s="386"/>
      <c r="M40" s="386"/>
      <c r="N40" s="386"/>
      <c r="O40" s="386"/>
      <c r="P40" s="387" t="s">
        <v>42</v>
      </c>
      <c r="Q40" s="387"/>
      <c r="R40" s="387"/>
      <c r="S40" s="387"/>
      <c r="T40" s="387"/>
      <c r="U40" s="388">
        <v>1</v>
      </c>
      <c r="V40" s="388"/>
      <c r="W40" s="388"/>
      <c r="X40" s="388"/>
      <c r="Y40" s="388"/>
      <c r="Z40" s="389" t="s">
        <v>43</v>
      </c>
      <c r="AA40" s="389"/>
      <c r="AB40" s="389"/>
      <c r="AC40" s="389"/>
      <c r="AD40" s="390"/>
      <c r="AE40" s="390"/>
      <c r="AF40" s="390"/>
      <c r="AG40" s="390"/>
      <c r="AH40" s="390"/>
      <c r="AI40" s="390"/>
      <c r="AJ40" s="390"/>
      <c r="AK40" s="390"/>
    </row>
    <row r="41" spans="1:57" ht="14.4">
      <c r="B41" s="378">
        <v>3</v>
      </c>
      <c r="C41" s="378"/>
      <c r="D41" s="379" t="s">
        <v>44</v>
      </c>
      <c r="E41" s="379"/>
      <c r="F41" s="379"/>
      <c r="G41" s="379"/>
      <c r="H41" s="379"/>
      <c r="I41" s="379"/>
      <c r="J41" s="379"/>
      <c r="K41" s="379"/>
      <c r="L41" s="379"/>
      <c r="M41" s="379"/>
      <c r="N41" s="379"/>
      <c r="O41" s="379"/>
      <c r="P41" s="380" t="s">
        <v>45</v>
      </c>
      <c r="Q41" s="380"/>
      <c r="R41" s="380"/>
      <c r="S41" s="380"/>
      <c r="T41" s="380"/>
      <c r="U41" s="381">
        <v>0.95</v>
      </c>
      <c r="V41" s="381"/>
      <c r="W41" s="381"/>
      <c r="X41" s="381"/>
      <c r="Y41" s="381"/>
      <c r="Z41" s="382" t="s">
        <v>46</v>
      </c>
      <c r="AA41" s="382"/>
      <c r="AB41" s="382"/>
      <c r="AC41" s="382"/>
      <c r="AD41" s="383">
        <v>44150</v>
      </c>
      <c r="AE41" s="383"/>
      <c r="AF41" s="383"/>
      <c r="AG41" s="383"/>
      <c r="AH41" s="383"/>
      <c r="AI41" s="383"/>
      <c r="AJ41" s="383"/>
      <c r="AK41" s="383"/>
    </row>
    <row r="42" spans="1:57">
      <c r="B42" s="391" t="s">
        <v>47</v>
      </c>
      <c r="C42" s="391"/>
      <c r="D42" s="391"/>
      <c r="E42" s="391"/>
      <c r="F42" s="391"/>
      <c r="G42" s="391"/>
      <c r="H42" s="391"/>
      <c r="I42" s="391"/>
      <c r="J42" s="391"/>
      <c r="K42" s="391"/>
      <c r="L42" s="391"/>
      <c r="M42" s="392" t="s">
        <v>48</v>
      </c>
      <c r="N42" s="392"/>
      <c r="O42" s="392"/>
      <c r="P42" s="392"/>
      <c r="Q42" s="392"/>
      <c r="R42" s="392"/>
      <c r="S42" s="392"/>
      <c r="T42" s="392"/>
      <c r="U42" s="392" t="s">
        <v>49</v>
      </c>
      <c r="V42" s="392"/>
      <c r="W42" s="392"/>
      <c r="X42" s="392"/>
      <c r="Y42" s="392"/>
      <c r="Z42" s="392"/>
      <c r="AA42" s="392"/>
      <c r="AB42" s="392" t="s">
        <v>50</v>
      </c>
      <c r="AC42" s="392"/>
      <c r="AD42" s="392"/>
      <c r="AE42" s="392"/>
      <c r="AF42" s="392"/>
      <c r="AG42" s="393" t="s">
        <v>51</v>
      </c>
      <c r="AH42" s="393"/>
      <c r="AI42" s="393"/>
      <c r="AJ42" s="393"/>
      <c r="AK42" s="393"/>
    </row>
    <row r="43" spans="1:57" ht="15" customHeight="1" thickBot="1">
      <c r="B43" s="394" t="s">
        <v>325</v>
      </c>
      <c r="C43" s="394"/>
      <c r="D43" s="394"/>
      <c r="E43" s="394"/>
      <c r="F43" s="394"/>
      <c r="G43" s="394"/>
      <c r="H43" s="394"/>
      <c r="I43" s="394"/>
      <c r="J43" s="394"/>
      <c r="K43" s="394"/>
      <c r="L43" s="394"/>
      <c r="M43" s="395" t="s">
        <v>322</v>
      </c>
      <c r="N43" s="395"/>
      <c r="O43" s="395"/>
      <c r="P43" s="395"/>
      <c r="Q43" s="395"/>
      <c r="R43" s="395"/>
      <c r="S43" s="395"/>
      <c r="T43" s="395"/>
      <c r="U43" s="395" t="s">
        <v>323</v>
      </c>
      <c r="V43" s="395"/>
      <c r="W43" s="395"/>
      <c r="X43" s="395"/>
      <c r="Y43" s="395"/>
      <c r="Z43" s="395"/>
      <c r="AA43" s="395"/>
      <c r="AB43" s="396">
        <v>44226</v>
      </c>
      <c r="AC43" s="396"/>
      <c r="AD43" s="396"/>
      <c r="AE43" s="396"/>
      <c r="AF43" s="396"/>
      <c r="AG43" s="397"/>
      <c r="AH43" s="397"/>
      <c r="AI43" s="397"/>
      <c r="AJ43" s="397"/>
      <c r="AK43" s="397"/>
    </row>
    <row r="44" spans="1:57" ht="14.4" thickBot="1">
      <c r="B44" s="394"/>
      <c r="C44" s="394"/>
      <c r="D44" s="394"/>
      <c r="E44" s="394"/>
      <c r="F44" s="394"/>
      <c r="G44" s="394"/>
      <c r="H44" s="394"/>
      <c r="I44" s="394"/>
      <c r="J44" s="394"/>
      <c r="K44" s="394"/>
      <c r="L44" s="394"/>
      <c r="M44" s="395"/>
      <c r="N44" s="395"/>
      <c r="O44" s="395"/>
      <c r="P44" s="395"/>
      <c r="Q44" s="395"/>
      <c r="R44" s="395"/>
      <c r="S44" s="395"/>
      <c r="T44" s="395"/>
      <c r="U44" s="395"/>
      <c r="V44" s="395"/>
      <c r="W44" s="395"/>
      <c r="X44" s="395"/>
      <c r="Y44" s="395"/>
      <c r="Z44" s="395"/>
      <c r="AA44" s="395"/>
      <c r="AB44" s="396"/>
      <c r="AC44" s="396"/>
      <c r="AD44" s="396"/>
      <c r="AE44" s="396"/>
      <c r="AF44" s="396"/>
      <c r="AG44" s="397"/>
      <c r="AH44" s="397"/>
      <c r="AI44" s="397"/>
      <c r="AJ44" s="397"/>
      <c r="AK44" s="397"/>
    </row>
    <row r="45" spans="1:57" ht="14.4" thickBot="1">
      <c r="B45" s="394"/>
      <c r="C45" s="394"/>
      <c r="D45" s="394"/>
      <c r="E45" s="394"/>
      <c r="F45" s="394"/>
      <c r="G45" s="394"/>
      <c r="H45" s="394"/>
      <c r="I45" s="394"/>
      <c r="J45" s="394"/>
      <c r="K45" s="394"/>
      <c r="L45" s="394"/>
      <c r="M45" s="395"/>
      <c r="N45" s="395"/>
      <c r="O45" s="395"/>
      <c r="P45" s="395"/>
      <c r="Q45" s="395"/>
      <c r="R45" s="395"/>
      <c r="S45" s="395"/>
      <c r="T45" s="395"/>
      <c r="U45" s="395"/>
      <c r="V45" s="395"/>
      <c r="W45" s="395"/>
      <c r="X45" s="395"/>
      <c r="Y45" s="395"/>
      <c r="Z45" s="395"/>
      <c r="AA45" s="395"/>
      <c r="AB45" s="396"/>
      <c r="AC45" s="396"/>
      <c r="AD45" s="396"/>
      <c r="AE45" s="396"/>
      <c r="AF45" s="396"/>
      <c r="AG45" s="397"/>
      <c r="AH45" s="397"/>
      <c r="AI45" s="397"/>
      <c r="AJ45" s="397"/>
      <c r="AK45" s="397"/>
    </row>
    <row r="46" spans="1:57" ht="14.4" thickBot="1">
      <c r="B46" s="394"/>
      <c r="C46" s="394"/>
      <c r="D46" s="394"/>
      <c r="E46" s="394"/>
      <c r="F46" s="394"/>
      <c r="G46" s="394"/>
      <c r="H46" s="394"/>
      <c r="I46" s="394"/>
      <c r="J46" s="394"/>
      <c r="K46" s="394"/>
      <c r="L46" s="394"/>
      <c r="M46" s="395"/>
      <c r="N46" s="395"/>
      <c r="O46" s="395"/>
      <c r="P46" s="395"/>
      <c r="Q46" s="395"/>
      <c r="R46" s="395"/>
      <c r="S46" s="395"/>
      <c r="T46" s="395"/>
      <c r="U46" s="395"/>
      <c r="V46" s="395"/>
      <c r="W46" s="395"/>
      <c r="X46" s="395"/>
      <c r="Y46" s="395"/>
      <c r="Z46" s="395"/>
      <c r="AA46" s="395"/>
      <c r="AB46" s="396"/>
      <c r="AC46" s="396"/>
      <c r="AD46" s="396"/>
      <c r="AE46" s="396"/>
      <c r="AF46" s="396"/>
      <c r="AG46" s="397"/>
      <c r="AH46" s="397"/>
      <c r="AI46" s="397"/>
      <c r="AJ46" s="397"/>
      <c r="AK46" s="397"/>
    </row>
    <row r="47" spans="1:57" ht="15" thickBot="1">
      <c r="B47" s="385" t="s">
        <v>40</v>
      </c>
      <c r="C47" s="385"/>
      <c r="D47" s="386" t="s">
        <v>41</v>
      </c>
      <c r="E47" s="386"/>
      <c r="F47" s="386"/>
      <c r="G47" s="386"/>
      <c r="H47" s="386"/>
      <c r="I47" s="386"/>
      <c r="J47" s="386"/>
      <c r="K47" s="386"/>
      <c r="L47" s="386"/>
      <c r="M47" s="386"/>
      <c r="N47" s="386"/>
      <c r="O47" s="386"/>
      <c r="P47" s="387" t="s">
        <v>42</v>
      </c>
      <c r="Q47" s="387"/>
      <c r="R47" s="387"/>
      <c r="S47" s="387"/>
      <c r="T47" s="387"/>
      <c r="U47" s="388"/>
      <c r="V47" s="388"/>
      <c r="W47" s="388"/>
      <c r="X47" s="388"/>
      <c r="Y47" s="388"/>
      <c r="Z47" s="389" t="s">
        <v>43</v>
      </c>
      <c r="AA47" s="389"/>
      <c r="AB47" s="389"/>
      <c r="AC47" s="389"/>
      <c r="AD47" s="390"/>
      <c r="AE47" s="390"/>
      <c r="AF47" s="390"/>
      <c r="AG47" s="390"/>
      <c r="AH47" s="390"/>
      <c r="AI47" s="390"/>
      <c r="AJ47" s="390"/>
      <c r="AK47" s="390"/>
    </row>
    <row r="48" spans="1:57" ht="14.4">
      <c r="B48" s="398"/>
      <c r="C48" s="398"/>
      <c r="D48" s="379"/>
      <c r="E48" s="379"/>
      <c r="F48" s="379"/>
      <c r="G48" s="379"/>
      <c r="H48" s="379"/>
      <c r="I48" s="379"/>
      <c r="J48" s="379"/>
      <c r="K48" s="379"/>
      <c r="L48" s="379"/>
      <c r="M48" s="379"/>
      <c r="N48" s="379"/>
      <c r="O48" s="379"/>
      <c r="P48" s="380" t="s">
        <v>45</v>
      </c>
      <c r="Q48" s="380"/>
      <c r="R48" s="380"/>
      <c r="S48" s="380"/>
      <c r="T48" s="380"/>
      <c r="U48" s="381"/>
      <c r="V48" s="381"/>
      <c r="W48" s="381"/>
      <c r="X48" s="381"/>
      <c r="Y48" s="381"/>
      <c r="Z48" s="382" t="s">
        <v>46</v>
      </c>
      <c r="AA48" s="382"/>
      <c r="AB48" s="382"/>
      <c r="AC48" s="382"/>
      <c r="AD48" s="383"/>
      <c r="AE48" s="383"/>
      <c r="AF48" s="383"/>
      <c r="AG48" s="383"/>
      <c r="AH48" s="383"/>
      <c r="AI48" s="383"/>
      <c r="AJ48" s="383"/>
      <c r="AK48" s="383"/>
    </row>
    <row r="49" spans="2:1024">
      <c r="B49" s="391" t="s">
        <v>47</v>
      </c>
      <c r="C49" s="391"/>
      <c r="D49" s="391"/>
      <c r="E49" s="391"/>
      <c r="F49" s="391"/>
      <c r="G49" s="391"/>
      <c r="H49" s="391"/>
      <c r="I49" s="391"/>
      <c r="J49" s="391"/>
      <c r="K49" s="391"/>
      <c r="L49" s="391"/>
      <c r="M49" s="392" t="s">
        <v>48</v>
      </c>
      <c r="N49" s="392"/>
      <c r="O49" s="392"/>
      <c r="P49" s="392"/>
      <c r="Q49" s="392"/>
      <c r="R49" s="392"/>
      <c r="S49" s="392"/>
      <c r="T49" s="392"/>
      <c r="U49" s="392" t="s">
        <v>49</v>
      </c>
      <c r="V49" s="392"/>
      <c r="W49" s="392"/>
      <c r="X49" s="392"/>
      <c r="Y49" s="392"/>
      <c r="Z49" s="392"/>
      <c r="AA49" s="392"/>
      <c r="AB49" s="392" t="s">
        <v>50</v>
      </c>
      <c r="AC49" s="392"/>
      <c r="AD49" s="392"/>
      <c r="AE49" s="392"/>
      <c r="AF49" s="392"/>
      <c r="AG49" s="393" t="s">
        <v>51</v>
      </c>
      <c r="AH49" s="393"/>
      <c r="AI49" s="393"/>
      <c r="AJ49" s="393"/>
      <c r="AK49" s="393"/>
    </row>
    <row r="50" spans="2:1024" ht="15" customHeight="1" thickBot="1">
      <c r="B50" s="394" t="s">
        <v>349</v>
      </c>
      <c r="C50" s="394"/>
      <c r="D50" s="394"/>
      <c r="E50" s="394"/>
      <c r="F50" s="394"/>
      <c r="G50" s="394"/>
      <c r="H50" s="394"/>
      <c r="I50" s="394"/>
      <c r="J50" s="394"/>
      <c r="K50" s="394"/>
      <c r="L50" s="394"/>
      <c r="M50" s="395" t="s">
        <v>358</v>
      </c>
      <c r="N50" s="395"/>
      <c r="O50" s="395"/>
      <c r="P50" s="395"/>
      <c r="Q50" s="395"/>
      <c r="R50" s="395"/>
      <c r="S50" s="395"/>
      <c r="T50" s="395"/>
      <c r="U50" s="395" t="s">
        <v>405</v>
      </c>
      <c r="V50" s="395"/>
      <c r="W50" s="395"/>
      <c r="X50" s="395"/>
      <c r="Y50" s="395"/>
      <c r="Z50" s="395"/>
      <c r="AA50" s="395"/>
      <c r="AB50" s="396">
        <v>44226</v>
      </c>
      <c r="AC50" s="396"/>
      <c r="AD50" s="396"/>
      <c r="AE50" s="396"/>
      <c r="AF50" s="396"/>
      <c r="AG50" s="397"/>
      <c r="AH50" s="397"/>
      <c r="AI50" s="397"/>
      <c r="AJ50" s="397"/>
      <c r="AK50" s="397"/>
    </row>
    <row r="51" spans="2:1024" ht="14.4" thickBot="1">
      <c r="B51" s="394"/>
      <c r="C51" s="394"/>
      <c r="D51" s="394"/>
      <c r="E51" s="394"/>
      <c r="F51" s="394"/>
      <c r="G51" s="394"/>
      <c r="H51" s="394"/>
      <c r="I51" s="394"/>
      <c r="J51" s="394"/>
      <c r="K51" s="394"/>
      <c r="L51" s="394"/>
      <c r="M51" s="395"/>
      <c r="N51" s="395"/>
      <c r="O51" s="395"/>
      <c r="P51" s="395"/>
      <c r="Q51" s="395"/>
      <c r="R51" s="395"/>
      <c r="S51" s="395"/>
      <c r="T51" s="395"/>
      <c r="U51" s="395"/>
      <c r="V51" s="395"/>
      <c r="W51" s="395"/>
      <c r="X51" s="395"/>
      <c r="Y51" s="395"/>
      <c r="Z51" s="395"/>
      <c r="AA51" s="395"/>
      <c r="AB51" s="396"/>
      <c r="AC51" s="396"/>
      <c r="AD51" s="396"/>
      <c r="AE51" s="396"/>
      <c r="AF51" s="396"/>
      <c r="AG51" s="397"/>
      <c r="AH51" s="397"/>
      <c r="AI51" s="397"/>
      <c r="AJ51" s="397"/>
      <c r="AK51" s="397"/>
    </row>
    <row r="52" spans="2:1024" ht="14.4" thickBot="1">
      <c r="B52" s="394"/>
      <c r="C52" s="394"/>
      <c r="D52" s="394"/>
      <c r="E52" s="394"/>
      <c r="F52" s="394"/>
      <c r="G52" s="394"/>
      <c r="H52" s="394"/>
      <c r="I52" s="394"/>
      <c r="J52" s="394"/>
      <c r="K52" s="394"/>
      <c r="L52" s="394"/>
      <c r="M52" s="395"/>
      <c r="N52" s="395"/>
      <c r="O52" s="395"/>
      <c r="P52" s="395"/>
      <c r="Q52" s="395"/>
      <c r="R52" s="395"/>
      <c r="S52" s="395"/>
      <c r="T52" s="395"/>
      <c r="U52" s="395"/>
      <c r="V52" s="395"/>
      <c r="W52" s="395"/>
      <c r="X52" s="395"/>
      <c r="Y52" s="395"/>
      <c r="Z52" s="395"/>
      <c r="AA52" s="395"/>
      <c r="AB52" s="396"/>
      <c r="AC52" s="396"/>
      <c r="AD52" s="396"/>
      <c r="AE52" s="396"/>
      <c r="AF52" s="396"/>
      <c r="AG52" s="397"/>
      <c r="AH52" s="397"/>
      <c r="AI52" s="397"/>
      <c r="AJ52" s="397"/>
      <c r="AK52" s="397"/>
    </row>
    <row r="53" spans="2:1024" ht="14.4" thickBot="1">
      <c r="B53" s="394"/>
      <c r="C53" s="394"/>
      <c r="D53" s="394"/>
      <c r="E53" s="394"/>
      <c r="F53" s="394"/>
      <c r="G53" s="394"/>
      <c r="H53" s="394"/>
      <c r="I53" s="394"/>
      <c r="J53" s="394"/>
      <c r="K53" s="394"/>
      <c r="L53" s="394"/>
      <c r="M53" s="395"/>
      <c r="N53" s="395"/>
      <c r="O53" s="395"/>
      <c r="P53" s="395"/>
      <c r="Q53" s="395"/>
      <c r="R53" s="395"/>
      <c r="S53" s="395"/>
      <c r="T53" s="395"/>
      <c r="U53" s="395"/>
      <c r="V53" s="395"/>
      <c r="W53" s="395"/>
      <c r="X53" s="395"/>
      <c r="Y53" s="395"/>
      <c r="Z53" s="395"/>
      <c r="AA53" s="395"/>
      <c r="AB53" s="396"/>
      <c r="AC53" s="396"/>
      <c r="AD53" s="396"/>
      <c r="AE53" s="396"/>
      <c r="AF53" s="396"/>
      <c r="AG53" s="397"/>
      <c r="AH53" s="397"/>
      <c r="AI53" s="397"/>
      <c r="AJ53" s="397"/>
      <c r="AK53" s="397"/>
    </row>
    <row r="54" spans="2:1024" ht="14.4" thickBot="1">
      <c r="B54" s="399"/>
      <c r="C54" s="399"/>
      <c r="D54" s="399"/>
      <c r="E54" s="399"/>
      <c r="F54" s="399"/>
      <c r="G54" s="399"/>
      <c r="H54" s="399"/>
      <c r="I54" s="399"/>
      <c r="J54" s="399"/>
      <c r="K54" s="399"/>
      <c r="L54" s="399"/>
      <c r="M54" s="399"/>
      <c r="N54" s="399"/>
      <c r="O54" s="399"/>
      <c r="P54" s="399"/>
      <c r="Q54" s="399"/>
      <c r="R54" s="399"/>
      <c r="S54" s="399"/>
      <c r="T54" s="399"/>
      <c r="U54" s="399"/>
      <c r="V54" s="399"/>
      <c r="W54" s="399"/>
      <c r="X54" s="399"/>
      <c r="Y54" s="399"/>
      <c r="Z54" s="399"/>
      <c r="AA54" s="399"/>
      <c r="AB54" s="399"/>
      <c r="AC54" s="399"/>
      <c r="AD54" s="399"/>
      <c r="AE54" s="399"/>
      <c r="AF54" s="399"/>
      <c r="AG54" s="399"/>
      <c r="AH54" s="399"/>
      <c r="AI54" s="399"/>
      <c r="AJ54" s="399"/>
      <c r="AK54" s="399"/>
    </row>
    <row r="55" spans="2:1024" ht="15" thickBot="1">
      <c r="B55" s="400" t="s">
        <v>52</v>
      </c>
      <c r="C55" s="400"/>
      <c r="D55" s="400"/>
      <c r="E55" s="400"/>
      <c r="F55" s="400"/>
      <c r="G55" s="400"/>
      <c r="H55" s="400"/>
      <c r="I55" s="400"/>
      <c r="J55" s="400"/>
      <c r="K55" s="400"/>
      <c r="L55" s="400"/>
      <c r="M55" s="400"/>
      <c r="N55" s="400"/>
      <c r="O55" s="400"/>
      <c r="P55" s="400"/>
      <c r="Q55" s="400"/>
      <c r="R55" s="400"/>
      <c r="S55" s="400"/>
      <c r="T55" s="400"/>
      <c r="U55" s="400"/>
      <c r="V55" s="400"/>
      <c r="W55" s="400"/>
      <c r="X55" s="400"/>
      <c r="Y55" s="400"/>
      <c r="Z55" s="400"/>
      <c r="AA55" s="400"/>
      <c r="AB55" s="400"/>
      <c r="AC55" s="400"/>
      <c r="AD55" s="400"/>
      <c r="AE55" s="400"/>
      <c r="AF55" s="400"/>
      <c r="AG55" s="400"/>
      <c r="AH55" s="400"/>
      <c r="AI55" s="400"/>
      <c r="AJ55" s="400"/>
      <c r="AK55" s="400"/>
    </row>
    <row r="56" spans="2:1024" ht="14.4" customHeight="1" thickBot="1">
      <c r="B56" s="401" t="s">
        <v>41</v>
      </c>
      <c r="C56" s="401"/>
      <c r="D56" s="401"/>
      <c r="E56" s="401"/>
      <c r="F56" s="401"/>
      <c r="G56" s="401"/>
      <c r="H56" s="401"/>
      <c r="I56" s="401"/>
      <c r="J56" s="401"/>
      <c r="K56" s="401"/>
      <c r="L56" s="401"/>
      <c r="M56" s="401" t="s">
        <v>53</v>
      </c>
      <c r="N56" s="401"/>
      <c r="O56" s="401"/>
      <c r="P56" s="401"/>
      <c r="Q56" s="401"/>
      <c r="R56" s="401"/>
      <c r="S56" s="401" t="s">
        <v>54</v>
      </c>
      <c r="T56" s="401"/>
      <c r="U56" s="401"/>
      <c r="V56" s="401"/>
      <c r="W56" s="401"/>
      <c r="X56" s="401"/>
      <c r="Y56" s="401"/>
      <c r="Z56" s="401" t="s">
        <v>55</v>
      </c>
      <c r="AA56" s="401"/>
      <c r="AB56" s="401"/>
      <c r="AC56" s="401"/>
      <c r="AD56" s="401"/>
      <c r="AE56" s="401"/>
      <c r="AF56" s="401" t="s">
        <v>56</v>
      </c>
      <c r="AG56" s="401"/>
      <c r="AH56" s="401"/>
      <c r="AI56" s="401"/>
      <c r="AJ56" s="401"/>
      <c r="AK56" s="401"/>
      <c r="AL56" s="81"/>
      <c r="AM56" s="81"/>
      <c r="AN56" s="85"/>
      <c r="AO56" s="85"/>
      <c r="AP56" s="85"/>
      <c r="AQ56" s="85"/>
      <c r="AR56" s="85"/>
      <c r="AS56" s="85"/>
      <c r="AT56" s="85"/>
      <c r="AU56" s="85"/>
      <c r="AV56" s="85"/>
      <c r="AW56" s="85"/>
      <c r="AX56" s="85"/>
      <c r="AY56" s="85"/>
      <c r="AZ56" s="85"/>
      <c r="BA56" s="85"/>
      <c r="BB56" s="85"/>
      <c r="BC56" s="85"/>
      <c r="BD56" s="85"/>
      <c r="BE56" s="85"/>
      <c r="BF56" s="81"/>
      <c r="BG56" s="81"/>
      <c r="BH56" s="81"/>
      <c r="BI56" s="81"/>
      <c r="BJ56" s="81"/>
      <c r="BK56" s="81"/>
      <c r="BL56" s="81"/>
      <c r="BM56" s="81"/>
      <c r="BN56" s="81"/>
      <c r="BO56" s="81"/>
      <c r="BP56" s="81"/>
      <c r="BQ56" s="81"/>
      <c r="BR56" s="81"/>
      <c r="BS56" s="81"/>
      <c r="BT56" s="81"/>
      <c r="BU56" s="81"/>
      <c r="BV56" s="81"/>
      <c r="BW56" s="81"/>
      <c r="BX56" s="81"/>
      <c r="BY56" s="81"/>
      <c r="BZ56" s="81"/>
      <c r="CA56" s="81"/>
      <c r="CB56" s="81"/>
      <c r="CC56" s="81"/>
      <c r="CD56" s="81"/>
      <c r="CE56" s="81"/>
      <c r="CF56" s="81"/>
      <c r="CG56" s="81"/>
      <c r="CH56" s="81"/>
      <c r="CI56" s="81"/>
      <c r="CJ56" s="81"/>
      <c r="CK56" s="81"/>
      <c r="CL56" s="81"/>
      <c r="CM56" s="81"/>
      <c r="CN56" s="81"/>
      <c r="CO56" s="81"/>
      <c r="CP56" s="81"/>
      <c r="CQ56" s="81"/>
      <c r="CR56" s="81"/>
      <c r="CS56" s="81"/>
      <c r="CT56" s="81"/>
      <c r="CU56" s="81"/>
      <c r="CV56" s="81"/>
      <c r="CW56" s="81"/>
      <c r="CX56" s="81"/>
      <c r="CY56" s="81"/>
      <c r="CZ56" s="81"/>
      <c r="DA56" s="81"/>
      <c r="DB56" s="81"/>
      <c r="DC56" s="81"/>
      <c r="DD56" s="81"/>
      <c r="DE56" s="81"/>
      <c r="DF56" s="81"/>
      <c r="DG56" s="81"/>
      <c r="DH56" s="81"/>
      <c r="DI56" s="81"/>
      <c r="DJ56" s="81"/>
      <c r="DK56" s="81"/>
      <c r="DL56" s="81"/>
      <c r="DM56" s="81"/>
      <c r="DN56" s="81"/>
      <c r="DO56" s="81"/>
      <c r="DP56" s="81"/>
      <c r="DQ56" s="81"/>
      <c r="DR56" s="81"/>
      <c r="DS56" s="81"/>
      <c r="DT56" s="81"/>
      <c r="DU56" s="81"/>
      <c r="DV56" s="81"/>
      <c r="DW56" s="81"/>
      <c r="DX56" s="81"/>
      <c r="DY56" s="81"/>
      <c r="DZ56" s="81"/>
      <c r="EA56" s="81"/>
      <c r="EB56" s="81"/>
      <c r="EC56" s="81"/>
      <c r="ED56" s="81"/>
      <c r="EE56" s="81"/>
      <c r="EF56" s="81"/>
      <c r="EG56" s="81"/>
      <c r="EH56" s="81"/>
      <c r="EI56" s="81"/>
      <c r="EJ56" s="81"/>
      <c r="EK56" s="81"/>
      <c r="EL56" s="81"/>
      <c r="EM56" s="81"/>
      <c r="EN56" s="81"/>
      <c r="EO56" s="81"/>
      <c r="EP56" s="81"/>
      <c r="EQ56" s="81"/>
      <c r="ER56" s="81"/>
      <c r="ES56" s="81"/>
      <c r="ET56" s="81"/>
      <c r="EU56" s="81"/>
      <c r="EV56" s="81"/>
      <c r="EW56" s="81"/>
      <c r="EX56" s="81"/>
      <c r="EY56" s="81"/>
      <c r="EZ56" s="81"/>
      <c r="FA56" s="81"/>
      <c r="FB56" s="81"/>
      <c r="FC56" s="81"/>
      <c r="FD56" s="81"/>
      <c r="FE56" s="81"/>
      <c r="FF56" s="81"/>
      <c r="FG56" s="81"/>
      <c r="FH56" s="81"/>
      <c r="FI56" s="81"/>
      <c r="FJ56" s="81"/>
      <c r="FK56" s="81"/>
      <c r="FL56" s="81"/>
      <c r="FM56" s="81"/>
      <c r="FN56" s="81"/>
      <c r="FO56" s="81"/>
      <c r="FP56" s="81"/>
      <c r="FQ56" s="81"/>
      <c r="FR56" s="81"/>
      <c r="FS56" s="81"/>
      <c r="FT56" s="81"/>
      <c r="FU56" s="81"/>
      <c r="FV56" s="81"/>
      <c r="FW56" s="81"/>
      <c r="FX56" s="81"/>
      <c r="FY56" s="81"/>
      <c r="FZ56" s="81"/>
      <c r="GA56" s="81"/>
      <c r="GB56" s="81"/>
      <c r="GC56" s="81"/>
      <c r="GD56" s="81"/>
      <c r="GE56" s="81"/>
      <c r="GF56" s="81"/>
      <c r="GG56" s="81"/>
      <c r="GH56" s="81"/>
      <c r="GI56" s="81"/>
      <c r="GJ56" s="81"/>
      <c r="GK56" s="81"/>
      <c r="GL56" s="81"/>
      <c r="GM56" s="81"/>
      <c r="GN56" s="81"/>
      <c r="GO56" s="81"/>
      <c r="GP56" s="81"/>
      <c r="GQ56" s="81"/>
      <c r="GR56" s="81"/>
      <c r="GS56" s="81"/>
      <c r="GT56" s="81"/>
      <c r="GU56" s="81"/>
      <c r="GV56" s="81"/>
      <c r="GW56" s="81"/>
      <c r="GX56" s="81"/>
      <c r="GY56" s="81"/>
      <c r="GZ56" s="81"/>
      <c r="HA56" s="81"/>
      <c r="HB56" s="81"/>
      <c r="HC56" s="81"/>
      <c r="HD56" s="81"/>
      <c r="HE56" s="81"/>
      <c r="HF56" s="81"/>
      <c r="HG56" s="81"/>
      <c r="HH56" s="81"/>
      <c r="HI56" s="81"/>
      <c r="HJ56" s="81"/>
      <c r="HK56" s="81"/>
      <c r="HL56" s="81"/>
      <c r="HM56" s="81"/>
      <c r="HN56" s="81"/>
      <c r="HO56" s="81"/>
      <c r="HP56" s="81"/>
      <c r="HQ56" s="81"/>
      <c r="HR56" s="81"/>
      <c r="HS56" s="81"/>
      <c r="HT56" s="81"/>
      <c r="HU56" s="81"/>
      <c r="HV56" s="81"/>
      <c r="HW56" s="81"/>
      <c r="HX56" s="81"/>
      <c r="HY56" s="81"/>
      <c r="HZ56" s="81"/>
      <c r="IA56" s="81"/>
      <c r="IB56" s="81"/>
      <c r="IC56" s="81"/>
      <c r="ID56" s="81"/>
      <c r="IE56" s="81"/>
      <c r="IF56" s="81"/>
      <c r="IG56" s="81"/>
      <c r="IH56" s="81"/>
      <c r="II56" s="81"/>
      <c r="IJ56" s="81"/>
      <c r="IK56" s="81"/>
      <c r="IL56" s="81"/>
      <c r="IM56" s="81"/>
      <c r="IN56" s="81"/>
      <c r="IO56" s="81"/>
      <c r="IP56" s="81"/>
      <c r="IQ56" s="81"/>
      <c r="IR56" s="81"/>
      <c r="IS56" s="81"/>
      <c r="IT56" s="81"/>
      <c r="IU56" s="81"/>
      <c r="IV56" s="81"/>
      <c r="IW56" s="81"/>
      <c r="IX56" s="81"/>
      <c r="IY56" s="81"/>
      <c r="IZ56" s="81"/>
      <c r="JA56" s="81"/>
      <c r="JB56" s="81"/>
      <c r="JC56" s="81"/>
      <c r="JD56" s="81"/>
      <c r="JE56" s="81"/>
      <c r="JF56" s="81"/>
      <c r="JG56" s="81"/>
      <c r="JH56" s="81"/>
      <c r="JI56" s="81"/>
      <c r="JJ56" s="81"/>
      <c r="JK56" s="81"/>
      <c r="JL56" s="81"/>
      <c r="JM56" s="81"/>
      <c r="JN56" s="81"/>
      <c r="JO56" s="81"/>
      <c r="JP56" s="81"/>
      <c r="JQ56" s="81"/>
      <c r="JR56" s="81"/>
      <c r="JS56" s="81"/>
      <c r="JT56" s="81"/>
      <c r="JU56" s="81"/>
      <c r="JV56" s="81"/>
      <c r="JW56" s="81"/>
      <c r="JX56" s="81"/>
      <c r="JY56" s="81"/>
      <c r="JZ56" s="81"/>
      <c r="KA56" s="81"/>
      <c r="KB56" s="81"/>
      <c r="KC56" s="81"/>
      <c r="KD56" s="81"/>
      <c r="KE56" s="81"/>
      <c r="KF56" s="81"/>
      <c r="KG56" s="81"/>
      <c r="KH56" s="81"/>
      <c r="KI56" s="81"/>
      <c r="KJ56" s="81"/>
      <c r="KK56" s="81"/>
      <c r="KL56" s="81"/>
      <c r="KM56" s="81"/>
      <c r="KN56" s="81"/>
      <c r="KO56" s="81"/>
      <c r="KP56" s="81"/>
      <c r="KQ56" s="81"/>
      <c r="KR56" s="81"/>
      <c r="KS56" s="81"/>
      <c r="KT56" s="81"/>
      <c r="KU56" s="81"/>
      <c r="KV56" s="81"/>
      <c r="KW56" s="81"/>
      <c r="KX56" s="81"/>
      <c r="KY56" s="81"/>
      <c r="KZ56" s="81"/>
      <c r="LA56" s="81"/>
      <c r="LB56" s="81"/>
      <c r="LC56" s="81"/>
      <c r="LD56" s="81"/>
      <c r="LE56" s="81"/>
      <c r="LF56" s="81"/>
      <c r="LG56" s="81"/>
      <c r="LH56" s="81"/>
      <c r="LI56" s="81"/>
      <c r="LJ56" s="81"/>
      <c r="LK56" s="81"/>
      <c r="LL56" s="81"/>
      <c r="LM56" s="81"/>
      <c r="LN56" s="81"/>
      <c r="LO56" s="81"/>
      <c r="LP56" s="81"/>
      <c r="LQ56" s="81"/>
      <c r="LR56" s="81"/>
      <c r="LS56" s="81"/>
      <c r="LT56" s="81"/>
      <c r="LU56" s="81"/>
      <c r="LV56" s="81"/>
      <c r="LW56" s="81"/>
      <c r="LX56" s="81"/>
      <c r="LY56" s="81"/>
      <c r="LZ56" s="81"/>
      <c r="MA56" s="81"/>
      <c r="MB56" s="81"/>
      <c r="MC56" s="81"/>
      <c r="MD56" s="81"/>
      <c r="ME56" s="81"/>
      <c r="MF56" s="81"/>
      <c r="MG56" s="81"/>
      <c r="MH56" s="81"/>
      <c r="MI56" s="81"/>
      <c r="MJ56" s="81"/>
      <c r="MK56" s="81"/>
      <c r="ML56" s="81"/>
      <c r="MM56" s="81"/>
      <c r="MN56" s="81"/>
      <c r="MO56" s="81"/>
      <c r="MP56" s="81"/>
      <c r="MQ56" s="81"/>
      <c r="MR56" s="81"/>
      <c r="MS56" s="81"/>
      <c r="MT56" s="81"/>
      <c r="MU56" s="81"/>
      <c r="MV56" s="81"/>
      <c r="MW56" s="81"/>
      <c r="MX56" s="81"/>
      <c r="MY56" s="81"/>
      <c r="MZ56" s="81"/>
      <c r="NA56" s="81"/>
      <c r="NB56" s="81"/>
      <c r="NC56" s="81"/>
      <c r="ND56" s="81"/>
      <c r="NE56" s="81"/>
      <c r="NF56" s="81"/>
      <c r="NG56" s="81"/>
      <c r="NH56" s="81"/>
      <c r="NI56" s="81"/>
      <c r="NJ56" s="81"/>
      <c r="NK56" s="81"/>
      <c r="NL56" s="81"/>
      <c r="NM56" s="81"/>
      <c r="NN56" s="81"/>
      <c r="NO56" s="81"/>
      <c r="NP56" s="81"/>
      <c r="NQ56" s="81"/>
      <c r="NR56" s="81"/>
      <c r="NS56" s="81"/>
      <c r="NT56" s="81"/>
      <c r="NU56" s="81"/>
      <c r="NV56" s="81"/>
      <c r="NW56" s="81"/>
      <c r="NX56" s="81"/>
      <c r="NY56" s="81"/>
      <c r="NZ56" s="81"/>
      <c r="OA56" s="81"/>
      <c r="OB56" s="81"/>
      <c r="OC56" s="81"/>
      <c r="OD56" s="81"/>
      <c r="OE56" s="81"/>
      <c r="OF56" s="81"/>
      <c r="OG56" s="81"/>
      <c r="OH56" s="81"/>
      <c r="OI56" s="81"/>
      <c r="OJ56" s="81"/>
      <c r="OK56" s="81"/>
      <c r="OL56" s="81"/>
      <c r="OM56" s="81"/>
      <c r="ON56" s="81"/>
      <c r="OO56" s="81"/>
      <c r="OP56" s="81"/>
      <c r="OQ56" s="81"/>
      <c r="OR56" s="81"/>
      <c r="OS56" s="81"/>
      <c r="OT56" s="81"/>
      <c r="OU56" s="81"/>
      <c r="OV56" s="81"/>
      <c r="OW56" s="81"/>
      <c r="OX56" s="81"/>
      <c r="OY56" s="81"/>
      <c r="OZ56" s="81"/>
      <c r="PA56" s="81"/>
      <c r="PB56" s="81"/>
      <c r="PC56" s="81"/>
      <c r="PD56" s="81"/>
      <c r="PE56" s="81"/>
      <c r="PF56" s="81"/>
      <c r="PG56" s="81"/>
      <c r="PH56" s="81"/>
      <c r="PI56" s="81"/>
      <c r="PJ56" s="81"/>
      <c r="PK56" s="81"/>
      <c r="PL56" s="81"/>
      <c r="PM56" s="81"/>
      <c r="PN56" s="81"/>
      <c r="PO56" s="81"/>
      <c r="PP56" s="81"/>
      <c r="PQ56" s="81"/>
      <c r="PR56" s="81"/>
      <c r="PS56" s="81"/>
      <c r="PT56" s="81"/>
      <c r="PU56" s="81"/>
      <c r="PV56" s="81"/>
      <c r="PW56" s="81"/>
      <c r="PX56" s="81"/>
      <c r="PY56" s="81"/>
      <c r="PZ56" s="81"/>
      <c r="QA56" s="81"/>
      <c r="QB56" s="81"/>
      <c r="QC56" s="81"/>
      <c r="QD56" s="81"/>
      <c r="QE56" s="81"/>
      <c r="QF56" s="81"/>
      <c r="QG56" s="81"/>
      <c r="QH56" s="81"/>
      <c r="QI56" s="81"/>
      <c r="QJ56" s="81"/>
      <c r="QK56" s="81"/>
      <c r="QL56" s="81"/>
      <c r="QM56" s="81"/>
      <c r="QN56" s="81"/>
      <c r="QO56" s="81"/>
      <c r="QP56" s="81"/>
      <c r="QQ56" s="81"/>
      <c r="QR56" s="81"/>
      <c r="QS56" s="81"/>
      <c r="QT56" s="81"/>
      <c r="QU56" s="81"/>
      <c r="QV56" s="81"/>
      <c r="QW56" s="81"/>
      <c r="QX56" s="81"/>
      <c r="QY56" s="81"/>
      <c r="QZ56" s="81"/>
      <c r="RA56" s="81"/>
      <c r="RB56" s="81"/>
      <c r="RC56" s="81"/>
      <c r="RD56" s="81"/>
      <c r="RE56" s="81"/>
      <c r="RF56" s="81"/>
      <c r="RG56" s="81"/>
      <c r="RH56" s="81"/>
      <c r="RI56" s="81"/>
      <c r="RJ56" s="81"/>
      <c r="RK56" s="81"/>
      <c r="RL56" s="81"/>
      <c r="RM56" s="81"/>
      <c r="RN56" s="81"/>
      <c r="RO56" s="81"/>
      <c r="RP56" s="81"/>
      <c r="RQ56" s="81"/>
      <c r="RR56" s="81"/>
      <c r="RS56" s="81"/>
      <c r="RT56" s="81"/>
      <c r="RU56" s="81"/>
      <c r="RV56" s="81"/>
      <c r="RW56" s="81"/>
      <c r="RX56" s="81"/>
      <c r="RY56" s="81"/>
      <c r="RZ56" s="81"/>
      <c r="SA56" s="81"/>
      <c r="SB56" s="81"/>
      <c r="SC56" s="81"/>
      <c r="SD56" s="81"/>
      <c r="SE56" s="81"/>
      <c r="SF56" s="81"/>
      <c r="SG56" s="81"/>
      <c r="SH56" s="81"/>
      <c r="SI56" s="81"/>
      <c r="SJ56" s="81"/>
      <c r="SK56" s="81"/>
      <c r="SL56" s="81"/>
      <c r="SM56" s="81"/>
      <c r="SN56" s="81"/>
      <c r="SO56" s="81"/>
      <c r="SP56" s="81"/>
      <c r="SQ56" s="81"/>
      <c r="SR56" s="81"/>
      <c r="SS56" s="81"/>
      <c r="ST56" s="81"/>
      <c r="SU56" s="81"/>
      <c r="SV56" s="81"/>
      <c r="SW56" s="81"/>
      <c r="SX56" s="81"/>
      <c r="SY56" s="81"/>
      <c r="SZ56" s="81"/>
      <c r="TA56" s="81"/>
      <c r="TB56" s="81"/>
      <c r="TC56" s="81"/>
      <c r="TD56" s="81"/>
      <c r="TE56" s="81"/>
      <c r="TF56" s="81"/>
      <c r="TG56" s="81"/>
      <c r="TH56" s="81"/>
      <c r="TI56" s="81"/>
      <c r="TJ56" s="81"/>
      <c r="TK56" s="81"/>
      <c r="TL56" s="81"/>
      <c r="TM56" s="81"/>
      <c r="TN56" s="81"/>
      <c r="TO56" s="81"/>
      <c r="TP56" s="81"/>
      <c r="TQ56" s="81"/>
      <c r="TR56" s="81"/>
      <c r="TS56" s="81"/>
      <c r="TT56" s="81"/>
      <c r="TU56" s="81"/>
      <c r="TV56" s="81"/>
      <c r="TW56" s="81"/>
      <c r="TX56" s="81"/>
      <c r="TY56" s="81"/>
      <c r="TZ56" s="81"/>
      <c r="UA56" s="81"/>
      <c r="UB56" s="81"/>
      <c r="UC56" s="81"/>
      <c r="UD56" s="81"/>
      <c r="UE56" s="81"/>
      <c r="UF56" s="81"/>
      <c r="UG56" s="81"/>
      <c r="UH56" s="81"/>
      <c r="UI56" s="81"/>
      <c r="UJ56" s="81"/>
      <c r="UK56" s="81"/>
      <c r="UL56" s="81"/>
      <c r="UM56" s="81"/>
      <c r="UN56" s="81"/>
      <c r="UO56" s="81"/>
      <c r="UP56" s="81"/>
      <c r="UQ56" s="81"/>
      <c r="UR56" s="81"/>
      <c r="US56" s="81"/>
      <c r="UT56" s="81"/>
      <c r="UU56" s="81"/>
      <c r="UV56" s="81"/>
      <c r="UW56" s="81"/>
      <c r="UX56" s="81"/>
      <c r="UY56" s="81"/>
      <c r="UZ56" s="81"/>
      <c r="VA56" s="81"/>
      <c r="VB56" s="81"/>
      <c r="VC56" s="81"/>
      <c r="VD56" s="81"/>
      <c r="VE56" s="81"/>
      <c r="VF56" s="81"/>
      <c r="VG56" s="81"/>
      <c r="VH56" s="81"/>
      <c r="VI56" s="81"/>
      <c r="VJ56" s="81"/>
      <c r="VK56" s="81"/>
      <c r="VL56" s="81"/>
      <c r="VM56" s="81"/>
      <c r="VN56" s="81"/>
      <c r="VO56" s="81"/>
      <c r="VP56" s="81"/>
      <c r="VQ56" s="81"/>
      <c r="VR56" s="81"/>
      <c r="VS56" s="81"/>
      <c r="VT56" s="81"/>
      <c r="VU56" s="81"/>
      <c r="VV56" s="81"/>
      <c r="VW56" s="81"/>
      <c r="VX56" s="81"/>
      <c r="VY56" s="81"/>
      <c r="VZ56" s="81"/>
      <c r="WA56" s="81"/>
      <c r="WB56" s="81"/>
      <c r="WC56" s="81"/>
      <c r="WD56" s="81"/>
      <c r="WE56" s="81"/>
      <c r="WF56" s="81"/>
      <c r="WG56" s="81"/>
      <c r="WH56" s="81"/>
      <c r="WI56" s="81"/>
      <c r="WJ56" s="81"/>
      <c r="WK56" s="81"/>
      <c r="WL56" s="81"/>
      <c r="WM56" s="81"/>
      <c r="WN56" s="81"/>
      <c r="WO56" s="81"/>
      <c r="WP56" s="81"/>
      <c r="WQ56" s="81"/>
      <c r="WR56" s="81"/>
      <c r="WS56" s="81"/>
      <c r="WT56" s="81"/>
      <c r="WU56" s="81"/>
      <c r="WV56" s="81"/>
      <c r="WW56" s="81"/>
      <c r="WX56" s="81"/>
      <c r="WY56" s="81"/>
      <c r="WZ56" s="81"/>
      <c r="XA56" s="81"/>
      <c r="XB56" s="81"/>
      <c r="XC56" s="81"/>
      <c r="XD56" s="81"/>
      <c r="XE56" s="81"/>
      <c r="XF56" s="81"/>
      <c r="XG56" s="81"/>
      <c r="XH56" s="81"/>
      <c r="XI56" s="81"/>
      <c r="XJ56" s="81"/>
      <c r="XK56" s="81"/>
      <c r="XL56" s="81"/>
      <c r="XM56" s="81"/>
      <c r="XN56" s="81"/>
      <c r="XO56" s="81"/>
      <c r="XP56" s="81"/>
      <c r="XQ56" s="81"/>
      <c r="XR56" s="81"/>
      <c r="XS56" s="81"/>
      <c r="XT56" s="81"/>
      <c r="XU56" s="81"/>
      <c r="XV56" s="81"/>
      <c r="XW56" s="81"/>
      <c r="XX56" s="81"/>
      <c r="XY56" s="81"/>
      <c r="XZ56" s="81"/>
      <c r="YA56" s="81"/>
      <c r="YB56" s="81"/>
      <c r="YC56" s="81"/>
      <c r="YD56" s="81"/>
      <c r="YE56" s="81"/>
      <c r="YF56" s="81"/>
      <c r="YG56" s="81"/>
      <c r="YH56" s="81"/>
      <c r="YI56" s="81"/>
      <c r="YJ56" s="81"/>
      <c r="YK56" s="81"/>
      <c r="YL56" s="81"/>
      <c r="YM56" s="81"/>
      <c r="YN56" s="81"/>
      <c r="YO56" s="81"/>
      <c r="YP56" s="81"/>
      <c r="YQ56" s="81"/>
      <c r="YR56" s="81"/>
      <c r="YS56" s="81"/>
      <c r="YT56" s="81"/>
      <c r="YU56" s="81"/>
      <c r="YV56" s="81"/>
      <c r="YW56" s="81"/>
      <c r="YX56" s="81"/>
      <c r="YY56" s="81"/>
      <c r="YZ56" s="81"/>
      <c r="ZA56" s="81"/>
      <c r="ZB56" s="81"/>
      <c r="ZC56" s="81"/>
      <c r="ZD56" s="81"/>
      <c r="ZE56" s="81"/>
      <c r="ZF56" s="81"/>
      <c r="ZG56" s="81"/>
      <c r="ZH56" s="81"/>
      <c r="ZI56" s="81"/>
      <c r="ZJ56" s="81"/>
      <c r="ZK56" s="81"/>
      <c r="ZL56" s="81"/>
      <c r="ZM56" s="81"/>
      <c r="ZN56" s="81"/>
      <c r="ZO56" s="81"/>
      <c r="ZP56" s="81"/>
      <c r="ZQ56" s="81"/>
      <c r="ZR56" s="81"/>
      <c r="ZS56" s="81"/>
      <c r="ZT56" s="81"/>
      <c r="ZU56" s="81"/>
      <c r="ZV56" s="81"/>
      <c r="ZW56" s="81"/>
      <c r="ZX56" s="81"/>
      <c r="ZY56" s="81"/>
      <c r="ZZ56" s="81"/>
      <c r="AAA56" s="81"/>
      <c r="AAB56" s="81"/>
      <c r="AAC56" s="81"/>
      <c r="AAD56" s="81"/>
      <c r="AAE56" s="81"/>
      <c r="AAF56" s="81"/>
      <c r="AAG56" s="81"/>
      <c r="AAH56" s="81"/>
      <c r="AAI56" s="81"/>
      <c r="AAJ56" s="81"/>
      <c r="AAK56" s="81"/>
      <c r="AAL56" s="81"/>
      <c r="AAM56" s="81"/>
      <c r="AAN56" s="81"/>
      <c r="AAO56" s="81"/>
      <c r="AAP56" s="81"/>
      <c r="AAQ56" s="81"/>
      <c r="AAR56" s="81"/>
      <c r="AAS56" s="81"/>
      <c r="AAT56" s="81"/>
      <c r="AAU56" s="81"/>
      <c r="AAV56" s="81"/>
      <c r="AAW56" s="81"/>
      <c r="AAX56" s="81"/>
      <c r="AAY56" s="81"/>
      <c r="AAZ56" s="81"/>
      <c r="ABA56" s="81"/>
      <c r="ABB56" s="81"/>
      <c r="ABC56" s="81"/>
      <c r="ABD56" s="81"/>
      <c r="ABE56" s="81"/>
      <c r="ABF56" s="81"/>
      <c r="ABG56" s="81"/>
      <c r="ABH56" s="81"/>
      <c r="ABI56" s="81"/>
      <c r="ABJ56" s="81"/>
      <c r="ABK56" s="81"/>
      <c r="ABL56" s="81"/>
      <c r="ABM56" s="81"/>
      <c r="ABN56" s="81"/>
      <c r="ABO56" s="81"/>
      <c r="ABP56" s="81"/>
      <c r="ABQ56" s="81"/>
      <c r="ABR56" s="81"/>
      <c r="ABS56" s="81"/>
      <c r="ABT56" s="81"/>
      <c r="ABU56" s="81"/>
      <c r="ABV56" s="81"/>
      <c r="ABW56" s="81"/>
      <c r="ABX56" s="81"/>
      <c r="ABY56" s="81"/>
      <c r="ABZ56" s="81"/>
      <c r="ACA56" s="81"/>
      <c r="ACB56" s="81"/>
      <c r="ACC56" s="81"/>
      <c r="ACD56" s="81"/>
      <c r="ACE56" s="81"/>
      <c r="ACF56" s="81"/>
      <c r="ACG56" s="81"/>
      <c r="ACH56" s="81"/>
      <c r="ACI56" s="81"/>
      <c r="ACJ56" s="81"/>
      <c r="ACK56" s="81"/>
      <c r="ACL56" s="81"/>
      <c r="ACM56" s="81"/>
      <c r="ACN56" s="81"/>
      <c r="ACO56" s="81"/>
      <c r="ACP56" s="81"/>
      <c r="ACQ56" s="81"/>
      <c r="ACR56" s="81"/>
      <c r="ACS56" s="81"/>
      <c r="ACT56" s="81"/>
      <c r="ACU56" s="81"/>
      <c r="ACV56" s="81"/>
      <c r="ACW56" s="81"/>
      <c r="ACX56" s="81"/>
      <c r="ACY56" s="81"/>
      <c r="ACZ56" s="81"/>
      <c r="ADA56" s="81"/>
      <c r="ADB56" s="81"/>
      <c r="ADC56" s="81"/>
      <c r="ADD56" s="81"/>
      <c r="ADE56" s="81"/>
      <c r="ADF56" s="81"/>
      <c r="ADG56" s="81"/>
      <c r="ADH56" s="81"/>
      <c r="ADI56" s="81"/>
      <c r="ADJ56" s="81"/>
      <c r="ADK56" s="81"/>
      <c r="ADL56" s="81"/>
      <c r="ADM56" s="81"/>
      <c r="ADN56" s="81"/>
      <c r="ADO56" s="81"/>
      <c r="ADP56" s="81"/>
      <c r="ADQ56" s="81"/>
      <c r="ADR56" s="81"/>
      <c r="ADS56" s="81"/>
      <c r="ADT56" s="81"/>
      <c r="ADU56" s="81"/>
      <c r="ADV56" s="81"/>
      <c r="ADW56" s="81"/>
      <c r="ADX56" s="81"/>
      <c r="ADY56" s="81"/>
      <c r="ADZ56" s="81"/>
      <c r="AEA56" s="81"/>
      <c r="AEB56" s="81"/>
      <c r="AEC56" s="81"/>
      <c r="AED56" s="81"/>
      <c r="AEE56" s="81"/>
      <c r="AEF56" s="81"/>
      <c r="AEG56" s="81"/>
      <c r="AEH56" s="81"/>
      <c r="AEI56" s="81"/>
      <c r="AEJ56" s="81"/>
      <c r="AEK56" s="81"/>
      <c r="AEL56" s="81"/>
      <c r="AEM56" s="81"/>
      <c r="AEN56" s="81"/>
      <c r="AEO56" s="81"/>
      <c r="AEP56" s="81"/>
      <c r="AEQ56" s="81"/>
      <c r="AER56" s="81"/>
      <c r="AES56" s="81"/>
      <c r="AET56" s="81"/>
      <c r="AEU56" s="81"/>
      <c r="AEV56" s="81"/>
      <c r="AEW56" s="81"/>
      <c r="AEX56" s="81"/>
      <c r="AEY56" s="81"/>
      <c r="AEZ56" s="81"/>
      <c r="AFA56" s="81"/>
      <c r="AFB56" s="81"/>
      <c r="AFC56" s="81"/>
      <c r="AFD56" s="81"/>
      <c r="AFE56" s="81"/>
      <c r="AFF56" s="81"/>
      <c r="AFG56" s="81"/>
      <c r="AFH56" s="81"/>
      <c r="AFI56" s="81"/>
      <c r="AFJ56" s="81"/>
      <c r="AFK56" s="81"/>
      <c r="AFL56" s="81"/>
      <c r="AFM56" s="81"/>
      <c r="AFN56" s="81"/>
      <c r="AFO56" s="81"/>
      <c r="AFP56" s="81"/>
      <c r="AFQ56" s="81"/>
      <c r="AFR56" s="81"/>
      <c r="AFS56" s="81"/>
      <c r="AFT56" s="81"/>
      <c r="AFU56" s="81"/>
      <c r="AFV56" s="81"/>
      <c r="AFW56" s="81"/>
      <c r="AFX56" s="81"/>
      <c r="AFY56" s="81"/>
      <c r="AFZ56" s="81"/>
      <c r="AGA56" s="81"/>
      <c r="AGB56" s="81"/>
      <c r="AGC56" s="81"/>
      <c r="AGD56" s="81"/>
      <c r="AGE56" s="81"/>
      <c r="AGF56" s="81"/>
      <c r="AGG56" s="81"/>
      <c r="AGH56" s="81"/>
      <c r="AGI56" s="81"/>
      <c r="AGJ56" s="81"/>
      <c r="AGK56" s="81"/>
      <c r="AGL56" s="81"/>
      <c r="AGM56" s="81"/>
      <c r="AGN56" s="81"/>
      <c r="AGO56" s="81"/>
      <c r="AGP56" s="81"/>
      <c r="AGQ56" s="81"/>
      <c r="AGR56" s="81"/>
      <c r="AGS56" s="81"/>
      <c r="AGT56" s="81"/>
      <c r="AGU56" s="81"/>
      <c r="AGV56" s="81"/>
      <c r="AGW56" s="81"/>
      <c r="AGX56" s="81"/>
      <c r="AGY56" s="81"/>
      <c r="AGZ56" s="81"/>
      <c r="AHA56" s="81"/>
      <c r="AHB56" s="81"/>
      <c r="AHC56" s="81"/>
      <c r="AHD56" s="81"/>
      <c r="AHE56" s="81"/>
      <c r="AHF56" s="81"/>
      <c r="AHG56" s="81"/>
      <c r="AHH56" s="81"/>
      <c r="AHI56" s="81"/>
      <c r="AHJ56" s="81"/>
      <c r="AHK56" s="81"/>
      <c r="AHL56" s="81"/>
      <c r="AHM56" s="81"/>
      <c r="AHN56" s="81"/>
      <c r="AHO56" s="81"/>
      <c r="AHP56" s="81"/>
      <c r="AHQ56" s="81"/>
      <c r="AHR56" s="81"/>
      <c r="AHS56" s="81"/>
      <c r="AHT56" s="81"/>
      <c r="AHU56" s="81"/>
      <c r="AHV56" s="81"/>
      <c r="AHW56" s="81"/>
      <c r="AHX56" s="81"/>
      <c r="AHY56" s="81"/>
      <c r="AHZ56" s="81"/>
      <c r="AIA56" s="81"/>
      <c r="AIB56" s="81"/>
      <c r="AIC56" s="81"/>
      <c r="AID56" s="81"/>
      <c r="AIE56" s="81"/>
      <c r="AIF56" s="81"/>
      <c r="AIG56" s="81"/>
      <c r="AIH56" s="81"/>
      <c r="AII56" s="81"/>
      <c r="AIJ56" s="81"/>
      <c r="AIK56" s="81"/>
      <c r="AIL56" s="81"/>
      <c r="AIM56" s="81"/>
      <c r="AIN56" s="81"/>
      <c r="AIO56" s="81"/>
      <c r="AIP56" s="81"/>
      <c r="AIQ56" s="81"/>
      <c r="AIR56" s="81"/>
      <c r="AIS56" s="81"/>
      <c r="AIT56" s="81"/>
      <c r="AIU56" s="81"/>
      <c r="AIV56" s="81"/>
      <c r="AIW56" s="81"/>
      <c r="AIX56" s="81"/>
      <c r="AIY56" s="81"/>
      <c r="AIZ56" s="81"/>
      <c r="AJA56" s="81"/>
      <c r="AJB56" s="81"/>
      <c r="AJC56" s="81"/>
      <c r="AJD56" s="81"/>
      <c r="AJE56" s="81"/>
      <c r="AJF56" s="81"/>
      <c r="AJG56" s="81"/>
      <c r="AJH56" s="81"/>
      <c r="AJI56" s="81"/>
      <c r="AJJ56" s="81"/>
      <c r="AJK56" s="81"/>
      <c r="AJL56" s="81"/>
      <c r="AJM56" s="81"/>
      <c r="AJN56" s="81"/>
      <c r="AJO56" s="81"/>
      <c r="AJP56" s="81"/>
      <c r="AJQ56" s="81"/>
      <c r="AJR56" s="81"/>
      <c r="AJS56" s="81"/>
      <c r="AJT56" s="81"/>
      <c r="AJU56" s="81"/>
      <c r="AJV56" s="81"/>
      <c r="AJW56" s="81"/>
      <c r="AJX56" s="81"/>
      <c r="AJY56" s="81"/>
      <c r="AJZ56" s="81"/>
      <c r="AKA56" s="81"/>
      <c r="AKB56" s="81"/>
      <c r="AKC56" s="81"/>
      <c r="AKD56" s="81"/>
      <c r="AKE56" s="81"/>
      <c r="AKF56" s="81"/>
      <c r="AKG56" s="81"/>
      <c r="AKH56" s="81"/>
      <c r="AKI56" s="81"/>
      <c r="AKJ56" s="81"/>
      <c r="AKK56" s="81"/>
      <c r="AKL56" s="81"/>
      <c r="AKM56" s="81"/>
      <c r="AKN56" s="81"/>
      <c r="AKO56" s="81"/>
      <c r="AKP56" s="81"/>
      <c r="AKQ56" s="81"/>
      <c r="AKR56" s="81"/>
      <c r="AKS56" s="81"/>
      <c r="AKT56" s="81"/>
      <c r="AKU56" s="81"/>
      <c r="AKV56" s="81"/>
      <c r="AKW56" s="81"/>
      <c r="AKX56" s="81"/>
      <c r="AKY56" s="81"/>
      <c r="AKZ56" s="81"/>
      <c r="ALA56" s="81"/>
      <c r="ALB56" s="81"/>
      <c r="ALC56" s="81"/>
      <c r="ALD56" s="81"/>
      <c r="ALE56" s="81"/>
      <c r="ALF56" s="81"/>
      <c r="ALG56" s="81"/>
      <c r="ALH56" s="81"/>
      <c r="ALI56" s="81"/>
      <c r="ALJ56" s="81"/>
      <c r="ALK56" s="81"/>
      <c r="ALL56" s="81"/>
      <c r="ALM56" s="81"/>
      <c r="ALN56" s="81"/>
      <c r="ALO56" s="81"/>
      <c r="ALP56" s="81"/>
      <c r="ALQ56" s="81"/>
      <c r="ALR56" s="81"/>
      <c r="ALS56" s="81"/>
      <c r="ALT56" s="81"/>
      <c r="ALU56" s="81"/>
      <c r="ALV56" s="81"/>
      <c r="ALW56" s="81"/>
      <c r="ALX56" s="81"/>
      <c r="ALY56" s="81"/>
      <c r="ALZ56" s="81"/>
      <c r="AMA56" s="81"/>
      <c r="AMB56" s="81"/>
      <c r="AMC56" s="81"/>
      <c r="AMD56" s="81"/>
      <c r="AME56" s="81"/>
      <c r="AMF56" s="81"/>
      <c r="AMG56" s="81"/>
      <c r="AMH56" s="81"/>
      <c r="AMI56" s="81"/>
      <c r="AMJ56" s="81"/>
    </row>
    <row r="57" spans="2:1024" ht="14.4" customHeight="1">
      <c r="B57" s="402"/>
      <c r="C57" s="402"/>
      <c r="D57" s="402"/>
      <c r="E57" s="402"/>
      <c r="F57" s="402"/>
      <c r="G57" s="402"/>
      <c r="H57" s="402"/>
      <c r="I57" s="402"/>
      <c r="J57" s="402"/>
      <c r="K57" s="402"/>
      <c r="L57" s="402"/>
      <c r="M57" s="403"/>
      <c r="N57" s="403"/>
      <c r="O57" s="403"/>
      <c r="P57" s="403"/>
      <c r="Q57" s="403"/>
      <c r="R57" s="403"/>
      <c r="S57" s="403"/>
      <c r="T57" s="403"/>
      <c r="U57" s="403"/>
      <c r="V57" s="403"/>
      <c r="W57" s="403"/>
      <c r="X57" s="403"/>
      <c r="Y57" s="403"/>
      <c r="Z57" s="403"/>
      <c r="AA57" s="403"/>
      <c r="AB57" s="403"/>
      <c r="AC57" s="403"/>
      <c r="AD57" s="403"/>
      <c r="AE57" s="403"/>
      <c r="AF57" s="404"/>
      <c r="AG57" s="404"/>
      <c r="AH57" s="404"/>
      <c r="AI57" s="404"/>
      <c r="AJ57" s="404"/>
      <c r="AK57" s="404"/>
      <c r="AL57" s="81"/>
      <c r="AM57" s="81"/>
      <c r="AN57" s="85"/>
      <c r="AO57" s="85"/>
      <c r="AP57" s="85"/>
      <c r="AQ57" s="85"/>
      <c r="AR57" s="85"/>
      <c r="AS57" s="85"/>
      <c r="AT57" s="85"/>
      <c r="AU57" s="85"/>
      <c r="AV57" s="85"/>
      <c r="AW57" s="85"/>
      <c r="AX57" s="85"/>
      <c r="AY57" s="85"/>
      <c r="AZ57" s="85"/>
      <c r="BA57" s="85"/>
      <c r="BB57" s="85"/>
      <c r="BC57" s="85"/>
      <c r="BD57" s="85"/>
      <c r="BE57" s="85"/>
      <c r="BF57" s="81"/>
      <c r="BG57" s="81"/>
      <c r="BH57" s="81"/>
      <c r="BI57" s="81"/>
      <c r="BJ57" s="81"/>
      <c r="BK57" s="81"/>
      <c r="BL57" s="81"/>
      <c r="BM57" s="81"/>
      <c r="BN57" s="81"/>
      <c r="BO57" s="81"/>
      <c r="BP57" s="81"/>
      <c r="BQ57" s="81"/>
      <c r="BR57" s="81"/>
      <c r="BS57" s="81"/>
      <c r="BT57" s="81"/>
      <c r="BU57" s="81"/>
      <c r="BV57" s="81"/>
      <c r="BW57" s="81"/>
      <c r="BX57" s="81"/>
      <c r="BY57" s="81"/>
      <c r="BZ57" s="81"/>
      <c r="CA57" s="81"/>
      <c r="CB57" s="81"/>
      <c r="CC57" s="81"/>
      <c r="CD57" s="81"/>
      <c r="CE57" s="81"/>
      <c r="CF57" s="81"/>
      <c r="CG57" s="81"/>
      <c r="CH57" s="81"/>
      <c r="CI57" s="81"/>
      <c r="CJ57" s="81"/>
      <c r="CK57" s="81"/>
      <c r="CL57" s="81"/>
      <c r="CM57" s="81"/>
      <c r="CN57" s="81"/>
      <c r="CO57" s="81"/>
      <c r="CP57" s="81"/>
      <c r="CQ57" s="81"/>
      <c r="CR57" s="81"/>
      <c r="CS57" s="81"/>
      <c r="CT57" s="81"/>
      <c r="CU57" s="81"/>
      <c r="CV57" s="81"/>
      <c r="CW57" s="81"/>
      <c r="CX57" s="81"/>
      <c r="CY57" s="81"/>
      <c r="CZ57" s="81"/>
      <c r="DA57" s="81"/>
      <c r="DB57" s="81"/>
      <c r="DC57" s="81"/>
      <c r="DD57" s="81"/>
      <c r="DE57" s="81"/>
      <c r="DF57" s="81"/>
      <c r="DG57" s="81"/>
      <c r="DH57" s="81"/>
      <c r="DI57" s="81"/>
      <c r="DJ57" s="81"/>
      <c r="DK57" s="81"/>
      <c r="DL57" s="81"/>
      <c r="DM57" s="81"/>
      <c r="DN57" s="81"/>
      <c r="DO57" s="81"/>
      <c r="DP57" s="81"/>
      <c r="DQ57" s="81"/>
      <c r="DR57" s="81"/>
      <c r="DS57" s="81"/>
      <c r="DT57" s="81"/>
      <c r="DU57" s="81"/>
      <c r="DV57" s="81"/>
      <c r="DW57" s="81"/>
      <c r="DX57" s="81"/>
      <c r="DY57" s="81"/>
      <c r="DZ57" s="81"/>
      <c r="EA57" s="81"/>
      <c r="EB57" s="81"/>
      <c r="EC57" s="81"/>
      <c r="ED57" s="81"/>
      <c r="EE57" s="81"/>
      <c r="EF57" s="81"/>
      <c r="EG57" s="81"/>
      <c r="EH57" s="81"/>
      <c r="EI57" s="81"/>
      <c r="EJ57" s="81"/>
      <c r="EK57" s="81"/>
      <c r="EL57" s="81"/>
      <c r="EM57" s="81"/>
      <c r="EN57" s="81"/>
      <c r="EO57" s="81"/>
      <c r="EP57" s="81"/>
      <c r="EQ57" s="81"/>
      <c r="ER57" s="81"/>
      <c r="ES57" s="81"/>
      <c r="ET57" s="81"/>
      <c r="EU57" s="81"/>
      <c r="EV57" s="81"/>
      <c r="EW57" s="81"/>
      <c r="EX57" s="81"/>
      <c r="EY57" s="81"/>
      <c r="EZ57" s="81"/>
      <c r="FA57" s="81"/>
      <c r="FB57" s="81"/>
      <c r="FC57" s="81"/>
      <c r="FD57" s="81"/>
      <c r="FE57" s="81"/>
      <c r="FF57" s="81"/>
      <c r="FG57" s="81"/>
      <c r="FH57" s="81"/>
      <c r="FI57" s="81"/>
      <c r="FJ57" s="81"/>
      <c r="FK57" s="81"/>
      <c r="FL57" s="81"/>
      <c r="FM57" s="81"/>
      <c r="FN57" s="81"/>
      <c r="FO57" s="81"/>
      <c r="FP57" s="81"/>
      <c r="FQ57" s="81"/>
      <c r="FR57" s="81"/>
      <c r="FS57" s="81"/>
      <c r="FT57" s="81"/>
      <c r="FU57" s="81"/>
      <c r="FV57" s="81"/>
      <c r="FW57" s="81"/>
      <c r="FX57" s="81"/>
      <c r="FY57" s="81"/>
      <c r="FZ57" s="81"/>
      <c r="GA57" s="81"/>
      <c r="GB57" s="81"/>
      <c r="GC57" s="81"/>
      <c r="GD57" s="81"/>
      <c r="GE57" s="81"/>
      <c r="GF57" s="81"/>
      <c r="GG57" s="81"/>
      <c r="GH57" s="81"/>
      <c r="GI57" s="81"/>
      <c r="GJ57" s="81"/>
      <c r="GK57" s="81"/>
      <c r="GL57" s="81"/>
      <c r="GM57" s="81"/>
      <c r="GN57" s="81"/>
      <c r="GO57" s="81"/>
      <c r="GP57" s="81"/>
      <c r="GQ57" s="81"/>
      <c r="GR57" s="81"/>
      <c r="GS57" s="81"/>
      <c r="GT57" s="81"/>
      <c r="GU57" s="81"/>
      <c r="GV57" s="81"/>
      <c r="GW57" s="81"/>
      <c r="GX57" s="81"/>
      <c r="GY57" s="81"/>
      <c r="GZ57" s="81"/>
      <c r="HA57" s="81"/>
      <c r="HB57" s="81"/>
      <c r="HC57" s="81"/>
      <c r="HD57" s="81"/>
      <c r="HE57" s="81"/>
      <c r="HF57" s="81"/>
      <c r="HG57" s="81"/>
      <c r="HH57" s="81"/>
      <c r="HI57" s="81"/>
      <c r="HJ57" s="81"/>
      <c r="HK57" s="81"/>
      <c r="HL57" s="81"/>
      <c r="HM57" s="81"/>
      <c r="HN57" s="81"/>
      <c r="HO57" s="81"/>
      <c r="HP57" s="81"/>
      <c r="HQ57" s="81"/>
      <c r="HR57" s="81"/>
      <c r="HS57" s="81"/>
      <c r="HT57" s="81"/>
      <c r="HU57" s="81"/>
      <c r="HV57" s="81"/>
      <c r="HW57" s="81"/>
      <c r="HX57" s="81"/>
      <c r="HY57" s="81"/>
      <c r="HZ57" s="81"/>
      <c r="IA57" s="81"/>
      <c r="IB57" s="81"/>
      <c r="IC57" s="81"/>
      <c r="ID57" s="81"/>
      <c r="IE57" s="81"/>
      <c r="IF57" s="81"/>
      <c r="IG57" s="81"/>
      <c r="IH57" s="81"/>
      <c r="II57" s="81"/>
      <c r="IJ57" s="81"/>
      <c r="IK57" s="81"/>
      <c r="IL57" s="81"/>
      <c r="IM57" s="81"/>
      <c r="IN57" s="81"/>
      <c r="IO57" s="81"/>
      <c r="IP57" s="81"/>
      <c r="IQ57" s="81"/>
      <c r="IR57" s="81"/>
      <c r="IS57" s="81"/>
      <c r="IT57" s="81"/>
      <c r="IU57" s="81"/>
      <c r="IV57" s="81"/>
      <c r="IW57" s="81"/>
      <c r="IX57" s="81"/>
      <c r="IY57" s="81"/>
      <c r="IZ57" s="81"/>
      <c r="JA57" s="81"/>
      <c r="JB57" s="81"/>
      <c r="JC57" s="81"/>
      <c r="JD57" s="81"/>
      <c r="JE57" s="81"/>
      <c r="JF57" s="81"/>
      <c r="JG57" s="81"/>
      <c r="JH57" s="81"/>
      <c r="JI57" s="81"/>
      <c r="JJ57" s="81"/>
      <c r="JK57" s="81"/>
      <c r="JL57" s="81"/>
      <c r="JM57" s="81"/>
      <c r="JN57" s="81"/>
      <c r="JO57" s="81"/>
      <c r="JP57" s="81"/>
      <c r="JQ57" s="81"/>
      <c r="JR57" s="81"/>
      <c r="JS57" s="81"/>
      <c r="JT57" s="81"/>
      <c r="JU57" s="81"/>
      <c r="JV57" s="81"/>
      <c r="JW57" s="81"/>
      <c r="JX57" s="81"/>
      <c r="JY57" s="81"/>
      <c r="JZ57" s="81"/>
      <c r="KA57" s="81"/>
      <c r="KB57" s="81"/>
      <c r="KC57" s="81"/>
      <c r="KD57" s="81"/>
      <c r="KE57" s="81"/>
      <c r="KF57" s="81"/>
      <c r="KG57" s="81"/>
      <c r="KH57" s="81"/>
      <c r="KI57" s="81"/>
      <c r="KJ57" s="81"/>
      <c r="KK57" s="81"/>
      <c r="KL57" s="81"/>
      <c r="KM57" s="81"/>
      <c r="KN57" s="81"/>
      <c r="KO57" s="81"/>
      <c r="KP57" s="81"/>
      <c r="KQ57" s="81"/>
      <c r="KR57" s="81"/>
      <c r="KS57" s="81"/>
      <c r="KT57" s="81"/>
      <c r="KU57" s="81"/>
      <c r="KV57" s="81"/>
      <c r="KW57" s="81"/>
      <c r="KX57" s="81"/>
      <c r="KY57" s="81"/>
      <c r="KZ57" s="81"/>
      <c r="LA57" s="81"/>
      <c r="LB57" s="81"/>
      <c r="LC57" s="81"/>
      <c r="LD57" s="81"/>
      <c r="LE57" s="81"/>
      <c r="LF57" s="81"/>
      <c r="LG57" s="81"/>
      <c r="LH57" s="81"/>
      <c r="LI57" s="81"/>
      <c r="LJ57" s="81"/>
      <c r="LK57" s="81"/>
      <c r="LL57" s="81"/>
      <c r="LM57" s="81"/>
      <c r="LN57" s="81"/>
      <c r="LO57" s="81"/>
      <c r="LP57" s="81"/>
      <c r="LQ57" s="81"/>
      <c r="LR57" s="81"/>
      <c r="LS57" s="81"/>
      <c r="LT57" s="81"/>
      <c r="LU57" s="81"/>
      <c r="LV57" s="81"/>
      <c r="LW57" s="81"/>
      <c r="LX57" s="81"/>
      <c r="LY57" s="81"/>
      <c r="LZ57" s="81"/>
      <c r="MA57" s="81"/>
      <c r="MB57" s="81"/>
      <c r="MC57" s="81"/>
      <c r="MD57" s="81"/>
      <c r="ME57" s="81"/>
      <c r="MF57" s="81"/>
      <c r="MG57" s="81"/>
      <c r="MH57" s="81"/>
      <c r="MI57" s="81"/>
      <c r="MJ57" s="81"/>
      <c r="MK57" s="81"/>
      <c r="ML57" s="81"/>
      <c r="MM57" s="81"/>
      <c r="MN57" s="81"/>
      <c r="MO57" s="81"/>
      <c r="MP57" s="81"/>
      <c r="MQ57" s="81"/>
      <c r="MR57" s="81"/>
      <c r="MS57" s="81"/>
      <c r="MT57" s="81"/>
      <c r="MU57" s="81"/>
      <c r="MV57" s="81"/>
      <c r="MW57" s="81"/>
      <c r="MX57" s="81"/>
      <c r="MY57" s="81"/>
      <c r="MZ57" s="81"/>
      <c r="NA57" s="81"/>
      <c r="NB57" s="81"/>
      <c r="NC57" s="81"/>
      <c r="ND57" s="81"/>
      <c r="NE57" s="81"/>
      <c r="NF57" s="81"/>
      <c r="NG57" s="81"/>
      <c r="NH57" s="81"/>
      <c r="NI57" s="81"/>
      <c r="NJ57" s="81"/>
      <c r="NK57" s="81"/>
      <c r="NL57" s="81"/>
      <c r="NM57" s="81"/>
      <c r="NN57" s="81"/>
      <c r="NO57" s="81"/>
      <c r="NP57" s="81"/>
      <c r="NQ57" s="81"/>
      <c r="NR57" s="81"/>
      <c r="NS57" s="81"/>
      <c r="NT57" s="81"/>
      <c r="NU57" s="81"/>
      <c r="NV57" s="81"/>
      <c r="NW57" s="81"/>
      <c r="NX57" s="81"/>
      <c r="NY57" s="81"/>
      <c r="NZ57" s="81"/>
      <c r="OA57" s="81"/>
      <c r="OB57" s="81"/>
      <c r="OC57" s="81"/>
      <c r="OD57" s="81"/>
      <c r="OE57" s="81"/>
      <c r="OF57" s="81"/>
      <c r="OG57" s="81"/>
      <c r="OH57" s="81"/>
      <c r="OI57" s="81"/>
      <c r="OJ57" s="81"/>
      <c r="OK57" s="81"/>
      <c r="OL57" s="81"/>
      <c r="OM57" s="81"/>
      <c r="ON57" s="81"/>
      <c r="OO57" s="81"/>
      <c r="OP57" s="81"/>
      <c r="OQ57" s="81"/>
      <c r="OR57" s="81"/>
      <c r="OS57" s="81"/>
      <c r="OT57" s="81"/>
      <c r="OU57" s="81"/>
      <c r="OV57" s="81"/>
      <c r="OW57" s="81"/>
      <c r="OX57" s="81"/>
      <c r="OY57" s="81"/>
      <c r="OZ57" s="81"/>
      <c r="PA57" s="81"/>
      <c r="PB57" s="81"/>
      <c r="PC57" s="81"/>
      <c r="PD57" s="81"/>
      <c r="PE57" s="81"/>
      <c r="PF57" s="81"/>
      <c r="PG57" s="81"/>
      <c r="PH57" s="81"/>
      <c r="PI57" s="81"/>
      <c r="PJ57" s="81"/>
      <c r="PK57" s="81"/>
      <c r="PL57" s="81"/>
      <c r="PM57" s="81"/>
      <c r="PN57" s="81"/>
      <c r="PO57" s="81"/>
      <c r="PP57" s="81"/>
      <c r="PQ57" s="81"/>
      <c r="PR57" s="81"/>
      <c r="PS57" s="81"/>
      <c r="PT57" s="81"/>
      <c r="PU57" s="81"/>
      <c r="PV57" s="81"/>
      <c r="PW57" s="81"/>
      <c r="PX57" s="81"/>
      <c r="PY57" s="81"/>
      <c r="PZ57" s="81"/>
      <c r="QA57" s="81"/>
      <c r="QB57" s="81"/>
      <c r="QC57" s="81"/>
      <c r="QD57" s="81"/>
      <c r="QE57" s="81"/>
      <c r="QF57" s="81"/>
      <c r="QG57" s="81"/>
      <c r="QH57" s="81"/>
      <c r="QI57" s="81"/>
      <c r="QJ57" s="81"/>
      <c r="QK57" s="81"/>
      <c r="QL57" s="81"/>
      <c r="QM57" s="81"/>
      <c r="QN57" s="81"/>
      <c r="QO57" s="81"/>
      <c r="QP57" s="81"/>
      <c r="QQ57" s="81"/>
      <c r="QR57" s="81"/>
      <c r="QS57" s="81"/>
      <c r="QT57" s="81"/>
      <c r="QU57" s="81"/>
      <c r="QV57" s="81"/>
      <c r="QW57" s="81"/>
      <c r="QX57" s="81"/>
      <c r="QY57" s="81"/>
      <c r="QZ57" s="81"/>
      <c r="RA57" s="81"/>
      <c r="RB57" s="81"/>
      <c r="RC57" s="81"/>
      <c r="RD57" s="81"/>
      <c r="RE57" s="81"/>
      <c r="RF57" s="81"/>
      <c r="RG57" s="81"/>
      <c r="RH57" s="81"/>
      <c r="RI57" s="81"/>
      <c r="RJ57" s="81"/>
      <c r="RK57" s="81"/>
      <c r="RL57" s="81"/>
      <c r="RM57" s="81"/>
      <c r="RN57" s="81"/>
      <c r="RO57" s="81"/>
      <c r="RP57" s="81"/>
      <c r="RQ57" s="81"/>
      <c r="RR57" s="81"/>
      <c r="RS57" s="81"/>
      <c r="RT57" s="81"/>
      <c r="RU57" s="81"/>
      <c r="RV57" s="81"/>
      <c r="RW57" s="81"/>
      <c r="RX57" s="81"/>
      <c r="RY57" s="81"/>
      <c r="RZ57" s="81"/>
      <c r="SA57" s="81"/>
      <c r="SB57" s="81"/>
      <c r="SC57" s="81"/>
      <c r="SD57" s="81"/>
      <c r="SE57" s="81"/>
      <c r="SF57" s="81"/>
      <c r="SG57" s="81"/>
      <c r="SH57" s="81"/>
      <c r="SI57" s="81"/>
      <c r="SJ57" s="81"/>
      <c r="SK57" s="81"/>
      <c r="SL57" s="81"/>
      <c r="SM57" s="81"/>
      <c r="SN57" s="81"/>
      <c r="SO57" s="81"/>
      <c r="SP57" s="81"/>
      <c r="SQ57" s="81"/>
      <c r="SR57" s="81"/>
      <c r="SS57" s="81"/>
      <c r="ST57" s="81"/>
      <c r="SU57" s="81"/>
      <c r="SV57" s="81"/>
      <c r="SW57" s="81"/>
      <c r="SX57" s="81"/>
      <c r="SY57" s="81"/>
      <c r="SZ57" s="81"/>
      <c r="TA57" s="81"/>
      <c r="TB57" s="81"/>
      <c r="TC57" s="81"/>
      <c r="TD57" s="81"/>
      <c r="TE57" s="81"/>
      <c r="TF57" s="81"/>
      <c r="TG57" s="81"/>
      <c r="TH57" s="81"/>
      <c r="TI57" s="81"/>
      <c r="TJ57" s="81"/>
      <c r="TK57" s="81"/>
      <c r="TL57" s="81"/>
      <c r="TM57" s="81"/>
      <c r="TN57" s="81"/>
      <c r="TO57" s="81"/>
      <c r="TP57" s="81"/>
      <c r="TQ57" s="81"/>
      <c r="TR57" s="81"/>
      <c r="TS57" s="81"/>
      <c r="TT57" s="81"/>
      <c r="TU57" s="81"/>
      <c r="TV57" s="81"/>
      <c r="TW57" s="81"/>
      <c r="TX57" s="81"/>
      <c r="TY57" s="81"/>
      <c r="TZ57" s="81"/>
      <c r="UA57" s="81"/>
      <c r="UB57" s="81"/>
      <c r="UC57" s="81"/>
      <c r="UD57" s="81"/>
      <c r="UE57" s="81"/>
      <c r="UF57" s="81"/>
      <c r="UG57" s="81"/>
      <c r="UH57" s="81"/>
      <c r="UI57" s="81"/>
      <c r="UJ57" s="81"/>
      <c r="UK57" s="81"/>
      <c r="UL57" s="81"/>
      <c r="UM57" s="81"/>
      <c r="UN57" s="81"/>
      <c r="UO57" s="81"/>
      <c r="UP57" s="81"/>
      <c r="UQ57" s="81"/>
      <c r="UR57" s="81"/>
      <c r="US57" s="81"/>
      <c r="UT57" s="81"/>
      <c r="UU57" s="81"/>
      <c r="UV57" s="81"/>
      <c r="UW57" s="81"/>
      <c r="UX57" s="81"/>
      <c r="UY57" s="81"/>
      <c r="UZ57" s="81"/>
      <c r="VA57" s="81"/>
      <c r="VB57" s="81"/>
      <c r="VC57" s="81"/>
      <c r="VD57" s="81"/>
      <c r="VE57" s="81"/>
      <c r="VF57" s="81"/>
      <c r="VG57" s="81"/>
      <c r="VH57" s="81"/>
      <c r="VI57" s="81"/>
      <c r="VJ57" s="81"/>
      <c r="VK57" s="81"/>
      <c r="VL57" s="81"/>
      <c r="VM57" s="81"/>
      <c r="VN57" s="81"/>
      <c r="VO57" s="81"/>
      <c r="VP57" s="81"/>
      <c r="VQ57" s="81"/>
      <c r="VR57" s="81"/>
      <c r="VS57" s="81"/>
      <c r="VT57" s="81"/>
      <c r="VU57" s="81"/>
      <c r="VV57" s="81"/>
      <c r="VW57" s="81"/>
      <c r="VX57" s="81"/>
      <c r="VY57" s="81"/>
      <c r="VZ57" s="81"/>
      <c r="WA57" s="81"/>
      <c r="WB57" s="81"/>
      <c r="WC57" s="81"/>
      <c r="WD57" s="81"/>
      <c r="WE57" s="81"/>
      <c r="WF57" s="81"/>
      <c r="WG57" s="81"/>
      <c r="WH57" s="81"/>
      <c r="WI57" s="81"/>
      <c r="WJ57" s="81"/>
      <c r="WK57" s="81"/>
      <c r="WL57" s="81"/>
      <c r="WM57" s="81"/>
      <c r="WN57" s="81"/>
      <c r="WO57" s="81"/>
      <c r="WP57" s="81"/>
      <c r="WQ57" s="81"/>
      <c r="WR57" s="81"/>
      <c r="WS57" s="81"/>
      <c r="WT57" s="81"/>
      <c r="WU57" s="81"/>
      <c r="WV57" s="81"/>
      <c r="WW57" s="81"/>
      <c r="WX57" s="81"/>
      <c r="WY57" s="81"/>
      <c r="WZ57" s="81"/>
      <c r="XA57" s="81"/>
      <c r="XB57" s="81"/>
      <c r="XC57" s="81"/>
      <c r="XD57" s="81"/>
      <c r="XE57" s="81"/>
      <c r="XF57" s="81"/>
      <c r="XG57" s="81"/>
      <c r="XH57" s="81"/>
      <c r="XI57" s="81"/>
      <c r="XJ57" s="81"/>
      <c r="XK57" s="81"/>
      <c r="XL57" s="81"/>
      <c r="XM57" s="81"/>
      <c r="XN57" s="81"/>
      <c r="XO57" s="81"/>
      <c r="XP57" s="81"/>
      <c r="XQ57" s="81"/>
      <c r="XR57" s="81"/>
      <c r="XS57" s="81"/>
      <c r="XT57" s="81"/>
      <c r="XU57" s="81"/>
      <c r="XV57" s="81"/>
      <c r="XW57" s="81"/>
      <c r="XX57" s="81"/>
      <c r="XY57" s="81"/>
      <c r="XZ57" s="81"/>
      <c r="YA57" s="81"/>
      <c r="YB57" s="81"/>
      <c r="YC57" s="81"/>
      <c r="YD57" s="81"/>
      <c r="YE57" s="81"/>
      <c r="YF57" s="81"/>
      <c r="YG57" s="81"/>
      <c r="YH57" s="81"/>
      <c r="YI57" s="81"/>
      <c r="YJ57" s="81"/>
      <c r="YK57" s="81"/>
      <c r="YL57" s="81"/>
      <c r="YM57" s="81"/>
      <c r="YN57" s="81"/>
      <c r="YO57" s="81"/>
      <c r="YP57" s="81"/>
      <c r="YQ57" s="81"/>
      <c r="YR57" s="81"/>
      <c r="YS57" s="81"/>
      <c r="YT57" s="81"/>
      <c r="YU57" s="81"/>
      <c r="YV57" s="81"/>
      <c r="YW57" s="81"/>
      <c r="YX57" s="81"/>
      <c r="YY57" s="81"/>
      <c r="YZ57" s="81"/>
      <c r="ZA57" s="81"/>
      <c r="ZB57" s="81"/>
      <c r="ZC57" s="81"/>
      <c r="ZD57" s="81"/>
      <c r="ZE57" s="81"/>
      <c r="ZF57" s="81"/>
      <c r="ZG57" s="81"/>
      <c r="ZH57" s="81"/>
      <c r="ZI57" s="81"/>
      <c r="ZJ57" s="81"/>
      <c r="ZK57" s="81"/>
      <c r="ZL57" s="81"/>
      <c r="ZM57" s="81"/>
      <c r="ZN57" s="81"/>
      <c r="ZO57" s="81"/>
      <c r="ZP57" s="81"/>
      <c r="ZQ57" s="81"/>
      <c r="ZR57" s="81"/>
      <c r="ZS57" s="81"/>
      <c r="ZT57" s="81"/>
      <c r="ZU57" s="81"/>
      <c r="ZV57" s="81"/>
      <c r="ZW57" s="81"/>
      <c r="ZX57" s="81"/>
      <c r="ZY57" s="81"/>
      <c r="ZZ57" s="81"/>
      <c r="AAA57" s="81"/>
      <c r="AAB57" s="81"/>
      <c r="AAC57" s="81"/>
      <c r="AAD57" s="81"/>
      <c r="AAE57" s="81"/>
      <c r="AAF57" s="81"/>
      <c r="AAG57" s="81"/>
      <c r="AAH57" s="81"/>
      <c r="AAI57" s="81"/>
      <c r="AAJ57" s="81"/>
      <c r="AAK57" s="81"/>
      <c r="AAL57" s="81"/>
      <c r="AAM57" s="81"/>
      <c r="AAN57" s="81"/>
      <c r="AAO57" s="81"/>
      <c r="AAP57" s="81"/>
      <c r="AAQ57" s="81"/>
      <c r="AAR57" s="81"/>
      <c r="AAS57" s="81"/>
      <c r="AAT57" s="81"/>
      <c r="AAU57" s="81"/>
      <c r="AAV57" s="81"/>
      <c r="AAW57" s="81"/>
      <c r="AAX57" s="81"/>
      <c r="AAY57" s="81"/>
      <c r="AAZ57" s="81"/>
      <c r="ABA57" s="81"/>
      <c r="ABB57" s="81"/>
      <c r="ABC57" s="81"/>
      <c r="ABD57" s="81"/>
      <c r="ABE57" s="81"/>
      <c r="ABF57" s="81"/>
      <c r="ABG57" s="81"/>
      <c r="ABH57" s="81"/>
      <c r="ABI57" s="81"/>
      <c r="ABJ57" s="81"/>
      <c r="ABK57" s="81"/>
      <c r="ABL57" s="81"/>
      <c r="ABM57" s="81"/>
      <c r="ABN57" s="81"/>
      <c r="ABO57" s="81"/>
      <c r="ABP57" s="81"/>
      <c r="ABQ57" s="81"/>
      <c r="ABR57" s="81"/>
      <c r="ABS57" s="81"/>
      <c r="ABT57" s="81"/>
      <c r="ABU57" s="81"/>
      <c r="ABV57" s="81"/>
      <c r="ABW57" s="81"/>
      <c r="ABX57" s="81"/>
      <c r="ABY57" s="81"/>
      <c r="ABZ57" s="81"/>
      <c r="ACA57" s="81"/>
      <c r="ACB57" s="81"/>
      <c r="ACC57" s="81"/>
      <c r="ACD57" s="81"/>
      <c r="ACE57" s="81"/>
      <c r="ACF57" s="81"/>
      <c r="ACG57" s="81"/>
      <c r="ACH57" s="81"/>
      <c r="ACI57" s="81"/>
      <c r="ACJ57" s="81"/>
      <c r="ACK57" s="81"/>
      <c r="ACL57" s="81"/>
      <c r="ACM57" s="81"/>
      <c r="ACN57" s="81"/>
      <c r="ACO57" s="81"/>
      <c r="ACP57" s="81"/>
      <c r="ACQ57" s="81"/>
      <c r="ACR57" s="81"/>
      <c r="ACS57" s="81"/>
      <c r="ACT57" s="81"/>
      <c r="ACU57" s="81"/>
      <c r="ACV57" s="81"/>
      <c r="ACW57" s="81"/>
      <c r="ACX57" s="81"/>
      <c r="ACY57" s="81"/>
      <c r="ACZ57" s="81"/>
      <c r="ADA57" s="81"/>
      <c r="ADB57" s="81"/>
      <c r="ADC57" s="81"/>
      <c r="ADD57" s="81"/>
      <c r="ADE57" s="81"/>
      <c r="ADF57" s="81"/>
      <c r="ADG57" s="81"/>
      <c r="ADH57" s="81"/>
      <c r="ADI57" s="81"/>
      <c r="ADJ57" s="81"/>
      <c r="ADK57" s="81"/>
      <c r="ADL57" s="81"/>
      <c r="ADM57" s="81"/>
      <c r="ADN57" s="81"/>
      <c r="ADO57" s="81"/>
      <c r="ADP57" s="81"/>
      <c r="ADQ57" s="81"/>
      <c r="ADR57" s="81"/>
      <c r="ADS57" s="81"/>
      <c r="ADT57" s="81"/>
      <c r="ADU57" s="81"/>
      <c r="ADV57" s="81"/>
      <c r="ADW57" s="81"/>
      <c r="ADX57" s="81"/>
      <c r="ADY57" s="81"/>
      <c r="ADZ57" s="81"/>
      <c r="AEA57" s="81"/>
      <c r="AEB57" s="81"/>
      <c r="AEC57" s="81"/>
      <c r="AED57" s="81"/>
      <c r="AEE57" s="81"/>
      <c r="AEF57" s="81"/>
      <c r="AEG57" s="81"/>
      <c r="AEH57" s="81"/>
      <c r="AEI57" s="81"/>
      <c r="AEJ57" s="81"/>
      <c r="AEK57" s="81"/>
      <c r="AEL57" s="81"/>
      <c r="AEM57" s="81"/>
      <c r="AEN57" s="81"/>
      <c r="AEO57" s="81"/>
      <c r="AEP57" s="81"/>
      <c r="AEQ57" s="81"/>
      <c r="AER57" s="81"/>
      <c r="AES57" s="81"/>
      <c r="AET57" s="81"/>
      <c r="AEU57" s="81"/>
      <c r="AEV57" s="81"/>
      <c r="AEW57" s="81"/>
      <c r="AEX57" s="81"/>
      <c r="AEY57" s="81"/>
      <c r="AEZ57" s="81"/>
      <c r="AFA57" s="81"/>
      <c r="AFB57" s="81"/>
      <c r="AFC57" s="81"/>
      <c r="AFD57" s="81"/>
      <c r="AFE57" s="81"/>
      <c r="AFF57" s="81"/>
      <c r="AFG57" s="81"/>
      <c r="AFH57" s="81"/>
      <c r="AFI57" s="81"/>
      <c r="AFJ57" s="81"/>
      <c r="AFK57" s="81"/>
      <c r="AFL57" s="81"/>
      <c r="AFM57" s="81"/>
      <c r="AFN57" s="81"/>
      <c r="AFO57" s="81"/>
      <c r="AFP57" s="81"/>
      <c r="AFQ57" s="81"/>
      <c r="AFR57" s="81"/>
      <c r="AFS57" s="81"/>
      <c r="AFT57" s="81"/>
      <c r="AFU57" s="81"/>
      <c r="AFV57" s="81"/>
      <c r="AFW57" s="81"/>
      <c r="AFX57" s="81"/>
      <c r="AFY57" s="81"/>
      <c r="AFZ57" s="81"/>
      <c r="AGA57" s="81"/>
      <c r="AGB57" s="81"/>
      <c r="AGC57" s="81"/>
      <c r="AGD57" s="81"/>
      <c r="AGE57" s="81"/>
      <c r="AGF57" s="81"/>
      <c r="AGG57" s="81"/>
      <c r="AGH57" s="81"/>
      <c r="AGI57" s="81"/>
      <c r="AGJ57" s="81"/>
      <c r="AGK57" s="81"/>
      <c r="AGL57" s="81"/>
      <c r="AGM57" s="81"/>
      <c r="AGN57" s="81"/>
      <c r="AGO57" s="81"/>
      <c r="AGP57" s="81"/>
      <c r="AGQ57" s="81"/>
      <c r="AGR57" s="81"/>
      <c r="AGS57" s="81"/>
      <c r="AGT57" s="81"/>
      <c r="AGU57" s="81"/>
      <c r="AGV57" s="81"/>
      <c r="AGW57" s="81"/>
      <c r="AGX57" s="81"/>
      <c r="AGY57" s="81"/>
      <c r="AGZ57" s="81"/>
      <c r="AHA57" s="81"/>
      <c r="AHB57" s="81"/>
      <c r="AHC57" s="81"/>
      <c r="AHD57" s="81"/>
      <c r="AHE57" s="81"/>
      <c r="AHF57" s="81"/>
      <c r="AHG57" s="81"/>
      <c r="AHH57" s="81"/>
      <c r="AHI57" s="81"/>
      <c r="AHJ57" s="81"/>
      <c r="AHK57" s="81"/>
      <c r="AHL57" s="81"/>
      <c r="AHM57" s="81"/>
      <c r="AHN57" s="81"/>
      <c r="AHO57" s="81"/>
      <c r="AHP57" s="81"/>
      <c r="AHQ57" s="81"/>
      <c r="AHR57" s="81"/>
      <c r="AHS57" s="81"/>
      <c r="AHT57" s="81"/>
      <c r="AHU57" s="81"/>
      <c r="AHV57" s="81"/>
      <c r="AHW57" s="81"/>
      <c r="AHX57" s="81"/>
      <c r="AHY57" s="81"/>
      <c r="AHZ57" s="81"/>
      <c r="AIA57" s="81"/>
      <c r="AIB57" s="81"/>
      <c r="AIC57" s="81"/>
      <c r="AID57" s="81"/>
      <c r="AIE57" s="81"/>
      <c r="AIF57" s="81"/>
      <c r="AIG57" s="81"/>
      <c r="AIH57" s="81"/>
      <c r="AII57" s="81"/>
      <c r="AIJ57" s="81"/>
      <c r="AIK57" s="81"/>
      <c r="AIL57" s="81"/>
      <c r="AIM57" s="81"/>
      <c r="AIN57" s="81"/>
      <c r="AIO57" s="81"/>
      <c r="AIP57" s="81"/>
      <c r="AIQ57" s="81"/>
      <c r="AIR57" s="81"/>
      <c r="AIS57" s="81"/>
      <c r="AIT57" s="81"/>
      <c r="AIU57" s="81"/>
      <c r="AIV57" s="81"/>
      <c r="AIW57" s="81"/>
      <c r="AIX57" s="81"/>
      <c r="AIY57" s="81"/>
      <c r="AIZ57" s="81"/>
      <c r="AJA57" s="81"/>
      <c r="AJB57" s="81"/>
      <c r="AJC57" s="81"/>
      <c r="AJD57" s="81"/>
      <c r="AJE57" s="81"/>
      <c r="AJF57" s="81"/>
      <c r="AJG57" s="81"/>
      <c r="AJH57" s="81"/>
      <c r="AJI57" s="81"/>
      <c r="AJJ57" s="81"/>
      <c r="AJK57" s="81"/>
      <c r="AJL57" s="81"/>
      <c r="AJM57" s="81"/>
      <c r="AJN57" s="81"/>
      <c r="AJO57" s="81"/>
      <c r="AJP57" s="81"/>
      <c r="AJQ57" s="81"/>
      <c r="AJR57" s="81"/>
      <c r="AJS57" s="81"/>
      <c r="AJT57" s="81"/>
      <c r="AJU57" s="81"/>
      <c r="AJV57" s="81"/>
      <c r="AJW57" s="81"/>
      <c r="AJX57" s="81"/>
      <c r="AJY57" s="81"/>
      <c r="AJZ57" s="81"/>
      <c r="AKA57" s="81"/>
      <c r="AKB57" s="81"/>
      <c r="AKC57" s="81"/>
      <c r="AKD57" s="81"/>
      <c r="AKE57" s="81"/>
      <c r="AKF57" s="81"/>
      <c r="AKG57" s="81"/>
      <c r="AKH57" s="81"/>
      <c r="AKI57" s="81"/>
      <c r="AKJ57" s="81"/>
      <c r="AKK57" s="81"/>
      <c r="AKL57" s="81"/>
      <c r="AKM57" s="81"/>
      <c r="AKN57" s="81"/>
      <c r="AKO57" s="81"/>
      <c r="AKP57" s="81"/>
      <c r="AKQ57" s="81"/>
      <c r="AKR57" s="81"/>
      <c r="AKS57" s="81"/>
      <c r="AKT57" s="81"/>
      <c r="AKU57" s="81"/>
      <c r="AKV57" s="81"/>
      <c r="AKW57" s="81"/>
      <c r="AKX57" s="81"/>
      <c r="AKY57" s="81"/>
      <c r="AKZ57" s="81"/>
      <c r="ALA57" s="81"/>
      <c r="ALB57" s="81"/>
      <c r="ALC57" s="81"/>
      <c r="ALD57" s="81"/>
      <c r="ALE57" s="81"/>
      <c r="ALF57" s="81"/>
      <c r="ALG57" s="81"/>
      <c r="ALH57" s="81"/>
      <c r="ALI57" s="81"/>
      <c r="ALJ57" s="81"/>
      <c r="ALK57" s="81"/>
      <c r="ALL57" s="81"/>
      <c r="ALM57" s="81"/>
      <c r="ALN57" s="81"/>
      <c r="ALO57" s="81"/>
      <c r="ALP57" s="81"/>
      <c r="ALQ57" s="81"/>
      <c r="ALR57" s="81"/>
      <c r="ALS57" s="81"/>
      <c r="ALT57" s="81"/>
      <c r="ALU57" s="81"/>
      <c r="ALV57" s="81"/>
      <c r="ALW57" s="81"/>
      <c r="ALX57" s="81"/>
      <c r="ALY57" s="81"/>
      <c r="ALZ57" s="81"/>
      <c r="AMA57" s="81"/>
      <c r="AMB57" s="81"/>
      <c r="AMC57" s="81"/>
      <c r="AMD57" s="81"/>
      <c r="AME57" s="81"/>
      <c r="AMF57" s="81"/>
      <c r="AMG57" s="81"/>
      <c r="AMH57" s="81"/>
      <c r="AMI57" s="81"/>
      <c r="AMJ57" s="81"/>
    </row>
    <row r="58" spans="2:1024" ht="14.4" customHeight="1">
      <c r="B58" s="405"/>
      <c r="C58" s="405"/>
      <c r="D58" s="405"/>
      <c r="E58" s="405"/>
      <c r="F58" s="405"/>
      <c r="G58" s="405"/>
      <c r="H58" s="405"/>
      <c r="I58" s="405"/>
      <c r="J58" s="405"/>
      <c r="K58" s="405"/>
      <c r="L58" s="405"/>
      <c r="M58" s="406"/>
      <c r="N58" s="406"/>
      <c r="O58" s="406"/>
      <c r="P58" s="406"/>
      <c r="Q58" s="406"/>
      <c r="R58" s="406"/>
      <c r="S58" s="406"/>
      <c r="T58" s="406"/>
      <c r="U58" s="406"/>
      <c r="V58" s="406"/>
      <c r="W58" s="406"/>
      <c r="X58" s="406"/>
      <c r="Y58" s="406"/>
      <c r="Z58" s="406"/>
      <c r="AA58" s="406"/>
      <c r="AB58" s="406"/>
      <c r="AC58" s="406"/>
      <c r="AD58" s="406"/>
      <c r="AE58" s="406"/>
      <c r="AF58" s="407"/>
      <c r="AG58" s="407"/>
      <c r="AH58" s="407"/>
      <c r="AI58" s="407"/>
      <c r="AJ58" s="407"/>
      <c r="AK58" s="407"/>
      <c r="AL58" s="81"/>
      <c r="AM58" s="81"/>
      <c r="AN58" s="85"/>
      <c r="AO58" s="85"/>
      <c r="AP58" s="85"/>
      <c r="AQ58" s="85"/>
      <c r="AR58" s="85"/>
      <c r="AS58" s="85"/>
      <c r="AT58" s="85"/>
      <c r="AU58" s="85"/>
      <c r="AV58" s="85"/>
      <c r="AW58" s="85"/>
      <c r="AX58" s="85"/>
      <c r="AY58" s="85"/>
      <c r="AZ58" s="85"/>
      <c r="BA58" s="85"/>
      <c r="BB58" s="85"/>
      <c r="BC58" s="85"/>
      <c r="BD58" s="85"/>
      <c r="BE58" s="85"/>
      <c r="BF58" s="81"/>
      <c r="BG58" s="81"/>
      <c r="BH58" s="81"/>
      <c r="BI58" s="81"/>
      <c r="BJ58" s="81"/>
      <c r="BK58" s="81"/>
      <c r="BL58" s="81"/>
      <c r="BM58" s="81"/>
      <c r="BN58" s="81"/>
      <c r="BO58" s="81"/>
      <c r="BP58" s="81"/>
      <c r="BQ58" s="81"/>
      <c r="BR58" s="81"/>
      <c r="BS58" s="81"/>
      <c r="BT58" s="81"/>
      <c r="BU58" s="81"/>
      <c r="BV58" s="81"/>
      <c r="BW58" s="81"/>
      <c r="BX58" s="81"/>
      <c r="BY58" s="81"/>
      <c r="BZ58" s="81"/>
      <c r="CA58" s="81"/>
      <c r="CB58" s="81"/>
      <c r="CC58" s="81"/>
      <c r="CD58" s="81"/>
      <c r="CE58" s="81"/>
      <c r="CF58" s="81"/>
      <c r="CG58" s="81"/>
      <c r="CH58" s="81"/>
      <c r="CI58" s="81"/>
      <c r="CJ58" s="81"/>
      <c r="CK58" s="81"/>
      <c r="CL58" s="81"/>
      <c r="CM58" s="81"/>
      <c r="CN58" s="81"/>
      <c r="CO58" s="81"/>
      <c r="CP58" s="81"/>
      <c r="CQ58" s="81"/>
      <c r="CR58" s="81"/>
      <c r="CS58" s="81"/>
      <c r="CT58" s="81"/>
      <c r="CU58" s="81"/>
      <c r="CV58" s="81"/>
      <c r="CW58" s="81"/>
      <c r="CX58" s="81"/>
      <c r="CY58" s="81"/>
      <c r="CZ58" s="81"/>
      <c r="DA58" s="81"/>
      <c r="DB58" s="81"/>
      <c r="DC58" s="81"/>
      <c r="DD58" s="81"/>
      <c r="DE58" s="81"/>
      <c r="DF58" s="81"/>
      <c r="DG58" s="81"/>
      <c r="DH58" s="81"/>
      <c r="DI58" s="81"/>
      <c r="DJ58" s="81"/>
      <c r="DK58" s="81"/>
      <c r="DL58" s="81"/>
      <c r="DM58" s="81"/>
      <c r="DN58" s="81"/>
      <c r="DO58" s="81"/>
      <c r="DP58" s="81"/>
      <c r="DQ58" s="81"/>
      <c r="DR58" s="81"/>
      <c r="DS58" s="81"/>
      <c r="DT58" s="81"/>
      <c r="DU58" s="81"/>
      <c r="DV58" s="81"/>
      <c r="DW58" s="81"/>
      <c r="DX58" s="81"/>
      <c r="DY58" s="81"/>
      <c r="DZ58" s="81"/>
      <c r="EA58" s="81"/>
      <c r="EB58" s="81"/>
      <c r="EC58" s="81"/>
      <c r="ED58" s="81"/>
      <c r="EE58" s="81"/>
      <c r="EF58" s="81"/>
      <c r="EG58" s="81"/>
      <c r="EH58" s="81"/>
      <c r="EI58" s="81"/>
      <c r="EJ58" s="81"/>
      <c r="EK58" s="81"/>
      <c r="EL58" s="81"/>
      <c r="EM58" s="81"/>
      <c r="EN58" s="81"/>
      <c r="EO58" s="81"/>
      <c r="EP58" s="81"/>
      <c r="EQ58" s="81"/>
      <c r="ER58" s="81"/>
      <c r="ES58" s="81"/>
      <c r="ET58" s="81"/>
      <c r="EU58" s="81"/>
      <c r="EV58" s="81"/>
      <c r="EW58" s="81"/>
      <c r="EX58" s="81"/>
      <c r="EY58" s="81"/>
      <c r="EZ58" s="81"/>
      <c r="FA58" s="81"/>
      <c r="FB58" s="81"/>
      <c r="FC58" s="81"/>
      <c r="FD58" s="81"/>
      <c r="FE58" s="81"/>
      <c r="FF58" s="81"/>
      <c r="FG58" s="81"/>
      <c r="FH58" s="81"/>
      <c r="FI58" s="81"/>
      <c r="FJ58" s="81"/>
      <c r="FK58" s="81"/>
      <c r="FL58" s="81"/>
      <c r="FM58" s="81"/>
      <c r="FN58" s="81"/>
      <c r="FO58" s="81"/>
      <c r="FP58" s="81"/>
      <c r="FQ58" s="81"/>
      <c r="FR58" s="81"/>
      <c r="FS58" s="81"/>
      <c r="FT58" s="81"/>
      <c r="FU58" s="81"/>
      <c r="FV58" s="81"/>
      <c r="FW58" s="81"/>
      <c r="FX58" s="81"/>
      <c r="FY58" s="81"/>
      <c r="FZ58" s="81"/>
      <c r="GA58" s="81"/>
      <c r="GB58" s="81"/>
      <c r="GC58" s="81"/>
      <c r="GD58" s="81"/>
      <c r="GE58" s="81"/>
      <c r="GF58" s="81"/>
      <c r="GG58" s="81"/>
      <c r="GH58" s="81"/>
      <c r="GI58" s="81"/>
      <c r="GJ58" s="81"/>
      <c r="GK58" s="81"/>
      <c r="GL58" s="81"/>
      <c r="GM58" s="81"/>
      <c r="GN58" s="81"/>
      <c r="GO58" s="81"/>
      <c r="GP58" s="81"/>
      <c r="GQ58" s="81"/>
      <c r="GR58" s="81"/>
      <c r="GS58" s="81"/>
      <c r="GT58" s="81"/>
      <c r="GU58" s="81"/>
      <c r="GV58" s="81"/>
      <c r="GW58" s="81"/>
      <c r="GX58" s="81"/>
      <c r="GY58" s="81"/>
      <c r="GZ58" s="81"/>
      <c r="HA58" s="81"/>
      <c r="HB58" s="81"/>
      <c r="HC58" s="81"/>
      <c r="HD58" s="81"/>
      <c r="HE58" s="81"/>
      <c r="HF58" s="81"/>
      <c r="HG58" s="81"/>
      <c r="HH58" s="81"/>
      <c r="HI58" s="81"/>
      <c r="HJ58" s="81"/>
      <c r="HK58" s="81"/>
      <c r="HL58" s="81"/>
      <c r="HM58" s="81"/>
      <c r="HN58" s="81"/>
      <c r="HO58" s="81"/>
      <c r="HP58" s="81"/>
      <c r="HQ58" s="81"/>
      <c r="HR58" s="81"/>
      <c r="HS58" s="81"/>
      <c r="HT58" s="81"/>
      <c r="HU58" s="81"/>
      <c r="HV58" s="81"/>
      <c r="HW58" s="81"/>
      <c r="HX58" s="81"/>
      <c r="HY58" s="81"/>
      <c r="HZ58" s="81"/>
      <c r="IA58" s="81"/>
      <c r="IB58" s="81"/>
      <c r="IC58" s="81"/>
      <c r="ID58" s="81"/>
      <c r="IE58" s="81"/>
      <c r="IF58" s="81"/>
      <c r="IG58" s="81"/>
      <c r="IH58" s="81"/>
      <c r="II58" s="81"/>
      <c r="IJ58" s="81"/>
      <c r="IK58" s="81"/>
      <c r="IL58" s="81"/>
      <c r="IM58" s="81"/>
      <c r="IN58" s="81"/>
      <c r="IO58" s="81"/>
      <c r="IP58" s="81"/>
      <c r="IQ58" s="81"/>
      <c r="IR58" s="81"/>
      <c r="IS58" s="81"/>
      <c r="IT58" s="81"/>
      <c r="IU58" s="81"/>
      <c r="IV58" s="81"/>
      <c r="IW58" s="81"/>
      <c r="IX58" s="81"/>
      <c r="IY58" s="81"/>
      <c r="IZ58" s="81"/>
      <c r="JA58" s="81"/>
      <c r="JB58" s="81"/>
      <c r="JC58" s="81"/>
      <c r="JD58" s="81"/>
      <c r="JE58" s="81"/>
      <c r="JF58" s="81"/>
      <c r="JG58" s="81"/>
      <c r="JH58" s="81"/>
      <c r="JI58" s="81"/>
      <c r="JJ58" s="81"/>
      <c r="JK58" s="81"/>
      <c r="JL58" s="81"/>
      <c r="JM58" s="81"/>
      <c r="JN58" s="81"/>
      <c r="JO58" s="81"/>
      <c r="JP58" s="81"/>
      <c r="JQ58" s="81"/>
      <c r="JR58" s="81"/>
      <c r="JS58" s="81"/>
      <c r="JT58" s="81"/>
      <c r="JU58" s="81"/>
      <c r="JV58" s="81"/>
      <c r="JW58" s="81"/>
      <c r="JX58" s="81"/>
      <c r="JY58" s="81"/>
      <c r="JZ58" s="81"/>
      <c r="KA58" s="81"/>
      <c r="KB58" s="81"/>
      <c r="KC58" s="81"/>
      <c r="KD58" s="81"/>
      <c r="KE58" s="81"/>
      <c r="KF58" s="81"/>
      <c r="KG58" s="81"/>
      <c r="KH58" s="81"/>
      <c r="KI58" s="81"/>
      <c r="KJ58" s="81"/>
      <c r="KK58" s="81"/>
      <c r="KL58" s="81"/>
      <c r="KM58" s="81"/>
      <c r="KN58" s="81"/>
      <c r="KO58" s="81"/>
      <c r="KP58" s="81"/>
      <c r="KQ58" s="81"/>
      <c r="KR58" s="81"/>
      <c r="KS58" s="81"/>
      <c r="KT58" s="81"/>
      <c r="KU58" s="81"/>
      <c r="KV58" s="81"/>
      <c r="KW58" s="81"/>
      <c r="KX58" s="81"/>
      <c r="KY58" s="81"/>
      <c r="KZ58" s="81"/>
      <c r="LA58" s="81"/>
      <c r="LB58" s="81"/>
      <c r="LC58" s="81"/>
      <c r="LD58" s="81"/>
      <c r="LE58" s="81"/>
      <c r="LF58" s="81"/>
      <c r="LG58" s="81"/>
      <c r="LH58" s="81"/>
      <c r="LI58" s="81"/>
      <c r="LJ58" s="81"/>
      <c r="LK58" s="81"/>
      <c r="LL58" s="81"/>
      <c r="LM58" s="81"/>
      <c r="LN58" s="81"/>
      <c r="LO58" s="81"/>
      <c r="LP58" s="81"/>
      <c r="LQ58" s="81"/>
      <c r="LR58" s="81"/>
      <c r="LS58" s="81"/>
      <c r="LT58" s="81"/>
      <c r="LU58" s="81"/>
      <c r="LV58" s="81"/>
      <c r="LW58" s="81"/>
      <c r="LX58" s="81"/>
      <c r="LY58" s="81"/>
      <c r="LZ58" s="81"/>
      <c r="MA58" s="81"/>
      <c r="MB58" s="81"/>
      <c r="MC58" s="81"/>
      <c r="MD58" s="81"/>
      <c r="ME58" s="81"/>
      <c r="MF58" s="81"/>
      <c r="MG58" s="81"/>
      <c r="MH58" s="81"/>
      <c r="MI58" s="81"/>
      <c r="MJ58" s="81"/>
      <c r="MK58" s="81"/>
      <c r="ML58" s="81"/>
      <c r="MM58" s="81"/>
      <c r="MN58" s="81"/>
      <c r="MO58" s="81"/>
      <c r="MP58" s="81"/>
      <c r="MQ58" s="81"/>
      <c r="MR58" s="81"/>
      <c r="MS58" s="81"/>
      <c r="MT58" s="81"/>
      <c r="MU58" s="81"/>
      <c r="MV58" s="81"/>
      <c r="MW58" s="81"/>
      <c r="MX58" s="81"/>
      <c r="MY58" s="81"/>
      <c r="MZ58" s="81"/>
      <c r="NA58" s="81"/>
      <c r="NB58" s="81"/>
      <c r="NC58" s="81"/>
      <c r="ND58" s="81"/>
      <c r="NE58" s="81"/>
      <c r="NF58" s="81"/>
      <c r="NG58" s="81"/>
      <c r="NH58" s="81"/>
      <c r="NI58" s="81"/>
      <c r="NJ58" s="81"/>
      <c r="NK58" s="81"/>
      <c r="NL58" s="81"/>
      <c r="NM58" s="81"/>
      <c r="NN58" s="81"/>
      <c r="NO58" s="81"/>
      <c r="NP58" s="81"/>
      <c r="NQ58" s="81"/>
      <c r="NR58" s="81"/>
      <c r="NS58" s="81"/>
      <c r="NT58" s="81"/>
      <c r="NU58" s="81"/>
      <c r="NV58" s="81"/>
      <c r="NW58" s="81"/>
      <c r="NX58" s="81"/>
      <c r="NY58" s="81"/>
      <c r="NZ58" s="81"/>
      <c r="OA58" s="81"/>
      <c r="OB58" s="81"/>
      <c r="OC58" s="81"/>
      <c r="OD58" s="81"/>
      <c r="OE58" s="81"/>
      <c r="OF58" s="81"/>
      <c r="OG58" s="81"/>
      <c r="OH58" s="81"/>
      <c r="OI58" s="81"/>
      <c r="OJ58" s="81"/>
      <c r="OK58" s="81"/>
      <c r="OL58" s="81"/>
      <c r="OM58" s="81"/>
      <c r="ON58" s="81"/>
      <c r="OO58" s="81"/>
      <c r="OP58" s="81"/>
      <c r="OQ58" s="81"/>
      <c r="OR58" s="81"/>
      <c r="OS58" s="81"/>
      <c r="OT58" s="81"/>
      <c r="OU58" s="81"/>
      <c r="OV58" s="81"/>
      <c r="OW58" s="81"/>
      <c r="OX58" s="81"/>
      <c r="OY58" s="81"/>
      <c r="OZ58" s="81"/>
      <c r="PA58" s="81"/>
      <c r="PB58" s="81"/>
      <c r="PC58" s="81"/>
      <c r="PD58" s="81"/>
      <c r="PE58" s="81"/>
      <c r="PF58" s="81"/>
      <c r="PG58" s="81"/>
      <c r="PH58" s="81"/>
      <c r="PI58" s="81"/>
      <c r="PJ58" s="81"/>
      <c r="PK58" s="81"/>
      <c r="PL58" s="81"/>
      <c r="PM58" s="81"/>
      <c r="PN58" s="81"/>
      <c r="PO58" s="81"/>
      <c r="PP58" s="81"/>
      <c r="PQ58" s="81"/>
      <c r="PR58" s="81"/>
      <c r="PS58" s="81"/>
      <c r="PT58" s="81"/>
      <c r="PU58" s="81"/>
      <c r="PV58" s="81"/>
      <c r="PW58" s="81"/>
      <c r="PX58" s="81"/>
      <c r="PY58" s="81"/>
      <c r="PZ58" s="81"/>
      <c r="QA58" s="81"/>
      <c r="QB58" s="81"/>
      <c r="QC58" s="81"/>
      <c r="QD58" s="81"/>
      <c r="QE58" s="81"/>
      <c r="QF58" s="81"/>
      <c r="QG58" s="81"/>
      <c r="QH58" s="81"/>
      <c r="QI58" s="81"/>
      <c r="QJ58" s="81"/>
      <c r="QK58" s="81"/>
      <c r="QL58" s="81"/>
      <c r="QM58" s="81"/>
      <c r="QN58" s="81"/>
      <c r="QO58" s="81"/>
      <c r="QP58" s="81"/>
      <c r="QQ58" s="81"/>
      <c r="QR58" s="81"/>
      <c r="QS58" s="81"/>
      <c r="QT58" s="81"/>
      <c r="QU58" s="81"/>
      <c r="QV58" s="81"/>
      <c r="QW58" s="81"/>
      <c r="QX58" s="81"/>
      <c r="QY58" s="81"/>
      <c r="QZ58" s="81"/>
      <c r="RA58" s="81"/>
      <c r="RB58" s="81"/>
      <c r="RC58" s="81"/>
      <c r="RD58" s="81"/>
      <c r="RE58" s="81"/>
      <c r="RF58" s="81"/>
      <c r="RG58" s="81"/>
      <c r="RH58" s="81"/>
      <c r="RI58" s="81"/>
      <c r="RJ58" s="81"/>
      <c r="RK58" s="81"/>
      <c r="RL58" s="81"/>
      <c r="RM58" s="81"/>
      <c r="RN58" s="81"/>
      <c r="RO58" s="81"/>
      <c r="RP58" s="81"/>
      <c r="RQ58" s="81"/>
      <c r="RR58" s="81"/>
      <c r="RS58" s="81"/>
      <c r="RT58" s="81"/>
      <c r="RU58" s="81"/>
      <c r="RV58" s="81"/>
      <c r="RW58" s="81"/>
      <c r="RX58" s="81"/>
      <c r="RY58" s="81"/>
      <c r="RZ58" s="81"/>
      <c r="SA58" s="81"/>
      <c r="SB58" s="81"/>
      <c r="SC58" s="81"/>
      <c r="SD58" s="81"/>
      <c r="SE58" s="81"/>
      <c r="SF58" s="81"/>
      <c r="SG58" s="81"/>
      <c r="SH58" s="81"/>
      <c r="SI58" s="81"/>
      <c r="SJ58" s="81"/>
      <c r="SK58" s="81"/>
      <c r="SL58" s="81"/>
      <c r="SM58" s="81"/>
      <c r="SN58" s="81"/>
      <c r="SO58" s="81"/>
      <c r="SP58" s="81"/>
      <c r="SQ58" s="81"/>
      <c r="SR58" s="81"/>
      <c r="SS58" s="81"/>
      <c r="ST58" s="81"/>
      <c r="SU58" s="81"/>
      <c r="SV58" s="81"/>
      <c r="SW58" s="81"/>
      <c r="SX58" s="81"/>
      <c r="SY58" s="81"/>
      <c r="SZ58" s="81"/>
      <c r="TA58" s="81"/>
      <c r="TB58" s="81"/>
      <c r="TC58" s="81"/>
      <c r="TD58" s="81"/>
      <c r="TE58" s="81"/>
      <c r="TF58" s="81"/>
      <c r="TG58" s="81"/>
      <c r="TH58" s="81"/>
      <c r="TI58" s="81"/>
      <c r="TJ58" s="81"/>
      <c r="TK58" s="81"/>
      <c r="TL58" s="81"/>
      <c r="TM58" s="81"/>
      <c r="TN58" s="81"/>
      <c r="TO58" s="81"/>
      <c r="TP58" s="81"/>
      <c r="TQ58" s="81"/>
      <c r="TR58" s="81"/>
      <c r="TS58" s="81"/>
      <c r="TT58" s="81"/>
      <c r="TU58" s="81"/>
      <c r="TV58" s="81"/>
      <c r="TW58" s="81"/>
      <c r="TX58" s="81"/>
      <c r="TY58" s="81"/>
      <c r="TZ58" s="81"/>
      <c r="UA58" s="81"/>
      <c r="UB58" s="81"/>
      <c r="UC58" s="81"/>
      <c r="UD58" s="81"/>
      <c r="UE58" s="81"/>
      <c r="UF58" s="81"/>
      <c r="UG58" s="81"/>
      <c r="UH58" s="81"/>
      <c r="UI58" s="81"/>
      <c r="UJ58" s="81"/>
      <c r="UK58" s="81"/>
      <c r="UL58" s="81"/>
      <c r="UM58" s="81"/>
      <c r="UN58" s="81"/>
      <c r="UO58" s="81"/>
      <c r="UP58" s="81"/>
      <c r="UQ58" s="81"/>
      <c r="UR58" s="81"/>
      <c r="US58" s="81"/>
      <c r="UT58" s="81"/>
      <c r="UU58" s="81"/>
      <c r="UV58" s="81"/>
      <c r="UW58" s="81"/>
      <c r="UX58" s="81"/>
      <c r="UY58" s="81"/>
      <c r="UZ58" s="81"/>
      <c r="VA58" s="81"/>
      <c r="VB58" s="81"/>
      <c r="VC58" s="81"/>
      <c r="VD58" s="81"/>
      <c r="VE58" s="81"/>
      <c r="VF58" s="81"/>
      <c r="VG58" s="81"/>
      <c r="VH58" s="81"/>
      <c r="VI58" s="81"/>
      <c r="VJ58" s="81"/>
      <c r="VK58" s="81"/>
      <c r="VL58" s="81"/>
      <c r="VM58" s="81"/>
      <c r="VN58" s="81"/>
      <c r="VO58" s="81"/>
      <c r="VP58" s="81"/>
      <c r="VQ58" s="81"/>
      <c r="VR58" s="81"/>
      <c r="VS58" s="81"/>
      <c r="VT58" s="81"/>
      <c r="VU58" s="81"/>
      <c r="VV58" s="81"/>
      <c r="VW58" s="81"/>
      <c r="VX58" s="81"/>
      <c r="VY58" s="81"/>
      <c r="VZ58" s="81"/>
      <c r="WA58" s="81"/>
      <c r="WB58" s="81"/>
      <c r="WC58" s="81"/>
      <c r="WD58" s="81"/>
      <c r="WE58" s="81"/>
      <c r="WF58" s="81"/>
      <c r="WG58" s="81"/>
      <c r="WH58" s="81"/>
      <c r="WI58" s="81"/>
      <c r="WJ58" s="81"/>
      <c r="WK58" s="81"/>
      <c r="WL58" s="81"/>
      <c r="WM58" s="81"/>
      <c r="WN58" s="81"/>
      <c r="WO58" s="81"/>
      <c r="WP58" s="81"/>
      <c r="WQ58" s="81"/>
      <c r="WR58" s="81"/>
      <c r="WS58" s="81"/>
      <c r="WT58" s="81"/>
      <c r="WU58" s="81"/>
      <c r="WV58" s="81"/>
      <c r="WW58" s="81"/>
      <c r="WX58" s="81"/>
      <c r="WY58" s="81"/>
      <c r="WZ58" s="81"/>
      <c r="XA58" s="81"/>
      <c r="XB58" s="81"/>
      <c r="XC58" s="81"/>
      <c r="XD58" s="81"/>
      <c r="XE58" s="81"/>
      <c r="XF58" s="81"/>
      <c r="XG58" s="81"/>
      <c r="XH58" s="81"/>
      <c r="XI58" s="81"/>
      <c r="XJ58" s="81"/>
      <c r="XK58" s="81"/>
      <c r="XL58" s="81"/>
      <c r="XM58" s="81"/>
      <c r="XN58" s="81"/>
      <c r="XO58" s="81"/>
      <c r="XP58" s="81"/>
      <c r="XQ58" s="81"/>
      <c r="XR58" s="81"/>
      <c r="XS58" s="81"/>
      <c r="XT58" s="81"/>
      <c r="XU58" s="81"/>
      <c r="XV58" s="81"/>
      <c r="XW58" s="81"/>
      <c r="XX58" s="81"/>
      <c r="XY58" s="81"/>
      <c r="XZ58" s="81"/>
      <c r="YA58" s="81"/>
      <c r="YB58" s="81"/>
      <c r="YC58" s="81"/>
      <c r="YD58" s="81"/>
      <c r="YE58" s="81"/>
      <c r="YF58" s="81"/>
      <c r="YG58" s="81"/>
      <c r="YH58" s="81"/>
      <c r="YI58" s="81"/>
      <c r="YJ58" s="81"/>
      <c r="YK58" s="81"/>
      <c r="YL58" s="81"/>
      <c r="YM58" s="81"/>
      <c r="YN58" s="81"/>
      <c r="YO58" s="81"/>
      <c r="YP58" s="81"/>
      <c r="YQ58" s="81"/>
      <c r="YR58" s="81"/>
      <c r="YS58" s="81"/>
      <c r="YT58" s="81"/>
      <c r="YU58" s="81"/>
      <c r="YV58" s="81"/>
      <c r="YW58" s="81"/>
      <c r="YX58" s="81"/>
      <c r="YY58" s="81"/>
      <c r="YZ58" s="81"/>
      <c r="ZA58" s="81"/>
      <c r="ZB58" s="81"/>
      <c r="ZC58" s="81"/>
      <c r="ZD58" s="81"/>
      <c r="ZE58" s="81"/>
      <c r="ZF58" s="81"/>
      <c r="ZG58" s="81"/>
      <c r="ZH58" s="81"/>
      <c r="ZI58" s="81"/>
      <c r="ZJ58" s="81"/>
      <c r="ZK58" s="81"/>
      <c r="ZL58" s="81"/>
      <c r="ZM58" s="81"/>
      <c r="ZN58" s="81"/>
      <c r="ZO58" s="81"/>
      <c r="ZP58" s="81"/>
      <c r="ZQ58" s="81"/>
      <c r="ZR58" s="81"/>
      <c r="ZS58" s="81"/>
      <c r="ZT58" s="81"/>
      <c r="ZU58" s="81"/>
      <c r="ZV58" s="81"/>
      <c r="ZW58" s="81"/>
      <c r="ZX58" s="81"/>
      <c r="ZY58" s="81"/>
      <c r="ZZ58" s="81"/>
      <c r="AAA58" s="81"/>
      <c r="AAB58" s="81"/>
      <c r="AAC58" s="81"/>
      <c r="AAD58" s="81"/>
      <c r="AAE58" s="81"/>
      <c r="AAF58" s="81"/>
      <c r="AAG58" s="81"/>
      <c r="AAH58" s="81"/>
      <c r="AAI58" s="81"/>
      <c r="AAJ58" s="81"/>
      <c r="AAK58" s="81"/>
      <c r="AAL58" s="81"/>
      <c r="AAM58" s="81"/>
      <c r="AAN58" s="81"/>
      <c r="AAO58" s="81"/>
      <c r="AAP58" s="81"/>
      <c r="AAQ58" s="81"/>
      <c r="AAR58" s="81"/>
      <c r="AAS58" s="81"/>
      <c r="AAT58" s="81"/>
      <c r="AAU58" s="81"/>
      <c r="AAV58" s="81"/>
      <c r="AAW58" s="81"/>
      <c r="AAX58" s="81"/>
      <c r="AAY58" s="81"/>
      <c r="AAZ58" s="81"/>
      <c r="ABA58" s="81"/>
      <c r="ABB58" s="81"/>
      <c r="ABC58" s="81"/>
      <c r="ABD58" s="81"/>
      <c r="ABE58" s="81"/>
      <c r="ABF58" s="81"/>
      <c r="ABG58" s="81"/>
      <c r="ABH58" s="81"/>
      <c r="ABI58" s="81"/>
      <c r="ABJ58" s="81"/>
      <c r="ABK58" s="81"/>
      <c r="ABL58" s="81"/>
      <c r="ABM58" s="81"/>
      <c r="ABN58" s="81"/>
      <c r="ABO58" s="81"/>
      <c r="ABP58" s="81"/>
      <c r="ABQ58" s="81"/>
      <c r="ABR58" s="81"/>
      <c r="ABS58" s="81"/>
      <c r="ABT58" s="81"/>
      <c r="ABU58" s="81"/>
      <c r="ABV58" s="81"/>
      <c r="ABW58" s="81"/>
      <c r="ABX58" s="81"/>
      <c r="ABY58" s="81"/>
      <c r="ABZ58" s="81"/>
      <c r="ACA58" s="81"/>
      <c r="ACB58" s="81"/>
      <c r="ACC58" s="81"/>
      <c r="ACD58" s="81"/>
      <c r="ACE58" s="81"/>
      <c r="ACF58" s="81"/>
      <c r="ACG58" s="81"/>
      <c r="ACH58" s="81"/>
      <c r="ACI58" s="81"/>
      <c r="ACJ58" s="81"/>
      <c r="ACK58" s="81"/>
      <c r="ACL58" s="81"/>
      <c r="ACM58" s="81"/>
      <c r="ACN58" s="81"/>
      <c r="ACO58" s="81"/>
      <c r="ACP58" s="81"/>
      <c r="ACQ58" s="81"/>
      <c r="ACR58" s="81"/>
      <c r="ACS58" s="81"/>
      <c r="ACT58" s="81"/>
      <c r="ACU58" s="81"/>
      <c r="ACV58" s="81"/>
      <c r="ACW58" s="81"/>
      <c r="ACX58" s="81"/>
      <c r="ACY58" s="81"/>
      <c r="ACZ58" s="81"/>
      <c r="ADA58" s="81"/>
      <c r="ADB58" s="81"/>
      <c r="ADC58" s="81"/>
      <c r="ADD58" s="81"/>
      <c r="ADE58" s="81"/>
      <c r="ADF58" s="81"/>
      <c r="ADG58" s="81"/>
      <c r="ADH58" s="81"/>
      <c r="ADI58" s="81"/>
      <c r="ADJ58" s="81"/>
      <c r="ADK58" s="81"/>
      <c r="ADL58" s="81"/>
      <c r="ADM58" s="81"/>
      <c r="ADN58" s="81"/>
      <c r="ADO58" s="81"/>
      <c r="ADP58" s="81"/>
      <c r="ADQ58" s="81"/>
      <c r="ADR58" s="81"/>
      <c r="ADS58" s="81"/>
      <c r="ADT58" s="81"/>
      <c r="ADU58" s="81"/>
      <c r="ADV58" s="81"/>
      <c r="ADW58" s="81"/>
      <c r="ADX58" s="81"/>
      <c r="ADY58" s="81"/>
      <c r="ADZ58" s="81"/>
      <c r="AEA58" s="81"/>
      <c r="AEB58" s="81"/>
      <c r="AEC58" s="81"/>
      <c r="AED58" s="81"/>
      <c r="AEE58" s="81"/>
      <c r="AEF58" s="81"/>
      <c r="AEG58" s="81"/>
      <c r="AEH58" s="81"/>
      <c r="AEI58" s="81"/>
      <c r="AEJ58" s="81"/>
      <c r="AEK58" s="81"/>
      <c r="AEL58" s="81"/>
      <c r="AEM58" s="81"/>
      <c r="AEN58" s="81"/>
      <c r="AEO58" s="81"/>
      <c r="AEP58" s="81"/>
      <c r="AEQ58" s="81"/>
      <c r="AER58" s="81"/>
      <c r="AES58" s="81"/>
      <c r="AET58" s="81"/>
      <c r="AEU58" s="81"/>
      <c r="AEV58" s="81"/>
      <c r="AEW58" s="81"/>
      <c r="AEX58" s="81"/>
      <c r="AEY58" s="81"/>
      <c r="AEZ58" s="81"/>
      <c r="AFA58" s="81"/>
      <c r="AFB58" s="81"/>
      <c r="AFC58" s="81"/>
      <c r="AFD58" s="81"/>
      <c r="AFE58" s="81"/>
      <c r="AFF58" s="81"/>
      <c r="AFG58" s="81"/>
      <c r="AFH58" s="81"/>
      <c r="AFI58" s="81"/>
      <c r="AFJ58" s="81"/>
      <c r="AFK58" s="81"/>
      <c r="AFL58" s="81"/>
      <c r="AFM58" s="81"/>
      <c r="AFN58" s="81"/>
      <c r="AFO58" s="81"/>
      <c r="AFP58" s="81"/>
      <c r="AFQ58" s="81"/>
      <c r="AFR58" s="81"/>
      <c r="AFS58" s="81"/>
      <c r="AFT58" s="81"/>
      <c r="AFU58" s="81"/>
      <c r="AFV58" s="81"/>
      <c r="AFW58" s="81"/>
      <c r="AFX58" s="81"/>
      <c r="AFY58" s="81"/>
      <c r="AFZ58" s="81"/>
      <c r="AGA58" s="81"/>
      <c r="AGB58" s="81"/>
      <c r="AGC58" s="81"/>
      <c r="AGD58" s="81"/>
      <c r="AGE58" s="81"/>
      <c r="AGF58" s="81"/>
      <c r="AGG58" s="81"/>
      <c r="AGH58" s="81"/>
      <c r="AGI58" s="81"/>
      <c r="AGJ58" s="81"/>
      <c r="AGK58" s="81"/>
      <c r="AGL58" s="81"/>
      <c r="AGM58" s="81"/>
      <c r="AGN58" s="81"/>
      <c r="AGO58" s="81"/>
      <c r="AGP58" s="81"/>
      <c r="AGQ58" s="81"/>
      <c r="AGR58" s="81"/>
      <c r="AGS58" s="81"/>
      <c r="AGT58" s="81"/>
      <c r="AGU58" s="81"/>
      <c r="AGV58" s="81"/>
      <c r="AGW58" s="81"/>
      <c r="AGX58" s="81"/>
      <c r="AGY58" s="81"/>
      <c r="AGZ58" s="81"/>
      <c r="AHA58" s="81"/>
      <c r="AHB58" s="81"/>
      <c r="AHC58" s="81"/>
      <c r="AHD58" s="81"/>
      <c r="AHE58" s="81"/>
      <c r="AHF58" s="81"/>
      <c r="AHG58" s="81"/>
      <c r="AHH58" s="81"/>
      <c r="AHI58" s="81"/>
      <c r="AHJ58" s="81"/>
      <c r="AHK58" s="81"/>
      <c r="AHL58" s="81"/>
      <c r="AHM58" s="81"/>
      <c r="AHN58" s="81"/>
      <c r="AHO58" s="81"/>
      <c r="AHP58" s="81"/>
      <c r="AHQ58" s="81"/>
      <c r="AHR58" s="81"/>
      <c r="AHS58" s="81"/>
      <c r="AHT58" s="81"/>
      <c r="AHU58" s="81"/>
      <c r="AHV58" s="81"/>
      <c r="AHW58" s="81"/>
      <c r="AHX58" s="81"/>
      <c r="AHY58" s="81"/>
      <c r="AHZ58" s="81"/>
      <c r="AIA58" s="81"/>
      <c r="AIB58" s="81"/>
      <c r="AIC58" s="81"/>
      <c r="AID58" s="81"/>
      <c r="AIE58" s="81"/>
      <c r="AIF58" s="81"/>
      <c r="AIG58" s="81"/>
      <c r="AIH58" s="81"/>
      <c r="AII58" s="81"/>
      <c r="AIJ58" s="81"/>
      <c r="AIK58" s="81"/>
      <c r="AIL58" s="81"/>
      <c r="AIM58" s="81"/>
      <c r="AIN58" s="81"/>
      <c r="AIO58" s="81"/>
      <c r="AIP58" s="81"/>
      <c r="AIQ58" s="81"/>
      <c r="AIR58" s="81"/>
      <c r="AIS58" s="81"/>
      <c r="AIT58" s="81"/>
      <c r="AIU58" s="81"/>
      <c r="AIV58" s="81"/>
      <c r="AIW58" s="81"/>
      <c r="AIX58" s="81"/>
      <c r="AIY58" s="81"/>
      <c r="AIZ58" s="81"/>
      <c r="AJA58" s="81"/>
      <c r="AJB58" s="81"/>
      <c r="AJC58" s="81"/>
      <c r="AJD58" s="81"/>
      <c r="AJE58" s="81"/>
      <c r="AJF58" s="81"/>
      <c r="AJG58" s="81"/>
      <c r="AJH58" s="81"/>
      <c r="AJI58" s="81"/>
      <c r="AJJ58" s="81"/>
      <c r="AJK58" s="81"/>
      <c r="AJL58" s="81"/>
      <c r="AJM58" s="81"/>
      <c r="AJN58" s="81"/>
      <c r="AJO58" s="81"/>
      <c r="AJP58" s="81"/>
      <c r="AJQ58" s="81"/>
      <c r="AJR58" s="81"/>
      <c r="AJS58" s="81"/>
      <c r="AJT58" s="81"/>
      <c r="AJU58" s="81"/>
      <c r="AJV58" s="81"/>
      <c r="AJW58" s="81"/>
      <c r="AJX58" s="81"/>
      <c r="AJY58" s="81"/>
      <c r="AJZ58" s="81"/>
      <c r="AKA58" s="81"/>
      <c r="AKB58" s="81"/>
      <c r="AKC58" s="81"/>
      <c r="AKD58" s="81"/>
      <c r="AKE58" s="81"/>
      <c r="AKF58" s="81"/>
      <c r="AKG58" s="81"/>
      <c r="AKH58" s="81"/>
      <c r="AKI58" s="81"/>
      <c r="AKJ58" s="81"/>
      <c r="AKK58" s="81"/>
      <c r="AKL58" s="81"/>
      <c r="AKM58" s="81"/>
      <c r="AKN58" s="81"/>
      <c r="AKO58" s="81"/>
      <c r="AKP58" s="81"/>
      <c r="AKQ58" s="81"/>
      <c r="AKR58" s="81"/>
      <c r="AKS58" s="81"/>
      <c r="AKT58" s="81"/>
      <c r="AKU58" s="81"/>
      <c r="AKV58" s="81"/>
      <c r="AKW58" s="81"/>
      <c r="AKX58" s="81"/>
      <c r="AKY58" s="81"/>
      <c r="AKZ58" s="81"/>
      <c r="ALA58" s="81"/>
      <c r="ALB58" s="81"/>
      <c r="ALC58" s="81"/>
      <c r="ALD58" s="81"/>
      <c r="ALE58" s="81"/>
      <c r="ALF58" s="81"/>
      <c r="ALG58" s="81"/>
      <c r="ALH58" s="81"/>
      <c r="ALI58" s="81"/>
      <c r="ALJ58" s="81"/>
      <c r="ALK58" s="81"/>
      <c r="ALL58" s="81"/>
      <c r="ALM58" s="81"/>
      <c r="ALN58" s="81"/>
      <c r="ALO58" s="81"/>
      <c r="ALP58" s="81"/>
      <c r="ALQ58" s="81"/>
      <c r="ALR58" s="81"/>
      <c r="ALS58" s="81"/>
      <c r="ALT58" s="81"/>
      <c r="ALU58" s="81"/>
      <c r="ALV58" s="81"/>
      <c r="ALW58" s="81"/>
      <c r="ALX58" s="81"/>
      <c r="ALY58" s="81"/>
      <c r="ALZ58" s="81"/>
      <c r="AMA58" s="81"/>
      <c r="AMB58" s="81"/>
      <c r="AMC58" s="81"/>
      <c r="AMD58" s="81"/>
      <c r="AME58" s="81"/>
      <c r="AMF58" s="81"/>
      <c r="AMG58" s="81"/>
      <c r="AMH58" s="81"/>
      <c r="AMI58" s="81"/>
      <c r="AMJ58" s="81"/>
    </row>
    <row r="59" spans="2:1024" ht="14.4" customHeight="1">
      <c r="B59" s="405"/>
      <c r="C59" s="405"/>
      <c r="D59" s="405"/>
      <c r="E59" s="405"/>
      <c r="F59" s="405"/>
      <c r="G59" s="405"/>
      <c r="H59" s="405"/>
      <c r="I59" s="405"/>
      <c r="J59" s="405"/>
      <c r="K59" s="405"/>
      <c r="L59" s="405"/>
      <c r="M59" s="406"/>
      <c r="N59" s="406"/>
      <c r="O59" s="406"/>
      <c r="P59" s="406"/>
      <c r="Q59" s="406"/>
      <c r="R59" s="406"/>
      <c r="S59" s="406"/>
      <c r="T59" s="406"/>
      <c r="U59" s="406"/>
      <c r="V59" s="406"/>
      <c r="W59" s="406"/>
      <c r="X59" s="406"/>
      <c r="Y59" s="406"/>
      <c r="Z59" s="406"/>
      <c r="AA59" s="406"/>
      <c r="AB59" s="406"/>
      <c r="AC59" s="406"/>
      <c r="AD59" s="406"/>
      <c r="AE59" s="406"/>
      <c r="AF59" s="407"/>
      <c r="AG59" s="407"/>
      <c r="AH59" s="407"/>
      <c r="AI59" s="407"/>
      <c r="AJ59" s="407"/>
      <c r="AK59" s="407"/>
      <c r="AL59" s="81"/>
      <c r="AM59" s="81"/>
      <c r="AN59" s="85"/>
      <c r="AO59" s="85"/>
      <c r="AP59" s="85"/>
      <c r="AQ59" s="85"/>
      <c r="AR59" s="85"/>
      <c r="AS59" s="85"/>
      <c r="AT59" s="85"/>
      <c r="AU59" s="85"/>
      <c r="AV59" s="85"/>
      <c r="AW59" s="85"/>
      <c r="AX59" s="85"/>
      <c r="AY59" s="85"/>
      <c r="AZ59" s="85"/>
      <c r="BA59" s="85"/>
      <c r="BB59" s="85"/>
      <c r="BC59" s="85"/>
      <c r="BD59" s="85"/>
      <c r="BE59" s="85"/>
      <c r="BF59" s="81"/>
      <c r="BG59" s="81"/>
      <c r="BH59" s="81"/>
      <c r="BI59" s="81"/>
      <c r="BJ59" s="81"/>
      <c r="BK59" s="81"/>
      <c r="BL59" s="81"/>
      <c r="BM59" s="81"/>
      <c r="BN59" s="81"/>
      <c r="BO59" s="81"/>
      <c r="BP59" s="81"/>
      <c r="BQ59" s="81"/>
      <c r="BR59" s="81"/>
      <c r="BS59" s="81"/>
      <c r="BT59" s="81"/>
      <c r="BU59" s="81"/>
      <c r="BV59" s="81"/>
      <c r="BW59" s="81"/>
      <c r="BX59" s="81"/>
      <c r="BY59" s="81"/>
      <c r="BZ59" s="81"/>
      <c r="CA59" s="81"/>
      <c r="CB59" s="81"/>
      <c r="CC59" s="81"/>
      <c r="CD59" s="81"/>
      <c r="CE59" s="81"/>
      <c r="CF59" s="81"/>
      <c r="CG59" s="81"/>
      <c r="CH59" s="81"/>
      <c r="CI59" s="81"/>
      <c r="CJ59" s="81"/>
      <c r="CK59" s="81"/>
      <c r="CL59" s="81"/>
      <c r="CM59" s="81"/>
      <c r="CN59" s="81"/>
      <c r="CO59" s="81"/>
      <c r="CP59" s="81"/>
      <c r="CQ59" s="81"/>
      <c r="CR59" s="81"/>
      <c r="CS59" s="81"/>
      <c r="CT59" s="81"/>
      <c r="CU59" s="81"/>
      <c r="CV59" s="81"/>
      <c r="CW59" s="81"/>
      <c r="CX59" s="81"/>
      <c r="CY59" s="81"/>
      <c r="CZ59" s="81"/>
      <c r="DA59" s="81"/>
      <c r="DB59" s="81"/>
      <c r="DC59" s="81"/>
      <c r="DD59" s="81"/>
      <c r="DE59" s="81"/>
      <c r="DF59" s="81"/>
      <c r="DG59" s="81"/>
      <c r="DH59" s="81"/>
      <c r="DI59" s="81"/>
      <c r="DJ59" s="81"/>
      <c r="DK59" s="81"/>
      <c r="DL59" s="81"/>
      <c r="DM59" s="81"/>
      <c r="DN59" s="81"/>
      <c r="DO59" s="81"/>
      <c r="DP59" s="81"/>
      <c r="DQ59" s="81"/>
      <c r="DR59" s="81"/>
      <c r="DS59" s="81"/>
      <c r="DT59" s="81"/>
      <c r="DU59" s="81"/>
      <c r="DV59" s="81"/>
      <c r="DW59" s="81"/>
      <c r="DX59" s="81"/>
      <c r="DY59" s="81"/>
      <c r="DZ59" s="81"/>
      <c r="EA59" s="81"/>
      <c r="EB59" s="81"/>
      <c r="EC59" s="81"/>
      <c r="ED59" s="81"/>
      <c r="EE59" s="81"/>
      <c r="EF59" s="81"/>
      <c r="EG59" s="81"/>
      <c r="EH59" s="81"/>
      <c r="EI59" s="81"/>
      <c r="EJ59" s="81"/>
      <c r="EK59" s="81"/>
      <c r="EL59" s="81"/>
      <c r="EM59" s="81"/>
      <c r="EN59" s="81"/>
      <c r="EO59" s="81"/>
      <c r="EP59" s="81"/>
      <c r="EQ59" s="81"/>
      <c r="ER59" s="81"/>
      <c r="ES59" s="81"/>
      <c r="ET59" s="81"/>
      <c r="EU59" s="81"/>
      <c r="EV59" s="81"/>
      <c r="EW59" s="81"/>
      <c r="EX59" s="81"/>
      <c r="EY59" s="81"/>
      <c r="EZ59" s="81"/>
      <c r="FA59" s="81"/>
      <c r="FB59" s="81"/>
      <c r="FC59" s="81"/>
      <c r="FD59" s="81"/>
      <c r="FE59" s="81"/>
      <c r="FF59" s="81"/>
      <c r="FG59" s="81"/>
      <c r="FH59" s="81"/>
      <c r="FI59" s="81"/>
      <c r="FJ59" s="81"/>
      <c r="FK59" s="81"/>
      <c r="FL59" s="81"/>
      <c r="FM59" s="81"/>
      <c r="FN59" s="81"/>
      <c r="FO59" s="81"/>
      <c r="FP59" s="81"/>
      <c r="FQ59" s="81"/>
      <c r="FR59" s="81"/>
      <c r="FS59" s="81"/>
      <c r="FT59" s="81"/>
      <c r="FU59" s="81"/>
      <c r="FV59" s="81"/>
      <c r="FW59" s="81"/>
      <c r="FX59" s="81"/>
      <c r="FY59" s="81"/>
      <c r="FZ59" s="81"/>
      <c r="GA59" s="81"/>
      <c r="GB59" s="81"/>
      <c r="GC59" s="81"/>
      <c r="GD59" s="81"/>
      <c r="GE59" s="81"/>
      <c r="GF59" s="81"/>
      <c r="GG59" s="81"/>
      <c r="GH59" s="81"/>
      <c r="GI59" s="81"/>
      <c r="GJ59" s="81"/>
      <c r="GK59" s="81"/>
      <c r="GL59" s="81"/>
      <c r="GM59" s="81"/>
      <c r="GN59" s="81"/>
      <c r="GO59" s="81"/>
      <c r="GP59" s="81"/>
      <c r="GQ59" s="81"/>
      <c r="GR59" s="81"/>
      <c r="GS59" s="81"/>
      <c r="GT59" s="81"/>
      <c r="GU59" s="81"/>
      <c r="GV59" s="81"/>
      <c r="GW59" s="81"/>
      <c r="GX59" s="81"/>
      <c r="GY59" s="81"/>
      <c r="GZ59" s="81"/>
      <c r="HA59" s="81"/>
      <c r="HB59" s="81"/>
      <c r="HC59" s="81"/>
      <c r="HD59" s="81"/>
      <c r="HE59" s="81"/>
      <c r="HF59" s="81"/>
      <c r="HG59" s="81"/>
      <c r="HH59" s="81"/>
      <c r="HI59" s="81"/>
      <c r="HJ59" s="81"/>
      <c r="HK59" s="81"/>
      <c r="HL59" s="81"/>
      <c r="HM59" s="81"/>
      <c r="HN59" s="81"/>
      <c r="HO59" s="81"/>
      <c r="HP59" s="81"/>
      <c r="HQ59" s="81"/>
      <c r="HR59" s="81"/>
      <c r="HS59" s="81"/>
      <c r="HT59" s="81"/>
      <c r="HU59" s="81"/>
      <c r="HV59" s="81"/>
      <c r="HW59" s="81"/>
      <c r="HX59" s="81"/>
      <c r="HY59" s="81"/>
      <c r="HZ59" s="81"/>
      <c r="IA59" s="81"/>
      <c r="IB59" s="81"/>
      <c r="IC59" s="81"/>
      <c r="ID59" s="81"/>
      <c r="IE59" s="81"/>
      <c r="IF59" s="81"/>
      <c r="IG59" s="81"/>
      <c r="IH59" s="81"/>
      <c r="II59" s="81"/>
      <c r="IJ59" s="81"/>
      <c r="IK59" s="81"/>
      <c r="IL59" s="81"/>
      <c r="IM59" s="81"/>
      <c r="IN59" s="81"/>
      <c r="IO59" s="81"/>
      <c r="IP59" s="81"/>
      <c r="IQ59" s="81"/>
      <c r="IR59" s="81"/>
      <c r="IS59" s="81"/>
      <c r="IT59" s="81"/>
      <c r="IU59" s="81"/>
      <c r="IV59" s="81"/>
      <c r="IW59" s="81"/>
      <c r="IX59" s="81"/>
      <c r="IY59" s="81"/>
      <c r="IZ59" s="81"/>
      <c r="JA59" s="81"/>
      <c r="JB59" s="81"/>
      <c r="JC59" s="81"/>
      <c r="JD59" s="81"/>
      <c r="JE59" s="81"/>
      <c r="JF59" s="81"/>
      <c r="JG59" s="81"/>
      <c r="JH59" s="81"/>
      <c r="JI59" s="81"/>
      <c r="JJ59" s="81"/>
      <c r="JK59" s="81"/>
      <c r="JL59" s="81"/>
      <c r="JM59" s="81"/>
      <c r="JN59" s="81"/>
      <c r="JO59" s="81"/>
      <c r="JP59" s="81"/>
      <c r="JQ59" s="81"/>
      <c r="JR59" s="81"/>
      <c r="JS59" s="81"/>
      <c r="JT59" s="81"/>
      <c r="JU59" s="81"/>
      <c r="JV59" s="81"/>
      <c r="JW59" s="81"/>
      <c r="JX59" s="81"/>
      <c r="JY59" s="81"/>
      <c r="JZ59" s="81"/>
      <c r="KA59" s="81"/>
      <c r="KB59" s="81"/>
      <c r="KC59" s="81"/>
      <c r="KD59" s="81"/>
      <c r="KE59" s="81"/>
      <c r="KF59" s="81"/>
      <c r="KG59" s="81"/>
      <c r="KH59" s="81"/>
      <c r="KI59" s="81"/>
      <c r="KJ59" s="81"/>
      <c r="KK59" s="81"/>
      <c r="KL59" s="81"/>
      <c r="KM59" s="81"/>
      <c r="KN59" s="81"/>
      <c r="KO59" s="81"/>
      <c r="KP59" s="81"/>
      <c r="KQ59" s="81"/>
      <c r="KR59" s="81"/>
      <c r="KS59" s="81"/>
      <c r="KT59" s="81"/>
      <c r="KU59" s="81"/>
      <c r="KV59" s="81"/>
      <c r="KW59" s="81"/>
      <c r="KX59" s="81"/>
      <c r="KY59" s="81"/>
      <c r="KZ59" s="81"/>
      <c r="LA59" s="81"/>
      <c r="LB59" s="81"/>
      <c r="LC59" s="81"/>
      <c r="LD59" s="81"/>
      <c r="LE59" s="81"/>
      <c r="LF59" s="81"/>
      <c r="LG59" s="81"/>
      <c r="LH59" s="81"/>
      <c r="LI59" s="81"/>
      <c r="LJ59" s="81"/>
      <c r="LK59" s="81"/>
      <c r="LL59" s="81"/>
      <c r="LM59" s="81"/>
      <c r="LN59" s="81"/>
      <c r="LO59" s="81"/>
      <c r="LP59" s="81"/>
      <c r="LQ59" s="81"/>
      <c r="LR59" s="81"/>
      <c r="LS59" s="81"/>
      <c r="LT59" s="81"/>
      <c r="LU59" s="81"/>
      <c r="LV59" s="81"/>
      <c r="LW59" s="81"/>
      <c r="LX59" s="81"/>
      <c r="LY59" s="81"/>
      <c r="LZ59" s="81"/>
      <c r="MA59" s="81"/>
      <c r="MB59" s="81"/>
      <c r="MC59" s="81"/>
      <c r="MD59" s="81"/>
      <c r="ME59" s="81"/>
      <c r="MF59" s="81"/>
      <c r="MG59" s="81"/>
      <c r="MH59" s="81"/>
      <c r="MI59" s="81"/>
      <c r="MJ59" s="81"/>
      <c r="MK59" s="81"/>
      <c r="ML59" s="81"/>
      <c r="MM59" s="81"/>
      <c r="MN59" s="81"/>
      <c r="MO59" s="81"/>
      <c r="MP59" s="81"/>
      <c r="MQ59" s="81"/>
      <c r="MR59" s="81"/>
      <c r="MS59" s="81"/>
      <c r="MT59" s="81"/>
      <c r="MU59" s="81"/>
      <c r="MV59" s="81"/>
      <c r="MW59" s="81"/>
      <c r="MX59" s="81"/>
      <c r="MY59" s="81"/>
      <c r="MZ59" s="81"/>
      <c r="NA59" s="81"/>
      <c r="NB59" s="81"/>
      <c r="NC59" s="81"/>
      <c r="ND59" s="81"/>
      <c r="NE59" s="81"/>
      <c r="NF59" s="81"/>
      <c r="NG59" s="81"/>
      <c r="NH59" s="81"/>
      <c r="NI59" s="81"/>
      <c r="NJ59" s="81"/>
      <c r="NK59" s="81"/>
      <c r="NL59" s="81"/>
      <c r="NM59" s="81"/>
      <c r="NN59" s="81"/>
      <c r="NO59" s="81"/>
      <c r="NP59" s="81"/>
      <c r="NQ59" s="81"/>
      <c r="NR59" s="81"/>
      <c r="NS59" s="81"/>
      <c r="NT59" s="81"/>
      <c r="NU59" s="81"/>
      <c r="NV59" s="81"/>
      <c r="NW59" s="81"/>
      <c r="NX59" s="81"/>
      <c r="NY59" s="81"/>
      <c r="NZ59" s="81"/>
      <c r="OA59" s="81"/>
      <c r="OB59" s="81"/>
      <c r="OC59" s="81"/>
      <c r="OD59" s="81"/>
      <c r="OE59" s="81"/>
      <c r="OF59" s="81"/>
      <c r="OG59" s="81"/>
      <c r="OH59" s="81"/>
      <c r="OI59" s="81"/>
      <c r="OJ59" s="81"/>
      <c r="OK59" s="81"/>
      <c r="OL59" s="81"/>
      <c r="OM59" s="81"/>
      <c r="ON59" s="81"/>
      <c r="OO59" s="81"/>
      <c r="OP59" s="81"/>
      <c r="OQ59" s="81"/>
      <c r="OR59" s="81"/>
      <c r="OS59" s="81"/>
      <c r="OT59" s="81"/>
      <c r="OU59" s="81"/>
      <c r="OV59" s="81"/>
      <c r="OW59" s="81"/>
      <c r="OX59" s="81"/>
      <c r="OY59" s="81"/>
      <c r="OZ59" s="81"/>
      <c r="PA59" s="81"/>
      <c r="PB59" s="81"/>
      <c r="PC59" s="81"/>
      <c r="PD59" s="81"/>
      <c r="PE59" s="81"/>
      <c r="PF59" s="81"/>
      <c r="PG59" s="81"/>
      <c r="PH59" s="81"/>
      <c r="PI59" s="81"/>
      <c r="PJ59" s="81"/>
      <c r="PK59" s="81"/>
      <c r="PL59" s="81"/>
      <c r="PM59" s="81"/>
      <c r="PN59" s="81"/>
      <c r="PO59" s="81"/>
      <c r="PP59" s="81"/>
      <c r="PQ59" s="81"/>
      <c r="PR59" s="81"/>
      <c r="PS59" s="81"/>
      <c r="PT59" s="81"/>
      <c r="PU59" s="81"/>
      <c r="PV59" s="81"/>
      <c r="PW59" s="81"/>
      <c r="PX59" s="81"/>
      <c r="PY59" s="81"/>
      <c r="PZ59" s="81"/>
      <c r="QA59" s="81"/>
      <c r="QB59" s="81"/>
      <c r="QC59" s="81"/>
      <c r="QD59" s="81"/>
      <c r="QE59" s="81"/>
      <c r="QF59" s="81"/>
      <c r="QG59" s="81"/>
      <c r="QH59" s="81"/>
      <c r="QI59" s="81"/>
      <c r="QJ59" s="81"/>
      <c r="QK59" s="81"/>
      <c r="QL59" s="81"/>
      <c r="QM59" s="81"/>
      <c r="QN59" s="81"/>
      <c r="QO59" s="81"/>
      <c r="QP59" s="81"/>
      <c r="QQ59" s="81"/>
      <c r="QR59" s="81"/>
      <c r="QS59" s="81"/>
      <c r="QT59" s="81"/>
      <c r="QU59" s="81"/>
      <c r="QV59" s="81"/>
      <c r="QW59" s="81"/>
      <c r="QX59" s="81"/>
      <c r="QY59" s="81"/>
      <c r="QZ59" s="81"/>
      <c r="RA59" s="81"/>
      <c r="RB59" s="81"/>
      <c r="RC59" s="81"/>
      <c r="RD59" s="81"/>
      <c r="RE59" s="81"/>
      <c r="RF59" s="81"/>
      <c r="RG59" s="81"/>
      <c r="RH59" s="81"/>
      <c r="RI59" s="81"/>
      <c r="RJ59" s="81"/>
      <c r="RK59" s="81"/>
      <c r="RL59" s="81"/>
      <c r="RM59" s="81"/>
      <c r="RN59" s="81"/>
      <c r="RO59" s="81"/>
      <c r="RP59" s="81"/>
      <c r="RQ59" s="81"/>
      <c r="RR59" s="81"/>
      <c r="RS59" s="81"/>
      <c r="RT59" s="81"/>
      <c r="RU59" s="81"/>
      <c r="RV59" s="81"/>
      <c r="RW59" s="81"/>
      <c r="RX59" s="81"/>
      <c r="RY59" s="81"/>
      <c r="RZ59" s="81"/>
      <c r="SA59" s="81"/>
      <c r="SB59" s="81"/>
      <c r="SC59" s="81"/>
      <c r="SD59" s="81"/>
      <c r="SE59" s="81"/>
      <c r="SF59" s="81"/>
      <c r="SG59" s="81"/>
      <c r="SH59" s="81"/>
      <c r="SI59" s="81"/>
      <c r="SJ59" s="81"/>
      <c r="SK59" s="81"/>
      <c r="SL59" s="81"/>
      <c r="SM59" s="81"/>
      <c r="SN59" s="81"/>
      <c r="SO59" s="81"/>
      <c r="SP59" s="81"/>
      <c r="SQ59" s="81"/>
      <c r="SR59" s="81"/>
      <c r="SS59" s="81"/>
      <c r="ST59" s="81"/>
      <c r="SU59" s="81"/>
      <c r="SV59" s="81"/>
      <c r="SW59" s="81"/>
      <c r="SX59" s="81"/>
      <c r="SY59" s="81"/>
      <c r="SZ59" s="81"/>
      <c r="TA59" s="81"/>
      <c r="TB59" s="81"/>
      <c r="TC59" s="81"/>
      <c r="TD59" s="81"/>
      <c r="TE59" s="81"/>
      <c r="TF59" s="81"/>
      <c r="TG59" s="81"/>
      <c r="TH59" s="81"/>
      <c r="TI59" s="81"/>
      <c r="TJ59" s="81"/>
      <c r="TK59" s="81"/>
      <c r="TL59" s="81"/>
      <c r="TM59" s="81"/>
      <c r="TN59" s="81"/>
      <c r="TO59" s="81"/>
      <c r="TP59" s="81"/>
      <c r="TQ59" s="81"/>
      <c r="TR59" s="81"/>
      <c r="TS59" s="81"/>
      <c r="TT59" s="81"/>
      <c r="TU59" s="81"/>
      <c r="TV59" s="81"/>
      <c r="TW59" s="81"/>
      <c r="TX59" s="81"/>
      <c r="TY59" s="81"/>
      <c r="TZ59" s="81"/>
      <c r="UA59" s="81"/>
      <c r="UB59" s="81"/>
      <c r="UC59" s="81"/>
      <c r="UD59" s="81"/>
      <c r="UE59" s="81"/>
      <c r="UF59" s="81"/>
      <c r="UG59" s="81"/>
      <c r="UH59" s="81"/>
      <c r="UI59" s="81"/>
      <c r="UJ59" s="81"/>
      <c r="UK59" s="81"/>
      <c r="UL59" s="81"/>
      <c r="UM59" s="81"/>
      <c r="UN59" s="81"/>
      <c r="UO59" s="81"/>
      <c r="UP59" s="81"/>
      <c r="UQ59" s="81"/>
      <c r="UR59" s="81"/>
      <c r="US59" s="81"/>
      <c r="UT59" s="81"/>
      <c r="UU59" s="81"/>
      <c r="UV59" s="81"/>
      <c r="UW59" s="81"/>
      <c r="UX59" s="81"/>
      <c r="UY59" s="81"/>
      <c r="UZ59" s="81"/>
      <c r="VA59" s="81"/>
      <c r="VB59" s="81"/>
      <c r="VC59" s="81"/>
      <c r="VD59" s="81"/>
      <c r="VE59" s="81"/>
      <c r="VF59" s="81"/>
      <c r="VG59" s="81"/>
      <c r="VH59" s="81"/>
      <c r="VI59" s="81"/>
      <c r="VJ59" s="81"/>
      <c r="VK59" s="81"/>
      <c r="VL59" s="81"/>
      <c r="VM59" s="81"/>
      <c r="VN59" s="81"/>
      <c r="VO59" s="81"/>
      <c r="VP59" s="81"/>
      <c r="VQ59" s="81"/>
      <c r="VR59" s="81"/>
      <c r="VS59" s="81"/>
      <c r="VT59" s="81"/>
      <c r="VU59" s="81"/>
      <c r="VV59" s="81"/>
      <c r="VW59" s="81"/>
      <c r="VX59" s="81"/>
      <c r="VY59" s="81"/>
      <c r="VZ59" s="81"/>
      <c r="WA59" s="81"/>
      <c r="WB59" s="81"/>
      <c r="WC59" s="81"/>
      <c r="WD59" s="81"/>
      <c r="WE59" s="81"/>
      <c r="WF59" s="81"/>
      <c r="WG59" s="81"/>
      <c r="WH59" s="81"/>
      <c r="WI59" s="81"/>
      <c r="WJ59" s="81"/>
      <c r="WK59" s="81"/>
      <c r="WL59" s="81"/>
      <c r="WM59" s="81"/>
      <c r="WN59" s="81"/>
      <c r="WO59" s="81"/>
      <c r="WP59" s="81"/>
      <c r="WQ59" s="81"/>
      <c r="WR59" s="81"/>
      <c r="WS59" s="81"/>
      <c r="WT59" s="81"/>
      <c r="WU59" s="81"/>
      <c r="WV59" s="81"/>
      <c r="WW59" s="81"/>
      <c r="WX59" s="81"/>
      <c r="WY59" s="81"/>
      <c r="WZ59" s="81"/>
      <c r="XA59" s="81"/>
      <c r="XB59" s="81"/>
      <c r="XC59" s="81"/>
      <c r="XD59" s="81"/>
      <c r="XE59" s="81"/>
      <c r="XF59" s="81"/>
      <c r="XG59" s="81"/>
      <c r="XH59" s="81"/>
      <c r="XI59" s="81"/>
      <c r="XJ59" s="81"/>
      <c r="XK59" s="81"/>
      <c r="XL59" s="81"/>
      <c r="XM59" s="81"/>
      <c r="XN59" s="81"/>
      <c r="XO59" s="81"/>
      <c r="XP59" s="81"/>
      <c r="XQ59" s="81"/>
      <c r="XR59" s="81"/>
      <c r="XS59" s="81"/>
      <c r="XT59" s="81"/>
      <c r="XU59" s="81"/>
      <c r="XV59" s="81"/>
      <c r="XW59" s="81"/>
      <c r="XX59" s="81"/>
      <c r="XY59" s="81"/>
      <c r="XZ59" s="81"/>
      <c r="YA59" s="81"/>
      <c r="YB59" s="81"/>
      <c r="YC59" s="81"/>
      <c r="YD59" s="81"/>
      <c r="YE59" s="81"/>
      <c r="YF59" s="81"/>
      <c r="YG59" s="81"/>
      <c r="YH59" s="81"/>
      <c r="YI59" s="81"/>
      <c r="YJ59" s="81"/>
      <c r="YK59" s="81"/>
      <c r="YL59" s="81"/>
      <c r="YM59" s="81"/>
      <c r="YN59" s="81"/>
      <c r="YO59" s="81"/>
      <c r="YP59" s="81"/>
      <c r="YQ59" s="81"/>
      <c r="YR59" s="81"/>
      <c r="YS59" s="81"/>
      <c r="YT59" s="81"/>
      <c r="YU59" s="81"/>
      <c r="YV59" s="81"/>
      <c r="YW59" s="81"/>
      <c r="YX59" s="81"/>
      <c r="YY59" s="81"/>
      <c r="YZ59" s="81"/>
      <c r="ZA59" s="81"/>
      <c r="ZB59" s="81"/>
      <c r="ZC59" s="81"/>
      <c r="ZD59" s="81"/>
      <c r="ZE59" s="81"/>
      <c r="ZF59" s="81"/>
      <c r="ZG59" s="81"/>
      <c r="ZH59" s="81"/>
      <c r="ZI59" s="81"/>
      <c r="ZJ59" s="81"/>
      <c r="ZK59" s="81"/>
      <c r="ZL59" s="81"/>
      <c r="ZM59" s="81"/>
      <c r="ZN59" s="81"/>
      <c r="ZO59" s="81"/>
      <c r="ZP59" s="81"/>
      <c r="ZQ59" s="81"/>
      <c r="ZR59" s="81"/>
      <c r="ZS59" s="81"/>
      <c r="ZT59" s="81"/>
      <c r="ZU59" s="81"/>
      <c r="ZV59" s="81"/>
      <c r="ZW59" s="81"/>
      <c r="ZX59" s="81"/>
      <c r="ZY59" s="81"/>
      <c r="ZZ59" s="81"/>
      <c r="AAA59" s="81"/>
      <c r="AAB59" s="81"/>
      <c r="AAC59" s="81"/>
      <c r="AAD59" s="81"/>
      <c r="AAE59" s="81"/>
      <c r="AAF59" s="81"/>
      <c r="AAG59" s="81"/>
      <c r="AAH59" s="81"/>
      <c r="AAI59" s="81"/>
      <c r="AAJ59" s="81"/>
      <c r="AAK59" s="81"/>
      <c r="AAL59" s="81"/>
      <c r="AAM59" s="81"/>
      <c r="AAN59" s="81"/>
      <c r="AAO59" s="81"/>
      <c r="AAP59" s="81"/>
      <c r="AAQ59" s="81"/>
      <c r="AAR59" s="81"/>
      <c r="AAS59" s="81"/>
      <c r="AAT59" s="81"/>
      <c r="AAU59" s="81"/>
      <c r="AAV59" s="81"/>
      <c r="AAW59" s="81"/>
      <c r="AAX59" s="81"/>
      <c r="AAY59" s="81"/>
      <c r="AAZ59" s="81"/>
      <c r="ABA59" s="81"/>
      <c r="ABB59" s="81"/>
      <c r="ABC59" s="81"/>
      <c r="ABD59" s="81"/>
      <c r="ABE59" s="81"/>
      <c r="ABF59" s="81"/>
      <c r="ABG59" s="81"/>
      <c r="ABH59" s="81"/>
      <c r="ABI59" s="81"/>
      <c r="ABJ59" s="81"/>
      <c r="ABK59" s="81"/>
      <c r="ABL59" s="81"/>
      <c r="ABM59" s="81"/>
      <c r="ABN59" s="81"/>
      <c r="ABO59" s="81"/>
      <c r="ABP59" s="81"/>
      <c r="ABQ59" s="81"/>
      <c r="ABR59" s="81"/>
      <c r="ABS59" s="81"/>
      <c r="ABT59" s="81"/>
      <c r="ABU59" s="81"/>
      <c r="ABV59" s="81"/>
      <c r="ABW59" s="81"/>
      <c r="ABX59" s="81"/>
      <c r="ABY59" s="81"/>
      <c r="ABZ59" s="81"/>
      <c r="ACA59" s="81"/>
      <c r="ACB59" s="81"/>
      <c r="ACC59" s="81"/>
      <c r="ACD59" s="81"/>
      <c r="ACE59" s="81"/>
      <c r="ACF59" s="81"/>
      <c r="ACG59" s="81"/>
      <c r="ACH59" s="81"/>
      <c r="ACI59" s="81"/>
      <c r="ACJ59" s="81"/>
      <c r="ACK59" s="81"/>
      <c r="ACL59" s="81"/>
      <c r="ACM59" s="81"/>
      <c r="ACN59" s="81"/>
      <c r="ACO59" s="81"/>
      <c r="ACP59" s="81"/>
      <c r="ACQ59" s="81"/>
      <c r="ACR59" s="81"/>
      <c r="ACS59" s="81"/>
      <c r="ACT59" s="81"/>
      <c r="ACU59" s="81"/>
      <c r="ACV59" s="81"/>
      <c r="ACW59" s="81"/>
      <c r="ACX59" s="81"/>
      <c r="ACY59" s="81"/>
      <c r="ACZ59" s="81"/>
      <c r="ADA59" s="81"/>
      <c r="ADB59" s="81"/>
      <c r="ADC59" s="81"/>
      <c r="ADD59" s="81"/>
      <c r="ADE59" s="81"/>
      <c r="ADF59" s="81"/>
      <c r="ADG59" s="81"/>
      <c r="ADH59" s="81"/>
      <c r="ADI59" s="81"/>
      <c r="ADJ59" s="81"/>
      <c r="ADK59" s="81"/>
      <c r="ADL59" s="81"/>
      <c r="ADM59" s="81"/>
      <c r="ADN59" s="81"/>
      <c r="ADO59" s="81"/>
      <c r="ADP59" s="81"/>
      <c r="ADQ59" s="81"/>
      <c r="ADR59" s="81"/>
      <c r="ADS59" s="81"/>
      <c r="ADT59" s="81"/>
      <c r="ADU59" s="81"/>
      <c r="ADV59" s="81"/>
      <c r="ADW59" s="81"/>
      <c r="ADX59" s="81"/>
      <c r="ADY59" s="81"/>
      <c r="ADZ59" s="81"/>
      <c r="AEA59" s="81"/>
      <c r="AEB59" s="81"/>
      <c r="AEC59" s="81"/>
      <c r="AED59" s="81"/>
      <c r="AEE59" s="81"/>
      <c r="AEF59" s="81"/>
      <c r="AEG59" s="81"/>
      <c r="AEH59" s="81"/>
      <c r="AEI59" s="81"/>
      <c r="AEJ59" s="81"/>
      <c r="AEK59" s="81"/>
      <c r="AEL59" s="81"/>
      <c r="AEM59" s="81"/>
      <c r="AEN59" s="81"/>
      <c r="AEO59" s="81"/>
      <c r="AEP59" s="81"/>
      <c r="AEQ59" s="81"/>
      <c r="AER59" s="81"/>
      <c r="AES59" s="81"/>
      <c r="AET59" s="81"/>
      <c r="AEU59" s="81"/>
      <c r="AEV59" s="81"/>
      <c r="AEW59" s="81"/>
      <c r="AEX59" s="81"/>
      <c r="AEY59" s="81"/>
      <c r="AEZ59" s="81"/>
      <c r="AFA59" s="81"/>
      <c r="AFB59" s="81"/>
      <c r="AFC59" s="81"/>
      <c r="AFD59" s="81"/>
      <c r="AFE59" s="81"/>
      <c r="AFF59" s="81"/>
      <c r="AFG59" s="81"/>
      <c r="AFH59" s="81"/>
      <c r="AFI59" s="81"/>
      <c r="AFJ59" s="81"/>
      <c r="AFK59" s="81"/>
      <c r="AFL59" s="81"/>
      <c r="AFM59" s="81"/>
      <c r="AFN59" s="81"/>
      <c r="AFO59" s="81"/>
      <c r="AFP59" s="81"/>
      <c r="AFQ59" s="81"/>
      <c r="AFR59" s="81"/>
      <c r="AFS59" s="81"/>
      <c r="AFT59" s="81"/>
      <c r="AFU59" s="81"/>
      <c r="AFV59" s="81"/>
      <c r="AFW59" s="81"/>
      <c r="AFX59" s="81"/>
      <c r="AFY59" s="81"/>
      <c r="AFZ59" s="81"/>
      <c r="AGA59" s="81"/>
      <c r="AGB59" s="81"/>
      <c r="AGC59" s="81"/>
      <c r="AGD59" s="81"/>
      <c r="AGE59" s="81"/>
      <c r="AGF59" s="81"/>
      <c r="AGG59" s="81"/>
      <c r="AGH59" s="81"/>
      <c r="AGI59" s="81"/>
      <c r="AGJ59" s="81"/>
      <c r="AGK59" s="81"/>
      <c r="AGL59" s="81"/>
      <c r="AGM59" s="81"/>
      <c r="AGN59" s="81"/>
      <c r="AGO59" s="81"/>
      <c r="AGP59" s="81"/>
      <c r="AGQ59" s="81"/>
      <c r="AGR59" s="81"/>
      <c r="AGS59" s="81"/>
      <c r="AGT59" s="81"/>
      <c r="AGU59" s="81"/>
      <c r="AGV59" s="81"/>
      <c r="AGW59" s="81"/>
      <c r="AGX59" s="81"/>
      <c r="AGY59" s="81"/>
      <c r="AGZ59" s="81"/>
      <c r="AHA59" s="81"/>
      <c r="AHB59" s="81"/>
      <c r="AHC59" s="81"/>
      <c r="AHD59" s="81"/>
      <c r="AHE59" s="81"/>
      <c r="AHF59" s="81"/>
      <c r="AHG59" s="81"/>
      <c r="AHH59" s="81"/>
      <c r="AHI59" s="81"/>
      <c r="AHJ59" s="81"/>
      <c r="AHK59" s="81"/>
      <c r="AHL59" s="81"/>
      <c r="AHM59" s="81"/>
      <c r="AHN59" s="81"/>
      <c r="AHO59" s="81"/>
      <c r="AHP59" s="81"/>
      <c r="AHQ59" s="81"/>
      <c r="AHR59" s="81"/>
      <c r="AHS59" s="81"/>
      <c r="AHT59" s="81"/>
      <c r="AHU59" s="81"/>
      <c r="AHV59" s="81"/>
      <c r="AHW59" s="81"/>
      <c r="AHX59" s="81"/>
      <c r="AHY59" s="81"/>
      <c r="AHZ59" s="81"/>
      <c r="AIA59" s="81"/>
      <c r="AIB59" s="81"/>
      <c r="AIC59" s="81"/>
      <c r="AID59" s="81"/>
      <c r="AIE59" s="81"/>
      <c r="AIF59" s="81"/>
      <c r="AIG59" s="81"/>
      <c r="AIH59" s="81"/>
      <c r="AII59" s="81"/>
      <c r="AIJ59" s="81"/>
      <c r="AIK59" s="81"/>
      <c r="AIL59" s="81"/>
      <c r="AIM59" s="81"/>
      <c r="AIN59" s="81"/>
      <c r="AIO59" s="81"/>
      <c r="AIP59" s="81"/>
      <c r="AIQ59" s="81"/>
      <c r="AIR59" s="81"/>
      <c r="AIS59" s="81"/>
      <c r="AIT59" s="81"/>
      <c r="AIU59" s="81"/>
      <c r="AIV59" s="81"/>
      <c r="AIW59" s="81"/>
      <c r="AIX59" s="81"/>
      <c r="AIY59" s="81"/>
      <c r="AIZ59" s="81"/>
      <c r="AJA59" s="81"/>
      <c r="AJB59" s="81"/>
      <c r="AJC59" s="81"/>
      <c r="AJD59" s="81"/>
      <c r="AJE59" s="81"/>
      <c r="AJF59" s="81"/>
      <c r="AJG59" s="81"/>
      <c r="AJH59" s="81"/>
      <c r="AJI59" s="81"/>
      <c r="AJJ59" s="81"/>
      <c r="AJK59" s="81"/>
      <c r="AJL59" s="81"/>
      <c r="AJM59" s="81"/>
      <c r="AJN59" s="81"/>
      <c r="AJO59" s="81"/>
      <c r="AJP59" s="81"/>
      <c r="AJQ59" s="81"/>
      <c r="AJR59" s="81"/>
      <c r="AJS59" s="81"/>
      <c r="AJT59" s="81"/>
      <c r="AJU59" s="81"/>
      <c r="AJV59" s="81"/>
      <c r="AJW59" s="81"/>
      <c r="AJX59" s="81"/>
      <c r="AJY59" s="81"/>
      <c r="AJZ59" s="81"/>
      <c r="AKA59" s="81"/>
      <c r="AKB59" s="81"/>
      <c r="AKC59" s="81"/>
      <c r="AKD59" s="81"/>
      <c r="AKE59" s="81"/>
      <c r="AKF59" s="81"/>
      <c r="AKG59" s="81"/>
      <c r="AKH59" s="81"/>
      <c r="AKI59" s="81"/>
      <c r="AKJ59" s="81"/>
      <c r="AKK59" s="81"/>
      <c r="AKL59" s="81"/>
      <c r="AKM59" s="81"/>
      <c r="AKN59" s="81"/>
      <c r="AKO59" s="81"/>
      <c r="AKP59" s="81"/>
      <c r="AKQ59" s="81"/>
      <c r="AKR59" s="81"/>
      <c r="AKS59" s="81"/>
      <c r="AKT59" s="81"/>
      <c r="AKU59" s="81"/>
      <c r="AKV59" s="81"/>
      <c r="AKW59" s="81"/>
      <c r="AKX59" s="81"/>
      <c r="AKY59" s="81"/>
      <c r="AKZ59" s="81"/>
      <c r="ALA59" s="81"/>
      <c r="ALB59" s="81"/>
      <c r="ALC59" s="81"/>
      <c r="ALD59" s="81"/>
      <c r="ALE59" s="81"/>
      <c r="ALF59" s="81"/>
      <c r="ALG59" s="81"/>
      <c r="ALH59" s="81"/>
      <c r="ALI59" s="81"/>
      <c r="ALJ59" s="81"/>
      <c r="ALK59" s="81"/>
      <c r="ALL59" s="81"/>
      <c r="ALM59" s="81"/>
      <c r="ALN59" s="81"/>
      <c r="ALO59" s="81"/>
      <c r="ALP59" s="81"/>
      <c r="ALQ59" s="81"/>
      <c r="ALR59" s="81"/>
      <c r="ALS59" s="81"/>
      <c r="ALT59" s="81"/>
      <c r="ALU59" s="81"/>
      <c r="ALV59" s="81"/>
      <c r="ALW59" s="81"/>
      <c r="ALX59" s="81"/>
      <c r="ALY59" s="81"/>
      <c r="ALZ59" s="81"/>
      <c r="AMA59" s="81"/>
      <c r="AMB59" s="81"/>
      <c r="AMC59" s="81"/>
      <c r="AMD59" s="81"/>
      <c r="AME59" s="81"/>
      <c r="AMF59" s="81"/>
      <c r="AMG59" s="81"/>
      <c r="AMH59" s="81"/>
      <c r="AMI59" s="81"/>
      <c r="AMJ59" s="81"/>
    </row>
    <row r="60" spans="2:1024" ht="39.75" customHeight="1">
      <c r="B60" s="405" t="s">
        <v>374</v>
      </c>
      <c r="C60" s="405"/>
      <c r="D60" s="405"/>
      <c r="E60" s="405"/>
      <c r="F60" s="405"/>
      <c r="G60" s="405"/>
      <c r="H60" s="405"/>
      <c r="I60" s="405"/>
      <c r="J60" s="405"/>
      <c r="K60" s="405"/>
      <c r="L60" s="405"/>
      <c r="M60" s="408">
        <v>44226</v>
      </c>
      <c r="N60" s="408"/>
      <c r="O60" s="408"/>
      <c r="P60" s="408"/>
      <c r="Q60" s="408"/>
      <c r="R60" s="408"/>
      <c r="S60" s="409">
        <v>0.25</v>
      </c>
      <c r="T60" s="409"/>
      <c r="U60" s="409"/>
      <c r="V60" s="409"/>
      <c r="W60" s="409"/>
      <c r="X60" s="409"/>
      <c r="Y60" s="409"/>
      <c r="Z60" s="408">
        <v>44226</v>
      </c>
      <c r="AA60" s="408"/>
      <c r="AB60" s="408"/>
      <c r="AC60" s="408"/>
      <c r="AD60" s="408"/>
      <c r="AE60" s="408"/>
      <c r="AF60" s="410">
        <v>0.2</v>
      </c>
      <c r="AG60" s="410"/>
      <c r="AH60" s="410"/>
      <c r="AI60" s="410"/>
      <c r="AJ60" s="410"/>
      <c r="AK60" s="410"/>
      <c r="AL60" s="81"/>
      <c r="AM60" s="81"/>
      <c r="AN60" s="85"/>
      <c r="AO60" s="85"/>
      <c r="AP60" s="85"/>
      <c r="AQ60" s="85"/>
      <c r="AR60" s="85"/>
      <c r="AS60" s="85"/>
      <c r="AT60" s="85"/>
      <c r="AU60" s="85"/>
      <c r="AV60" s="85"/>
      <c r="AW60" s="85"/>
      <c r="AX60" s="85"/>
      <c r="AY60" s="85"/>
      <c r="AZ60" s="85"/>
      <c r="BA60" s="85"/>
      <c r="BB60" s="85"/>
      <c r="BC60" s="85"/>
      <c r="BD60" s="85"/>
      <c r="BE60" s="85"/>
      <c r="BF60" s="81"/>
      <c r="BG60" s="81"/>
      <c r="BH60" s="81"/>
      <c r="BI60" s="81"/>
      <c r="BJ60" s="81"/>
      <c r="BK60" s="81"/>
      <c r="BL60" s="81"/>
      <c r="BM60" s="81"/>
      <c r="BN60" s="81"/>
      <c r="BO60" s="81"/>
      <c r="BP60" s="81"/>
      <c r="BQ60" s="81"/>
      <c r="BR60" s="81"/>
      <c r="BS60" s="81"/>
      <c r="BT60" s="81"/>
      <c r="BU60" s="81"/>
      <c r="BV60" s="81"/>
      <c r="BW60" s="81"/>
      <c r="BX60" s="81"/>
      <c r="BY60" s="81"/>
      <c r="BZ60" s="81"/>
      <c r="CA60" s="81"/>
      <c r="CB60" s="81"/>
      <c r="CC60" s="81"/>
      <c r="CD60" s="81"/>
      <c r="CE60" s="81"/>
      <c r="CF60" s="81"/>
      <c r="CG60" s="81"/>
      <c r="CH60" s="81"/>
      <c r="CI60" s="81"/>
      <c r="CJ60" s="81"/>
      <c r="CK60" s="81"/>
      <c r="CL60" s="81"/>
      <c r="CM60" s="81"/>
      <c r="CN60" s="81"/>
      <c r="CO60" s="81"/>
      <c r="CP60" s="81"/>
      <c r="CQ60" s="81"/>
      <c r="CR60" s="81"/>
      <c r="CS60" s="81"/>
      <c r="CT60" s="81"/>
      <c r="CU60" s="81"/>
      <c r="CV60" s="81"/>
      <c r="CW60" s="81"/>
      <c r="CX60" s="81"/>
      <c r="CY60" s="81"/>
      <c r="CZ60" s="81"/>
      <c r="DA60" s="81"/>
      <c r="DB60" s="81"/>
      <c r="DC60" s="81"/>
      <c r="DD60" s="81"/>
      <c r="DE60" s="81"/>
      <c r="DF60" s="81"/>
      <c r="DG60" s="81"/>
      <c r="DH60" s="81"/>
      <c r="DI60" s="81"/>
      <c r="DJ60" s="81"/>
      <c r="DK60" s="81"/>
      <c r="DL60" s="81"/>
      <c r="DM60" s="81"/>
      <c r="DN60" s="81"/>
      <c r="DO60" s="81"/>
      <c r="DP60" s="81"/>
      <c r="DQ60" s="81"/>
      <c r="DR60" s="81"/>
      <c r="DS60" s="81"/>
      <c r="DT60" s="81"/>
      <c r="DU60" s="81"/>
      <c r="DV60" s="81"/>
      <c r="DW60" s="81"/>
      <c r="DX60" s="81"/>
      <c r="DY60" s="81"/>
      <c r="DZ60" s="81"/>
      <c r="EA60" s="81"/>
      <c r="EB60" s="81"/>
      <c r="EC60" s="81"/>
      <c r="ED60" s="81"/>
      <c r="EE60" s="81"/>
      <c r="EF60" s="81"/>
      <c r="EG60" s="81"/>
      <c r="EH60" s="81"/>
      <c r="EI60" s="81"/>
      <c r="EJ60" s="81"/>
      <c r="EK60" s="81"/>
      <c r="EL60" s="81"/>
      <c r="EM60" s="81"/>
      <c r="EN60" s="81"/>
      <c r="EO60" s="81"/>
      <c r="EP60" s="81"/>
      <c r="EQ60" s="81"/>
      <c r="ER60" s="81"/>
      <c r="ES60" s="81"/>
      <c r="ET60" s="81"/>
      <c r="EU60" s="81"/>
      <c r="EV60" s="81"/>
      <c r="EW60" s="81"/>
      <c r="EX60" s="81"/>
      <c r="EY60" s="81"/>
      <c r="EZ60" s="81"/>
      <c r="FA60" s="81"/>
      <c r="FB60" s="81"/>
      <c r="FC60" s="81"/>
      <c r="FD60" s="81"/>
      <c r="FE60" s="81"/>
      <c r="FF60" s="81"/>
      <c r="FG60" s="81"/>
      <c r="FH60" s="81"/>
      <c r="FI60" s="81"/>
      <c r="FJ60" s="81"/>
      <c r="FK60" s="81"/>
      <c r="FL60" s="81"/>
      <c r="FM60" s="81"/>
      <c r="FN60" s="81"/>
      <c r="FO60" s="81"/>
      <c r="FP60" s="81"/>
      <c r="FQ60" s="81"/>
      <c r="FR60" s="81"/>
      <c r="FS60" s="81"/>
      <c r="FT60" s="81"/>
      <c r="FU60" s="81"/>
      <c r="FV60" s="81"/>
      <c r="FW60" s="81"/>
      <c r="FX60" s="81"/>
      <c r="FY60" s="81"/>
      <c r="FZ60" s="81"/>
      <c r="GA60" s="81"/>
      <c r="GB60" s="81"/>
      <c r="GC60" s="81"/>
      <c r="GD60" s="81"/>
      <c r="GE60" s="81"/>
      <c r="GF60" s="81"/>
      <c r="GG60" s="81"/>
      <c r="GH60" s="81"/>
      <c r="GI60" s="81"/>
      <c r="GJ60" s="81"/>
      <c r="GK60" s="81"/>
      <c r="GL60" s="81"/>
      <c r="GM60" s="81"/>
      <c r="GN60" s="81"/>
      <c r="GO60" s="81"/>
      <c r="GP60" s="81"/>
      <c r="GQ60" s="81"/>
      <c r="GR60" s="81"/>
      <c r="GS60" s="81"/>
      <c r="GT60" s="81"/>
      <c r="GU60" s="81"/>
      <c r="GV60" s="81"/>
      <c r="GW60" s="81"/>
      <c r="GX60" s="81"/>
      <c r="GY60" s="81"/>
      <c r="GZ60" s="81"/>
      <c r="HA60" s="81"/>
      <c r="HB60" s="81"/>
      <c r="HC60" s="81"/>
      <c r="HD60" s="81"/>
      <c r="HE60" s="81"/>
      <c r="HF60" s="81"/>
      <c r="HG60" s="81"/>
      <c r="HH60" s="81"/>
      <c r="HI60" s="81"/>
      <c r="HJ60" s="81"/>
      <c r="HK60" s="81"/>
      <c r="HL60" s="81"/>
      <c r="HM60" s="81"/>
      <c r="HN60" s="81"/>
      <c r="HO60" s="81"/>
      <c r="HP60" s="81"/>
      <c r="HQ60" s="81"/>
      <c r="HR60" s="81"/>
      <c r="HS60" s="81"/>
      <c r="HT60" s="81"/>
      <c r="HU60" s="81"/>
      <c r="HV60" s="81"/>
      <c r="HW60" s="81"/>
      <c r="HX60" s="81"/>
      <c r="HY60" s="81"/>
      <c r="HZ60" s="81"/>
      <c r="IA60" s="81"/>
      <c r="IB60" s="81"/>
      <c r="IC60" s="81"/>
      <c r="ID60" s="81"/>
      <c r="IE60" s="81"/>
      <c r="IF60" s="81"/>
      <c r="IG60" s="81"/>
      <c r="IH60" s="81"/>
      <c r="II60" s="81"/>
      <c r="IJ60" s="81"/>
      <c r="IK60" s="81"/>
      <c r="IL60" s="81"/>
      <c r="IM60" s="81"/>
      <c r="IN60" s="81"/>
      <c r="IO60" s="81"/>
      <c r="IP60" s="81"/>
      <c r="IQ60" s="81"/>
      <c r="IR60" s="81"/>
      <c r="IS60" s="81"/>
      <c r="IT60" s="81"/>
      <c r="IU60" s="81"/>
      <c r="IV60" s="81"/>
      <c r="IW60" s="81"/>
      <c r="IX60" s="81"/>
      <c r="IY60" s="81"/>
      <c r="IZ60" s="81"/>
      <c r="JA60" s="81"/>
      <c r="JB60" s="81"/>
      <c r="JC60" s="81"/>
      <c r="JD60" s="81"/>
      <c r="JE60" s="81"/>
      <c r="JF60" s="81"/>
      <c r="JG60" s="81"/>
      <c r="JH60" s="81"/>
      <c r="JI60" s="81"/>
      <c r="JJ60" s="81"/>
      <c r="JK60" s="81"/>
      <c r="JL60" s="81"/>
      <c r="JM60" s="81"/>
      <c r="JN60" s="81"/>
      <c r="JO60" s="81"/>
      <c r="JP60" s="81"/>
      <c r="JQ60" s="81"/>
      <c r="JR60" s="81"/>
      <c r="JS60" s="81"/>
      <c r="JT60" s="81"/>
      <c r="JU60" s="81"/>
      <c r="JV60" s="81"/>
      <c r="JW60" s="81"/>
      <c r="JX60" s="81"/>
      <c r="JY60" s="81"/>
      <c r="JZ60" s="81"/>
      <c r="KA60" s="81"/>
      <c r="KB60" s="81"/>
      <c r="KC60" s="81"/>
      <c r="KD60" s="81"/>
      <c r="KE60" s="81"/>
      <c r="KF60" s="81"/>
      <c r="KG60" s="81"/>
      <c r="KH60" s="81"/>
      <c r="KI60" s="81"/>
      <c r="KJ60" s="81"/>
      <c r="KK60" s="81"/>
      <c r="KL60" s="81"/>
      <c r="KM60" s="81"/>
      <c r="KN60" s="81"/>
      <c r="KO60" s="81"/>
      <c r="KP60" s="81"/>
      <c r="KQ60" s="81"/>
      <c r="KR60" s="81"/>
      <c r="KS60" s="81"/>
      <c r="KT60" s="81"/>
      <c r="KU60" s="81"/>
      <c r="KV60" s="81"/>
      <c r="KW60" s="81"/>
      <c r="KX60" s="81"/>
      <c r="KY60" s="81"/>
      <c r="KZ60" s="81"/>
      <c r="LA60" s="81"/>
      <c r="LB60" s="81"/>
      <c r="LC60" s="81"/>
      <c r="LD60" s="81"/>
      <c r="LE60" s="81"/>
      <c r="LF60" s="81"/>
      <c r="LG60" s="81"/>
      <c r="LH60" s="81"/>
      <c r="LI60" s="81"/>
      <c r="LJ60" s="81"/>
      <c r="LK60" s="81"/>
      <c r="LL60" s="81"/>
      <c r="LM60" s="81"/>
      <c r="LN60" s="81"/>
      <c r="LO60" s="81"/>
      <c r="LP60" s="81"/>
      <c r="LQ60" s="81"/>
      <c r="LR60" s="81"/>
      <c r="LS60" s="81"/>
      <c r="LT60" s="81"/>
      <c r="LU60" s="81"/>
      <c r="LV60" s="81"/>
      <c r="LW60" s="81"/>
      <c r="LX60" s="81"/>
      <c r="LY60" s="81"/>
      <c r="LZ60" s="81"/>
      <c r="MA60" s="81"/>
      <c r="MB60" s="81"/>
      <c r="MC60" s="81"/>
      <c r="MD60" s="81"/>
      <c r="ME60" s="81"/>
      <c r="MF60" s="81"/>
      <c r="MG60" s="81"/>
      <c r="MH60" s="81"/>
      <c r="MI60" s="81"/>
      <c r="MJ60" s="81"/>
      <c r="MK60" s="81"/>
      <c r="ML60" s="81"/>
      <c r="MM60" s="81"/>
      <c r="MN60" s="81"/>
      <c r="MO60" s="81"/>
      <c r="MP60" s="81"/>
      <c r="MQ60" s="81"/>
      <c r="MR60" s="81"/>
      <c r="MS60" s="81"/>
      <c r="MT60" s="81"/>
      <c r="MU60" s="81"/>
      <c r="MV60" s="81"/>
      <c r="MW60" s="81"/>
      <c r="MX60" s="81"/>
      <c r="MY60" s="81"/>
      <c r="MZ60" s="81"/>
      <c r="NA60" s="81"/>
      <c r="NB60" s="81"/>
      <c r="NC60" s="81"/>
      <c r="ND60" s="81"/>
      <c r="NE60" s="81"/>
      <c r="NF60" s="81"/>
      <c r="NG60" s="81"/>
      <c r="NH60" s="81"/>
      <c r="NI60" s="81"/>
      <c r="NJ60" s="81"/>
      <c r="NK60" s="81"/>
      <c r="NL60" s="81"/>
      <c r="NM60" s="81"/>
      <c r="NN60" s="81"/>
      <c r="NO60" s="81"/>
      <c r="NP60" s="81"/>
      <c r="NQ60" s="81"/>
      <c r="NR60" s="81"/>
      <c r="NS60" s="81"/>
      <c r="NT60" s="81"/>
      <c r="NU60" s="81"/>
      <c r="NV60" s="81"/>
      <c r="NW60" s="81"/>
      <c r="NX60" s="81"/>
      <c r="NY60" s="81"/>
      <c r="NZ60" s="81"/>
      <c r="OA60" s="81"/>
      <c r="OB60" s="81"/>
      <c r="OC60" s="81"/>
      <c r="OD60" s="81"/>
      <c r="OE60" s="81"/>
      <c r="OF60" s="81"/>
      <c r="OG60" s="81"/>
      <c r="OH60" s="81"/>
      <c r="OI60" s="81"/>
      <c r="OJ60" s="81"/>
      <c r="OK60" s="81"/>
      <c r="OL60" s="81"/>
      <c r="OM60" s="81"/>
      <c r="ON60" s="81"/>
      <c r="OO60" s="81"/>
      <c r="OP60" s="81"/>
      <c r="OQ60" s="81"/>
      <c r="OR60" s="81"/>
      <c r="OS60" s="81"/>
      <c r="OT60" s="81"/>
      <c r="OU60" s="81"/>
      <c r="OV60" s="81"/>
      <c r="OW60" s="81"/>
      <c r="OX60" s="81"/>
      <c r="OY60" s="81"/>
      <c r="OZ60" s="81"/>
      <c r="PA60" s="81"/>
      <c r="PB60" s="81"/>
      <c r="PC60" s="81"/>
      <c r="PD60" s="81"/>
      <c r="PE60" s="81"/>
      <c r="PF60" s="81"/>
      <c r="PG60" s="81"/>
      <c r="PH60" s="81"/>
      <c r="PI60" s="81"/>
      <c r="PJ60" s="81"/>
      <c r="PK60" s="81"/>
      <c r="PL60" s="81"/>
      <c r="PM60" s="81"/>
      <c r="PN60" s="81"/>
      <c r="PO60" s="81"/>
      <c r="PP60" s="81"/>
      <c r="PQ60" s="81"/>
      <c r="PR60" s="81"/>
      <c r="PS60" s="81"/>
      <c r="PT60" s="81"/>
      <c r="PU60" s="81"/>
      <c r="PV60" s="81"/>
      <c r="PW60" s="81"/>
      <c r="PX60" s="81"/>
      <c r="PY60" s="81"/>
      <c r="PZ60" s="81"/>
      <c r="QA60" s="81"/>
      <c r="QB60" s="81"/>
      <c r="QC60" s="81"/>
      <c r="QD60" s="81"/>
      <c r="QE60" s="81"/>
      <c r="QF60" s="81"/>
      <c r="QG60" s="81"/>
      <c r="QH60" s="81"/>
      <c r="QI60" s="81"/>
      <c r="QJ60" s="81"/>
      <c r="QK60" s="81"/>
      <c r="QL60" s="81"/>
      <c r="QM60" s="81"/>
      <c r="QN60" s="81"/>
      <c r="QO60" s="81"/>
      <c r="QP60" s="81"/>
      <c r="QQ60" s="81"/>
      <c r="QR60" s="81"/>
      <c r="QS60" s="81"/>
      <c r="QT60" s="81"/>
      <c r="QU60" s="81"/>
      <c r="QV60" s="81"/>
      <c r="QW60" s="81"/>
      <c r="QX60" s="81"/>
      <c r="QY60" s="81"/>
      <c r="QZ60" s="81"/>
      <c r="RA60" s="81"/>
      <c r="RB60" s="81"/>
      <c r="RC60" s="81"/>
      <c r="RD60" s="81"/>
      <c r="RE60" s="81"/>
      <c r="RF60" s="81"/>
      <c r="RG60" s="81"/>
      <c r="RH60" s="81"/>
      <c r="RI60" s="81"/>
      <c r="RJ60" s="81"/>
      <c r="RK60" s="81"/>
      <c r="RL60" s="81"/>
      <c r="RM60" s="81"/>
      <c r="RN60" s="81"/>
      <c r="RO60" s="81"/>
      <c r="RP60" s="81"/>
      <c r="RQ60" s="81"/>
      <c r="RR60" s="81"/>
      <c r="RS60" s="81"/>
      <c r="RT60" s="81"/>
      <c r="RU60" s="81"/>
      <c r="RV60" s="81"/>
      <c r="RW60" s="81"/>
      <c r="RX60" s="81"/>
      <c r="RY60" s="81"/>
      <c r="RZ60" s="81"/>
      <c r="SA60" s="81"/>
      <c r="SB60" s="81"/>
      <c r="SC60" s="81"/>
      <c r="SD60" s="81"/>
      <c r="SE60" s="81"/>
      <c r="SF60" s="81"/>
      <c r="SG60" s="81"/>
      <c r="SH60" s="81"/>
      <c r="SI60" s="81"/>
      <c r="SJ60" s="81"/>
      <c r="SK60" s="81"/>
      <c r="SL60" s="81"/>
      <c r="SM60" s="81"/>
      <c r="SN60" s="81"/>
      <c r="SO60" s="81"/>
      <c r="SP60" s="81"/>
      <c r="SQ60" s="81"/>
      <c r="SR60" s="81"/>
      <c r="SS60" s="81"/>
      <c r="ST60" s="81"/>
      <c r="SU60" s="81"/>
      <c r="SV60" s="81"/>
      <c r="SW60" s="81"/>
      <c r="SX60" s="81"/>
      <c r="SY60" s="81"/>
      <c r="SZ60" s="81"/>
      <c r="TA60" s="81"/>
      <c r="TB60" s="81"/>
      <c r="TC60" s="81"/>
      <c r="TD60" s="81"/>
      <c r="TE60" s="81"/>
      <c r="TF60" s="81"/>
      <c r="TG60" s="81"/>
      <c r="TH60" s="81"/>
      <c r="TI60" s="81"/>
      <c r="TJ60" s="81"/>
      <c r="TK60" s="81"/>
      <c r="TL60" s="81"/>
      <c r="TM60" s="81"/>
      <c r="TN60" s="81"/>
      <c r="TO60" s="81"/>
      <c r="TP60" s="81"/>
      <c r="TQ60" s="81"/>
      <c r="TR60" s="81"/>
      <c r="TS60" s="81"/>
      <c r="TT60" s="81"/>
      <c r="TU60" s="81"/>
      <c r="TV60" s="81"/>
      <c r="TW60" s="81"/>
      <c r="TX60" s="81"/>
      <c r="TY60" s="81"/>
      <c r="TZ60" s="81"/>
      <c r="UA60" s="81"/>
      <c r="UB60" s="81"/>
      <c r="UC60" s="81"/>
      <c r="UD60" s="81"/>
      <c r="UE60" s="81"/>
      <c r="UF60" s="81"/>
      <c r="UG60" s="81"/>
      <c r="UH60" s="81"/>
      <c r="UI60" s="81"/>
      <c r="UJ60" s="81"/>
      <c r="UK60" s="81"/>
      <c r="UL60" s="81"/>
      <c r="UM60" s="81"/>
      <c r="UN60" s="81"/>
      <c r="UO60" s="81"/>
      <c r="UP60" s="81"/>
      <c r="UQ60" s="81"/>
      <c r="UR60" s="81"/>
      <c r="US60" s="81"/>
      <c r="UT60" s="81"/>
      <c r="UU60" s="81"/>
      <c r="UV60" s="81"/>
      <c r="UW60" s="81"/>
      <c r="UX60" s="81"/>
      <c r="UY60" s="81"/>
      <c r="UZ60" s="81"/>
      <c r="VA60" s="81"/>
      <c r="VB60" s="81"/>
      <c r="VC60" s="81"/>
      <c r="VD60" s="81"/>
      <c r="VE60" s="81"/>
      <c r="VF60" s="81"/>
      <c r="VG60" s="81"/>
      <c r="VH60" s="81"/>
      <c r="VI60" s="81"/>
      <c r="VJ60" s="81"/>
      <c r="VK60" s="81"/>
      <c r="VL60" s="81"/>
      <c r="VM60" s="81"/>
      <c r="VN60" s="81"/>
      <c r="VO60" s="81"/>
      <c r="VP60" s="81"/>
      <c r="VQ60" s="81"/>
      <c r="VR60" s="81"/>
      <c r="VS60" s="81"/>
      <c r="VT60" s="81"/>
      <c r="VU60" s="81"/>
      <c r="VV60" s="81"/>
      <c r="VW60" s="81"/>
      <c r="VX60" s="81"/>
      <c r="VY60" s="81"/>
      <c r="VZ60" s="81"/>
      <c r="WA60" s="81"/>
      <c r="WB60" s="81"/>
      <c r="WC60" s="81"/>
      <c r="WD60" s="81"/>
      <c r="WE60" s="81"/>
      <c r="WF60" s="81"/>
      <c r="WG60" s="81"/>
      <c r="WH60" s="81"/>
      <c r="WI60" s="81"/>
      <c r="WJ60" s="81"/>
      <c r="WK60" s="81"/>
      <c r="WL60" s="81"/>
      <c r="WM60" s="81"/>
      <c r="WN60" s="81"/>
      <c r="WO60" s="81"/>
      <c r="WP60" s="81"/>
      <c r="WQ60" s="81"/>
      <c r="WR60" s="81"/>
      <c r="WS60" s="81"/>
      <c r="WT60" s="81"/>
      <c r="WU60" s="81"/>
      <c r="WV60" s="81"/>
      <c r="WW60" s="81"/>
      <c r="WX60" s="81"/>
      <c r="WY60" s="81"/>
      <c r="WZ60" s="81"/>
      <c r="XA60" s="81"/>
      <c r="XB60" s="81"/>
      <c r="XC60" s="81"/>
      <c r="XD60" s="81"/>
      <c r="XE60" s="81"/>
      <c r="XF60" s="81"/>
      <c r="XG60" s="81"/>
      <c r="XH60" s="81"/>
      <c r="XI60" s="81"/>
      <c r="XJ60" s="81"/>
      <c r="XK60" s="81"/>
      <c r="XL60" s="81"/>
      <c r="XM60" s="81"/>
      <c r="XN60" s="81"/>
      <c r="XO60" s="81"/>
      <c r="XP60" s="81"/>
      <c r="XQ60" s="81"/>
      <c r="XR60" s="81"/>
      <c r="XS60" s="81"/>
      <c r="XT60" s="81"/>
      <c r="XU60" s="81"/>
      <c r="XV60" s="81"/>
      <c r="XW60" s="81"/>
      <c r="XX60" s="81"/>
      <c r="XY60" s="81"/>
      <c r="XZ60" s="81"/>
      <c r="YA60" s="81"/>
      <c r="YB60" s="81"/>
      <c r="YC60" s="81"/>
      <c r="YD60" s="81"/>
      <c r="YE60" s="81"/>
      <c r="YF60" s="81"/>
      <c r="YG60" s="81"/>
      <c r="YH60" s="81"/>
      <c r="YI60" s="81"/>
      <c r="YJ60" s="81"/>
      <c r="YK60" s="81"/>
      <c r="YL60" s="81"/>
      <c r="YM60" s="81"/>
      <c r="YN60" s="81"/>
      <c r="YO60" s="81"/>
      <c r="YP60" s="81"/>
      <c r="YQ60" s="81"/>
      <c r="YR60" s="81"/>
      <c r="YS60" s="81"/>
      <c r="YT60" s="81"/>
      <c r="YU60" s="81"/>
      <c r="YV60" s="81"/>
      <c r="YW60" s="81"/>
      <c r="YX60" s="81"/>
      <c r="YY60" s="81"/>
      <c r="YZ60" s="81"/>
      <c r="ZA60" s="81"/>
      <c r="ZB60" s="81"/>
      <c r="ZC60" s="81"/>
      <c r="ZD60" s="81"/>
      <c r="ZE60" s="81"/>
      <c r="ZF60" s="81"/>
      <c r="ZG60" s="81"/>
      <c r="ZH60" s="81"/>
      <c r="ZI60" s="81"/>
      <c r="ZJ60" s="81"/>
      <c r="ZK60" s="81"/>
      <c r="ZL60" s="81"/>
      <c r="ZM60" s="81"/>
      <c r="ZN60" s="81"/>
      <c r="ZO60" s="81"/>
      <c r="ZP60" s="81"/>
      <c r="ZQ60" s="81"/>
      <c r="ZR60" s="81"/>
      <c r="ZS60" s="81"/>
      <c r="ZT60" s="81"/>
      <c r="ZU60" s="81"/>
      <c r="ZV60" s="81"/>
      <c r="ZW60" s="81"/>
      <c r="ZX60" s="81"/>
      <c r="ZY60" s="81"/>
      <c r="ZZ60" s="81"/>
      <c r="AAA60" s="81"/>
      <c r="AAB60" s="81"/>
      <c r="AAC60" s="81"/>
      <c r="AAD60" s="81"/>
      <c r="AAE60" s="81"/>
      <c r="AAF60" s="81"/>
      <c r="AAG60" s="81"/>
      <c r="AAH60" s="81"/>
      <c r="AAI60" s="81"/>
      <c r="AAJ60" s="81"/>
      <c r="AAK60" s="81"/>
      <c r="AAL60" s="81"/>
      <c r="AAM60" s="81"/>
      <c r="AAN60" s="81"/>
      <c r="AAO60" s="81"/>
      <c r="AAP60" s="81"/>
      <c r="AAQ60" s="81"/>
      <c r="AAR60" s="81"/>
      <c r="AAS60" s="81"/>
      <c r="AAT60" s="81"/>
      <c r="AAU60" s="81"/>
      <c r="AAV60" s="81"/>
      <c r="AAW60" s="81"/>
      <c r="AAX60" s="81"/>
      <c r="AAY60" s="81"/>
      <c r="AAZ60" s="81"/>
      <c r="ABA60" s="81"/>
      <c r="ABB60" s="81"/>
      <c r="ABC60" s="81"/>
      <c r="ABD60" s="81"/>
      <c r="ABE60" s="81"/>
      <c r="ABF60" s="81"/>
      <c r="ABG60" s="81"/>
      <c r="ABH60" s="81"/>
      <c r="ABI60" s="81"/>
      <c r="ABJ60" s="81"/>
      <c r="ABK60" s="81"/>
      <c r="ABL60" s="81"/>
      <c r="ABM60" s="81"/>
      <c r="ABN60" s="81"/>
      <c r="ABO60" s="81"/>
      <c r="ABP60" s="81"/>
      <c r="ABQ60" s="81"/>
      <c r="ABR60" s="81"/>
      <c r="ABS60" s="81"/>
      <c r="ABT60" s="81"/>
      <c r="ABU60" s="81"/>
      <c r="ABV60" s="81"/>
      <c r="ABW60" s="81"/>
      <c r="ABX60" s="81"/>
      <c r="ABY60" s="81"/>
      <c r="ABZ60" s="81"/>
      <c r="ACA60" s="81"/>
      <c r="ACB60" s="81"/>
      <c r="ACC60" s="81"/>
      <c r="ACD60" s="81"/>
      <c r="ACE60" s="81"/>
      <c r="ACF60" s="81"/>
      <c r="ACG60" s="81"/>
      <c r="ACH60" s="81"/>
      <c r="ACI60" s="81"/>
      <c r="ACJ60" s="81"/>
      <c r="ACK60" s="81"/>
      <c r="ACL60" s="81"/>
      <c r="ACM60" s="81"/>
      <c r="ACN60" s="81"/>
      <c r="ACO60" s="81"/>
      <c r="ACP60" s="81"/>
      <c r="ACQ60" s="81"/>
      <c r="ACR60" s="81"/>
      <c r="ACS60" s="81"/>
      <c r="ACT60" s="81"/>
      <c r="ACU60" s="81"/>
      <c r="ACV60" s="81"/>
      <c r="ACW60" s="81"/>
      <c r="ACX60" s="81"/>
      <c r="ACY60" s="81"/>
      <c r="ACZ60" s="81"/>
      <c r="ADA60" s="81"/>
      <c r="ADB60" s="81"/>
      <c r="ADC60" s="81"/>
      <c r="ADD60" s="81"/>
      <c r="ADE60" s="81"/>
      <c r="ADF60" s="81"/>
      <c r="ADG60" s="81"/>
      <c r="ADH60" s="81"/>
      <c r="ADI60" s="81"/>
      <c r="ADJ60" s="81"/>
      <c r="ADK60" s="81"/>
      <c r="ADL60" s="81"/>
      <c r="ADM60" s="81"/>
      <c r="ADN60" s="81"/>
      <c r="ADO60" s="81"/>
      <c r="ADP60" s="81"/>
      <c r="ADQ60" s="81"/>
      <c r="ADR60" s="81"/>
      <c r="ADS60" s="81"/>
      <c r="ADT60" s="81"/>
      <c r="ADU60" s="81"/>
      <c r="ADV60" s="81"/>
      <c r="ADW60" s="81"/>
      <c r="ADX60" s="81"/>
      <c r="ADY60" s="81"/>
      <c r="ADZ60" s="81"/>
      <c r="AEA60" s="81"/>
      <c r="AEB60" s="81"/>
      <c r="AEC60" s="81"/>
      <c r="AED60" s="81"/>
      <c r="AEE60" s="81"/>
      <c r="AEF60" s="81"/>
      <c r="AEG60" s="81"/>
      <c r="AEH60" s="81"/>
      <c r="AEI60" s="81"/>
      <c r="AEJ60" s="81"/>
      <c r="AEK60" s="81"/>
      <c r="AEL60" s="81"/>
      <c r="AEM60" s="81"/>
      <c r="AEN60" s="81"/>
      <c r="AEO60" s="81"/>
      <c r="AEP60" s="81"/>
      <c r="AEQ60" s="81"/>
      <c r="AER60" s="81"/>
      <c r="AES60" s="81"/>
      <c r="AET60" s="81"/>
      <c r="AEU60" s="81"/>
      <c r="AEV60" s="81"/>
      <c r="AEW60" s="81"/>
      <c r="AEX60" s="81"/>
      <c r="AEY60" s="81"/>
      <c r="AEZ60" s="81"/>
      <c r="AFA60" s="81"/>
      <c r="AFB60" s="81"/>
      <c r="AFC60" s="81"/>
      <c r="AFD60" s="81"/>
      <c r="AFE60" s="81"/>
      <c r="AFF60" s="81"/>
      <c r="AFG60" s="81"/>
      <c r="AFH60" s="81"/>
      <c r="AFI60" s="81"/>
      <c r="AFJ60" s="81"/>
      <c r="AFK60" s="81"/>
      <c r="AFL60" s="81"/>
      <c r="AFM60" s="81"/>
      <c r="AFN60" s="81"/>
      <c r="AFO60" s="81"/>
      <c r="AFP60" s="81"/>
      <c r="AFQ60" s="81"/>
      <c r="AFR60" s="81"/>
      <c r="AFS60" s="81"/>
      <c r="AFT60" s="81"/>
      <c r="AFU60" s="81"/>
      <c r="AFV60" s="81"/>
      <c r="AFW60" s="81"/>
      <c r="AFX60" s="81"/>
      <c r="AFY60" s="81"/>
      <c r="AFZ60" s="81"/>
      <c r="AGA60" s="81"/>
      <c r="AGB60" s="81"/>
      <c r="AGC60" s="81"/>
      <c r="AGD60" s="81"/>
      <c r="AGE60" s="81"/>
      <c r="AGF60" s="81"/>
      <c r="AGG60" s="81"/>
      <c r="AGH60" s="81"/>
      <c r="AGI60" s="81"/>
      <c r="AGJ60" s="81"/>
      <c r="AGK60" s="81"/>
      <c r="AGL60" s="81"/>
      <c r="AGM60" s="81"/>
      <c r="AGN60" s="81"/>
      <c r="AGO60" s="81"/>
      <c r="AGP60" s="81"/>
      <c r="AGQ60" s="81"/>
      <c r="AGR60" s="81"/>
      <c r="AGS60" s="81"/>
      <c r="AGT60" s="81"/>
      <c r="AGU60" s="81"/>
      <c r="AGV60" s="81"/>
      <c r="AGW60" s="81"/>
      <c r="AGX60" s="81"/>
      <c r="AGY60" s="81"/>
      <c r="AGZ60" s="81"/>
      <c r="AHA60" s="81"/>
      <c r="AHB60" s="81"/>
      <c r="AHC60" s="81"/>
      <c r="AHD60" s="81"/>
      <c r="AHE60" s="81"/>
      <c r="AHF60" s="81"/>
      <c r="AHG60" s="81"/>
      <c r="AHH60" s="81"/>
      <c r="AHI60" s="81"/>
      <c r="AHJ60" s="81"/>
      <c r="AHK60" s="81"/>
      <c r="AHL60" s="81"/>
      <c r="AHM60" s="81"/>
      <c r="AHN60" s="81"/>
      <c r="AHO60" s="81"/>
      <c r="AHP60" s="81"/>
      <c r="AHQ60" s="81"/>
      <c r="AHR60" s="81"/>
      <c r="AHS60" s="81"/>
      <c r="AHT60" s="81"/>
      <c r="AHU60" s="81"/>
      <c r="AHV60" s="81"/>
      <c r="AHW60" s="81"/>
      <c r="AHX60" s="81"/>
      <c r="AHY60" s="81"/>
      <c r="AHZ60" s="81"/>
      <c r="AIA60" s="81"/>
      <c r="AIB60" s="81"/>
      <c r="AIC60" s="81"/>
      <c r="AID60" s="81"/>
      <c r="AIE60" s="81"/>
      <c r="AIF60" s="81"/>
      <c r="AIG60" s="81"/>
      <c r="AIH60" s="81"/>
      <c r="AII60" s="81"/>
      <c r="AIJ60" s="81"/>
      <c r="AIK60" s="81"/>
      <c r="AIL60" s="81"/>
      <c r="AIM60" s="81"/>
      <c r="AIN60" s="81"/>
      <c r="AIO60" s="81"/>
      <c r="AIP60" s="81"/>
      <c r="AIQ60" s="81"/>
      <c r="AIR60" s="81"/>
      <c r="AIS60" s="81"/>
      <c r="AIT60" s="81"/>
      <c r="AIU60" s="81"/>
      <c r="AIV60" s="81"/>
      <c r="AIW60" s="81"/>
      <c r="AIX60" s="81"/>
      <c r="AIY60" s="81"/>
      <c r="AIZ60" s="81"/>
      <c r="AJA60" s="81"/>
      <c r="AJB60" s="81"/>
      <c r="AJC60" s="81"/>
      <c r="AJD60" s="81"/>
      <c r="AJE60" s="81"/>
      <c r="AJF60" s="81"/>
      <c r="AJG60" s="81"/>
      <c r="AJH60" s="81"/>
      <c r="AJI60" s="81"/>
      <c r="AJJ60" s="81"/>
      <c r="AJK60" s="81"/>
      <c r="AJL60" s="81"/>
      <c r="AJM60" s="81"/>
      <c r="AJN60" s="81"/>
      <c r="AJO60" s="81"/>
      <c r="AJP60" s="81"/>
      <c r="AJQ60" s="81"/>
      <c r="AJR60" s="81"/>
      <c r="AJS60" s="81"/>
      <c r="AJT60" s="81"/>
      <c r="AJU60" s="81"/>
      <c r="AJV60" s="81"/>
      <c r="AJW60" s="81"/>
      <c r="AJX60" s="81"/>
      <c r="AJY60" s="81"/>
      <c r="AJZ60" s="81"/>
      <c r="AKA60" s="81"/>
      <c r="AKB60" s="81"/>
      <c r="AKC60" s="81"/>
      <c r="AKD60" s="81"/>
      <c r="AKE60" s="81"/>
      <c r="AKF60" s="81"/>
      <c r="AKG60" s="81"/>
      <c r="AKH60" s="81"/>
      <c r="AKI60" s="81"/>
      <c r="AKJ60" s="81"/>
      <c r="AKK60" s="81"/>
      <c r="AKL60" s="81"/>
      <c r="AKM60" s="81"/>
      <c r="AKN60" s="81"/>
      <c r="AKO60" s="81"/>
      <c r="AKP60" s="81"/>
      <c r="AKQ60" s="81"/>
      <c r="AKR60" s="81"/>
      <c r="AKS60" s="81"/>
      <c r="AKT60" s="81"/>
      <c r="AKU60" s="81"/>
      <c r="AKV60" s="81"/>
      <c r="AKW60" s="81"/>
      <c r="AKX60" s="81"/>
      <c r="AKY60" s="81"/>
      <c r="AKZ60" s="81"/>
      <c r="ALA60" s="81"/>
      <c r="ALB60" s="81"/>
      <c r="ALC60" s="81"/>
      <c r="ALD60" s="81"/>
      <c r="ALE60" s="81"/>
      <c r="ALF60" s="81"/>
      <c r="ALG60" s="81"/>
      <c r="ALH60" s="81"/>
      <c r="ALI60" s="81"/>
      <c r="ALJ60" s="81"/>
      <c r="ALK60" s="81"/>
      <c r="ALL60" s="81"/>
      <c r="ALM60" s="81"/>
      <c r="ALN60" s="81"/>
      <c r="ALO60" s="81"/>
      <c r="ALP60" s="81"/>
      <c r="ALQ60" s="81"/>
      <c r="ALR60" s="81"/>
      <c r="ALS60" s="81"/>
      <c r="ALT60" s="81"/>
      <c r="ALU60" s="81"/>
      <c r="ALV60" s="81"/>
      <c r="ALW60" s="81"/>
      <c r="ALX60" s="81"/>
      <c r="ALY60" s="81"/>
      <c r="ALZ60" s="81"/>
      <c r="AMA60" s="81"/>
      <c r="AMB60" s="81"/>
      <c r="AMC60" s="81"/>
      <c r="AMD60" s="81"/>
      <c r="AME60" s="81"/>
      <c r="AMF60" s="81"/>
      <c r="AMG60" s="81"/>
      <c r="AMH60" s="81"/>
      <c r="AMI60" s="81"/>
      <c r="AMJ60" s="81"/>
    </row>
    <row r="61" spans="2:1024" ht="14.4" customHeight="1">
      <c r="B61" s="411"/>
      <c r="C61" s="412"/>
      <c r="D61" s="412"/>
      <c r="E61" s="412"/>
      <c r="F61" s="412"/>
      <c r="G61" s="412"/>
      <c r="H61" s="412"/>
      <c r="I61" s="412"/>
      <c r="J61" s="412"/>
      <c r="K61" s="412"/>
      <c r="L61" s="413"/>
      <c r="M61" s="406"/>
      <c r="N61" s="406"/>
      <c r="O61" s="406"/>
      <c r="P61" s="406"/>
      <c r="Q61" s="406"/>
      <c r="R61" s="406"/>
      <c r="S61" s="406"/>
      <c r="T61" s="406"/>
      <c r="U61" s="406"/>
      <c r="V61" s="406"/>
      <c r="W61" s="406"/>
      <c r="X61" s="406"/>
      <c r="Y61" s="406"/>
      <c r="Z61" s="406"/>
      <c r="AA61" s="406"/>
      <c r="AB61" s="406"/>
      <c r="AC61" s="406"/>
      <c r="AD61" s="406"/>
      <c r="AE61" s="406"/>
      <c r="AF61" s="407"/>
      <c r="AG61" s="407"/>
      <c r="AH61" s="407"/>
      <c r="AI61" s="407"/>
      <c r="AJ61" s="407"/>
      <c r="AK61" s="407"/>
      <c r="AL61" s="81"/>
      <c r="AM61" s="81"/>
      <c r="AN61" s="85"/>
      <c r="AO61" s="85"/>
      <c r="AP61" s="85"/>
      <c r="AQ61" s="85"/>
      <c r="AR61" s="85"/>
      <c r="AS61" s="85"/>
      <c r="AT61" s="85"/>
      <c r="AU61" s="85"/>
      <c r="AV61" s="85"/>
      <c r="AW61" s="85"/>
      <c r="AX61" s="85"/>
      <c r="AY61" s="85"/>
      <c r="AZ61" s="85"/>
      <c r="BA61" s="85"/>
      <c r="BB61" s="85"/>
      <c r="BC61" s="85"/>
      <c r="BD61" s="85"/>
      <c r="BE61" s="85"/>
      <c r="BF61" s="81"/>
      <c r="BG61" s="81"/>
      <c r="BH61" s="81"/>
      <c r="BI61" s="81"/>
      <c r="BJ61" s="81"/>
      <c r="BK61" s="81"/>
      <c r="BL61" s="81"/>
      <c r="BM61" s="81"/>
      <c r="BN61" s="81"/>
      <c r="BO61" s="81"/>
      <c r="BP61" s="81"/>
      <c r="BQ61" s="81"/>
      <c r="BR61" s="81"/>
      <c r="BS61" s="81"/>
      <c r="BT61" s="81"/>
      <c r="BU61" s="81"/>
      <c r="BV61" s="81"/>
      <c r="BW61" s="81"/>
      <c r="BX61" s="81"/>
      <c r="BY61" s="81"/>
      <c r="BZ61" s="81"/>
      <c r="CA61" s="81"/>
      <c r="CB61" s="81"/>
      <c r="CC61" s="81"/>
      <c r="CD61" s="81"/>
      <c r="CE61" s="81"/>
      <c r="CF61" s="81"/>
      <c r="CG61" s="81"/>
      <c r="CH61" s="81"/>
      <c r="CI61" s="81"/>
      <c r="CJ61" s="81"/>
      <c r="CK61" s="81"/>
      <c r="CL61" s="81"/>
      <c r="CM61" s="81"/>
      <c r="CN61" s="81"/>
      <c r="CO61" s="81"/>
      <c r="CP61" s="81"/>
      <c r="CQ61" s="81"/>
      <c r="CR61" s="81"/>
      <c r="CS61" s="81"/>
      <c r="CT61" s="81"/>
      <c r="CU61" s="81"/>
      <c r="CV61" s="81"/>
      <c r="CW61" s="81"/>
      <c r="CX61" s="81"/>
      <c r="CY61" s="81"/>
      <c r="CZ61" s="81"/>
      <c r="DA61" s="81"/>
      <c r="DB61" s="81"/>
      <c r="DC61" s="81"/>
      <c r="DD61" s="81"/>
      <c r="DE61" s="81"/>
      <c r="DF61" s="81"/>
      <c r="DG61" s="81"/>
      <c r="DH61" s="81"/>
      <c r="DI61" s="81"/>
      <c r="DJ61" s="81"/>
      <c r="DK61" s="81"/>
      <c r="DL61" s="81"/>
      <c r="DM61" s="81"/>
      <c r="DN61" s="81"/>
      <c r="DO61" s="81"/>
      <c r="DP61" s="81"/>
      <c r="DQ61" s="81"/>
      <c r="DR61" s="81"/>
      <c r="DS61" s="81"/>
      <c r="DT61" s="81"/>
      <c r="DU61" s="81"/>
      <c r="DV61" s="81"/>
      <c r="DW61" s="81"/>
      <c r="DX61" s="81"/>
      <c r="DY61" s="81"/>
      <c r="DZ61" s="81"/>
      <c r="EA61" s="81"/>
      <c r="EB61" s="81"/>
      <c r="EC61" s="81"/>
      <c r="ED61" s="81"/>
      <c r="EE61" s="81"/>
      <c r="EF61" s="81"/>
      <c r="EG61" s="81"/>
      <c r="EH61" s="81"/>
      <c r="EI61" s="81"/>
      <c r="EJ61" s="81"/>
      <c r="EK61" s="81"/>
      <c r="EL61" s="81"/>
      <c r="EM61" s="81"/>
      <c r="EN61" s="81"/>
      <c r="EO61" s="81"/>
      <c r="EP61" s="81"/>
      <c r="EQ61" s="81"/>
      <c r="ER61" s="81"/>
      <c r="ES61" s="81"/>
      <c r="ET61" s="81"/>
      <c r="EU61" s="81"/>
      <c r="EV61" s="81"/>
      <c r="EW61" s="81"/>
      <c r="EX61" s="81"/>
      <c r="EY61" s="81"/>
      <c r="EZ61" s="81"/>
      <c r="FA61" s="81"/>
      <c r="FB61" s="81"/>
      <c r="FC61" s="81"/>
      <c r="FD61" s="81"/>
      <c r="FE61" s="81"/>
      <c r="FF61" s="81"/>
      <c r="FG61" s="81"/>
      <c r="FH61" s="81"/>
      <c r="FI61" s="81"/>
      <c r="FJ61" s="81"/>
      <c r="FK61" s="81"/>
      <c r="FL61" s="81"/>
      <c r="FM61" s="81"/>
      <c r="FN61" s="81"/>
      <c r="FO61" s="81"/>
      <c r="FP61" s="81"/>
      <c r="FQ61" s="81"/>
      <c r="FR61" s="81"/>
      <c r="FS61" s="81"/>
      <c r="FT61" s="81"/>
      <c r="FU61" s="81"/>
      <c r="FV61" s="81"/>
      <c r="FW61" s="81"/>
      <c r="FX61" s="81"/>
      <c r="FY61" s="81"/>
      <c r="FZ61" s="81"/>
      <c r="GA61" s="81"/>
      <c r="GB61" s="81"/>
      <c r="GC61" s="81"/>
      <c r="GD61" s="81"/>
      <c r="GE61" s="81"/>
      <c r="GF61" s="81"/>
      <c r="GG61" s="81"/>
      <c r="GH61" s="81"/>
      <c r="GI61" s="81"/>
      <c r="GJ61" s="81"/>
      <c r="GK61" s="81"/>
      <c r="GL61" s="81"/>
      <c r="GM61" s="81"/>
      <c r="GN61" s="81"/>
      <c r="GO61" s="81"/>
      <c r="GP61" s="81"/>
      <c r="GQ61" s="81"/>
      <c r="GR61" s="81"/>
      <c r="GS61" s="81"/>
      <c r="GT61" s="81"/>
      <c r="GU61" s="81"/>
      <c r="GV61" s="81"/>
      <c r="GW61" s="81"/>
      <c r="GX61" s="81"/>
      <c r="GY61" s="81"/>
      <c r="GZ61" s="81"/>
      <c r="HA61" s="81"/>
      <c r="HB61" s="81"/>
      <c r="HC61" s="81"/>
      <c r="HD61" s="81"/>
      <c r="HE61" s="81"/>
      <c r="HF61" s="81"/>
      <c r="HG61" s="81"/>
      <c r="HH61" s="81"/>
      <c r="HI61" s="81"/>
      <c r="HJ61" s="81"/>
      <c r="HK61" s="81"/>
      <c r="HL61" s="81"/>
      <c r="HM61" s="81"/>
      <c r="HN61" s="81"/>
      <c r="HO61" s="81"/>
      <c r="HP61" s="81"/>
      <c r="HQ61" s="81"/>
      <c r="HR61" s="81"/>
      <c r="HS61" s="81"/>
      <c r="HT61" s="81"/>
      <c r="HU61" s="81"/>
      <c r="HV61" s="81"/>
      <c r="HW61" s="81"/>
      <c r="HX61" s="81"/>
      <c r="HY61" s="81"/>
      <c r="HZ61" s="81"/>
      <c r="IA61" s="81"/>
      <c r="IB61" s="81"/>
      <c r="IC61" s="81"/>
      <c r="ID61" s="81"/>
      <c r="IE61" s="81"/>
      <c r="IF61" s="81"/>
      <c r="IG61" s="81"/>
      <c r="IH61" s="81"/>
      <c r="II61" s="81"/>
      <c r="IJ61" s="81"/>
      <c r="IK61" s="81"/>
      <c r="IL61" s="81"/>
      <c r="IM61" s="81"/>
      <c r="IN61" s="81"/>
      <c r="IO61" s="81"/>
      <c r="IP61" s="81"/>
      <c r="IQ61" s="81"/>
      <c r="IR61" s="81"/>
      <c r="IS61" s="81"/>
      <c r="IT61" s="81"/>
      <c r="IU61" s="81"/>
      <c r="IV61" s="81"/>
      <c r="IW61" s="81"/>
      <c r="IX61" s="81"/>
      <c r="IY61" s="81"/>
      <c r="IZ61" s="81"/>
      <c r="JA61" s="81"/>
      <c r="JB61" s="81"/>
      <c r="JC61" s="81"/>
      <c r="JD61" s="81"/>
      <c r="JE61" s="81"/>
      <c r="JF61" s="81"/>
      <c r="JG61" s="81"/>
      <c r="JH61" s="81"/>
      <c r="JI61" s="81"/>
      <c r="JJ61" s="81"/>
      <c r="JK61" s="81"/>
      <c r="JL61" s="81"/>
      <c r="JM61" s="81"/>
      <c r="JN61" s="81"/>
      <c r="JO61" s="81"/>
      <c r="JP61" s="81"/>
      <c r="JQ61" s="81"/>
      <c r="JR61" s="81"/>
      <c r="JS61" s="81"/>
      <c r="JT61" s="81"/>
      <c r="JU61" s="81"/>
      <c r="JV61" s="81"/>
      <c r="JW61" s="81"/>
      <c r="JX61" s="81"/>
      <c r="JY61" s="81"/>
      <c r="JZ61" s="81"/>
      <c r="KA61" s="81"/>
      <c r="KB61" s="81"/>
      <c r="KC61" s="81"/>
      <c r="KD61" s="81"/>
      <c r="KE61" s="81"/>
      <c r="KF61" s="81"/>
      <c r="KG61" s="81"/>
      <c r="KH61" s="81"/>
      <c r="KI61" s="81"/>
      <c r="KJ61" s="81"/>
      <c r="KK61" s="81"/>
      <c r="KL61" s="81"/>
      <c r="KM61" s="81"/>
      <c r="KN61" s="81"/>
      <c r="KO61" s="81"/>
      <c r="KP61" s="81"/>
      <c r="KQ61" s="81"/>
      <c r="KR61" s="81"/>
      <c r="KS61" s="81"/>
      <c r="KT61" s="81"/>
      <c r="KU61" s="81"/>
      <c r="KV61" s="81"/>
      <c r="KW61" s="81"/>
      <c r="KX61" s="81"/>
      <c r="KY61" s="81"/>
      <c r="KZ61" s="81"/>
      <c r="LA61" s="81"/>
      <c r="LB61" s="81"/>
      <c r="LC61" s="81"/>
      <c r="LD61" s="81"/>
      <c r="LE61" s="81"/>
      <c r="LF61" s="81"/>
      <c r="LG61" s="81"/>
      <c r="LH61" s="81"/>
      <c r="LI61" s="81"/>
      <c r="LJ61" s="81"/>
      <c r="LK61" s="81"/>
      <c r="LL61" s="81"/>
      <c r="LM61" s="81"/>
      <c r="LN61" s="81"/>
      <c r="LO61" s="81"/>
      <c r="LP61" s="81"/>
      <c r="LQ61" s="81"/>
      <c r="LR61" s="81"/>
      <c r="LS61" s="81"/>
      <c r="LT61" s="81"/>
      <c r="LU61" s="81"/>
      <c r="LV61" s="81"/>
      <c r="LW61" s="81"/>
      <c r="LX61" s="81"/>
      <c r="LY61" s="81"/>
      <c r="LZ61" s="81"/>
      <c r="MA61" s="81"/>
      <c r="MB61" s="81"/>
      <c r="MC61" s="81"/>
      <c r="MD61" s="81"/>
      <c r="ME61" s="81"/>
      <c r="MF61" s="81"/>
      <c r="MG61" s="81"/>
      <c r="MH61" s="81"/>
      <c r="MI61" s="81"/>
      <c r="MJ61" s="81"/>
      <c r="MK61" s="81"/>
      <c r="ML61" s="81"/>
      <c r="MM61" s="81"/>
      <c r="MN61" s="81"/>
      <c r="MO61" s="81"/>
      <c r="MP61" s="81"/>
      <c r="MQ61" s="81"/>
      <c r="MR61" s="81"/>
      <c r="MS61" s="81"/>
      <c r="MT61" s="81"/>
      <c r="MU61" s="81"/>
      <c r="MV61" s="81"/>
      <c r="MW61" s="81"/>
      <c r="MX61" s="81"/>
      <c r="MY61" s="81"/>
      <c r="MZ61" s="81"/>
      <c r="NA61" s="81"/>
      <c r="NB61" s="81"/>
      <c r="NC61" s="81"/>
      <c r="ND61" s="81"/>
      <c r="NE61" s="81"/>
      <c r="NF61" s="81"/>
      <c r="NG61" s="81"/>
      <c r="NH61" s="81"/>
      <c r="NI61" s="81"/>
      <c r="NJ61" s="81"/>
      <c r="NK61" s="81"/>
      <c r="NL61" s="81"/>
      <c r="NM61" s="81"/>
      <c r="NN61" s="81"/>
      <c r="NO61" s="81"/>
      <c r="NP61" s="81"/>
      <c r="NQ61" s="81"/>
      <c r="NR61" s="81"/>
      <c r="NS61" s="81"/>
      <c r="NT61" s="81"/>
      <c r="NU61" s="81"/>
      <c r="NV61" s="81"/>
      <c r="NW61" s="81"/>
      <c r="NX61" s="81"/>
      <c r="NY61" s="81"/>
      <c r="NZ61" s="81"/>
      <c r="OA61" s="81"/>
      <c r="OB61" s="81"/>
      <c r="OC61" s="81"/>
      <c r="OD61" s="81"/>
      <c r="OE61" s="81"/>
      <c r="OF61" s="81"/>
      <c r="OG61" s="81"/>
      <c r="OH61" s="81"/>
      <c r="OI61" s="81"/>
      <c r="OJ61" s="81"/>
      <c r="OK61" s="81"/>
      <c r="OL61" s="81"/>
      <c r="OM61" s="81"/>
      <c r="ON61" s="81"/>
      <c r="OO61" s="81"/>
      <c r="OP61" s="81"/>
      <c r="OQ61" s="81"/>
      <c r="OR61" s="81"/>
      <c r="OS61" s="81"/>
      <c r="OT61" s="81"/>
      <c r="OU61" s="81"/>
      <c r="OV61" s="81"/>
      <c r="OW61" s="81"/>
      <c r="OX61" s="81"/>
      <c r="OY61" s="81"/>
      <c r="OZ61" s="81"/>
      <c r="PA61" s="81"/>
      <c r="PB61" s="81"/>
      <c r="PC61" s="81"/>
      <c r="PD61" s="81"/>
      <c r="PE61" s="81"/>
      <c r="PF61" s="81"/>
      <c r="PG61" s="81"/>
      <c r="PH61" s="81"/>
      <c r="PI61" s="81"/>
      <c r="PJ61" s="81"/>
      <c r="PK61" s="81"/>
      <c r="PL61" s="81"/>
      <c r="PM61" s="81"/>
      <c r="PN61" s="81"/>
      <c r="PO61" s="81"/>
      <c r="PP61" s="81"/>
      <c r="PQ61" s="81"/>
      <c r="PR61" s="81"/>
      <c r="PS61" s="81"/>
      <c r="PT61" s="81"/>
      <c r="PU61" s="81"/>
      <c r="PV61" s="81"/>
      <c r="PW61" s="81"/>
      <c r="PX61" s="81"/>
      <c r="PY61" s="81"/>
      <c r="PZ61" s="81"/>
      <c r="QA61" s="81"/>
      <c r="QB61" s="81"/>
      <c r="QC61" s="81"/>
      <c r="QD61" s="81"/>
      <c r="QE61" s="81"/>
      <c r="QF61" s="81"/>
      <c r="QG61" s="81"/>
      <c r="QH61" s="81"/>
      <c r="QI61" s="81"/>
      <c r="QJ61" s="81"/>
      <c r="QK61" s="81"/>
      <c r="QL61" s="81"/>
      <c r="QM61" s="81"/>
      <c r="QN61" s="81"/>
      <c r="QO61" s="81"/>
      <c r="QP61" s="81"/>
      <c r="QQ61" s="81"/>
      <c r="QR61" s="81"/>
      <c r="QS61" s="81"/>
      <c r="QT61" s="81"/>
      <c r="QU61" s="81"/>
      <c r="QV61" s="81"/>
      <c r="QW61" s="81"/>
      <c r="QX61" s="81"/>
      <c r="QY61" s="81"/>
      <c r="QZ61" s="81"/>
      <c r="RA61" s="81"/>
      <c r="RB61" s="81"/>
      <c r="RC61" s="81"/>
      <c r="RD61" s="81"/>
      <c r="RE61" s="81"/>
      <c r="RF61" s="81"/>
      <c r="RG61" s="81"/>
      <c r="RH61" s="81"/>
      <c r="RI61" s="81"/>
      <c r="RJ61" s="81"/>
      <c r="RK61" s="81"/>
      <c r="RL61" s="81"/>
      <c r="RM61" s="81"/>
      <c r="RN61" s="81"/>
      <c r="RO61" s="81"/>
      <c r="RP61" s="81"/>
      <c r="RQ61" s="81"/>
      <c r="RR61" s="81"/>
      <c r="RS61" s="81"/>
      <c r="RT61" s="81"/>
      <c r="RU61" s="81"/>
      <c r="RV61" s="81"/>
      <c r="RW61" s="81"/>
      <c r="RX61" s="81"/>
      <c r="RY61" s="81"/>
      <c r="RZ61" s="81"/>
      <c r="SA61" s="81"/>
      <c r="SB61" s="81"/>
      <c r="SC61" s="81"/>
      <c r="SD61" s="81"/>
      <c r="SE61" s="81"/>
      <c r="SF61" s="81"/>
      <c r="SG61" s="81"/>
      <c r="SH61" s="81"/>
      <c r="SI61" s="81"/>
      <c r="SJ61" s="81"/>
      <c r="SK61" s="81"/>
      <c r="SL61" s="81"/>
      <c r="SM61" s="81"/>
      <c r="SN61" s="81"/>
      <c r="SO61" s="81"/>
      <c r="SP61" s="81"/>
      <c r="SQ61" s="81"/>
      <c r="SR61" s="81"/>
      <c r="SS61" s="81"/>
      <c r="ST61" s="81"/>
      <c r="SU61" s="81"/>
      <c r="SV61" s="81"/>
      <c r="SW61" s="81"/>
      <c r="SX61" s="81"/>
      <c r="SY61" s="81"/>
      <c r="SZ61" s="81"/>
      <c r="TA61" s="81"/>
      <c r="TB61" s="81"/>
      <c r="TC61" s="81"/>
      <c r="TD61" s="81"/>
      <c r="TE61" s="81"/>
      <c r="TF61" s="81"/>
      <c r="TG61" s="81"/>
      <c r="TH61" s="81"/>
      <c r="TI61" s="81"/>
      <c r="TJ61" s="81"/>
      <c r="TK61" s="81"/>
      <c r="TL61" s="81"/>
      <c r="TM61" s="81"/>
      <c r="TN61" s="81"/>
      <c r="TO61" s="81"/>
      <c r="TP61" s="81"/>
      <c r="TQ61" s="81"/>
      <c r="TR61" s="81"/>
      <c r="TS61" s="81"/>
      <c r="TT61" s="81"/>
      <c r="TU61" s="81"/>
      <c r="TV61" s="81"/>
      <c r="TW61" s="81"/>
      <c r="TX61" s="81"/>
      <c r="TY61" s="81"/>
      <c r="TZ61" s="81"/>
      <c r="UA61" s="81"/>
      <c r="UB61" s="81"/>
      <c r="UC61" s="81"/>
      <c r="UD61" s="81"/>
      <c r="UE61" s="81"/>
      <c r="UF61" s="81"/>
      <c r="UG61" s="81"/>
      <c r="UH61" s="81"/>
      <c r="UI61" s="81"/>
      <c r="UJ61" s="81"/>
      <c r="UK61" s="81"/>
      <c r="UL61" s="81"/>
      <c r="UM61" s="81"/>
      <c r="UN61" s="81"/>
      <c r="UO61" s="81"/>
      <c r="UP61" s="81"/>
      <c r="UQ61" s="81"/>
      <c r="UR61" s="81"/>
      <c r="US61" s="81"/>
      <c r="UT61" s="81"/>
      <c r="UU61" s="81"/>
      <c r="UV61" s="81"/>
      <c r="UW61" s="81"/>
      <c r="UX61" s="81"/>
      <c r="UY61" s="81"/>
      <c r="UZ61" s="81"/>
      <c r="VA61" s="81"/>
      <c r="VB61" s="81"/>
      <c r="VC61" s="81"/>
      <c r="VD61" s="81"/>
      <c r="VE61" s="81"/>
      <c r="VF61" s="81"/>
      <c r="VG61" s="81"/>
      <c r="VH61" s="81"/>
      <c r="VI61" s="81"/>
      <c r="VJ61" s="81"/>
      <c r="VK61" s="81"/>
      <c r="VL61" s="81"/>
      <c r="VM61" s="81"/>
      <c r="VN61" s="81"/>
      <c r="VO61" s="81"/>
      <c r="VP61" s="81"/>
      <c r="VQ61" s="81"/>
      <c r="VR61" s="81"/>
      <c r="VS61" s="81"/>
      <c r="VT61" s="81"/>
      <c r="VU61" s="81"/>
      <c r="VV61" s="81"/>
      <c r="VW61" s="81"/>
      <c r="VX61" s="81"/>
      <c r="VY61" s="81"/>
      <c r="VZ61" s="81"/>
      <c r="WA61" s="81"/>
      <c r="WB61" s="81"/>
      <c r="WC61" s="81"/>
      <c r="WD61" s="81"/>
      <c r="WE61" s="81"/>
      <c r="WF61" s="81"/>
      <c r="WG61" s="81"/>
      <c r="WH61" s="81"/>
      <c r="WI61" s="81"/>
      <c r="WJ61" s="81"/>
      <c r="WK61" s="81"/>
      <c r="WL61" s="81"/>
      <c r="WM61" s="81"/>
      <c r="WN61" s="81"/>
      <c r="WO61" s="81"/>
      <c r="WP61" s="81"/>
      <c r="WQ61" s="81"/>
      <c r="WR61" s="81"/>
      <c r="WS61" s="81"/>
      <c r="WT61" s="81"/>
      <c r="WU61" s="81"/>
      <c r="WV61" s="81"/>
      <c r="WW61" s="81"/>
      <c r="WX61" s="81"/>
      <c r="WY61" s="81"/>
      <c r="WZ61" s="81"/>
      <c r="XA61" s="81"/>
      <c r="XB61" s="81"/>
      <c r="XC61" s="81"/>
      <c r="XD61" s="81"/>
      <c r="XE61" s="81"/>
      <c r="XF61" s="81"/>
      <c r="XG61" s="81"/>
      <c r="XH61" s="81"/>
      <c r="XI61" s="81"/>
      <c r="XJ61" s="81"/>
      <c r="XK61" s="81"/>
      <c r="XL61" s="81"/>
      <c r="XM61" s="81"/>
      <c r="XN61" s="81"/>
      <c r="XO61" s="81"/>
      <c r="XP61" s="81"/>
      <c r="XQ61" s="81"/>
      <c r="XR61" s="81"/>
      <c r="XS61" s="81"/>
      <c r="XT61" s="81"/>
      <c r="XU61" s="81"/>
      <c r="XV61" s="81"/>
      <c r="XW61" s="81"/>
      <c r="XX61" s="81"/>
      <c r="XY61" s="81"/>
      <c r="XZ61" s="81"/>
      <c r="YA61" s="81"/>
      <c r="YB61" s="81"/>
      <c r="YC61" s="81"/>
      <c r="YD61" s="81"/>
      <c r="YE61" s="81"/>
      <c r="YF61" s="81"/>
      <c r="YG61" s="81"/>
      <c r="YH61" s="81"/>
      <c r="YI61" s="81"/>
      <c r="YJ61" s="81"/>
      <c r="YK61" s="81"/>
      <c r="YL61" s="81"/>
      <c r="YM61" s="81"/>
      <c r="YN61" s="81"/>
      <c r="YO61" s="81"/>
      <c r="YP61" s="81"/>
      <c r="YQ61" s="81"/>
      <c r="YR61" s="81"/>
      <c r="YS61" s="81"/>
      <c r="YT61" s="81"/>
      <c r="YU61" s="81"/>
      <c r="YV61" s="81"/>
      <c r="YW61" s="81"/>
      <c r="YX61" s="81"/>
      <c r="YY61" s="81"/>
      <c r="YZ61" s="81"/>
      <c r="ZA61" s="81"/>
      <c r="ZB61" s="81"/>
      <c r="ZC61" s="81"/>
      <c r="ZD61" s="81"/>
      <c r="ZE61" s="81"/>
      <c r="ZF61" s="81"/>
      <c r="ZG61" s="81"/>
      <c r="ZH61" s="81"/>
      <c r="ZI61" s="81"/>
      <c r="ZJ61" s="81"/>
      <c r="ZK61" s="81"/>
      <c r="ZL61" s="81"/>
      <c r="ZM61" s="81"/>
      <c r="ZN61" s="81"/>
      <c r="ZO61" s="81"/>
      <c r="ZP61" s="81"/>
      <c r="ZQ61" s="81"/>
      <c r="ZR61" s="81"/>
      <c r="ZS61" s="81"/>
      <c r="ZT61" s="81"/>
      <c r="ZU61" s="81"/>
      <c r="ZV61" s="81"/>
      <c r="ZW61" s="81"/>
      <c r="ZX61" s="81"/>
      <c r="ZY61" s="81"/>
      <c r="ZZ61" s="81"/>
      <c r="AAA61" s="81"/>
      <c r="AAB61" s="81"/>
      <c r="AAC61" s="81"/>
      <c r="AAD61" s="81"/>
      <c r="AAE61" s="81"/>
      <c r="AAF61" s="81"/>
      <c r="AAG61" s="81"/>
      <c r="AAH61" s="81"/>
      <c r="AAI61" s="81"/>
      <c r="AAJ61" s="81"/>
      <c r="AAK61" s="81"/>
      <c r="AAL61" s="81"/>
      <c r="AAM61" s="81"/>
      <c r="AAN61" s="81"/>
      <c r="AAO61" s="81"/>
      <c r="AAP61" s="81"/>
      <c r="AAQ61" s="81"/>
      <c r="AAR61" s="81"/>
      <c r="AAS61" s="81"/>
      <c r="AAT61" s="81"/>
      <c r="AAU61" s="81"/>
      <c r="AAV61" s="81"/>
      <c r="AAW61" s="81"/>
      <c r="AAX61" s="81"/>
      <c r="AAY61" s="81"/>
      <c r="AAZ61" s="81"/>
      <c r="ABA61" s="81"/>
      <c r="ABB61" s="81"/>
      <c r="ABC61" s="81"/>
      <c r="ABD61" s="81"/>
      <c r="ABE61" s="81"/>
      <c r="ABF61" s="81"/>
      <c r="ABG61" s="81"/>
      <c r="ABH61" s="81"/>
      <c r="ABI61" s="81"/>
      <c r="ABJ61" s="81"/>
      <c r="ABK61" s="81"/>
      <c r="ABL61" s="81"/>
      <c r="ABM61" s="81"/>
      <c r="ABN61" s="81"/>
      <c r="ABO61" s="81"/>
      <c r="ABP61" s="81"/>
      <c r="ABQ61" s="81"/>
      <c r="ABR61" s="81"/>
      <c r="ABS61" s="81"/>
      <c r="ABT61" s="81"/>
      <c r="ABU61" s="81"/>
      <c r="ABV61" s="81"/>
      <c r="ABW61" s="81"/>
      <c r="ABX61" s="81"/>
      <c r="ABY61" s="81"/>
      <c r="ABZ61" s="81"/>
      <c r="ACA61" s="81"/>
      <c r="ACB61" s="81"/>
      <c r="ACC61" s="81"/>
      <c r="ACD61" s="81"/>
      <c r="ACE61" s="81"/>
      <c r="ACF61" s="81"/>
      <c r="ACG61" s="81"/>
      <c r="ACH61" s="81"/>
      <c r="ACI61" s="81"/>
      <c r="ACJ61" s="81"/>
      <c r="ACK61" s="81"/>
      <c r="ACL61" s="81"/>
      <c r="ACM61" s="81"/>
      <c r="ACN61" s="81"/>
      <c r="ACO61" s="81"/>
      <c r="ACP61" s="81"/>
      <c r="ACQ61" s="81"/>
      <c r="ACR61" s="81"/>
      <c r="ACS61" s="81"/>
      <c r="ACT61" s="81"/>
      <c r="ACU61" s="81"/>
      <c r="ACV61" s="81"/>
      <c r="ACW61" s="81"/>
      <c r="ACX61" s="81"/>
      <c r="ACY61" s="81"/>
      <c r="ACZ61" s="81"/>
      <c r="ADA61" s="81"/>
      <c r="ADB61" s="81"/>
      <c r="ADC61" s="81"/>
      <c r="ADD61" s="81"/>
      <c r="ADE61" s="81"/>
      <c r="ADF61" s="81"/>
      <c r="ADG61" s="81"/>
      <c r="ADH61" s="81"/>
      <c r="ADI61" s="81"/>
      <c r="ADJ61" s="81"/>
      <c r="ADK61" s="81"/>
      <c r="ADL61" s="81"/>
      <c r="ADM61" s="81"/>
      <c r="ADN61" s="81"/>
      <c r="ADO61" s="81"/>
      <c r="ADP61" s="81"/>
      <c r="ADQ61" s="81"/>
      <c r="ADR61" s="81"/>
      <c r="ADS61" s="81"/>
      <c r="ADT61" s="81"/>
      <c r="ADU61" s="81"/>
      <c r="ADV61" s="81"/>
      <c r="ADW61" s="81"/>
      <c r="ADX61" s="81"/>
      <c r="ADY61" s="81"/>
      <c r="ADZ61" s="81"/>
      <c r="AEA61" s="81"/>
      <c r="AEB61" s="81"/>
      <c r="AEC61" s="81"/>
      <c r="AED61" s="81"/>
      <c r="AEE61" s="81"/>
      <c r="AEF61" s="81"/>
      <c r="AEG61" s="81"/>
      <c r="AEH61" s="81"/>
      <c r="AEI61" s="81"/>
      <c r="AEJ61" s="81"/>
      <c r="AEK61" s="81"/>
      <c r="AEL61" s="81"/>
      <c r="AEM61" s="81"/>
      <c r="AEN61" s="81"/>
      <c r="AEO61" s="81"/>
      <c r="AEP61" s="81"/>
      <c r="AEQ61" s="81"/>
      <c r="AER61" s="81"/>
      <c r="AES61" s="81"/>
      <c r="AET61" s="81"/>
      <c r="AEU61" s="81"/>
      <c r="AEV61" s="81"/>
      <c r="AEW61" s="81"/>
      <c r="AEX61" s="81"/>
      <c r="AEY61" s="81"/>
      <c r="AEZ61" s="81"/>
      <c r="AFA61" s="81"/>
      <c r="AFB61" s="81"/>
      <c r="AFC61" s="81"/>
      <c r="AFD61" s="81"/>
      <c r="AFE61" s="81"/>
      <c r="AFF61" s="81"/>
      <c r="AFG61" s="81"/>
      <c r="AFH61" s="81"/>
      <c r="AFI61" s="81"/>
      <c r="AFJ61" s="81"/>
      <c r="AFK61" s="81"/>
      <c r="AFL61" s="81"/>
      <c r="AFM61" s="81"/>
      <c r="AFN61" s="81"/>
      <c r="AFO61" s="81"/>
      <c r="AFP61" s="81"/>
      <c r="AFQ61" s="81"/>
      <c r="AFR61" s="81"/>
      <c r="AFS61" s="81"/>
      <c r="AFT61" s="81"/>
      <c r="AFU61" s="81"/>
      <c r="AFV61" s="81"/>
      <c r="AFW61" s="81"/>
      <c r="AFX61" s="81"/>
      <c r="AFY61" s="81"/>
      <c r="AFZ61" s="81"/>
      <c r="AGA61" s="81"/>
      <c r="AGB61" s="81"/>
      <c r="AGC61" s="81"/>
      <c r="AGD61" s="81"/>
      <c r="AGE61" s="81"/>
      <c r="AGF61" s="81"/>
      <c r="AGG61" s="81"/>
      <c r="AGH61" s="81"/>
      <c r="AGI61" s="81"/>
      <c r="AGJ61" s="81"/>
      <c r="AGK61" s="81"/>
      <c r="AGL61" s="81"/>
      <c r="AGM61" s="81"/>
      <c r="AGN61" s="81"/>
      <c r="AGO61" s="81"/>
      <c r="AGP61" s="81"/>
      <c r="AGQ61" s="81"/>
      <c r="AGR61" s="81"/>
      <c r="AGS61" s="81"/>
      <c r="AGT61" s="81"/>
      <c r="AGU61" s="81"/>
      <c r="AGV61" s="81"/>
      <c r="AGW61" s="81"/>
      <c r="AGX61" s="81"/>
      <c r="AGY61" s="81"/>
      <c r="AGZ61" s="81"/>
      <c r="AHA61" s="81"/>
      <c r="AHB61" s="81"/>
      <c r="AHC61" s="81"/>
      <c r="AHD61" s="81"/>
      <c r="AHE61" s="81"/>
      <c r="AHF61" s="81"/>
      <c r="AHG61" s="81"/>
      <c r="AHH61" s="81"/>
      <c r="AHI61" s="81"/>
      <c r="AHJ61" s="81"/>
      <c r="AHK61" s="81"/>
      <c r="AHL61" s="81"/>
      <c r="AHM61" s="81"/>
      <c r="AHN61" s="81"/>
      <c r="AHO61" s="81"/>
      <c r="AHP61" s="81"/>
      <c r="AHQ61" s="81"/>
      <c r="AHR61" s="81"/>
      <c r="AHS61" s="81"/>
      <c r="AHT61" s="81"/>
      <c r="AHU61" s="81"/>
      <c r="AHV61" s="81"/>
      <c r="AHW61" s="81"/>
      <c r="AHX61" s="81"/>
      <c r="AHY61" s="81"/>
      <c r="AHZ61" s="81"/>
      <c r="AIA61" s="81"/>
      <c r="AIB61" s="81"/>
      <c r="AIC61" s="81"/>
      <c r="AID61" s="81"/>
      <c r="AIE61" s="81"/>
      <c r="AIF61" s="81"/>
      <c r="AIG61" s="81"/>
      <c r="AIH61" s="81"/>
      <c r="AII61" s="81"/>
      <c r="AIJ61" s="81"/>
      <c r="AIK61" s="81"/>
      <c r="AIL61" s="81"/>
      <c r="AIM61" s="81"/>
      <c r="AIN61" s="81"/>
      <c r="AIO61" s="81"/>
      <c r="AIP61" s="81"/>
      <c r="AIQ61" s="81"/>
      <c r="AIR61" s="81"/>
      <c r="AIS61" s="81"/>
      <c r="AIT61" s="81"/>
      <c r="AIU61" s="81"/>
      <c r="AIV61" s="81"/>
      <c r="AIW61" s="81"/>
      <c r="AIX61" s="81"/>
      <c r="AIY61" s="81"/>
      <c r="AIZ61" s="81"/>
      <c r="AJA61" s="81"/>
      <c r="AJB61" s="81"/>
      <c r="AJC61" s="81"/>
      <c r="AJD61" s="81"/>
      <c r="AJE61" s="81"/>
      <c r="AJF61" s="81"/>
      <c r="AJG61" s="81"/>
      <c r="AJH61" s="81"/>
      <c r="AJI61" s="81"/>
      <c r="AJJ61" s="81"/>
      <c r="AJK61" s="81"/>
      <c r="AJL61" s="81"/>
      <c r="AJM61" s="81"/>
      <c r="AJN61" s="81"/>
      <c r="AJO61" s="81"/>
      <c r="AJP61" s="81"/>
      <c r="AJQ61" s="81"/>
      <c r="AJR61" s="81"/>
      <c r="AJS61" s="81"/>
      <c r="AJT61" s="81"/>
      <c r="AJU61" s="81"/>
      <c r="AJV61" s="81"/>
      <c r="AJW61" s="81"/>
      <c r="AJX61" s="81"/>
      <c r="AJY61" s="81"/>
      <c r="AJZ61" s="81"/>
      <c r="AKA61" s="81"/>
      <c r="AKB61" s="81"/>
      <c r="AKC61" s="81"/>
      <c r="AKD61" s="81"/>
      <c r="AKE61" s="81"/>
      <c r="AKF61" s="81"/>
      <c r="AKG61" s="81"/>
      <c r="AKH61" s="81"/>
      <c r="AKI61" s="81"/>
      <c r="AKJ61" s="81"/>
      <c r="AKK61" s="81"/>
      <c r="AKL61" s="81"/>
      <c r="AKM61" s="81"/>
      <c r="AKN61" s="81"/>
      <c r="AKO61" s="81"/>
      <c r="AKP61" s="81"/>
      <c r="AKQ61" s="81"/>
      <c r="AKR61" s="81"/>
      <c r="AKS61" s="81"/>
      <c r="AKT61" s="81"/>
      <c r="AKU61" s="81"/>
      <c r="AKV61" s="81"/>
      <c r="AKW61" s="81"/>
      <c r="AKX61" s="81"/>
      <c r="AKY61" s="81"/>
      <c r="AKZ61" s="81"/>
      <c r="ALA61" s="81"/>
      <c r="ALB61" s="81"/>
      <c r="ALC61" s="81"/>
      <c r="ALD61" s="81"/>
      <c r="ALE61" s="81"/>
      <c r="ALF61" s="81"/>
      <c r="ALG61" s="81"/>
      <c r="ALH61" s="81"/>
      <c r="ALI61" s="81"/>
      <c r="ALJ61" s="81"/>
      <c r="ALK61" s="81"/>
      <c r="ALL61" s="81"/>
      <c r="ALM61" s="81"/>
      <c r="ALN61" s="81"/>
      <c r="ALO61" s="81"/>
      <c r="ALP61" s="81"/>
      <c r="ALQ61" s="81"/>
      <c r="ALR61" s="81"/>
      <c r="ALS61" s="81"/>
      <c r="ALT61" s="81"/>
      <c r="ALU61" s="81"/>
      <c r="ALV61" s="81"/>
      <c r="ALW61" s="81"/>
      <c r="ALX61" s="81"/>
      <c r="ALY61" s="81"/>
      <c r="ALZ61" s="81"/>
      <c r="AMA61" s="81"/>
      <c r="AMB61" s="81"/>
      <c r="AMC61" s="81"/>
      <c r="AMD61" s="81"/>
      <c r="AME61" s="81"/>
      <c r="AMF61" s="81"/>
      <c r="AMG61" s="81"/>
      <c r="AMH61" s="81"/>
      <c r="AMI61" s="81"/>
      <c r="AMJ61" s="81"/>
    </row>
    <row r="62" spans="2:1024" ht="15" customHeight="1" thickBot="1">
      <c r="B62" s="419"/>
      <c r="C62" s="419"/>
      <c r="D62" s="419"/>
      <c r="E62" s="419"/>
      <c r="F62" s="419"/>
      <c r="G62" s="419"/>
      <c r="H62" s="419"/>
      <c r="I62" s="419"/>
      <c r="J62" s="419"/>
      <c r="K62" s="419"/>
      <c r="L62" s="419"/>
      <c r="M62" s="420"/>
      <c r="N62" s="420"/>
      <c r="O62" s="420"/>
      <c r="P62" s="420"/>
      <c r="Q62" s="420"/>
      <c r="R62" s="420"/>
      <c r="S62" s="420"/>
      <c r="T62" s="420"/>
      <c r="U62" s="420"/>
      <c r="V62" s="420"/>
      <c r="W62" s="420"/>
      <c r="X62" s="420"/>
      <c r="Y62" s="420"/>
      <c r="Z62" s="420"/>
      <c r="AA62" s="420"/>
      <c r="AB62" s="420"/>
      <c r="AC62" s="420"/>
      <c r="AD62" s="420"/>
      <c r="AE62" s="420"/>
      <c r="AF62" s="421"/>
      <c r="AG62" s="421"/>
      <c r="AH62" s="421"/>
      <c r="AI62" s="421"/>
      <c r="AJ62" s="421"/>
      <c r="AK62" s="421"/>
    </row>
    <row r="63" spans="2:1024" ht="15" thickBot="1">
      <c r="B63" s="422" t="s">
        <v>57</v>
      </c>
      <c r="C63" s="422"/>
      <c r="D63" s="422"/>
      <c r="E63" s="422"/>
      <c r="F63" s="422"/>
      <c r="G63" s="422"/>
      <c r="H63" s="422"/>
      <c r="I63" s="422"/>
      <c r="J63" s="422"/>
      <c r="K63" s="422"/>
      <c r="L63" s="422"/>
      <c r="M63" s="422"/>
      <c r="N63" s="422"/>
      <c r="O63" s="422"/>
      <c r="P63" s="422"/>
      <c r="Q63" s="422"/>
      <c r="R63" s="422"/>
      <c r="S63" s="422"/>
      <c r="T63" s="422"/>
      <c r="U63" s="422"/>
      <c r="V63" s="422"/>
      <c r="W63" s="422"/>
      <c r="X63" s="422"/>
      <c r="Y63" s="422"/>
      <c r="Z63" s="422"/>
      <c r="AA63" s="422"/>
      <c r="AB63" s="422"/>
      <c r="AC63" s="422"/>
      <c r="AD63" s="422"/>
      <c r="AE63" s="422"/>
      <c r="AF63" s="422"/>
      <c r="AG63" s="422"/>
      <c r="AH63" s="422"/>
      <c r="AI63" s="422"/>
      <c r="AJ63" s="422"/>
      <c r="AK63" s="422"/>
    </row>
    <row r="64" spans="2:1024">
      <c r="B64" s="414" t="s">
        <v>58</v>
      </c>
      <c r="C64" s="414"/>
      <c r="D64" s="414"/>
      <c r="E64" s="414"/>
      <c r="F64" s="414"/>
      <c r="G64" s="414"/>
      <c r="H64" s="414"/>
      <c r="I64" s="414"/>
      <c r="J64" s="414"/>
      <c r="K64" s="414"/>
      <c r="L64" s="414"/>
      <c r="M64" s="414"/>
      <c r="N64" s="414"/>
      <c r="O64" s="414"/>
      <c r="P64" s="414"/>
      <c r="Q64" s="414"/>
      <c r="R64" s="414"/>
      <c r="S64" s="414"/>
      <c r="T64" s="414"/>
      <c r="U64" s="414"/>
      <c r="V64" s="414"/>
      <c r="W64" s="414"/>
      <c r="X64" s="414"/>
      <c r="Y64" s="414"/>
      <c r="Z64" s="414"/>
      <c r="AA64" s="414"/>
      <c r="AB64" s="414"/>
      <c r="AC64" s="414"/>
      <c r="AD64" s="414"/>
      <c r="AE64" s="414"/>
      <c r="AF64" s="414"/>
      <c r="AG64" s="414"/>
      <c r="AH64" s="414"/>
      <c r="AI64" s="414"/>
      <c r="AJ64" s="414"/>
      <c r="AK64" s="414"/>
    </row>
    <row r="65" spans="2:37">
      <c r="B65" s="415" t="s">
        <v>406</v>
      </c>
      <c r="C65" s="415"/>
      <c r="D65" s="415"/>
      <c r="E65" s="415"/>
      <c r="F65" s="415"/>
      <c r="G65" s="415"/>
      <c r="H65" s="415"/>
      <c r="I65" s="415"/>
      <c r="J65" s="415"/>
      <c r="K65" s="415"/>
      <c r="L65" s="415"/>
      <c r="M65" s="415"/>
      <c r="N65" s="415"/>
      <c r="O65" s="415"/>
      <c r="P65" s="415"/>
      <c r="Q65" s="415"/>
      <c r="R65" s="415"/>
      <c r="S65" s="415"/>
      <c r="T65" s="415"/>
      <c r="U65" s="415"/>
      <c r="V65" s="415"/>
      <c r="W65" s="415"/>
      <c r="X65" s="415"/>
      <c r="Y65" s="415"/>
      <c r="Z65" s="415"/>
      <c r="AA65" s="415"/>
      <c r="AB65" s="415"/>
      <c r="AC65" s="415"/>
      <c r="AD65" s="415"/>
      <c r="AE65" s="415"/>
      <c r="AF65" s="415"/>
      <c r="AG65" s="415"/>
      <c r="AH65" s="415"/>
      <c r="AI65" s="415"/>
      <c r="AJ65" s="415"/>
      <c r="AK65" s="415"/>
    </row>
    <row r="66" spans="2:37">
      <c r="B66" s="415"/>
      <c r="C66" s="415"/>
      <c r="D66" s="415"/>
      <c r="E66" s="415"/>
      <c r="F66" s="415"/>
      <c r="G66" s="415"/>
      <c r="H66" s="415"/>
      <c r="I66" s="415"/>
      <c r="J66" s="415"/>
      <c r="K66" s="415"/>
      <c r="L66" s="415"/>
      <c r="M66" s="415"/>
      <c r="N66" s="415"/>
      <c r="O66" s="415"/>
      <c r="P66" s="415"/>
      <c r="Q66" s="415"/>
      <c r="R66" s="415"/>
      <c r="S66" s="415"/>
      <c r="T66" s="415"/>
      <c r="U66" s="415"/>
      <c r="V66" s="415"/>
      <c r="W66" s="415"/>
      <c r="X66" s="415"/>
      <c r="Y66" s="415"/>
      <c r="Z66" s="415"/>
      <c r="AA66" s="415"/>
      <c r="AB66" s="415"/>
      <c r="AC66" s="415"/>
      <c r="AD66" s="415"/>
      <c r="AE66" s="415"/>
      <c r="AF66" s="415"/>
      <c r="AG66" s="415"/>
      <c r="AH66" s="415"/>
      <c r="AI66" s="415"/>
      <c r="AJ66" s="415"/>
      <c r="AK66" s="415"/>
    </row>
    <row r="67" spans="2:37">
      <c r="B67" s="415"/>
      <c r="C67" s="415"/>
      <c r="D67" s="415"/>
      <c r="E67" s="415"/>
      <c r="F67" s="415"/>
      <c r="G67" s="415"/>
      <c r="H67" s="415"/>
      <c r="I67" s="415"/>
      <c r="J67" s="415"/>
      <c r="K67" s="415"/>
      <c r="L67" s="415"/>
      <c r="M67" s="415"/>
      <c r="N67" s="415"/>
      <c r="O67" s="415"/>
      <c r="P67" s="415"/>
      <c r="Q67" s="415"/>
      <c r="R67" s="415"/>
      <c r="S67" s="415"/>
      <c r="T67" s="415"/>
      <c r="U67" s="415"/>
      <c r="V67" s="415"/>
      <c r="W67" s="415"/>
      <c r="X67" s="415"/>
      <c r="Y67" s="415"/>
      <c r="Z67" s="415"/>
      <c r="AA67" s="415"/>
      <c r="AB67" s="415"/>
      <c r="AC67" s="415"/>
      <c r="AD67" s="415"/>
      <c r="AE67" s="415"/>
      <c r="AF67" s="415"/>
      <c r="AG67" s="415"/>
      <c r="AH67" s="415"/>
      <c r="AI67" s="415"/>
      <c r="AJ67" s="415"/>
      <c r="AK67" s="415"/>
    </row>
    <row r="68" spans="2:37">
      <c r="B68" s="6"/>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8"/>
    </row>
    <row r="69" spans="2:37">
      <c r="B69" s="416" t="s">
        <v>59</v>
      </c>
      <c r="C69" s="416"/>
      <c r="D69" s="416"/>
      <c r="E69" s="416"/>
      <c r="F69" s="416"/>
      <c r="G69" s="416"/>
      <c r="H69" s="416"/>
      <c r="I69" s="416"/>
      <c r="J69" s="416"/>
      <c r="K69" s="416"/>
      <c r="L69" s="416"/>
      <c r="M69" s="416"/>
      <c r="N69" s="416"/>
      <c r="O69" s="416"/>
      <c r="P69" s="416"/>
      <c r="Q69" s="416"/>
      <c r="R69" s="416"/>
      <c r="S69" s="416"/>
      <c r="T69" s="416"/>
      <c r="U69" s="416"/>
      <c r="V69" s="416"/>
      <c r="W69" s="416"/>
      <c r="X69" s="416"/>
      <c r="Y69" s="416"/>
      <c r="Z69" s="416"/>
      <c r="AA69" s="416"/>
      <c r="AB69" s="416"/>
      <c r="AC69" s="416"/>
      <c r="AD69" s="416"/>
      <c r="AE69" s="416"/>
      <c r="AF69" s="416"/>
      <c r="AG69" s="416"/>
      <c r="AH69" s="416"/>
      <c r="AI69" s="416"/>
      <c r="AJ69" s="416"/>
      <c r="AK69" s="416"/>
    </row>
    <row r="70" spans="2:37" ht="33" customHeight="1">
      <c r="B70" s="417" t="s">
        <v>419</v>
      </c>
      <c r="C70" s="417"/>
      <c r="D70" s="417"/>
      <c r="E70" s="417"/>
      <c r="F70" s="417"/>
      <c r="G70" s="417"/>
      <c r="H70" s="417"/>
      <c r="I70" s="417"/>
      <c r="J70" s="417"/>
      <c r="K70" s="417"/>
      <c r="L70" s="417"/>
      <c r="M70" s="417"/>
      <c r="N70" s="417"/>
      <c r="O70" s="417"/>
      <c r="P70" s="417"/>
      <c r="Q70" s="417"/>
      <c r="R70" s="417"/>
      <c r="S70" s="417"/>
      <c r="T70" s="417"/>
      <c r="U70" s="417"/>
      <c r="V70" s="417"/>
      <c r="W70" s="417"/>
      <c r="X70" s="417"/>
      <c r="Y70" s="417"/>
      <c r="Z70" s="417"/>
      <c r="AA70" s="417"/>
      <c r="AB70" s="417"/>
      <c r="AC70" s="417"/>
      <c r="AD70" s="417"/>
      <c r="AE70" s="417"/>
      <c r="AF70" s="417"/>
      <c r="AG70" s="417"/>
      <c r="AH70" s="417"/>
      <c r="AI70" s="417"/>
      <c r="AJ70" s="417"/>
      <c r="AK70" s="417"/>
    </row>
    <row r="71" spans="2:37">
      <c r="B71" s="417"/>
      <c r="C71" s="417"/>
      <c r="D71" s="417"/>
      <c r="E71" s="417"/>
      <c r="F71" s="417"/>
      <c r="G71" s="417"/>
      <c r="H71" s="417"/>
      <c r="I71" s="417"/>
      <c r="J71" s="417"/>
      <c r="K71" s="417"/>
      <c r="L71" s="417"/>
      <c r="M71" s="417"/>
      <c r="N71" s="417"/>
      <c r="O71" s="417"/>
      <c r="P71" s="417"/>
      <c r="Q71" s="417"/>
      <c r="R71" s="417"/>
      <c r="S71" s="417"/>
      <c r="T71" s="417"/>
      <c r="U71" s="417"/>
      <c r="V71" s="417"/>
      <c r="W71" s="417"/>
      <c r="X71" s="417"/>
      <c r="Y71" s="417"/>
      <c r="Z71" s="417"/>
      <c r="AA71" s="417"/>
      <c r="AB71" s="417"/>
      <c r="AC71" s="417"/>
      <c r="AD71" s="417"/>
      <c r="AE71" s="417"/>
      <c r="AF71" s="417"/>
      <c r="AG71" s="417"/>
      <c r="AH71" s="417"/>
      <c r="AI71" s="417"/>
      <c r="AJ71" s="417"/>
      <c r="AK71" s="417"/>
    </row>
    <row r="72" spans="2:37">
      <c r="B72" s="417"/>
      <c r="C72" s="417"/>
      <c r="D72" s="417"/>
      <c r="E72" s="417"/>
      <c r="F72" s="417"/>
      <c r="G72" s="417"/>
      <c r="H72" s="417"/>
      <c r="I72" s="417"/>
      <c r="J72" s="417"/>
      <c r="K72" s="417"/>
      <c r="L72" s="417"/>
      <c r="M72" s="417"/>
      <c r="N72" s="417"/>
      <c r="O72" s="417"/>
      <c r="P72" s="417"/>
      <c r="Q72" s="417"/>
      <c r="R72" s="417"/>
      <c r="S72" s="417"/>
      <c r="T72" s="417"/>
      <c r="U72" s="417"/>
      <c r="V72" s="417"/>
      <c r="W72" s="417"/>
      <c r="X72" s="417"/>
      <c r="Y72" s="417"/>
      <c r="Z72" s="417"/>
      <c r="AA72" s="417"/>
      <c r="AB72" s="417"/>
      <c r="AC72" s="417"/>
      <c r="AD72" s="417"/>
      <c r="AE72" s="417"/>
      <c r="AF72" s="417"/>
      <c r="AG72" s="417"/>
      <c r="AH72" s="417"/>
      <c r="AI72" s="417"/>
      <c r="AJ72" s="417"/>
      <c r="AK72" s="417"/>
    </row>
    <row r="73" spans="2:37">
      <c r="B73" s="417"/>
      <c r="C73" s="417"/>
      <c r="D73" s="417"/>
      <c r="E73" s="417"/>
      <c r="F73" s="417"/>
      <c r="G73" s="417"/>
      <c r="H73" s="417"/>
      <c r="I73" s="417"/>
      <c r="J73" s="417"/>
      <c r="K73" s="417"/>
      <c r="L73" s="417"/>
      <c r="M73" s="417"/>
      <c r="N73" s="417"/>
      <c r="O73" s="417"/>
      <c r="P73" s="417"/>
      <c r="Q73" s="417"/>
      <c r="R73" s="417"/>
      <c r="S73" s="417"/>
      <c r="T73" s="417"/>
      <c r="U73" s="417"/>
      <c r="V73" s="417"/>
      <c r="W73" s="417"/>
      <c r="X73" s="417"/>
      <c r="Y73" s="417"/>
      <c r="Z73" s="417"/>
      <c r="AA73" s="417"/>
      <c r="AB73" s="417"/>
      <c r="AC73" s="417"/>
      <c r="AD73" s="417"/>
      <c r="AE73" s="417"/>
      <c r="AF73" s="417"/>
      <c r="AG73" s="417"/>
      <c r="AH73" s="417"/>
      <c r="AI73" s="417"/>
      <c r="AJ73" s="417"/>
      <c r="AK73" s="417"/>
    </row>
    <row r="74" spans="2:37" ht="120" customHeight="1">
      <c r="B74" s="417"/>
      <c r="C74" s="417"/>
      <c r="D74" s="417"/>
      <c r="E74" s="417"/>
      <c r="F74" s="417"/>
      <c r="G74" s="417"/>
      <c r="H74" s="417"/>
      <c r="I74" s="417"/>
      <c r="J74" s="417"/>
      <c r="K74" s="417"/>
      <c r="L74" s="417"/>
      <c r="M74" s="417"/>
      <c r="N74" s="417"/>
      <c r="O74" s="417"/>
      <c r="P74" s="417"/>
      <c r="Q74" s="417"/>
      <c r="R74" s="417"/>
      <c r="S74" s="417"/>
      <c r="T74" s="417"/>
      <c r="U74" s="417"/>
      <c r="V74" s="417"/>
      <c r="W74" s="417"/>
      <c r="X74" s="417"/>
      <c r="Y74" s="417"/>
      <c r="Z74" s="417"/>
      <c r="AA74" s="417"/>
      <c r="AB74" s="417"/>
      <c r="AC74" s="417"/>
      <c r="AD74" s="417"/>
      <c r="AE74" s="417"/>
      <c r="AF74" s="417"/>
      <c r="AG74" s="417"/>
      <c r="AH74" s="417"/>
      <c r="AI74" s="417"/>
      <c r="AJ74" s="417"/>
      <c r="AK74" s="417"/>
    </row>
    <row r="75" spans="2:37">
      <c r="B75" s="416" t="s">
        <v>60</v>
      </c>
      <c r="C75" s="416"/>
      <c r="D75" s="416"/>
      <c r="E75" s="416"/>
      <c r="F75" s="416"/>
      <c r="G75" s="416"/>
      <c r="H75" s="416"/>
      <c r="I75" s="416"/>
      <c r="J75" s="416"/>
      <c r="K75" s="416"/>
      <c r="L75" s="416"/>
      <c r="M75" s="416"/>
      <c r="N75" s="416"/>
      <c r="O75" s="416"/>
      <c r="P75" s="416"/>
      <c r="Q75" s="416"/>
      <c r="R75" s="416"/>
      <c r="S75" s="416"/>
      <c r="T75" s="416"/>
      <c r="U75" s="416"/>
      <c r="V75" s="416"/>
      <c r="W75" s="416"/>
      <c r="X75" s="416"/>
      <c r="Y75" s="416"/>
      <c r="Z75" s="416"/>
      <c r="AA75" s="416"/>
      <c r="AB75" s="416"/>
      <c r="AC75" s="416"/>
      <c r="AD75" s="416"/>
      <c r="AE75" s="416"/>
      <c r="AF75" s="416"/>
      <c r="AG75" s="416"/>
      <c r="AH75" s="416"/>
      <c r="AI75" s="416"/>
      <c r="AJ75" s="416"/>
      <c r="AK75" s="416"/>
    </row>
    <row r="76" spans="2:37" ht="14.4" thickBot="1">
      <c r="B76" s="418" t="s">
        <v>61</v>
      </c>
      <c r="C76" s="418"/>
      <c r="D76" s="418"/>
      <c r="E76" s="418"/>
      <c r="F76" s="418"/>
      <c r="G76" s="418"/>
      <c r="H76" s="418"/>
      <c r="I76" s="418"/>
      <c r="J76" s="418"/>
      <c r="K76" s="418"/>
      <c r="L76" s="418"/>
      <c r="M76" s="418"/>
      <c r="N76" s="418"/>
      <c r="O76" s="418"/>
      <c r="P76" s="418"/>
      <c r="Q76" s="418"/>
      <c r="R76" s="418"/>
      <c r="S76" s="418"/>
      <c r="T76" s="418"/>
      <c r="U76" s="418"/>
      <c r="V76" s="418"/>
      <c r="W76" s="418"/>
      <c r="X76" s="418"/>
      <c r="Y76" s="418"/>
      <c r="Z76" s="418"/>
      <c r="AA76" s="418"/>
      <c r="AB76" s="418"/>
      <c r="AC76" s="418"/>
      <c r="AD76" s="418"/>
      <c r="AE76" s="418"/>
      <c r="AF76" s="418"/>
      <c r="AG76" s="418"/>
      <c r="AH76" s="418"/>
      <c r="AI76" s="418"/>
      <c r="AJ76" s="418"/>
      <c r="AK76" s="418"/>
    </row>
    <row r="77" spans="2:37" ht="14.4" thickBot="1">
      <c r="B77" s="418"/>
      <c r="C77" s="418"/>
      <c r="D77" s="418"/>
      <c r="E77" s="418"/>
      <c r="F77" s="418"/>
      <c r="G77" s="418"/>
      <c r="H77" s="418"/>
      <c r="I77" s="418"/>
      <c r="J77" s="418"/>
      <c r="K77" s="418"/>
      <c r="L77" s="418"/>
      <c r="M77" s="418"/>
      <c r="N77" s="418"/>
      <c r="O77" s="418"/>
      <c r="P77" s="418"/>
      <c r="Q77" s="418"/>
      <c r="R77" s="418"/>
      <c r="S77" s="418"/>
      <c r="T77" s="418"/>
      <c r="U77" s="418"/>
      <c r="V77" s="418"/>
      <c r="W77" s="418"/>
      <c r="X77" s="418"/>
      <c r="Y77" s="418"/>
      <c r="Z77" s="418"/>
      <c r="AA77" s="418"/>
      <c r="AB77" s="418"/>
      <c r="AC77" s="418"/>
      <c r="AD77" s="418"/>
      <c r="AE77" s="418"/>
      <c r="AF77" s="418"/>
      <c r="AG77" s="418"/>
      <c r="AH77" s="418"/>
      <c r="AI77" s="418"/>
      <c r="AJ77" s="418"/>
      <c r="AK77" s="418"/>
    </row>
    <row r="78" spans="2:37" ht="14.4" thickBot="1">
      <c r="B78" s="418"/>
      <c r="C78" s="418"/>
      <c r="D78" s="418"/>
      <c r="E78" s="418"/>
      <c r="F78" s="418"/>
      <c r="G78" s="418"/>
      <c r="H78" s="418"/>
      <c r="I78" s="418"/>
      <c r="J78" s="418"/>
      <c r="K78" s="418"/>
      <c r="L78" s="418"/>
      <c r="M78" s="418"/>
      <c r="N78" s="418"/>
      <c r="O78" s="418"/>
      <c r="P78" s="418"/>
      <c r="Q78" s="418"/>
      <c r="R78" s="418"/>
      <c r="S78" s="418"/>
      <c r="T78" s="418"/>
      <c r="U78" s="418"/>
      <c r="V78" s="418"/>
      <c r="W78" s="418"/>
      <c r="X78" s="418"/>
      <c r="Y78" s="418"/>
      <c r="Z78" s="418"/>
      <c r="AA78" s="418"/>
      <c r="AB78" s="418"/>
      <c r="AC78" s="418"/>
      <c r="AD78" s="418"/>
      <c r="AE78" s="418"/>
      <c r="AF78" s="418"/>
      <c r="AG78" s="418"/>
      <c r="AH78" s="418"/>
      <c r="AI78" s="418"/>
      <c r="AJ78" s="418"/>
      <c r="AK78" s="418"/>
    </row>
    <row r="79" spans="2:37" ht="14.4" thickBot="1">
      <c r="B79" s="418"/>
      <c r="C79" s="418"/>
      <c r="D79" s="418"/>
      <c r="E79" s="418"/>
      <c r="F79" s="418"/>
      <c r="G79" s="418"/>
      <c r="H79" s="418"/>
      <c r="I79" s="418"/>
      <c r="J79" s="418"/>
      <c r="K79" s="418"/>
      <c r="L79" s="418"/>
      <c r="M79" s="418"/>
      <c r="N79" s="418"/>
      <c r="O79" s="418"/>
      <c r="P79" s="418"/>
      <c r="Q79" s="418"/>
      <c r="R79" s="418"/>
      <c r="S79" s="418"/>
      <c r="T79" s="418"/>
      <c r="U79" s="418"/>
      <c r="V79" s="418"/>
      <c r="W79" s="418"/>
      <c r="X79" s="418"/>
      <c r="Y79" s="418"/>
      <c r="Z79" s="418"/>
      <c r="AA79" s="418"/>
      <c r="AB79" s="418"/>
      <c r="AC79" s="418"/>
      <c r="AD79" s="418"/>
      <c r="AE79" s="418"/>
      <c r="AF79" s="418"/>
      <c r="AG79" s="418"/>
      <c r="AH79" s="418"/>
      <c r="AI79" s="418"/>
      <c r="AJ79" s="418"/>
      <c r="AK79" s="418"/>
    </row>
    <row r="80" spans="2:37" ht="15" thickBot="1">
      <c r="B80" s="342" t="s">
        <v>62</v>
      </c>
      <c r="C80" s="342"/>
      <c r="D80" s="342"/>
      <c r="E80" s="342"/>
      <c r="F80" s="342"/>
      <c r="G80" s="342"/>
      <c r="H80" s="342"/>
      <c r="I80" s="342"/>
      <c r="J80" s="342"/>
      <c r="K80" s="342"/>
      <c r="L80" s="342"/>
      <c r="M80" s="342"/>
      <c r="N80" s="342"/>
      <c r="O80" s="342"/>
      <c r="P80" s="342"/>
      <c r="Q80" s="342"/>
      <c r="R80" s="342"/>
      <c r="S80" s="342"/>
      <c r="T80" s="342"/>
      <c r="U80" s="342"/>
      <c r="V80" s="342"/>
      <c r="W80" s="342"/>
      <c r="X80" s="342"/>
      <c r="Y80" s="342"/>
      <c r="Z80" s="342"/>
      <c r="AA80" s="342"/>
      <c r="AB80" s="342"/>
      <c r="AC80" s="342"/>
      <c r="AD80" s="342"/>
      <c r="AE80" s="342"/>
      <c r="AF80" s="342"/>
      <c r="AG80" s="342"/>
      <c r="AH80" s="342"/>
      <c r="AI80" s="342"/>
      <c r="AJ80" s="342"/>
      <c r="AK80" s="342"/>
    </row>
    <row r="81" spans="2:57">
      <c r="B81" s="423" t="s">
        <v>63</v>
      </c>
      <c r="C81" s="423"/>
      <c r="D81" s="423"/>
      <c r="E81" s="423"/>
      <c r="F81" s="423"/>
      <c r="G81" s="423"/>
      <c r="H81" s="423"/>
      <c r="I81" s="423"/>
      <c r="J81" s="423"/>
      <c r="K81" s="423"/>
      <c r="L81" s="423"/>
      <c r="M81" s="423"/>
      <c r="N81" s="423"/>
      <c r="O81" s="423"/>
      <c r="P81" s="423"/>
      <c r="Q81" s="423"/>
      <c r="R81" s="423"/>
      <c r="S81" s="423"/>
      <c r="T81" s="423"/>
      <c r="U81" s="423"/>
      <c r="V81" s="423"/>
      <c r="W81" s="423"/>
      <c r="X81" s="423"/>
      <c r="Y81" s="423"/>
      <c r="Z81" s="423"/>
      <c r="AA81" s="423"/>
      <c r="AB81" s="423"/>
      <c r="AC81" s="423"/>
      <c r="AD81" s="423"/>
      <c r="AE81" s="423"/>
      <c r="AF81" s="423"/>
      <c r="AG81" s="423"/>
      <c r="AH81" s="423"/>
      <c r="AI81" s="423"/>
      <c r="AJ81" s="423"/>
      <c r="AK81" s="423"/>
    </row>
    <row r="82" spans="2:57">
      <c r="B82" s="391" t="s">
        <v>64</v>
      </c>
      <c r="C82" s="391"/>
      <c r="D82" s="391"/>
      <c r="E82" s="391"/>
      <c r="F82" s="391"/>
      <c r="G82" s="391"/>
      <c r="H82" s="392" t="s">
        <v>65</v>
      </c>
      <c r="I82" s="392"/>
      <c r="J82" s="392"/>
      <c r="K82" s="392"/>
      <c r="L82" s="392"/>
      <c r="M82" s="392"/>
      <c r="N82" s="392" t="s">
        <v>66</v>
      </c>
      <c r="O82" s="392"/>
      <c r="P82" s="392"/>
      <c r="Q82" s="392"/>
      <c r="R82" s="392"/>
      <c r="S82" s="392"/>
      <c r="T82" s="392" t="s">
        <v>67</v>
      </c>
      <c r="U82" s="392"/>
      <c r="V82" s="392"/>
      <c r="W82" s="392"/>
      <c r="X82" s="392"/>
      <c r="Y82" s="392"/>
      <c r="Z82" s="392" t="s">
        <v>33</v>
      </c>
      <c r="AA82" s="392"/>
      <c r="AB82" s="392"/>
      <c r="AC82" s="392"/>
      <c r="AD82" s="392"/>
      <c r="AE82" s="392"/>
      <c r="AF82" s="392" t="s">
        <v>68</v>
      </c>
      <c r="AG82" s="392"/>
      <c r="AH82" s="392"/>
      <c r="AI82" s="393" t="s">
        <v>69</v>
      </c>
      <c r="AJ82" s="393"/>
      <c r="AK82" s="393"/>
    </row>
    <row r="83" spans="2:57">
      <c r="B83" s="391" t="s">
        <v>70</v>
      </c>
      <c r="C83" s="391"/>
      <c r="D83" s="391"/>
      <c r="E83" s="392" t="s">
        <v>71</v>
      </c>
      <c r="F83" s="392"/>
      <c r="G83" s="392"/>
      <c r="H83" s="392" t="s">
        <v>70</v>
      </c>
      <c r="I83" s="392"/>
      <c r="J83" s="392"/>
      <c r="K83" s="392" t="s">
        <v>71</v>
      </c>
      <c r="L83" s="392"/>
      <c r="M83" s="392"/>
      <c r="N83" s="392" t="s">
        <v>70</v>
      </c>
      <c r="O83" s="392"/>
      <c r="P83" s="392"/>
      <c r="Q83" s="392" t="s">
        <v>71</v>
      </c>
      <c r="R83" s="392"/>
      <c r="S83" s="392"/>
      <c r="T83" s="392" t="s">
        <v>70</v>
      </c>
      <c r="U83" s="392"/>
      <c r="V83" s="392"/>
      <c r="W83" s="392" t="s">
        <v>71</v>
      </c>
      <c r="X83" s="392"/>
      <c r="Y83" s="392"/>
      <c r="Z83" s="392" t="s">
        <v>70</v>
      </c>
      <c r="AA83" s="392"/>
      <c r="AB83" s="392"/>
      <c r="AC83" s="392" t="s">
        <v>71</v>
      </c>
      <c r="AD83" s="392"/>
      <c r="AE83" s="392"/>
      <c r="AF83" s="392" t="s">
        <v>72</v>
      </c>
      <c r="AG83" s="392"/>
      <c r="AH83" s="392"/>
      <c r="AI83" s="424">
        <v>3</v>
      </c>
      <c r="AJ83" s="424"/>
      <c r="AK83" s="424"/>
    </row>
    <row r="84" spans="2:57" s="74" customFormat="1" ht="14.4" thickBot="1">
      <c r="B84" s="428">
        <v>5030.3999999999996</v>
      </c>
      <c r="C84" s="428"/>
      <c r="D84" s="428"/>
      <c r="E84" s="427">
        <v>100</v>
      </c>
      <c r="F84" s="427"/>
      <c r="G84" s="427"/>
      <c r="H84" s="425">
        <f>+horas_Hombre!AA11</f>
        <v>220</v>
      </c>
      <c r="I84" s="425"/>
      <c r="J84" s="425"/>
      <c r="K84" s="426">
        <f>+H84/B84</f>
        <v>4.3734096692111965E-2</v>
      </c>
      <c r="L84" s="426"/>
      <c r="M84" s="426"/>
      <c r="N84" s="425">
        <f>+H84</f>
        <v>220</v>
      </c>
      <c r="O84" s="425"/>
      <c r="P84" s="425"/>
      <c r="Q84" s="426">
        <f>+N84/B84</f>
        <v>4.3734096692111965E-2</v>
      </c>
      <c r="R84" s="426"/>
      <c r="S84" s="426"/>
      <c r="T84" s="425">
        <f>+horas_Hombre!AI11</f>
        <v>4340</v>
      </c>
      <c r="U84" s="425"/>
      <c r="V84" s="425"/>
      <c r="W84" s="426">
        <f>+T84/B84</f>
        <v>0.86275445292620867</v>
      </c>
      <c r="X84" s="426"/>
      <c r="Y84" s="426"/>
      <c r="Z84" s="427">
        <f>+H84-N84</f>
        <v>0</v>
      </c>
      <c r="AA84" s="427"/>
      <c r="AB84" s="427"/>
      <c r="AC84" s="426">
        <f>+K84-Q84</f>
        <v>0</v>
      </c>
      <c r="AD84" s="426"/>
      <c r="AE84" s="426"/>
      <c r="AF84" s="392" t="s">
        <v>73</v>
      </c>
      <c r="AG84" s="392"/>
      <c r="AH84" s="392"/>
      <c r="AI84" s="424">
        <v>4</v>
      </c>
      <c r="AJ84" s="424"/>
      <c r="AK84" s="424"/>
      <c r="AN84" s="86"/>
      <c r="AO84" s="86"/>
      <c r="AP84" s="86"/>
      <c r="AQ84" s="86"/>
      <c r="AR84" s="86"/>
      <c r="AS84" s="86"/>
      <c r="AT84" s="86"/>
      <c r="AU84" s="86"/>
      <c r="AV84" s="86"/>
      <c r="AW84" s="86"/>
      <c r="AX84" s="86"/>
      <c r="AY84" s="86"/>
      <c r="AZ84" s="86"/>
      <c r="BA84" s="86"/>
      <c r="BB84" s="86"/>
      <c r="BC84" s="86"/>
      <c r="BD84" s="86"/>
      <c r="BE84" s="86"/>
    </row>
    <row r="85" spans="2:57" ht="16.2" thickBot="1">
      <c r="B85" s="324"/>
      <c r="C85" s="324"/>
      <c r="D85" s="324"/>
      <c r="E85" s="324"/>
      <c r="F85" s="324"/>
      <c r="G85" s="324"/>
      <c r="H85" s="324"/>
      <c r="I85" s="324"/>
      <c r="J85" s="324"/>
      <c r="K85" s="324"/>
      <c r="L85" s="324"/>
      <c r="M85" s="324"/>
      <c r="N85" s="324"/>
      <c r="O85" s="324"/>
      <c r="P85" s="324"/>
      <c r="Q85" s="324"/>
      <c r="R85" s="324"/>
      <c r="S85" s="324"/>
      <c r="T85" s="324"/>
      <c r="U85" s="324"/>
      <c r="V85" s="324"/>
      <c r="W85" s="324"/>
      <c r="X85" s="324"/>
      <c r="Y85" s="324"/>
      <c r="Z85" s="324"/>
      <c r="AA85" s="324"/>
      <c r="AB85" s="324"/>
      <c r="AC85" s="324"/>
      <c r="AD85" s="324"/>
      <c r="AE85" s="324"/>
      <c r="AF85" s="429" t="s">
        <v>74</v>
      </c>
      <c r="AG85" s="429"/>
      <c r="AH85" s="429"/>
      <c r="AI85" s="430">
        <f>SUM(AI83:AK84)</f>
        <v>7</v>
      </c>
      <c r="AJ85" s="430"/>
      <c r="AK85" s="430"/>
    </row>
    <row r="86" spans="2:57">
      <c r="B86" s="431" t="s">
        <v>75</v>
      </c>
      <c r="C86" s="431"/>
      <c r="D86" s="431"/>
      <c r="E86" s="431"/>
      <c r="F86" s="431"/>
      <c r="G86" s="431"/>
      <c r="H86" s="431"/>
      <c r="I86" s="431"/>
      <c r="J86" s="431"/>
      <c r="K86" s="431"/>
      <c r="L86" s="431"/>
      <c r="M86" s="431"/>
      <c r="N86" s="431"/>
      <c r="O86" s="431"/>
      <c r="P86" s="431"/>
      <c r="Q86" s="431"/>
      <c r="R86" s="431"/>
      <c r="S86" s="431"/>
      <c r="T86" s="431"/>
      <c r="U86" s="431"/>
      <c r="V86" s="431"/>
      <c r="W86" s="431"/>
      <c r="X86" s="431"/>
      <c r="Y86" s="431"/>
      <c r="Z86" s="431"/>
      <c r="AA86" s="431"/>
      <c r="AB86" s="431"/>
      <c r="AC86" s="431"/>
      <c r="AD86" s="431"/>
      <c r="AE86" s="431"/>
      <c r="AF86" s="431"/>
      <c r="AG86" s="431"/>
      <c r="AH86" s="431"/>
      <c r="AI86" s="431"/>
      <c r="AJ86" s="431"/>
      <c r="AK86" s="431"/>
    </row>
    <row r="87" spans="2:57">
      <c r="B87" s="391" t="s">
        <v>64</v>
      </c>
      <c r="C87" s="391"/>
      <c r="D87" s="391"/>
      <c r="E87" s="391"/>
      <c r="F87" s="391"/>
      <c r="G87" s="391"/>
      <c r="H87" s="392" t="s">
        <v>67</v>
      </c>
      <c r="I87" s="392"/>
      <c r="J87" s="392"/>
      <c r="K87" s="392"/>
      <c r="L87" s="392"/>
      <c r="M87" s="392"/>
      <c r="N87" s="392" t="s">
        <v>76</v>
      </c>
      <c r="O87" s="392"/>
      <c r="P87" s="392"/>
      <c r="Q87" s="392"/>
      <c r="R87" s="392"/>
      <c r="S87" s="392"/>
      <c r="T87" s="392" t="s">
        <v>65</v>
      </c>
      <c r="U87" s="392"/>
      <c r="V87" s="392"/>
      <c r="W87" s="392"/>
      <c r="X87" s="392"/>
      <c r="Y87" s="392"/>
      <c r="Z87" s="392" t="s">
        <v>66</v>
      </c>
      <c r="AA87" s="392"/>
      <c r="AB87" s="392"/>
      <c r="AC87" s="392"/>
      <c r="AD87" s="392"/>
      <c r="AE87" s="392"/>
      <c r="AF87" s="393" t="s">
        <v>33</v>
      </c>
      <c r="AG87" s="393"/>
      <c r="AH87" s="393"/>
      <c r="AI87" s="393"/>
      <c r="AJ87" s="393"/>
      <c r="AK87" s="393"/>
    </row>
    <row r="88" spans="2:57" ht="14.4" customHeight="1">
      <c r="B88" s="391" t="s">
        <v>70</v>
      </c>
      <c r="C88" s="391"/>
      <c r="D88" s="391"/>
      <c r="E88" s="392" t="s">
        <v>71</v>
      </c>
      <c r="F88" s="392"/>
      <c r="G88" s="392"/>
      <c r="H88" s="392" t="s">
        <v>70</v>
      </c>
      <c r="I88" s="392"/>
      <c r="J88" s="392"/>
      <c r="K88" s="392" t="s">
        <v>71</v>
      </c>
      <c r="L88" s="392"/>
      <c r="M88" s="392"/>
      <c r="N88" s="392" t="s">
        <v>70</v>
      </c>
      <c r="O88" s="392"/>
      <c r="P88" s="392"/>
      <c r="Q88" s="392" t="s">
        <v>71</v>
      </c>
      <c r="R88" s="392"/>
      <c r="S88" s="392"/>
      <c r="T88" s="392" t="s">
        <v>70</v>
      </c>
      <c r="U88" s="392"/>
      <c r="V88" s="392"/>
      <c r="W88" s="392" t="s">
        <v>71</v>
      </c>
      <c r="X88" s="392"/>
      <c r="Y88" s="392"/>
      <c r="Z88" s="392" t="s">
        <v>70</v>
      </c>
      <c r="AA88" s="392"/>
      <c r="AB88" s="392"/>
      <c r="AC88" s="392" t="s">
        <v>71</v>
      </c>
      <c r="AD88" s="392"/>
      <c r="AE88" s="392"/>
      <c r="AF88" s="392" t="s">
        <v>70</v>
      </c>
      <c r="AG88" s="392"/>
      <c r="AH88" s="392"/>
      <c r="AI88" s="432" t="s">
        <v>71</v>
      </c>
      <c r="AJ88" s="432"/>
      <c r="AK88" s="432"/>
    </row>
    <row r="89" spans="2:57" s="74" customFormat="1" ht="14.4" thickBot="1">
      <c r="B89" s="434">
        <v>12288</v>
      </c>
      <c r="C89" s="434"/>
      <c r="D89" s="434"/>
      <c r="E89" s="427">
        <v>100</v>
      </c>
      <c r="F89" s="427"/>
      <c r="G89" s="427"/>
      <c r="H89" s="425">
        <f>+horas_Hombre!AI12</f>
        <v>4277</v>
      </c>
      <c r="I89" s="425"/>
      <c r="J89" s="425"/>
      <c r="K89" s="426">
        <f>+H89/B89</f>
        <v>0.34806315104166669</v>
      </c>
      <c r="L89" s="426"/>
      <c r="M89" s="426"/>
      <c r="N89" s="425">
        <f>+B89-H89</f>
        <v>8011</v>
      </c>
      <c r="O89" s="425"/>
      <c r="P89" s="425"/>
      <c r="Q89" s="426">
        <f>+N89/B89</f>
        <v>0.65193684895833337</v>
      </c>
      <c r="R89" s="426"/>
      <c r="S89" s="426"/>
      <c r="T89" s="425">
        <f>+horas_Hombre!AA12</f>
        <v>304</v>
      </c>
      <c r="U89" s="425"/>
      <c r="V89" s="425"/>
      <c r="W89" s="426">
        <f>+T89/B89</f>
        <v>2.4739583333333332E-2</v>
      </c>
      <c r="X89" s="426"/>
      <c r="Y89" s="426"/>
      <c r="Z89" s="425">
        <f>+T89</f>
        <v>304</v>
      </c>
      <c r="AA89" s="425"/>
      <c r="AB89" s="425"/>
      <c r="AC89" s="426">
        <f>+Z89/B89</f>
        <v>2.4739583333333332E-2</v>
      </c>
      <c r="AD89" s="426"/>
      <c r="AE89" s="426"/>
      <c r="AF89" s="427">
        <f>+T89-Z89</f>
        <v>0</v>
      </c>
      <c r="AG89" s="427"/>
      <c r="AH89" s="427"/>
      <c r="AI89" s="433">
        <f>+AF89/B89</f>
        <v>0</v>
      </c>
      <c r="AJ89" s="433"/>
      <c r="AK89" s="433"/>
      <c r="AN89" s="86"/>
      <c r="AO89" s="86"/>
      <c r="AP89" s="86"/>
      <c r="AQ89" s="86"/>
      <c r="AR89" s="86"/>
      <c r="AS89" s="86"/>
      <c r="AT89" s="86"/>
      <c r="AU89" s="86"/>
      <c r="AV89" s="86"/>
      <c r="AW89" s="86"/>
      <c r="AX89" s="86"/>
      <c r="AY89" s="86"/>
      <c r="AZ89" s="86"/>
      <c r="BA89" s="86"/>
      <c r="BB89" s="86"/>
      <c r="BC89" s="86"/>
      <c r="BD89" s="86"/>
      <c r="BE89" s="86"/>
    </row>
    <row r="90" spans="2:57">
      <c r="B90" s="343"/>
      <c r="C90" s="343"/>
      <c r="D90" s="343"/>
      <c r="E90" s="343"/>
      <c r="F90" s="343"/>
      <c r="G90" s="343"/>
      <c r="H90" s="343"/>
      <c r="I90" s="343"/>
      <c r="J90" s="343"/>
      <c r="K90" s="343"/>
      <c r="L90" s="343"/>
      <c r="M90" s="343"/>
      <c r="N90" s="343"/>
      <c r="O90" s="343"/>
      <c r="P90" s="343"/>
      <c r="Q90" s="343"/>
      <c r="R90" s="343"/>
      <c r="S90" s="343"/>
      <c r="T90" s="343"/>
      <c r="U90" s="343"/>
      <c r="V90" s="343"/>
      <c r="W90" s="343"/>
      <c r="X90" s="343"/>
      <c r="Y90" s="343"/>
      <c r="Z90" s="343"/>
      <c r="AA90" s="343"/>
      <c r="AB90" s="343"/>
      <c r="AC90" s="343"/>
      <c r="AD90" s="343"/>
      <c r="AE90" s="343"/>
      <c r="AF90" s="343"/>
      <c r="AG90" s="343"/>
      <c r="AH90" s="343"/>
      <c r="AI90" s="343"/>
      <c r="AJ90" s="343"/>
      <c r="AK90" s="343"/>
    </row>
    <row r="91" spans="2:57" ht="14.4" thickBot="1">
      <c r="B91" s="391" t="s">
        <v>77</v>
      </c>
      <c r="C91" s="391"/>
      <c r="D91" s="391"/>
      <c r="E91" s="391"/>
      <c r="F91" s="391"/>
      <c r="G91" s="435" t="s">
        <v>352</v>
      </c>
      <c r="H91" s="435"/>
      <c r="I91" s="435"/>
      <c r="J91" s="435"/>
      <c r="K91" s="435"/>
      <c r="L91" s="435"/>
      <c r="M91" s="435"/>
      <c r="N91" s="435"/>
      <c r="O91" s="435"/>
      <c r="P91" s="435"/>
      <c r="Q91" s="435"/>
      <c r="R91" s="435"/>
      <c r="S91" s="435"/>
      <c r="T91" s="435"/>
      <c r="U91" s="435"/>
      <c r="V91" s="435"/>
      <c r="W91" s="435"/>
      <c r="X91" s="435"/>
      <c r="Y91" s="435"/>
      <c r="Z91" s="435"/>
      <c r="AA91" s="435"/>
      <c r="AB91" s="435"/>
      <c r="AC91" s="435"/>
      <c r="AD91" s="435"/>
      <c r="AE91" s="435"/>
      <c r="AF91" s="435"/>
      <c r="AG91" s="435"/>
      <c r="AH91" s="435"/>
      <c r="AI91" s="435"/>
      <c r="AJ91" s="435"/>
      <c r="AK91" s="435"/>
    </row>
    <row r="92" spans="2:57" ht="14.4" thickBot="1">
      <c r="B92" s="391" t="s">
        <v>78</v>
      </c>
      <c r="C92" s="391"/>
      <c r="D92" s="392" t="s">
        <v>79</v>
      </c>
      <c r="E92" s="392"/>
      <c r="F92" s="392"/>
      <c r="G92" s="435"/>
      <c r="H92" s="435"/>
      <c r="I92" s="435"/>
      <c r="J92" s="435"/>
      <c r="K92" s="435"/>
      <c r="L92" s="435"/>
      <c r="M92" s="435"/>
      <c r="N92" s="435"/>
      <c r="O92" s="435"/>
      <c r="P92" s="435"/>
      <c r="Q92" s="435"/>
      <c r="R92" s="435"/>
      <c r="S92" s="435"/>
      <c r="T92" s="435"/>
      <c r="U92" s="435"/>
      <c r="V92" s="435"/>
      <c r="W92" s="435"/>
      <c r="X92" s="435"/>
      <c r="Y92" s="435"/>
      <c r="Z92" s="435"/>
      <c r="AA92" s="435"/>
      <c r="AB92" s="435"/>
      <c r="AC92" s="435"/>
      <c r="AD92" s="435"/>
      <c r="AE92" s="435"/>
      <c r="AF92" s="435"/>
      <c r="AG92" s="435"/>
      <c r="AH92" s="435"/>
      <c r="AI92" s="435"/>
      <c r="AJ92" s="435"/>
      <c r="AK92" s="435"/>
    </row>
    <row r="93" spans="2:57" ht="14.4" thickBot="1">
      <c r="B93" s="391" t="s">
        <v>72</v>
      </c>
      <c r="C93" s="391"/>
      <c r="D93" s="436">
        <f>+AI83</f>
        <v>3</v>
      </c>
      <c r="E93" s="436"/>
      <c r="F93" s="436"/>
      <c r="G93" s="435"/>
      <c r="H93" s="435"/>
      <c r="I93" s="435"/>
      <c r="J93" s="435"/>
      <c r="K93" s="435"/>
      <c r="L93" s="435"/>
      <c r="M93" s="435"/>
      <c r="N93" s="435"/>
      <c r="O93" s="435"/>
      <c r="P93" s="435"/>
      <c r="Q93" s="435"/>
      <c r="R93" s="435"/>
      <c r="S93" s="435"/>
      <c r="T93" s="435"/>
      <c r="U93" s="435"/>
      <c r="V93" s="435"/>
      <c r="W93" s="435"/>
      <c r="X93" s="435"/>
      <c r="Y93" s="435"/>
      <c r="Z93" s="435"/>
      <c r="AA93" s="435"/>
      <c r="AB93" s="435"/>
      <c r="AC93" s="435"/>
      <c r="AD93" s="435"/>
      <c r="AE93" s="435"/>
      <c r="AF93" s="435"/>
      <c r="AG93" s="435"/>
      <c r="AH93" s="435"/>
      <c r="AI93" s="435"/>
      <c r="AJ93" s="435"/>
      <c r="AK93" s="435"/>
    </row>
    <row r="94" spans="2:57" ht="14.4" thickBot="1">
      <c r="B94" s="391" t="s">
        <v>73</v>
      </c>
      <c r="C94" s="391"/>
      <c r="D94" s="436">
        <f>+AI84</f>
        <v>4</v>
      </c>
      <c r="E94" s="436"/>
      <c r="F94" s="436"/>
      <c r="G94" s="435"/>
      <c r="H94" s="435"/>
      <c r="I94" s="435"/>
      <c r="J94" s="435"/>
      <c r="K94" s="435"/>
      <c r="L94" s="435"/>
      <c r="M94" s="435"/>
      <c r="N94" s="435"/>
      <c r="O94" s="435"/>
      <c r="P94" s="435"/>
      <c r="Q94" s="435"/>
      <c r="R94" s="435"/>
      <c r="S94" s="435"/>
      <c r="T94" s="435"/>
      <c r="U94" s="435"/>
      <c r="V94" s="435"/>
      <c r="W94" s="435"/>
      <c r="X94" s="435"/>
      <c r="Y94" s="435"/>
      <c r="Z94" s="435"/>
      <c r="AA94" s="435"/>
      <c r="AB94" s="435"/>
      <c r="AC94" s="435"/>
      <c r="AD94" s="435"/>
      <c r="AE94" s="435"/>
      <c r="AF94" s="435"/>
      <c r="AG94" s="435"/>
      <c r="AH94" s="435"/>
      <c r="AI94" s="435"/>
      <c r="AJ94" s="435"/>
      <c r="AK94" s="435"/>
    </row>
    <row r="95" spans="2:57" ht="14.4" thickBot="1">
      <c r="B95" s="437" t="s">
        <v>74</v>
      </c>
      <c r="C95" s="437"/>
      <c r="D95" s="427">
        <f>SUM(D93:F94)</f>
        <v>7</v>
      </c>
      <c r="E95" s="427"/>
      <c r="F95" s="427"/>
      <c r="G95" s="435"/>
      <c r="H95" s="435"/>
      <c r="I95" s="435"/>
      <c r="J95" s="435"/>
      <c r="K95" s="435"/>
      <c r="L95" s="435"/>
      <c r="M95" s="435"/>
      <c r="N95" s="435"/>
      <c r="O95" s="435"/>
      <c r="P95" s="435"/>
      <c r="Q95" s="435"/>
      <c r="R95" s="435"/>
      <c r="S95" s="435"/>
      <c r="T95" s="435"/>
      <c r="U95" s="435"/>
      <c r="V95" s="435"/>
      <c r="W95" s="435"/>
      <c r="X95" s="435"/>
      <c r="Y95" s="435"/>
      <c r="Z95" s="435"/>
      <c r="AA95" s="435"/>
      <c r="AB95" s="435"/>
      <c r="AC95" s="435"/>
      <c r="AD95" s="435"/>
      <c r="AE95" s="435"/>
      <c r="AF95" s="435"/>
      <c r="AG95" s="435"/>
      <c r="AH95" s="435"/>
      <c r="AI95" s="435"/>
      <c r="AJ95" s="435"/>
      <c r="AK95" s="435"/>
    </row>
    <row r="96" spans="2:57" ht="14.4" thickBot="1">
      <c r="B96" s="442" t="s">
        <v>80</v>
      </c>
      <c r="C96" s="442"/>
      <c r="D96" s="442"/>
      <c r="E96" s="442"/>
      <c r="F96" s="442"/>
      <c r="G96" s="442"/>
      <c r="H96" s="442"/>
      <c r="I96" s="442"/>
      <c r="J96" s="442"/>
      <c r="K96" s="442"/>
      <c r="L96" s="442"/>
      <c r="M96" s="442"/>
      <c r="N96" s="442"/>
      <c r="O96" s="442"/>
      <c r="P96" s="442"/>
      <c r="Q96" s="442"/>
      <c r="R96" s="442"/>
      <c r="S96" s="442"/>
      <c r="T96" s="442"/>
      <c r="U96" s="442"/>
      <c r="V96" s="442"/>
      <c r="W96" s="442"/>
      <c r="X96" s="442"/>
      <c r="Y96" s="442"/>
      <c r="Z96" s="442"/>
      <c r="AA96" s="442"/>
      <c r="AB96" s="442"/>
      <c r="AC96" s="442"/>
      <c r="AD96" s="442"/>
      <c r="AE96" s="442"/>
      <c r="AF96" s="442"/>
      <c r="AG96" s="442"/>
      <c r="AH96" s="442"/>
      <c r="AI96" s="442"/>
      <c r="AJ96" s="442"/>
      <c r="AK96" s="442"/>
    </row>
    <row r="97" spans="2:37">
      <c r="B97" s="431" t="s">
        <v>81</v>
      </c>
      <c r="C97" s="431"/>
      <c r="D97" s="431"/>
      <c r="E97" s="431"/>
      <c r="F97" s="431"/>
      <c r="G97" s="431"/>
      <c r="H97" s="431"/>
      <c r="I97" s="431"/>
      <c r="J97" s="431"/>
      <c r="K97" s="431"/>
      <c r="L97" s="431"/>
      <c r="M97" s="431"/>
      <c r="N97" s="431"/>
      <c r="O97" s="431"/>
      <c r="P97" s="431"/>
      <c r="Q97" s="431"/>
      <c r="R97" s="431"/>
      <c r="S97" s="431"/>
      <c r="T97" s="431"/>
      <c r="U97" s="431"/>
      <c r="V97" s="431"/>
      <c r="W97" s="431"/>
      <c r="X97" s="431"/>
      <c r="Y97" s="431"/>
      <c r="Z97" s="431"/>
      <c r="AA97" s="431"/>
      <c r="AB97" s="431"/>
      <c r="AC97" s="431"/>
      <c r="AD97" s="431"/>
      <c r="AE97" s="431"/>
      <c r="AF97" s="431"/>
      <c r="AG97" s="431"/>
      <c r="AH97" s="431"/>
      <c r="AI97" s="431"/>
      <c r="AJ97" s="431"/>
      <c r="AK97" s="431"/>
    </row>
    <row r="98" spans="2:37">
      <c r="B98" s="443" t="s">
        <v>82</v>
      </c>
      <c r="C98" s="443"/>
      <c r="D98" s="443"/>
      <c r="E98" s="443"/>
      <c r="F98" s="443"/>
      <c r="G98" s="443"/>
      <c r="H98" s="443"/>
      <c r="I98" s="443"/>
      <c r="J98" s="443"/>
      <c r="K98" s="443"/>
      <c r="L98" s="443"/>
      <c r="M98" s="443"/>
      <c r="N98" s="443"/>
      <c r="O98" s="443"/>
      <c r="P98" s="443"/>
      <c r="Q98" s="443"/>
      <c r="R98" s="443"/>
      <c r="S98" s="443"/>
      <c r="T98" s="443"/>
      <c r="U98" s="443"/>
      <c r="V98" s="443"/>
      <c r="W98" s="443"/>
      <c r="X98" s="443"/>
      <c r="Y98" s="443"/>
      <c r="Z98" s="443"/>
      <c r="AA98" s="443"/>
      <c r="AB98" s="443"/>
      <c r="AC98" s="443"/>
      <c r="AD98" s="443"/>
      <c r="AE98" s="443"/>
      <c r="AF98" s="443"/>
      <c r="AG98" s="443"/>
      <c r="AH98" s="443"/>
      <c r="AI98" s="443"/>
      <c r="AJ98" s="443"/>
      <c r="AK98" s="443"/>
    </row>
    <row r="99" spans="2:37">
      <c r="B99" s="391" t="s">
        <v>83</v>
      </c>
      <c r="C99" s="391"/>
      <c r="D99" s="391"/>
      <c r="E99" s="391"/>
      <c r="F99" s="391"/>
      <c r="G99" s="391"/>
      <c r="H99" s="391"/>
      <c r="I99" s="444">
        <v>0</v>
      </c>
      <c r="J99" s="444"/>
      <c r="K99" s="444"/>
      <c r="L99" s="444"/>
      <c r="M99" s="444"/>
      <c r="N99" s="392" t="s">
        <v>84</v>
      </c>
      <c r="O99" s="392"/>
      <c r="P99" s="392"/>
      <c r="Q99" s="392"/>
      <c r="R99" s="444">
        <v>0</v>
      </c>
      <c r="S99" s="444"/>
      <c r="T99" s="444"/>
      <c r="U99" s="444"/>
      <c r="V99" s="444"/>
      <c r="W99" s="445" t="s">
        <v>85</v>
      </c>
      <c r="X99" s="445"/>
      <c r="Y99" s="445"/>
      <c r="Z99" s="444">
        <v>0</v>
      </c>
      <c r="AA99" s="444"/>
      <c r="AB99" s="444"/>
      <c r="AC99" s="392" t="s">
        <v>86</v>
      </c>
      <c r="AD99" s="392"/>
      <c r="AE99" s="392"/>
      <c r="AF99" s="392"/>
      <c r="AG99" s="392"/>
      <c r="AH99" s="446"/>
      <c r="AI99" s="446"/>
      <c r="AJ99" s="446"/>
      <c r="AK99" s="446"/>
    </row>
    <row r="100" spans="2:37" ht="14.4" thickBot="1">
      <c r="B100" s="447" t="s">
        <v>87</v>
      </c>
      <c r="C100" s="447"/>
      <c r="D100" s="447"/>
      <c r="E100" s="447"/>
      <c r="F100" s="447"/>
      <c r="G100" s="447"/>
      <c r="H100" s="447"/>
      <c r="I100" s="448">
        <v>0</v>
      </c>
      <c r="J100" s="448"/>
      <c r="K100" s="448"/>
      <c r="L100" s="448"/>
      <c r="M100" s="448"/>
      <c r="N100" s="438" t="s">
        <v>84</v>
      </c>
      <c r="O100" s="438"/>
      <c r="P100" s="438"/>
      <c r="Q100" s="438"/>
      <c r="R100" s="448">
        <v>0</v>
      </c>
      <c r="S100" s="448"/>
      <c r="T100" s="448"/>
      <c r="U100" s="448"/>
      <c r="V100" s="448"/>
      <c r="W100" s="449" t="s">
        <v>85</v>
      </c>
      <c r="X100" s="449"/>
      <c r="Y100" s="449"/>
      <c r="Z100" s="448">
        <v>0</v>
      </c>
      <c r="AA100" s="448"/>
      <c r="AB100" s="448"/>
      <c r="AC100" s="438" t="s">
        <v>86</v>
      </c>
      <c r="AD100" s="438"/>
      <c r="AE100" s="438"/>
      <c r="AF100" s="438"/>
      <c r="AG100" s="438"/>
      <c r="AH100" s="439"/>
      <c r="AI100" s="439"/>
      <c r="AJ100" s="439"/>
      <c r="AK100" s="439"/>
    </row>
    <row r="101" spans="2:37" ht="14.4" thickBot="1">
      <c r="B101" s="451"/>
      <c r="C101" s="451"/>
      <c r="D101" s="451"/>
      <c r="E101" s="451"/>
      <c r="F101" s="451"/>
      <c r="G101" s="451"/>
      <c r="H101" s="451"/>
      <c r="I101" s="451"/>
      <c r="J101" s="451"/>
      <c r="K101" s="451"/>
      <c r="L101" s="451"/>
      <c r="M101" s="451"/>
      <c r="N101" s="451"/>
      <c r="O101" s="451"/>
      <c r="P101" s="451"/>
      <c r="Q101" s="451"/>
      <c r="R101" s="451"/>
      <c r="S101" s="451"/>
      <c r="T101" s="451"/>
      <c r="U101" s="451"/>
      <c r="V101" s="451"/>
      <c r="W101" s="451"/>
      <c r="X101" s="451"/>
      <c r="Y101" s="451"/>
      <c r="Z101" s="451"/>
      <c r="AA101" s="451"/>
      <c r="AB101" s="451"/>
      <c r="AC101" s="451"/>
      <c r="AD101" s="451"/>
      <c r="AE101" s="451"/>
      <c r="AF101" s="451"/>
      <c r="AG101" s="451"/>
      <c r="AH101" s="451"/>
      <c r="AI101" s="451"/>
      <c r="AJ101" s="451"/>
      <c r="AK101" s="451"/>
    </row>
    <row r="102" spans="2:37" ht="15" thickBot="1">
      <c r="B102" s="452" t="s">
        <v>88</v>
      </c>
      <c r="C102" s="452"/>
      <c r="D102" s="452"/>
      <c r="E102" s="452"/>
      <c r="F102" s="452"/>
      <c r="G102" s="452"/>
      <c r="H102" s="452"/>
      <c r="I102" s="452"/>
      <c r="J102" s="452"/>
      <c r="K102" s="452"/>
      <c r="L102" s="452"/>
      <c r="M102" s="452"/>
      <c r="N102" s="452"/>
      <c r="O102" s="452"/>
      <c r="P102" s="452"/>
      <c r="Q102" s="452"/>
      <c r="R102" s="452"/>
      <c r="S102" s="452"/>
      <c r="T102" s="452"/>
      <c r="U102" s="452"/>
      <c r="V102" s="452"/>
      <c r="W102" s="452"/>
      <c r="X102" s="452"/>
      <c r="Y102" s="452"/>
      <c r="Z102" s="452"/>
      <c r="AA102" s="452"/>
      <c r="AB102" s="452"/>
      <c r="AC102" s="452"/>
      <c r="AD102" s="452"/>
      <c r="AE102" s="452"/>
      <c r="AF102" s="452"/>
      <c r="AG102" s="452"/>
      <c r="AH102" s="452"/>
      <c r="AI102" s="452"/>
      <c r="AJ102" s="452"/>
      <c r="AK102" s="452"/>
    </row>
    <row r="103" spans="2:37" ht="14.4" thickBot="1">
      <c r="B103" s="87"/>
      <c r="AK103" s="88"/>
    </row>
    <row r="104" spans="2:37" ht="14.4" thickBot="1">
      <c r="B104" s="453" t="s">
        <v>89</v>
      </c>
      <c r="C104" s="453"/>
      <c r="D104" s="453"/>
      <c r="E104" s="453"/>
      <c r="F104" s="453"/>
      <c r="G104" s="453"/>
      <c r="H104" s="453"/>
      <c r="I104" s="453"/>
      <c r="J104" s="453"/>
      <c r="K104" s="453"/>
      <c r="L104" s="453"/>
      <c r="M104" s="453"/>
      <c r="N104" s="453"/>
      <c r="O104" s="453"/>
      <c r="P104" s="453"/>
      <c r="Q104" s="453"/>
      <c r="R104" s="453"/>
      <c r="U104" s="453" t="s">
        <v>89</v>
      </c>
      <c r="V104" s="453"/>
      <c r="W104" s="453"/>
      <c r="X104" s="453"/>
      <c r="Y104" s="453"/>
      <c r="Z104" s="453"/>
      <c r="AA104" s="453"/>
      <c r="AB104" s="453"/>
      <c r="AC104" s="453"/>
      <c r="AD104" s="453"/>
      <c r="AE104" s="453"/>
      <c r="AF104" s="453"/>
      <c r="AG104" s="453"/>
      <c r="AH104" s="453"/>
      <c r="AI104" s="453"/>
      <c r="AJ104" s="453"/>
      <c r="AK104" s="453"/>
    </row>
    <row r="105" spans="2:37" ht="14.4" thickBot="1">
      <c r="B105" s="453"/>
      <c r="C105" s="453"/>
      <c r="D105" s="453"/>
      <c r="E105" s="453"/>
      <c r="F105" s="453"/>
      <c r="G105" s="453"/>
      <c r="H105" s="453"/>
      <c r="I105" s="453"/>
      <c r="J105" s="453"/>
      <c r="K105" s="453"/>
      <c r="L105" s="453"/>
      <c r="M105" s="453"/>
      <c r="N105" s="453"/>
      <c r="O105" s="453"/>
      <c r="P105" s="453"/>
      <c r="Q105" s="453"/>
      <c r="R105" s="453"/>
      <c r="U105" s="453"/>
      <c r="V105" s="453"/>
      <c r="W105" s="453"/>
      <c r="X105" s="453"/>
      <c r="Y105" s="453"/>
      <c r="Z105" s="453"/>
      <c r="AA105" s="453"/>
      <c r="AB105" s="453"/>
      <c r="AC105" s="453"/>
      <c r="AD105" s="453"/>
      <c r="AE105" s="453"/>
      <c r="AF105" s="453"/>
      <c r="AG105" s="453"/>
      <c r="AH105" s="453"/>
      <c r="AI105" s="453"/>
      <c r="AJ105" s="453"/>
      <c r="AK105" s="453"/>
    </row>
    <row r="106" spans="2:37" ht="14.4" thickBot="1">
      <c r="B106" s="453"/>
      <c r="C106" s="453"/>
      <c r="D106" s="453"/>
      <c r="E106" s="453"/>
      <c r="F106" s="453"/>
      <c r="G106" s="453"/>
      <c r="H106" s="453"/>
      <c r="I106" s="453"/>
      <c r="J106" s="453"/>
      <c r="K106" s="453"/>
      <c r="L106" s="453"/>
      <c r="M106" s="453"/>
      <c r="N106" s="453"/>
      <c r="O106" s="453"/>
      <c r="P106" s="453"/>
      <c r="Q106" s="453"/>
      <c r="R106" s="453"/>
      <c r="U106" s="453"/>
      <c r="V106" s="453"/>
      <c r="W106" s="453"/>
      <c r="X106" s="453"/>
      <c r="Y106" s="453"/>
      <c r="Z106" s="453"/>
      <c r="AA106" s="453"/>
      <c r="AB106" s="453"/>
      <c r="AC106" s="453"/>
      <c r="AD106" s="453"/>
      <c r="AE106" s="453"/>
      <c r="AF106" s="453"/>
      <c r="AG106" s="453"/>
      <c r="AH106" s="453"/>
      <c r="AI106" s="453"/>
      <c r="AJ106" s="453"/>
      <c r="AK106" s="453"/>
    </row>
    <row r="107" spans="2:37" ht="14.4" thickBot="1">
      <c r="B107" s="453"/>
      <c r="C107" s="453"/>
      <c r="D107" s="453"/>
      <c r="E107" s="453"/>
      <c r="F107" s="453"/>
      <c r="G107" s="453"/>
      <c r="H107" s="453"/>
      <c r="I107" s="453"/>
      <c r="J107" s="453"/>
      <c r="K107" s="453"/>
      <c r="L107" s="453"/>
      <c r="M107" s="453"/>
      <c r="N107" s="453"/>
      <c r="O107" s="453"/>
      <c r="P107" s="453"/>
      <c r="Q107" s="453"/>
      <c r="R107" s="453"/>
      <c r="U107" s="453"/>
      <c r="V107" s="453"/>
      <c r="W107" s="453"/>
      <c r="X107" s="453"/>
      <c r="Y107" s="453"/>
      <c r="Z107" s="453"/>
      <c r="AA107" s="453"/>
      <c r="AB107" s="453"/>
      <c r="AC107" s="453"/>
      <c r="AD107" s="453"/>
      <c r="AE107" s="453"/>
      <c r="AF107" s="453"/>
      <c r="AG107" s="453"/>
      <c r="AH107" s="453"/>
      <c r="AI107" s="453"/>
      <c r="AJ107" s="453"/>
      <c r="AK107" s="453"/>
    </row>
    <row r="108" spans="2:37" ht="14.4" thickBot="1">
      <c r="B108" s="453"/>
      <c r="C108" s="453"/>
      <c r="D108" s="453"/>
      <c r="E108" s="453"/>
      <c r="F108" s="453"/>
      <c r="G108" s="453"/>
      <c r="H108" s="453"/>
      <c r="I108" s="453"/>
      <c r="J108" s="453"/>
      <c r="K108" s="453"/>
      <c r="L108" s="453"/>
      <c r="M108" s="453"/>
      <c r="N108" s="453"/>
      <c r="O108" s="453"/>
      <c r="P108" s="453"/>
      <c r="Q108" s="453"/>
      <c r="R108" s="453"/>
      <c r="U108" s="453"/>
      <c r="V108" s="453"/>
      <c r="W108" s="453"/>
      <c r="X108" s="453"/>
      <c r="Y108" s="453"/>
      <c r="Z108" s="453"/>
      <c r="AA108" s="453"/>
      <c r="AB108" s="453"/>
      <c r="AC108" s="453"/>
      <c r="AD108" s="453"/>
      <c r="AE108" s="453"/>
      <c r="AF108" s="453"/>
      <c r="AG108" s="453"/>
      <c r="AH108" s="453"/>
      <c r="AI108" s="453"/>
      <c r="AJ108" s="453"/>
      <c r="AK108" s="453"/>
    </row>
    <row r="109" spans="2:37" ht="14.4" thickBot="1">
      <c r="B109" s="453"/>
      <c r="C109" s="453"/>
      <c r="D109" s="453"/>
      <c r="E109" s="453"/>
      <c r="F109" s="453"/>
      <c r="G109" s="453"/>
      <c r="H109" s="453"/>
      <c r="I109" s="453"/>
      <c r="J109" s="453"/>
      <c r="K109" s="453"/>
      <c r="L109" s="453"/>
      <c r="M109" s="453"/>
      <c r="N109" s="453"/>
      <c r="O109" s="453"/>
      <c r="P109" s="453"/>
      <c r="Q109" s="453"/>
      <c r="R109" s="453"/>
      <c r="U109" s="453"/>
      <c r="V109" s="453"/>
      <c r="W109" s="453"/>
      <c r="X109" s="453"/>
      <c r="Y109" s="453"/>
      <c r="Z109" s="453"/>
      <c r="AA109" s="453"/>
      <c r="AB109" s="453"/>
      <c r="AC109" s="453"/>
      <c r="AD109" s="453"/>
      <c r="AE109" s="453"/>
      <c r="AF109" s="453"/>
      <c r="AG109" s="453"/>
      <c r="AH109" s="453"/>
      <c r="AI109" s="453"/>
      <c r="AJ109" s="453"/>
      <c r="AK109" s="453"/>
    </row>
    <row r="110" spans="2:37" ht="14.4" thickBot="1">
      <c r="B110" s="453"/>
      <c r="C110" s="453"/>
      <c r="D110" s="453"/>
      <c r="E110" s="453"/>
      <c r="F110" s="453"/>
      <c r="G110" s="453"/>
      <c r="H110" s="453"/>
      <c r="I110" s="453"/>
      <c r="J110" s="453"/>
      <c r="K110" s="453"/>
      <c r="L110" s="453"/>
      <c r="M110" s="453"/>
      <c r="N110" s="453"/>
      <c r="O110" s="453"/>
      <c r="P110" s="453"/>
      <c r="Q110" s="453"/>
      <c r="R110" s="453"/>
      <c r="U110" s="453"/>
      <c r="V110" s="453"/>
      <c r="W110" s="453"/>
      <c r="X110" s="453"/>
      <c r="Y110" s="453"/>
      <c r="Z110" s="453"/>
      <c r="AA110" s="453"/>
      <c r="AB110" s="453"/>
      <c r="AC110" s="453"/>
      <c r="AD110" s="453"/>
      <c r="AE110" s="453"/>
      <c r="AF110" s="453"/>
      <c r="AG110" s="453"/>
      <c r="AH110" s="453"/>
      <c r="AI110" s="453"/>
      <c r="AJ110" s="453"/>
      <c r="AK110" s="453"/>
    </row>
    <row r="111" spans="2:37" ht="14.4" thickBot="1">
      <c r="B111" s="453"/>
      <c r="C111" s="453"/>
      <c r="D111" s="453"/>
      <c r="E111" s="453"/>
      <c r="F111" s="453"/>
      <c r="G111" s="453"/>
      <c r="H111" s="453"/>
      <c r="I111" s="453"/>
      <c r="J111" s="453"/>
      <c r="K111" s="453"/>
      <c r="L111" s="453"/>
      <c r="M111" s="453"/>
      <c r="N111" s="453"/>
      <c r="O111" s="453"/>
      <c r="P111" s="453"/>
      <c r="Q111" s="453"/>
      <c r="R111" s="453"/>
      <c r="U111" s="453"/>
      <c r="V111" s="453"/>
      <c r="W111" s="453"/>
      <c r="X111" s="453"/>
      <c r="Y111" s="453"/>
      <c r="Z111" s="453"/>
      <c r="AA111" s="453"/>
      <c r="AB111" s="453"/>
      <c r="AC111" s="453"/>
      <c r="AD111" s="453"/>
      <c r="AE111" s="453"/>
      <c r="AF111" s="453"/>
      <c r="AG111" s="453"/>
      <c r="AH111" s="453"/>
      <c r="AI111" s="453"/>
      <c r="AJ111" s="453"/>
      <c r="AK111" s="453"/>
    </row>
    <row r="112" spans="2:37" ht="14.4" thickBot="1">
      <c r="B112" s="453"/>
      <c r="C112" s="453"/>
      <c r="D112" s="453"/>
      <c r="E112" s="453"/>
      <c r="F112" s="453"/>
      <c r="G112" s="453"/>
      <c r="H112" s="453"/>
      <c r="I112" s="453"/>
      <c r="J112" s="453"/>
      <c r="K112" s="453"/>
      <c r="L112" s="453"/>
      <c r="M112" s="453"/>
      <c r="N112" s="453"/>
      <c r="O112" s="453"/>
      <c r="P112" s="453"/>
      <c r="Q112" s="453"/>
      <c r="R112" s="453"/>
      <c r="U112" s="453"/>
      <c r="V112" s="453"/>
      <c r="W112" s="453"/>
      <c r="X112" s="453"/>
      <c r="Y112" s="453"/>
      <c r="Z112" s="453"/>
      <c r="AA112" s="453"/>
      <c r="AB112" s="453"/>
      <c r="AC112" s="453"/>
      <c r="AD112" s="453"/>
      <c r="AE112" s="453"/>
      <c r="AF112" s="453"/>
      <c r="AG112" s="453"/>
      <c r="AH112" s="453"/>
      <c r="AI112" s="453"/>
      <c r="AJ112" s="453"/>
      <c r="AK112" s="453"/>
    </row>
    <row r="113" spans="2:37" ht="14.4" thickBot="1">
      <c r="B113" s="453"/>
      <c r="C113" s="453"/>
      <c r="D113" s="453"/>
      <c r="E113" s="453"/>
      <c r="F113" s="453"/>
      <c r="G113" s="453"/>
      <c r="H113" s="453"/>
      <c r="I113" s="453"/>
      <c r="J113" s="453"/>
      <c r="K113" s="453"/>
      <c r="L113" s="453"/>
      <c r="M113" s="453"/>
      <c r="N113" s="453"/>
      <c r="O113" s="453"/>
      <c r="P113" s="453"/>
      <c r="Q113" s="453"/>
      <c r="R113" s="453"/>
      <c r="U113" s="453"/>
      <c r="V113" s="453"/>
      <c r="W113" s="453"/>
      <c r="X113" s="453"/>
      <c r="Y113" s="453"/>
      <c r="Z113" s="453"/>
      <c r="AA113" s="453"/>
      <c r="AB113" s="453"/>
      <c r="AC113" s="453"/>
      <c r="AD113" s="453"/>
      <c r="AE113" s="453"/>
      <c r="AF113" s="453"/>
      <c r="AG113" s="453"/>
      <c r="AH113" s="453"/>
      <c r="AI113" s="453"/>
      <c r="AJ113" s="453"/>
      <c r="AK113" s="453"/>
    </row>
    <row r="114" spans="2:37" ht="14.4" thickBot="1">
      <c r="B114" s="453"/>
      <c r="C114" s="453"/>
      <c r="D114" s="453"/>
      <c r="E114" s="453"/>
      <c r="F114" s="453"/>
      <c r="G114" s="453"/>
      <c r="H114" s="453"/>
      <c r="I114" s="453"/>
      <c r="J114" s="453"/>
      <c r="K114" s="453"/>
      <c r="L114" s="453"/>
      <c r="M114" s="453"/>
      <c r="N114" s="453"/>
      <c r="O114" s="453"/>
      <c r="P114" s="453"/>
      <c r="Q114" s="453"/>
      <c r="R114" s="453"/>
      <c r="U114" s="453"/>
      <c r="V114" s="453"/>
      <c r="W114" s="453"/>
      <c r="X114" s="453"/>
      <c r="Y114" s="453"/>
      <c r="Z114" s="453"/>
      <c r="AA114" s="453"/>
      <c r="AB114" s="453"/>
      <c r="AC114" s="453"/>
      <c r="AD114" s="453"/>
      <c r="AE114" s="453"/>
      <c r="AF114" s="453"/>
      <c r="AG114" s="453"/>
      <c r="AH114" s="453"/>
      <c r="AI114" s="453"/>
      <c r="AJ114" s="453"/>
      <c r="AK114" s="453"/>
    </row>
    <row r="115" spans="2:37" ht="14.4" thickBot="1">
      <c r="B115" s="453"/>
      <c r="C115" s="453"/>
      <c r="D115" s="453"/>
      <c r="E115" s="453"/>
      <c r="F115" s="453"/>
      <c r="G115" s="453"/>
      <c r="H115" s="453"/>
      <c r="I115" s="453"/>
      <c r="J115" s="453"/>
      <c r="K115" s="453"/>
      <c r="L115" s="453"/>
      <c r="M115" s="453"/>
      <c r="N115" s="453"/>
      <c r="O115" s="453"/>
      <c r="P115" s="453"/>
      <c r="Q115" s="453"/>
      <c r="R115" s="453"/>
      <c r="U115" s="453"/>
      <c r="V115" s="453"/>
      <c r="W115" s="453"/>
      <c r="X115" s="453"/>
      <c r="Y115" s="453"/>
      <c r="Z115" s="453"/>
      <c r="AA115" s="453"/>
      <c r="AB115" s="453"/>
      <c r="AC115" s="453"/>
      <c r="AD115" s="453"/>
      <c r="AE115" s="453"/>
      <c r="AF115" s="453"/>
      <c r="AG115" s="453"/>
      <c r="AH115" s="453"/>
      <c r="AI115" s="453"/>
      <c r="AJ115" s="453"/>
      <c r="AK115" s="453"/>
    </row>
    <row r="116" spans="2:37" ht="14.4" thickBot="1">
      <c r="B116" s="453"/>
      <c r="C116" s="453"/>
      <c r="D116" s="453"/>
      <c r="E116" s="453"/>
      <c r="F116" s="453"/>
      <c r="G116" s="453"/>
      <c r="H116" s="453"/>
      <c r="I116" s="453"/>
      <c r="J116" s="453"/>
      <c r="K116" s="453"/>
      <c r="L116" s="453"/>
      <c r="M116" s="453"/>
      <c r="N116" s="453"/>
      <c r="O116" s="453"/>
      <c r="P116" s="453"/>
      <c r="Q116" s="453"/>
      <c r="R116" s="453"/>
      <c r="U116" s="453"/>
      <c r="V116" s="453"/>
      <c r="W116" s="453"/>
      <c r="X116" s="453"/>
      <c r="Y116" s="453"/>
      <c r="Z116" s="453"/>
      <c r="AA116" s="453"/>
      <c r="AB116" s="453"/>
      <c r="AC116" s="453"/>
      <c r="AD116" s="453"/>
      <c r="AE116" s="453"/>
      <c r="AF116" s="453"/>
      <c r="AG116" s="453"/>
      <c r="AH116" s="453"/>
      <c r="AI116" s="453"/>
      <c r="AJ116" s="453"/>
      <c r="AK116" s="453"/>
    </row>
    <row r="117" spans="2:37" ht="14.4" thickBot="1">
      <c r="B117" s="453"/>
      <c r="C117" s="453"/>
      <c r="D117" s="453"/>
      <c r="E117" s="453"/>
      <c r="F117" s="453"/>
      <c r="G117" s="453"/>
      <c r="H117" s="453"/>
      <c r="I117" s="453"/>
      <c r="J117" s="453"/>
      <c r="K117" s="453"/>
      <c r="L117" s="453"/>
      <c r="M117" s="453"/>
      <c r="N117" s="453"/>
      <c r="O117" s="453"/>
      <c r="P117" s="453"/>
      <c r="Q117" s="453"/>
      <c r="R117" s="453"/>
      <c r="U117" s="453"/>
      <c r="V117" s="453"/>
      <c r="W117" s="453"/>
      <c r="X117" s="453"/>
      <c r="Y117" s="453"/>
      <c r="Z117" s="453"/>
      <c r="AA117" s="453"/>
      <c r="AB117" s="453"/>
      <c r="AC117" s="453"/>
      <c r="AD117" s="453"/>
      <c r="AE117" s="453"/>
      <c r="AF117" s="453"/>
      <c r="AG117" s="453"/>
      <c r="AH117" s="453"/>
      <c r="AI117" s="453"/>
      <c r="AJ117" s="453"/>
      <c r="AK117" s="453"/>
    </row>
    <row r="118" spans="2:37" ht="14.4" thickBot="1">
      <c r="B118" s="453"/>
      <c r="C118" s="453"/>
      <c r="D118" s="453"/>
      <c r="E118" s="453"/>
      <c r="F118" s="453"/>
      <c r="G118" s="453"/>
      <c r="H118" s="453"/>
      <c r="I118" s="453"/>
      <c r="J118" s="453"/>
      <c r="K118" s="453"/>
      <c r="L118" s="453"/>
      <c r="M118" s="453"/>
      <c r="N118" s="453"/>
      <c r="O118" s="453"/>
      <c r="P118" s="453"/>
      <c r="Q118" s="453"/>
      <c r="R118" s="453"/>
      <c r="U118" s="453"/>
      <c r="V118" s="453"/>
      <c r="W118" s="453"/>
      <c r="X118" s="453"/>
      <c r="Y118" s="453"/>
      <c r="Z118" s="453"/>
      <c r="AA118" s="453"/>
      <c r="AB118" s="453"/>
      <c r="AC118" s="453"/>
      <c r="AD118" s="453"/>
      <c r="AE118" s="453"/>
      <c r="AF118" s="453"/>
      <c r="AG118" s="453"/>
      <c r="AH118" s="453"/>
      <c r="AI118" s="453"/>
      <c r="AJ118" s="453"/>
      <c r="AK118" s="453"/>
    </row>
    <row r="119" spans="2:37" ht="14.4" thickBot="1">
      <c r="B119" s="453"/>
      <c r="C119" s="453"/>
      <c r="D119" s="453"/>
      <c r="E119" s="453"/>
      <c r="F119" s="453"/>
      <c r="G119" s="453"/>
      <c r="H119" s="453"/>
      <c r="I119" s="453"/>
      <c r="J119" s="453"/>
      <c r="K119" s="453"/>
      <c r="L119" s="453"/>
      <c r="M119" s="453"/>
      <c r="N119" s="453"/>
      <c r="O119" s="453"/>
      <c r="P119" s="453"/>
      <c r="Q119" s="453"/>
      <c r="R119" s="453"/>
      <c r="U119" s="453"/>
      <c r="V119" s="453"/>
      <c r="W119" s="453"/>
      <c r="X119" s="453"/>
      <c r="Y119" s="453"/>
      <c r="Z119" s="453"/>
      <c r="AA119" s="453"/>
      <c r="AB119" s="453"/>
      <c r="AC119" s="453"/>
      <c r="AD119" s="453"/>
      <c r="AE119" s="453"/>
      <c r="AF119" s="453"/>
      <c r="AG119" s="453"/>
      <c r="AH119" s="453"/>
      <c r="AI119" s="453"/>
      <c r="AJ119" s="453"/>
      <c r="AK119" s="453"/>
    </row>
    <row r="120" spans="2:37" ht="14.4" thickBot="1">
      <c r="B120" s="453"/>
      <c r="C120" s="453"/>
      <c r="D120" s="453"/>
      <c r="E120" s="453"/>
      <c r="F120" s="453"/>
      <c r="G120" s="453"/>
      <c r="H120" s="453"/>
      <c r="I120" s="453"/>
      <c r="J120" s="453"/>
      <c r="K120" s="453"/>
      <c r="L120" s="453"/>
      <c r="M120" s="453"/>
      <c r="N120" s="453"/>
      <c r="O120" s="453"/>
      <c r="P120" s="453"/>
      <c r="Q120" s="453"/>
      <c r="R120" s="453"/>
      <c r="U120" s="453"/>
      <c r="V120" s="453"/>
      <c r="W120" s="453"/>
      <c r="X120" s="453"/>
      <c r="Y120" s="453"/>
      <c r="Z120" s="453"/>
      <c r="AA120" s="453"/>
      <c r="AB120" s="453"/>
      <c r="AC120" s="453"/>
      <c r="AD120" s="453"/>
      <c r="AE120" s="453"/>
      <c r="AF120" s="453"/>
      <c r="AG120" s="453"/>
      <c r="AH120" s="453"/>
      <c r="AI120" s="453"/>
      <c r="AJ120" s="453"/>
      <c r="AK120" s="453"/>
    </row>
    <row r="121" spans="2:37" ht="14.4" thickBot="1">
      <c r="B121" s="453"/>
      <c r="C121" s="453"/>
      <c r="D121" s="453"/>
      <c r="E121" s="453"/>
      <c r="F121" s="453"/>
      <c r="G121" s="453"/>
      <c r="H121" s="453"/>
      <c r="I121" s="453"/>
      <c r="J121" s="453"/>
      <c r="K121" s="453"/>
      <c r="L121" s="453"/>
      <c r="M121" s="453"/>
      <c r="N121" s="453"/>
      <c r="O121" s="453"/>
      <c r="P121" s="453"/>
      <c r="Q121" s="453"/>
      <c r="R121" s="453"/>
      <c r="U121" s="453"/>
      <c r="V121" s="453"/>
      <c r="W121" s="453"/>
      <c r="X121" s="453"/>
      <c r="Y121" s="453"/>
      <c r="Z121" s="453"/>
      <c r="AA121" s="453"/>
      <c r="AB121" s="453"/>
      <c r="AC121" s="453"/>
      <c r="AD121" s="453"/>
      <c r="AE121" s="453"/>
      <c r="AF121" s="453"/>
      <c r="AG121" s="453"/>
      <c r="AH121" s="453"/>
      <c r="AI121" s="453"/>
      <c r="AJ121" s="453"/>
      <c r="AK121" s="453"/>
    </row>
    <row r="122" spans="2:37" ht="12" customHeight="1" thickBot="1">
      <c r="B122" s="454"/>
      <c r="C122" s="454"/>
      <c r="D122" s="454"/>
      <c r="E122" s="454"/>
      <c r="F122" s="454"/>
      <c r="G122" s="454"/>
      <c r="H122" s="454"/>
      <c r="I122" s="454"/>
      <c r="J122" s="454"/>
      <c r="K122" s="454"/>
      <c r="L122" s="454"/>
      <c r="M122" s="454"/>
      <c r="N122" s="454"/>
      <c r="O122" s="454"/>
      <c r="P122" s="454"/>
      <c r="Q122" s="454"/>
      <c r="R122" s="454"/>
      <c r="S122" s="454"/>
      <c r="T122" s="454"/>
      <c r="U122" s="454"/>
      <c r="V122" s="454"/>
      <c r="W122" s="454"/>
      <c r="X122" s="454"/>
      <c r="Y122" s="454"/>
      <c r="Z122" s="454"/>
      <c r="AA122" s="454"/>
      <c r="AB122" s="454"/>
      <c r="AC122" s="454"/>
      <c r="AD122" s="454"/>
      <c r="AE122" s="454"/>
      <c r="AF122" s="454"/>
      <c r="AG122" s="454"/>
      <c r="AH122" s="454"/>
      <c r="AI122" s="454"/>
      <c r="AJ122" s="454"/>
      <c r="AK122" s="88"/>
    </row>
    <row r="123" spans="2:37" ht="14.4">
      <c r="B123" s="455" t="s">
        <v>90</v>
      </c>
      <c r="C123" s="455"/>
      <c r="D123" s="455"/>
      <c r="E123" s="456" t="s">
        <v>331</v>
      </c>
      <c r="F123" s="456"/>
      <c r="G123" s="456"/>
      <c r="H123" s="456"/>
      <c r="I123" s="456"/>
      <c r="J123" s="456"/>
      <c r="K123" s="456"/>
      <c r="L123" s="456"/>
      <c r="M123" s="456"/>
      <c r="N123" s="456"/>
      <c r="O123" s="456"/>
      <c r="P123" s="456"/>
      <c r="Q123" s="456"/>
      <c r="R123" s="456"/>
      <c r="U123" s="455" t="s">
        <v>90</v>
      </c>
      <c r="V123" s="455"/>
      <c r="W123" s="455"/>
      <c r="X123" s="456" t="s">
        <v>353</v>
      </c>
      <c r="Y123" s="456"/>
      <c r="Z123" s="456"/>
      <c r="AA123" s="456"/>
      <c r="AB123" s="456"/>
      <c r="AC123" s="456"/>
      <c r="AD123" s="456"/>
      <c r="AE123" s="456"/>
      <c r="AF123" s="456"/>
      <c r="AG123" s="456"/>
      <c r="AH123" s="456"/>
      <c r="AI123" s="456"/>
      <c r="AJ123" s="456"/>
      <c r="AK123" s="456"/>
    </row>
    <row r="124" spans="2:37" ht="14.4">
      <c r="B124" s="440" t="s">
        <v>91</v>
      </c>
      <c r="C124" s="440"/>
      <c r="D124" s="440"/>
      <c r="E124" s="441" t="s">
        <v>408</v>
      </c>
      <c r="F124" s="441"/>
      <c r="G124" s="441"/>
      <c r="H124" s="441"/>
      <c r="I124" s="441"/>
      <c r="J124" s="441"/>
      <c r="K124" s="441"/>
      <c r="L124" s="441"/>
      <c r="M124" s="441"/>
      <c r="N124" s="441"/>
      <c r="O124" s="441"/>
      <c r="P124" s="441"/>
      <c r="Q124" s="441"/>
      <c r="R124" s="441"/>
      <c r="U124" s="440" t="s">
        <v>91</v>
      </c>
      <c r="V124" s="440"/>
      <c r="W124" s="440"/>
      <c r="X124" s="441" t="s">
        <v>418</v>
      </c>
      <c r="Y124" s="441"/>
      <c r="Z124" s="441"/>
      <c r="AA124" s="441"/>
      <c r="AB124" s="441"/>
      <c r="AC124" s="441"/>
      <c r="AD124" s="441"/>
      <c r="AE124" s="441"/>
      <c r="AF124" s="441"/>
      <c r="AG124" s="441"/>
      <c r="AH124" s="441"/>
      <c r="AI124" s="441"/>
      <c r="AJ124" s="441"/>
      <c r="AK124" s="441"/>
    </row>
    <row r="125" spans="2:37" ht="18" customHeight="1" thickBot="1">
      <c r="B125" s="450" t="s">
        <v>407</v>
      </c>
      <c r="C125" s="450"/>
      <c r="D125" s="450"/>
      <c r="E125" s="450"/>
      <c r="F125" s="450"/>
      <c r="G125" s="450"/>
      <c r="H125" s="450"/>
      <c r="I125" s="450"/>
      <c r="J125" s="450"/>
      <c r="K125" s="450"/>
      <c r="L125" s="450"/>
      <c r="M125" s="450"/>
      <c r="N125" s="450"/>
      <c r="O125" s="450"/>
      <c r="P125" s="450"/>
      <c r="Q125" s="450"/>
      <c r="R125" s="450"/>
      <c r="U125" s="450" t="s">
        <v>420</v>
      </c>
      <c r="V125" s="450"/>
      <c r="W125" s="450"/>
      <c r="X125" s="450"/>
      <c r="Y125" s="450"/>
      <c r="Z125" s="450"/>
      <c r="AA125" s="450"/>
      <c r="AB125" s="450"/>
      <c r="AC125" s="450"/>
      <c r="AD125" s="450"/>
      <c r="AE125" s="450"/>
      <c r="AF125" s="450"/>
      <c r="AG125" s="450"/>
      <c r="AH125" s="450"/>
      <c r="AI125" s="450"/>
      <c r="AJ125" s="450"/>
      <c r="AK125" s="450"/>
    </row>
    <row r="126" spans="2:37" ht="18" customHeight="1" thickBot="1">
      <c r="B126" s="450"/>
      <c r="C126" s="450"/>
      <c r="D126" s="450"/>
      <c r="E126" s="450"/>
      <c r="F126" s="450"/>
      <c r="G126" s="450"/>
      <c r="H126" s="450"/>
      <c r="I126" s="450"/>
      <c r="J126" s="450"/>
      <c r="K126" s="450"/>
      <c r="L126" s="450"/>
      <c r="M126" s="450"/>
      <c r="N126" s="450"/>
      <c r="O126" s="450"/>
      <c r="P126" s="450"/>
      <c r="Q126" s="450"/>
      <c r="R126" s="450"/>
      <c r="U126" s="450"/>
      <c r="V126" s="450"/>
      <c r="W126" s="450"/>
      <c r="X126" s="450"/>
      <c r="Y126" s="450"/>
      <c r="Z126" s="450"/>
      <c r="AA126" s="450"/>
      <c r="AB126" s="450"/>
      <c r="AC126" s="450"/>
      <c r="AD126" s="450"/>
      <c r="AE126" s="450"/>
      <c r="AF126" s="450"/>
      <c r="AG126" s="450"/>
      <c r="AH126" s="450"/>
      <c r="AI126" s="450"/>
      <c r="AJ126" s="450"/>
      <c r="AK126" s="450"/>
    </row>
    <row r="127" spans="2:37" ht="72" customHeight="1" thickBot="1">
      <c r="B127" s="450"/>
      <c r="C127" s="450"/>
      <c r="D127" s="450"/>
      <c r="E127" s="450"/>
      <c r="F127" s="450"/>
      <c r="G127" s="450"/>
      <c r="H127" s="450"/>
      <c r="I127" s="450"/>
      <c r="J127" s="450"/>
      <c r="K127" s="450"/>
      <c r="L127" s="450"/>
      <c r="M127" s="450"/>
      <c r="N127" s="450"/>
      <c r="O127" s="450"/>
      <c r="P127" s="450"/>
      <c r="Q127" s="450"/>
      <c r="R127" s="450"/>
      <c r="S127" s="150"/>
      <c r="T127" s="150"/>
      <c r="U127" s="450"/>
      <c r="V127" s="450"/>
      <c r="W127" s="450"/>
      <c r="X127" s="450"/>
      <c r="Y127" s="450"/>
      <c r="Z127" s="450"/>
      <c r="AA127" s="450"/>
      <c r="AB127" s="450"/>
      <c r="AC127" s="450"/>
      <c r="AD127" s="450"/>
      <c r="AE127" s="450"/>
      <c r="AF127" s="450"/>
      <c r="AG127" s="450"/>
      <c r="AH127" s="450"/>
      <c r="AI127" s="450"/>
      <c r="AJ127" s="450"/>
      <c r="AK127" s="450"/>
    </row>
    <row r="129" spans="3:30">
      <c r="C129" s="285"/>
    </row>
    <row r="131" spans="3:30">
      <c r="W131" s="225"/>
      <c r="X131" s="225"/>
      <c r="Y131" s="225"/>
      <c r="Z131" s="225"/>
      <c r="AA131" s="225"/>
      <c r="AB131" s="225"/>
      <c r="AC131" s="225"/>
      <c r="AD131" s="225"/>
    </row>
    <row r="132" spans="3:30">
      <c r="W132" s="225"/>
      <c r="X132" s="225"/>
      <c r="Y132" s="225"/>
      <c r="Z132" s="225"/>
      <c r="AA132" s="225"/>
      <c r="AB132" s="225"/>
      <c r="AC132" s="225"/>
      <c r="AD132" s="225"/>
    </row>
    <row r="133" spans="3:30">
      <c r="C133" s="257"/>
      <c r="W133" s="225"/>
      <c r="X133" s="225"/>
      <c r="Y133" s="225"/>
      <c r="Z133" s="225"/>
      <c r="AA133" s="225"/>
      <c r="AB133" s="225"/>
      <c r="AC133" s="225"/>
      <c r="AD133" s="225"/>
    </row>
  </sheetData>
  <mergeCells count="333">
    <mergeCell ref="B125:R127"/>
    <mergeCell ref="U125:AK127"/>
    <mergeCell ref="B101:AK101"/>
    <mergeCell ref="B102:AK102"/>
    <mergeCell ref="B104:R121"/>
    <mergeCell ref="U104:AK121"/>
    <mergeCell ref="B122:AJ122"/>
    <mergeCell ref="B123:D123"/>
    <mergeCell ref="E123:R123"/>
    <mergeCell ref="U123:W123"/>
    <mergeCell ref="X123:AK123"/>
    <mergeCell ref="AC100:AG100"/>
    <mergeCell ref="AH100:AK100"/>
    <mergeCell ref="B124:D124"/>
    <mergeCell ref="E124:R124"/>
    <mergeCell ref="U124:W124"/>
    <mergeCell ref="X124:AK124"/>
    <mergeCell ref="B96:AK96"/>
    <mergeCell ref="B97:AK97"/>
    <mergeCell ref="B98:AK98"/>
    <mergeCell ref="B99:H99"/>
    <mergeCell ref="I99:M99"/>
    <mergeCell ref="N99:Q99"/>
    <mergeCell ref="R99:V99"/>
    <mergeCell ref="W99:Y99"/>
    <mergeCell ref="Z99:AB99"/>
    <mergeCell ref="AC99:AG99"/>
    <mergeCell ref="AH99:AK99"/>
    <mergeCell ref="B100:H100"/>
    <mergeCell ref="I100:M100"/>
    <mergeCell ref="N100:Q100"/>
    <mergeCell ref="R100:V100"/>
    <mergeCell ref="W100:Y100"/>
    <mergeCell ref="Z100:AB100"/>
    <mergeCell ref="B90:AK90"/>
    <mergeCell ref="B91:F91"/>
    <mergeCell ref="G91:AK95"/>
    <mergeCell ref="B92:C92"/>
    <mergeCell ref="D92:F92"/>
    <mergeCell ref="B93:C93"/>
    <mergeCell ref="D93:F93"/>
    <mergeCell ref="B94:C94"/>
    <mergeCell ref="D94:F94"/>
    <mergeCell ref="B95:C95"/>
    <mergeCell ref="D95:F95"/>
    <mergeCell ref="T89:V89"/>
    <mergeCell ref="W89:Y89"/>
    <mergeCell ref="Z89:AB89"/>
    <mergeCell ref="AC89:AE89"/>
    <mergeCell ref="AF89:AH89"/>
    <mergeCell ref="AI89:AK89"/>
    <mergeCell ref="B89:D89"/>
    <mergeCell ref="E89:G89"/>
    <mergeCell ref="H89:J89"/>
    <mergeCell ref="K89:M89"/>
    <mergeCell ref="N89:P89"/>
    <mergeCell ref="Q89:S89"/>
    <mergeCell ref="T88:V88"/>
    <mergeCell ref="W88:Y88"/>
    <mergeCell ref="Z88:AB88"/>
    <mergeCell ref="AC88:AE88"/>
    <mergeCell ref="AF88:AH88"/>
    <mergeCell ref="AI88:AK88"/>
    <mergeCell ref="B88:D88"/>
    <mergeCell ref="E88:G88"/>
    <mergeCell ref="H88:J88"/>
    <mergeCell ref="K88:M88"/>
    <mergeCell ref="N88:P88"/>
    <mergeCell ref="Q88:S88"/>
    <mergeCell ref="B85:AE85"/>
    <mergeCell ref="AF85:AH85"/>
    <mergeCell ref="AI85:AK85"/>
    <mergeCell ref="B86:AK86"/>
    <mergeCell ref="B87:G87"/>
    <mergeCell ref="H87:M87"/>
    <mergeCell ref="N87:S87"/>
    <mergeCell ref="T87:Y87"/>
    <mergeCell ref="Z87:AE87"/>
    <mergeCell ref="AF87:AK87"/>
    <mergeCell ref="T84:V84"/>
    <mergeCell ref="W84:Y84"/>
    <mergeCell ref="Z84:AB84"/>
    <mergeCell ref="AC84:AE84"/>
    <mergeCell ref="AF84:AH84"/>
    <mergeCell ref="AI84:AK84"/>
    <mergeCell ref="B84:D84"/>
    <mergeCell ref="E84:G84"/>
    <mergeCell ref="H84:J84"/>
    <mergeCell ref="K84:M84"/>
    <mergeCell ref="N84:P84"/>
    <mergeCell ref="Q84:S84"/>
    <mergeCell ref="B81:AK81"/>
    <mergeCell ref="B82:G82"/>
    <mergeCell ref="H82:M82"/>
    <mergeCell ref="N82:S82"/>
    <mergeCell ref="T82:Y82"/>
    <mergeCell ref="Z82:AE82"/>
    <mergeCell ref="AF82:AH82"/>
    <mergeCell ref="AI82:AK82"/>
    <mergeCell ref="T83:V83"/>
    <mergeCell ref="W83:Y83"/>
    <mergeCell ref="Z83:AB83"/>
    <mergeCell ref="AC83:AE83"/>
    <mergeCell ref="AF83:AH83"/>
    <mergeCell ref="AI83:AK83"/>
    <mergeCell ref="B83:D83"/>
    <mergeCell ref="E83:G83"/>
    <mergeCell ref="H83:J83"/>
    <mergeCell ref="K83:M83"/>
    <mergeCell ref="N83:P83"/>
    <mergeCell ref="Q83:S83"/>
    <mergeCell ref="B75:AK75"/>
    <mergeCell ref="B76:AK79"/>
    <mergeCell ref="B62:L62"/>
    <mergeCell ref="M62:R62"/>
    <mergeCell ref="S62:Y62"/>
    <mergeCell ref="Z62:AE62"/>
    <mergeCell ref="AF62:AK62"/>
    <mergeCell ref="B63:AK63"/>
    <mergeCell ref="B80:AK80"/>
    <mergeCell ref="B61:L61"/>
    <mergeCell ref="M61:R61"/>
    <mergeCell ref="S61:Y61"/>
    <mergeCell ref="Z61:AE61"/>
    <mergeCell ref="AF61:AK61"/>
    <mergeCell ref="B64:AK64"/>
    <mergeCell ref="B65:AK67"/>
    <mergeCell ref="B69:AK69"/>
    <mergeCell ref="B70:AK74"/>
    <mergeCell ref="B59:L59"/>
    <mergeCell ref="M59:R59"/>
    <mergeCell ref="S59:Y59"/>
    <mergeCell ref="Z59:AE59"/>
    <mergeCell ref="AF59:AK59"/>
    <mergeCell ref="B60:L60"/>
    <mergeCell ref="M60:R60"/>
    <mergeCell ref="S60:Y60"/>
    <mergeCell ref="Z60:AE60"/>
    <mergeCell ref="AF60:AK60"/>
    <mergeCell ref="B57:L57"/>
    <mergeCell ref="M57:R57"/>
    <mergeCell ref="S57:Y57"/>
    <mergeCell ref="Z57:AE57"/>
    <mergeCell ref="AF57:AK57"/>
    <mergeCell ref="B58:L58"/>
    <mergeCell ref="M58:R58"/>
    <mergeCell ref="S58:Y58"/>
    <mergeCell ref="Z58:AE58"/>
    <mergeCell ref="AF58:AK58"/>
    <mergeCell ref="B54:AK54"/>
    <mergeCell ref="B55:AK55"/>
    <mergeCell ref="B56:L56"/>
    <mergeCell ref="M56:R56"/>
    <mergeCell ref="S56:Y56"/>
    <mergeCell ref="Z56:AE56"/>
    <mergeCell ref="AF56:AK56"/>
    <mergeCell ref="B49:L49"/>
    <mergeCell ref="M49:T49"/>
    <mergeCell ref="U49:AA49"/>
    <mergeCell ref="AB49:AF49"/>
    <mergeCell ref="AG49:AK49"/>
    <mergeCell ref="B50:L53"/>
    <mergeCell ref="M50:T53"/>
    <mergeCell ref="U50:AA53"/>
    <mergeCell ref="AB50:AF53"/>
    <mergeCell ref="AG50:AK53"/>
    <mergeCell ref="B48:C48"/>
    <mergeCell ref="D48:O48"/>
    <mergeCell ref="P48:T48"/>
    <mergeCell ref="U48:Y48"/>
    <mergeCell ref="Z48:AC48"/>
    <mergeCell ref="AD48:AK48"/>
    <mergeCell ref="B47:C47"/>
    <mergeCell ref="D47:O47"/>
    <mergeCell ref="P47:T47"/>
    <mergeCell ref="U47:Y47"/>
    <mergeCell ref="Z47:AC47"/>
    <mergeCell ref="AD47:AK47"/>
    <mergeCell ref="B42:L42"/>
    <mergeCell ref="M42:T42"/>
    <mergeCell ref="U42:AA42"/>
    <mergeCell ref="AB42:AF42"/>
    <mergeCell ref="AG42:AK42"/>
    <mergeCell ref="B43:L46"/>
    <mergeCell ref="M43:T46"/>
    <mergeCell ref="U43:AA46"/>
    <mergeCell ref="AB43:AF46"/>
    <mergeCell ref="AG43:AK46"/>
    <mergeCell ref="B41:C41"/>
    <mergeCell ref="D41:O41"/>
    <mergeCell ref="P41:T41"/>
    <mergeCell ref="U41:Y41"/>
    <mergeCell ref="Z41:AC41"/>
    <mergeCell ref="AD41:AK41"/>
    <mergeCell ref="B39:AK39"/>
    <mergeCell ref="B40:C40"/>
    <mergeCell ref="D40:O40"/>
    <mergeCell ref="P40:T40"/>
    <mergeCell ref="U40:Y40"/>
    <mergeCell ref="Z40:AC40"/>
    <mergeCell ref="AD40:AK40"/>
    <mergeCell ref="AF37:AK37"/>
    <mergeCell ref="B38:H38"/>
    <mergeCell ref="I38:J38"/>
    <mergeCell ref="K38:L38"/>
    <mergeCell ref="M38:O38"/>
    <mergeCell ref="P38:T38"/>
    <mergeCell ref="U38:Y38"/>
    <mergeCell ref="Z38:AE38"/>
    <mergeCell ref="AF38:AK38"/>
    <mergeCell ref="B37:H37"/>
    <mergeCell ref="K37:L37"/>
    <mergeCell ref="M37:O37"/>
    <mergeCell ref="P37:T37"/>
    <mergeCell ref="U37:Y37"/>
    <mergeCell ref="Z37:AE37"/>
    <mergeCell ref="B36:H36"/>
    <mergeCell ref="K36:L36"/>
    <mergeCell ref="M36:O36"/>
    <mergeCell ref="P36:T36"/>
    <mergeCell ref="U36:Y36"/>
    <mergeCell ref="Z36:AE36"/>
    <mergeCell ref="AF36:AK36"/>
    <mergeCell ref="K33:L33"/>
    <mergeCell ref="M33:O33"/>
    <mergeCell ref="P33:T33"/>
    <mergeCell ref="U33:Y33"/>
    <mergeCell ref="Z33:AE33"/>
    <mergeCell ref="AF33:AK33"/>
    <mergeCell ref="B33:H33"/>
    <mergeCell ref="B35:H35"/>
    <mergeCell ref="K35:L35"/>
    <mergeCell ref="M35:O35"/>
    <mergeCell ref="P35:T35"/>
    <mergeCell ref="U35:Y35"/>
    <mergeCell ref="Z35:AE35"/>
    <mergeCell ref="AF35:AK35"/>
    <mergeCell ref="B34:H34"/>
    <mergeCell ref="K34:L34"/>
    <mergeCell ref="M34:O34"/>
    <mergeCell ref="B30:H30"/>
    <mergeCell ref="K30:L30"/>
    <mergeCell ref="M30:O30"/>
    <mergeCell ref="P30:T30"/>
    <mergeCell ref="U30:Y30"/>
    <mergeCell ref="Z30:AE30"/>
    <mergeCell ref="AF30:AK30"/>
    <mergeCell ref="AF31:AK31"/>
    <mergeCell ref="B32:H32"/>
    <mergeCell ref="K32:L32"/>
    <mergeCell ref="M32:O32"/>
    <mergeCell ref="P32:T32"/>
    <mergeCell ref="U32:Y32"/>
    <mergeCell ref="Z32:AE32"/>
    <mergeCell ref="AF32:AK32"/>
    <mergeCell ref="B31:H31"/>
    <mergeCell ref="K31:L31"/>
    <mergeCell ref="M31:O31"/>
    <mergeCell ref="P31:T31"/>
    <mergeCell ref="U31:Y31"/>
    <mergeCell ref="Z31:AE31"/>
    <mergeCell ref="Z29:AE29"/>
    <mergeCell ref="AF29:AK29"/>
    <mergeCell ref="B29:H29"/>
    <mergeCell ref="I29:J29"/>
    <mergeCell ref="K29:L29"/>
    <mergeCell ref="M29:O29"/>
    <mergeCell ref="P29:T29"/>
    <mergeCell ref="U29:Y29"/>
    <mergeCell ref="B26:AK26"/>
    <mergeCell ref="B27:H28"/>
    <mergeCell ref="K27:O27"/>
    <mergeCell ref="P27:Y27"/>
    <mergeCell ref="Z27:AE28"/>
    <mergeCell ref="AF27:AK28"/>
    <mergeCell ref="K28:L28"/>
    <mergeCell ref="M28:O28"/>
    <mergeCell ref="P28:T28"/>
    <mergeCell ref="U28:Y28"/>
    <mergeCell ref="AF24:AK24"/>
    <mergeCell ref="B25:H25"/>
    <mergeCell ref="I25:L25"/>
    <mergeCell ref="M25:O25"/>
    <mergeCell ref="P25:T25"/>
    <mergeCell ref="U25:Y25"/>
    <mergeCell ref="Z25:AE25"/>
    <mergeCell ref="AF25:AK25"/>
    <mergeCell ref="B24:H24"/>
    <mergeCell ref="I24:L24"/>
    <mergeCell ref="M24:O24"/>
    <mergeCell ref="P24:T24"/>
    <mergeCell ref="U24:Y24"/>
    <mergeCell ref="Z24:AE24"/>
    <mergeCell ref="B16:G16"/>
    <mergeCell ref="H16:AK16"/>
    <mergeCell ref="B21:H22"/>
    <mergeCell ref="I21:O21"/>
    <mergeCell ref="P21:Y21"/>
    <mergeCell ref="Z21:AE22"/>
    <mergeCell ref="AF21:AK23"/>
    <mergeCell ref="I22:L22"/>
    <mergeCell ref="M22:O22"/>
    <mergeCell ref="P22:T22"/>
    <mergeCell ref="U22:Y22"/>
    <mergeCell ref="B23:AE23"/>
    <mergeCell ref="B18:E18"/>
    <mergeCell ref="F18:Y18"/>
    <mergeCell ref="Z18:AA18"/>
    <mergeCell ref="AB18:AK18"/>
    <mergeCell ref="P34:T34"/>
    <mergeCell ref="U34:Y34"/>
    <mergeCell ref="Z34:AE34"/>
    <mergeCell ref="AF34:AK34"/>
    <mergeCell ref="AT16:AY16"/>
    <mergeCell ref="B8:H11"/>
    <mergeCell ref="I8:AA8"/>
    <mergeCell ref="AB8:AE8"/>
    <mergeCell ref="AF8:AK8"/>
    <mergeCell ref="I9:AA11"/>
    <mergeCell ref="AB9:AE9"/>
    <mergeCell ref="AF9:AK9"/>
    <mergeCell ref="AB10:AE10"/>
    <mergeCell ref="AF10:AK10"/>
    <mergeCell ref="AB11:AE11"/>
    <mergeCell ref="B17:E17"/>
    <mergeCell ref="F17:Y17"/>
    <mergeCell ref="Z17:AA17"/>
    <mergeCell ref="AB17:AK17"/>
    <mergeCell ref="B19:AK19"/>
    <mergeCell ref="B20:AK20"/>
    <mergeCell ref="AF11:AK11"/>
    <mergeCell ref="B13:AK14"/>
    <mergeCell ref="B15:AK15"/>
  </mergeCells>
  <pageMargins left="0.70866141732283516" right="0.70866141732283516" top="1.1417322834645671" bottom="1.1417322834645671" header="0.74803149606299213" footer="0.74803149606299213"/>
  <pageSetup scale="45" fitToWidth="0" fitToHeight="0" orientation="portrait" r:id="rId1"/>
  <headerFooter alignWithMargins="0"/>
  <rowBreaks count="1" manualBreakCount="1">
    <brk id="45" max="36"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121"/>
  <sheetViews>
    <sheetView topLeftCell="A100" zoomScale="75" zoomScaleNormal="75" workbookViewId="0">
      <selection activeCell="B121" sqref="B121"/>
    </sheetView>
  </sheetViews>
  <sheetFormatPr baseColWidth="10" defaultRowHeight="13.2"/>
  <cols>
    <col min="1" max="1" width="5.5" style="50" customWidth="1"/>
    <col min="2" max="2" width="52.59765625" style="67" customWidth="1"/>
    <col min="3" max="3" width="7.09765625" style="50" customWidth="1"/>
    <col min="4" max="4" width="8.8984375" style="50" customWidth="1"/>
    <col min="5" max="5" width="11.69921875" style="68" customWidth="1"/>
    <col min="6" max="6" width="4.19921875" style="50" customWidth="1"/>
    <col min="7" max="7" width="15.5" style="69" customWidth="1"/>
    <col min="8" max="8" width="20.09765625" style="70" customWidth="1"/>
    <col min="9" max="9" width="8.69921875" style="70" customWidth="1"/>
    <col min="10" max="10" width="5.3984375" style="76" customWidth="1"/>
    <col min="11" max="11" width="7.3984375" style="281" customWidth="1"/>
    <col min="12" max="12" width="16.5" style="50" customWidth="1"/>
    <col min="13" max="13" width="14.59765625" style="50" customWidth="1"/>
    <col min="14" max="14" width="20" style="50" customWidth="1"/>
    <col min="15" max="15" width="17.5" style="50" customWidth="1"/>
    <col min="16" max="188" width="8" style="50" customWidth="1"/>
    <col min="189" max="189" width="10" style="50" customWidth="1"/>
    <col min="190" max="190" width="61.19921875" style="50" customWidth="1"/>
    <col min="191" max="191" width="10" style="50" customWidth="1"/>
    <col min="192" max="192" width="9.69921875" style="50" bestFit="1" customWidth="1"/>
    <col min="193" max="193" width="9.09765625" style="50" customWidth="1"/>
    <col min="194" max="194" width="12" style="50" bestFit="1" customWidth="1"/>
    <col min="195" max="195" width="14.5" style="50" bestFit="1" customWidth="1"/>
    <col min="196" max="196" width="16.5" style="50" customWidth="1"/>
    <col min="197" max="197" width="10.5" style="50" bestFit="1" customWidth="1"/>
    <col min="198" max="444" width="8" style="50" customWidth="1"/>
    <col min="445" max="445" width="10" style="50" customWidth="1"/>
    <col min="446" max="446" width="61.19921875" style="50" customWidth="1"/>
    <col min="447" max="447" width="10" style="50" customWidth="1"/>
    <col min="448" max="448" width="9.69921875" style="50" bestFit="1" customWidth="1"/>
    <col min="449" max="449" width="9.09765625" style="50" customWidth="1"/>
    <col min="450" max="450" width="12" style="50" bestFit="1" customWidth="1"/>
    <col min="451" max="451" width="14.5" style="50" bestFit="1" customWidth="1"/>
    <col min="452" max="452" width="16.5" style="50" customWidth="1"/>
    <col min="453" max="453" width="10.5" style="50" bestFit="1" customWidth="1"/>
    <col min="454" max="700" width="8" style="50" customWidth="1"/>
    <col min="701" max="701" width="10" style="50" customWidth="1"/>
    <col min="702" max="702" width="61.19921875" style="50" customWidth="1"/>
    <col min="703" max="703" width="10" style="50" customWidth="1"/>
    <col min="704" max="704" width="9.69921875" style="50" bestFit="1" customWidth="1"/>
    <col min="705" max="705" width="9.09765625" style="50" customWidth="1"/>
    <col min="706" max="706" width="12" style="50" bestFit="1" customWidth="1"/>
    <col min="707" max="707" width="14.5" style="50" bestFit="1" customWidth="1"/>
    <col min="708" max="708" width="16.5" style="50" customWidth="1"/>
    <col min="709" max="709" width="10.5" style="50" bestFit="1" customWidth="1"/>
    <col min="710" max="956" width="8" style="50" customWidth="1"/>
    <col min="957" max="957" width="10" style="50" customWidth="1"/>
    <col min="958" max="958" width="61.19921875" style="50" customWidth="1"/>
    <col min="959" max="959" width="10" style="50" customWidth="1"/>
    <col min="960" max="960" width="9.69921875" style="50" bestFit="1" customWidth="1"/>
    <col min="961" max="961" width="9.09765625" style="50" customWidth="1"/>
    <col min="962" max="962" width="12" style="50" bestFit="1" customWidth="1"/>
    <col min="963" max="963" width="14.5" style="50" bestFit="1" customWidth="1"/>
    <col min="964" max="964" width="16.5" style="50" customWidth="1"/>
    <col min="965" max="965" width="10.5" style="50" bestFit="1" customWidth="1"/>
    <col min="966" max="1212" width="8" style="50" customWidth="1"/>
    <col min="1213" max="1213" width="10" style="50" customWidth="1"/>
    <col min="1214" max="1214" width="61.19921875" style="50" customWidth="1"/>
    <col min="1215" max="1215" width="10" style="50" customWidth="1"/>
    <col min="1216" max="1216" width="9.69921875" style="50" bestFit="1" customWidth="1"/>
    <col min="1217" max="1217" width="9.09765625" style="50" customWidth="1"/>
    <col min="1218" max="1218" width="12" style="50" bestFit="1" customWidth="1"/>
    <col min="1219" max="1219" width="14.5" style="50" bestFit="1" customWidth="1"/>
    <col min="1220" max="1220" width="16.5" style="50" customWidth="1"/>
    <col min="1221" max="1221" width="10.5" style="50" bestFit="1" customWidth="1"/>
    <col min="1222" max="1468" width="8" style="50" customWidth="1"/>
    <col min="1469" max="1469" width="10" style="50" customWidth="1"/>
    <col min="1470" max="1470" width="61.19921875" style="50" customWidth="1"/>
    <col min="1471" max="1471" width="10" style="50" customWidth="1"/>
    <col min="1472" max="1472" width="9.69921875" style="50" bestFit="1" customWidth="1"/>
    <col min="1473" max="1473" width="9.09765625" style="50" customWidth="1"/>
    <col min="1474" max="1474" width="12" style="50" bestFit="1" customWidth="1"/>
    <col min="1475" max="1475" width="14.5" style="50" bestFit="1" customWidth="1"/>
    <col min="1476" max="1476" width="16.5" style="50" customWidth="1"/>
    <col min="1477" max="1477" width="10.5" style="50" bestFit="1" customWidth="1"/>
    <col min="1478" max="1724" width="8" style="50" customWidth="1"/>
    <col min="1725" max="1725" width="10" style="50" customWidth="1"/>
    <col min="1726" max="1726" width="61.19921875" style="50" customWidth="1"/>
    <col min="1727" max="1727" width="10" style="50" customWidth="1"/>
    <col min="1728" max="1728" width="9.69921875" style="50" bestFit="1" customWidth="1"/>
    <col min="1729" max="1729" width="9.09765625" style="50" customWidth="1"/>
    <col min="1730" max="1730" width="12" style="50" bestFit="1" customWidth="1"/>
    <col min="1731" max="1731" width="14.5" style="50" bestFit="1" customWidth="1"/>
    <col min="1732" max="1732" width="16.5" style="50" customWidth="1"/>
    <col min="1733" max="1733" width="10.5" style="50" bestFit="1" customWidth="1"/>
    <col min="1734" max="1980" width="8" style="50" customWidth="1"/>
    <col min="1981" max="1981" width="10" style="50" customWidth="1"/>
    <col min="1982" max="1982" width="61.19921875" style="50" customWidth="1"/>
    <col min="1983" max="1983" width="10" style="50" customWidth="1"/>
    <col min="1984" max="1984" width="9.69921875" style="50" bestFit="1" customWidth="1"/>
    <col min="1985" max="1985" width="9.09765625" style="50" customWidth="1"/>
    <col min="1986" max="1986" width="12" style="50" bestFit="1" customWidth="1"/>
    <col min="1987" max="1987" width="14.5" style="50" bestFit="1" customWidth="1"/>
    <col min="1988" max="1988" width="16.5" style="50" customWidth="1"/>
    <col min="1989" max="1989" width="10.5" style="50" bestFit="1" customWidth="1"/>
    <col min="1990" max="2236" width="8" style="50" customWidth="1"/>
    <col min="2237" max="2237" width="10" style="50" customWidth="1"/>
    <col min="2238" max="2238" width="61.19921875" style="50" customWidth="1"/>
    <col min="2239" max="2239" width="10" style="50" customWidth="1"/>
    <col min="2240" max="2240" width="9.69921875" style="50" bestFit="1" customWidth="1"/>
    <col min="2241" max="2241" width="9.09765625" style="50" customWidth="1"/>
    <col min="2242" max="2242" width="12" style="50" bestFit="1" customWidth="1"/>
    <col min="2243" max="2243" width="14.5" style="50" bestFit="1" customWidth="1"/>
    <col min="2244" max="2244" width="16.5" style="50" customWidth="1"/>
    <col min="2245" max="2245" width="10.5" style="50" bestFit="1" customWidth="1"/>
    <col min="2246" max="2492" width="8" style="50" customWidth="1"/>
    <col min="2493" max="2493" width="10" style="50" customWidth="1"/>
    <col min="2494" max="2494" width="61.19921875" style="50" customWidth="1"/>
    <col min="2495" max="2495" width="10" style="50" customWidth="1"/>
    <col min="2496" max="2496" width="9.69921875" style="50" bestFit="1" customWidth="1"/>
    <col min="2497" max="2497" width="9.09765625" style="50" customWidth="1"/>
    <col min="2498" max="2498" width="12" style="50" bestFit="1" customWidth="1"/>
    <col min="2499" max="2499" width="14.5" style="50" bestFit="1" customWidth="1"/>
    <col min="2500" max="2500" width="16.5" style="50" customWidth="1"/>
    <col min="2501" max="2501" width="10.5" style="50" bestFit="1" customWidth="1"/>
    <col min="2502" max="2748" width="8" style="50" customWidth="1"/>
    <col min="2749" max="2749" width="10" style="50" customWidth="1"/>
    <col min="2750" max="2750" width="61.19921875" style="50" customWidth="1"/>
    <col min="2751" max="2751" width="10" style="50" customWidth="1"/>
    <col min="2752" max="2752" width="9.69921875" style="50" bestFit="1" customWidth="1"/>
    <col min="2753" max="2753" width="9.09765625" style="50" customWidth="1"/>
    <col min="2754" max="2754" width="12" style="50" bestFit="1" customWidth="1"/>
    <col min="2755" max="2755" width="14.5" style="50" bestFit="1" customWidth="1"/>
    <col min="2756" max="2756" width="16.5" style="50" customWidth="1"/>
    <col min="2757" max="2757" width="10.5" style="50" bestFit="1" customWidth="1"/>
    <col min="2758" max="3004" width="8" style="50" customWidth="1"/>
    <col min="3005" max="3005" width="10" style="50" customWidth="1"/>
    <col min="3006" max="3006" width="61.19921875" style="50" customWidth="1"/>
    <col min="3007" max="3007" width="10" style="50" customWidth="1"/>
    <col min="3008" max="3008" width="9.69921875" style="50" bestFit="1" customWidth="1"/>
    <col min="3009" max="3009" width="9.09765625" style="50" customWidth="1"/>
    <col min="3010" max="3010" width="12" style="50" bestFit="1" customWidth="1"/>
    <col min="3011" max="3011" width="14.5" style="50" bestFit="1" customWidth="1"/>
    <col min="3012" max="3012" width="16.5" style="50" customWidth="1"/>
    <col min="3013" max="3013" width="10.5" style="50" bestFit="1" customWidth="1"/>
    <col min="3014" max="3260" width="8" style="50" customWidth="1"/>
    <col min="3261" max="3261" width="10" style="50" customWidth="1"/>
    <col min="3262" max="3262" width="61.19921875" style="50" customWidth="1"/>
    <col min="3263" max="3263" width="10" style="50" customWidth="1"/>
    <col min="3264" max="3264" width="9.69921875" style="50" bestFit="1" customWidth="1"/>
    <col min="3265" max="3265" width="9.09765625" style="50" customWidth="1"/>
    <col min="3266" max="3266" width="12" style="50" bestFit="1" customWidth="1"/>
    <col min="3267" max="3267" width="14.5" style="50" bestFit="1" customWidth="1"/>
    <col min="3268" max="3268" width="16.5" style="50" customWidth="1"/>
    <col min="3269" max="3269" width="10.5" style="50" bestFit="1" customWidth="1"/>
    <col min="3270" max="3516" width="8" style="50" customWidth="1"/>
    <col min="3517" max="3517" width="10" style="50" customWidth="1"/>
    <col min="3518" max="3518" width="61.19921875" style="50" customWidth="1"/>
    <col min="3519" max="3519" width="10" style="50" customWidth="1"/>
    <col min="3520" max="3520" width="9.69921875" style="50" bestFit="1" customWidth="1"/>
    <col min="3521" max="3521" width="9.09765625" style="50" customWidth="1"/>
    <col min="3522" max="3522" width="12" style="50" bestFit="1" customWidth="1"/>
    <col min="3523" max="3523" width="14.5" style="50" bestFit="1" customWidth="1"/>
    <col min="3524" max="3524" width="16.5" style="50" customWidth="1"/>
    <col min="3525" max="3525" width="10.5" style="50" bestFit="1" customWidth="1"/>
    <col min="3526" max="3772" width="8" style="50" customWidth="1"/>
    <col min="3773" max="3773" width="10" style="50" customWidth="1"/>
    <col min="3774" max="3774" width="61.19921875" style="50" customWidth="1"/>
    <col min="3775" max="3775" width="10" style="50" customWidth="1"/>
    <col min="3776" max="3776" width="9.69921875" style="50" bestFit="1" customWidth="1"/>
    <col min="3777" max="3777" width="9.09765625" style="50" customWidth="1"/>
    <col min="3778" max="3778" width="12" style="50" bestFit="1" customWidth="1"/>
    <col min="3779" max="3779" width="14.5" style="50" bestFit="1" customWidth="1"/>
    <col min="3780" max="3780" width="16.5" style="50" customWidth="1"/>
    <col min="3781" max="3781" width="10.5" style="50" bestFit="1" customWidth="1"/>
    <col min="3782" max="4028" width="8" style="50" customWidth="1"/>
    <col min="4029" max="4029" width="10" style="50" customWidth="1"/>
    <col min="4030" max="4030" width="61.19921875" style="50" customWidth="1"/>
    <col min="4031" max="4031" width="10" style="50" customWidth="1"/>
    <col min="4032" max="4032" width="9.69921875" style="50" bestFit="1" customWidth="1"/>
    <col min="4033" max="4033" width="9.09765625" style="50" customWidth="1"/>
    <col min="4034" max="4034" width="12" style="50" bestFit="1" customWidth="1"/>
    <col min="4035" max="4035" width="14.5" style="50" bestFit="1" customWidth="1"/>
    <col min="4036" max="4036" width="16.5" style="50" customWidth="1"/>
    <col min="4037" max="4037" width="10.5" style="50" bestFit="1" customWidth="1"/>
    <col min="4038" max="4284" width="8" style="50" customWidth="1"/>
    <col min="4285" max="4285" width="10" style="50" customWidth="1"/>
    <col min="4286" max="4286" width="61.19921875" style="50" customWidth="1"/>
    <col min="4287" max="4287" width="10" style="50" customWidth="1"/>
    <col min="4288" max="4288" width="9.69921875" style="50" bestFit="1" customWidth="1"/>
    <col min="4289" max="4289" width="9.09765625" style="50" customWidth="1"/>
    <col min="4290" max="4290" width="12" style="50" bestFit="1" customWidth="1"/>
    <col min="4291" max="4291" width="14.5" style="50" bestFit="1" customWidth="1"/>
    <col min="4292" max="4292" width="16.5" style="50" customWidth="1"/>
    <col min="4293" max="4293" width="10.5" style="50" bestFit="1" customWidth="1"/>
    <col min="4294" max="4540" width="8" style="50" customWidth="1"/>
    <col min="4541" max="4541" width="10" style="50" customWidth="1"/>
    <col min="4542" max="4542" width="61.19921875" style="50" customWidth="1"/>
    <col min="4543" max="4543" width="10" style="50" customWidth="1"/>
    <col min="4544" max="4544" width="9.69921875" style="50" bestFit="1" customWidth="1"/>
    <col min="4545" max="4545" width="9.09765625" style="50" customWidth="1"/>
    <col min="4546" max="4546" width="12" style="50" bestFit="1" customWidth="1"/>
    <col min="4547" max="4547" width="14.5" style="50" bestFit="1" customWidth="1"/>
    <col min="4548" max="4548" width="16.5" style="50" customWidth="1"/>
    <col min="4549" max="4549" width="10.5" style="50" bestFit="1" customWidth="1"/>
    <col min="4550" max="4796" width="8" style="50" customWidth="1"/>
    <col min="4797" max="4797" width="10" style="50" customWidth="1"/>
    <col min="4798" max="4798" width="61.19921875" style="50" customWidth="1"/>
    <col min="4799" max="4799" width="10" style="50" customWidth="1"/>
    <col min="4800" max="4800" width="9.69921875" style="50" bestFit="1" customWidth="1"/>
    <col min="4801" max="4801" width="9.09765625" style="50" customWidth="1"/>
    <col min="4802" max="4802" width="12" style="50" bestFit="1" customWidth="1"/>
    <col min="4803" max="4803" width="14.5" style="50" bestFit="1" customWidth="1"/>
    <col min="4804" max="4804" width="16.5" style="50" customWidth="1"/>
    <col min="4805" max="4805" width="10.5" style="50" bestFit="1" customWidth="1"/>
    <col min="4806" max="5052" width="8" style="50" customWidth="1"/>
    <col min="5053" max="5053" width="10" style="50" customWidth="1"/>
    <col min="5054" max="5054" width="61.19921875" style="50" customWidth="1"/>
    <col min="5055" max="5055" width="10" style="50" customWidth="1"/>
    <col min="5056" max="5056" width="9.69921875" style="50" bestFit="1" customWidth="1"/>
    <col min="5057" max="5057" width="9.09765625" style="50" customWidth="1"/>
    <col min="5058" max="5058" width="12" style="50" bestFit="1" customWidth="1"/>
    <col min="5059" max="5059" width="14.5" style="50" bestFit="1" customWidth="1"/>
    <col min="5060" max="5060" width="16.5" style="50" customWidth="1"/>
    <col min="5061" max="5061" width="10.5" style="50" bestFit="1" customWidth="1"/>
    <col min="5062" max="5308" width="8" style="50" customWidth="1"/>
    <col min="5309" max="5309" width="10" style="50" customWidth="1"/>
    <col min="5310" max="5310" width="61.19921875" style="50" customWidth="1"/>
    <col min="5311" max="5311" width="10" style="50" customWidth="1"/>
    <col min="5312" max="5312" width="9.69921875" style="50" bestFit="1" customWidth="1"/>
    <col min="5313" max="5313" width="9.09765625" style="50" customWidth="1"/>
    <col min="5314" max="5314" width="12" style="50" bestFit="1" customWidth="1"/>
    <col min="5315" max="5315" width="14.5" style="50" bestFit="1" customWidth="1"/>
    <col min="5316" max="5316" width="16.5" style="50" customWidth="1"/>
    <col min="5317" max="5317" width="10.5" style="50" bestFit="1" customWidth="1"/>
    <col min="5318" max="5564" width="8" style="50" customWidth="1"/>
    <col min="5565" max="5565" width="10" style="50" customWidth="1"/>
    <col min="5566" max="5566" width="61.19921875" style="50" customWidth="1"/>
    <col min="5567" max="5567" width="10" style="50" customWidth="1"/>
    <col min="5568" max="5568" width="9.69921875" style="50" bestFit="1" customWidth="1"/>
    <col min="5569" max="5569" width="9.09765625" style="50" customWidth="1"/>
    <col min="5570" max="5570" width="12" style="50" bestFit="1" customWidth="1"/>
    <col min="5571" max="5571" width="14.5" style="50" bestFit="1" customWidth="1"/>
    <col min="5572" max="5572" width="16.5" style="50" customWidth="1"/>
    <col min="5573" max="5573" width="10.5" style="50" bestFit="1" customWidth="1"/>
    <col min="5574" max="5820" width="8" style="50" customWidth="1"/>
    <col min="5821" max="5821" width="10" style="50" customWidth="1"/>
    <col min="5822" max="5822" width="61.19921875" style="50" customWidth="1"/>
    <col min="5823" max="5823" width="10" style="50" customWidth="1"/>
    <col min="5824" max="5824" width="9.69921875" style="50" bestFit="1" customWidth="1"/>
    <col min="5825" max="5825" width="9.09765625" style="50" customWidth="1"/>
    <col min="5826" max="5826" width="12" style="50" bestFit="1" customWidth="1"/>
    <col min="5827" max="5827" width="14.5" style="50" bestFit="1" customWidth="1"/>
    <col min="5828" max="5828" width="16.5" style="50" customWidth="1"/>
    <col min="5829" max="5829" width="10.5" style="50" bestFit="1" customWidth="1"/>
    <col min="5830" max="6076" width="8" style="50" customWidth="1"/>
    <col min="6077" max="6077" width="10" style="50" customWidth="1"/>
    <col min="6078" max="6078" width="61.19921875" style="50" customWidth="1"/>
    <col min="6079" max="6079" width="10" style="50" customWidth="1"/>
    <col min="6080" max="6080" width="9.69921875" style="50" bestFit="1" customWidth="1"/>
    <col min="6081" max="6081" width="9.09765625" style="50" customWidth="1"/>
    <col min="6082" max="6082" width="12" style="50" bestFit="1" customWidth="1"/>
    <col min="6083" max="6083" width="14.5" style="50" bestFit="1" customWidth="1"/>
    <col min="6084" max="6084" width="16.5" style="50" customWidth="1"/>
    <col min="6085" max="6085" width="10.5" style="50" bestFit="1" customWidth="1"/>
    <col min="6086" max="6332" width="8" style="50" customWidth="1"/>
    <col min="6333" max="6333" width="10" style="50" customWidth="1"/>
    <col min="6334" max="6334" width="61.19921875" style="50" customWidth="1"/>
    <col min="6335" max="6335" width="10" style="50" customWidth="1"/>
    <col min="6336" max="6336" width="9.69921875" style="50" bestFit="1" customWidth="1"/>
    <col min="6337" max="6337" width="9.09765625" style="50" customWidth="1"/>
    <col min="6338" max="6338" width="12" style="50" bestFit="1" customWidth="1"/>
    <col min="6339" max="6339" width="14.5" style="50" bestFit="1" customWidth="1"/>
    <col min="6340" max="6340" width="16.5" style="50" customWidth="1"/>
    <col min="6341" max="6341" width="10.5" style="50" bestFit="1" customWidth="1"/>
    <col min="6342" max="6588" width="8" style="50" customWidth="1"/>
    <col min="6589" max="6589" width="10" style="50" customWidth="1"/>
    <col min="6590" max="6590" width="61.19921875" style="50" customWidth="1"/>
    <col min="6591" max="6591" width="10" style="50" customWidth="1"/>
    <col min="6592" max="6592" width="9.69921875" style="50" bestFit="1" customWidth="1"/>
    <col min="6593" max="6593" width="9.09765625" style="50" customWidth="1"/>
    <col min="6594" max="6594" width="12" style="50" bestFit="1" customWidth="1"/>
    <col min="6595" max="6595" width="14.5" style="50" bestFit="1" customWidth="1"/>
    <col min="6596" max="6596" width="16.5" style="50" customWidth="1"/>
    <col min="6597" max="6597" width="10.5" style="50" bestFit="1" customWidth="1"/>
    <col min="6598" max="6844" width="8" style="50" customWidth="1"/>
    <col min="6845" max="6845" width="10" style="50" customWidth="1"/>
    <col min="6846" max="6846" width="61.19921875" style="50" customWidth="1"/>
    <col min="6847" max="6847" width="10" style="50" customWidth="1"/>
    <col min="6848" max="6848" width="9.69921875" style="50" bestFit="1" customWidth="1"/>
    <col min="6849" max="6849" width="9.09765625" style="50" customWidth="1"/>
    <col min="6850" max="6850" width="12" style="50" bestFit="1" customWidth="1"/>
    <col min="6851" max="6851" width="14.5" style="50" bestFit="1" customWidth="1"/>
    <col min="6852" max="6852" width="16.5" style="50" customWidth="1"/>
    <col min="6853" max="6853" width="10.5" style="50" bestFit="1" customWidth="1"/>
    <col min="6854" max="7100" width="8" style="50" customWidth="1"/>
    <col min="7101" max="7101" width="10" style="50" customWidth="1"/>
    <col min="7102" max="7102" width="61.19921875" style="50" customWidth="1"/>
    <col min="7103" max="7103" width="10" style="50" customWidth="1"/>
    <col min="7104" max="7104" width="9.69921875" style="50" bestFit="1" customWidth="1"/>
    <col min="7105" max="7105" width="9.09765625" style="50" customWidth="1"/>
    <col min="7106" max="7106" width="12" style="50" bestFit="1" customWidth="1"/>
    <col min="7107" max="7107" width="14.5" style="50" bestFit="1" customWidth="1"/>
    <col min="7108" max="7108" width="16.5" style="50" customWidth="1"/>
    <col min="7109" max="7109" width="10.5" style="50" bestFit="1" customWidth="1"/>
    <col min="7110" max="7356" width="8" style="50" customWidth="1"/>
    <col min="7357" max="7357" width="10" style="50" customWidth="1"/>
    <col min="7358" max="7358" width="61.19921875" style="50" customWidth="1"/>
    <col min="7359" max="7359" width="10" style="50" customWidth="1"/>
    <col min="7360" max="7360" width="9.69921875" style="50" bestFit="1" customWidth="1"/>
    <col min="7361" max="7361" width="9.09765625" style="50" customWidth="1"/>
    <col min="7362" max="7362" width="12" style="50" bestFit="1" customWidth="1"/>
    <col min="7363" max="7363" width="14.5" style="50" bestFit="1" customWidth="1"/>
    <col min="7364" max="7364" width="16.5" style="50" customWidth="1"/>
    <col min="7365" max="7365" width="10.5" style="50" bestFit="1" customWidth="1"/>
    <col min="7366" max="7612" width="8" style="50" customWidth="1"/>
    <col min="7613" max="7613" width="10" style="50" customWidth="1"/>
    <col min="7614" max="7614" width="61.19921875" style="50" customWidth="1"/>
    <col min="7615" max="7615" width="10" style="50" customWidth="1"/>
    <col min="7616" max="7616" width="9.69921875" style="50" bestFit="1" customWidth="1"/>
    <col min="7617" max="7617" width="9.09765625" style="50" customWidth="1"/>
    <col min="7618" max="7618" width="12" style="50" bestFit="1" customWidth="1"/>
    <col min="7619" max="7619" width="14.5" style="50" bestFit="1" customWidth="1"/>
    <col min="7620" max="7620" width="16.5" style="50" customWidth="1"/>
    <col min="7621" max="7621" width="10.5" style="50" bestFit="1" customWidth="1"/>
    <col min="7622" max="7868" width="8" style="50" customWidth="1"/>
    <col min="7869" max="7869" width="10" style="50" customWidth="1"/>
    <col min="7870" max="7870" width="61.19921875" style="50" customWidth="1"/>
    <col min="7871" max="7871" width="10" style="50" customWidth="1"/>
    <col min="7872" max="7872" width="9.69921875" style="50" bestFit="1" customWidth="1"/>
    <col min="7873" max="7873" width="9.09765625" style="50" customWidth="1"/>
    <col min="7874" max="7874" width="12" style="50" bestFit="1" customWidth="1"/>
    <col min="7875" max="7875" width="14.5" style="50" bestFit="1" customWidth="1"/>
    <col min="7876" max="7876" width="16.5" style="50" customWidth="1"/>
    <col min="7877" max="7877" width="10.5" style="50" bestFit="1" customWidth="1"/>
    <col min="7878" max="8124" width="8" style="50" customWidth="1"/>
    <col min="8125" max="8125" width="10" style="50" customWidth="1"/>
    <col min="8126" max="8126" width="61.19921875" style="50" customWidth="1"/>
    <col min="8127" max="8127" width="10" style="50" customWidth="1"/>
    <col min="8128" max="8128" width="9.69921875" style="50" bestFit="1" customWidth="1"/>
    <col min="8129" max="8129" width="9.09765625" style="50" customWidth="1"/>
    <col min="8130" max="8130" width="12" style="50" bestFit="1" customWidth="1"/>
    <col min="8131" max="8131" width="14.5" style="50" bestFit="1" customWidth="1"/>
    <col min="8132" max="8132" width="16.5" style="50" customWidth="1"/>
    <col min="8133" max="8133" width="10.5" style="50" bestFit="1" customWidth="1"/>
    <col min="8134" max="8380" width="8" style="50" customWidth="1"/>
    <col min="8381" max="8381" width="10" style="50" customWidth="1"/>
    <col min="8382" max="8382" width="61.19921875" style="50" customWidth="1"/>
    <col min="8383" max="8383" width="10" style="50" customWidth="1"/>
    <col min="8384" max="8384" width="9.69921875" style="50" bestFit="1" customWidth="1"/>
    <col min="8385" max="8385" width="9.09765625" style="50" customWidth="1"/>
    <col min="8386" max="8386" width="12" style="50" bestFit="1" customWidth="1"/>
    <col min="8387" max="8387" width="14.5" style="50" bestFit="1" customWidth="1"/>
    <col min="8388" max="8388" width="16.5" style="50" customWidth="1"/>
    <col min="8389" max="8389" width="10.5" style="50" bestFit="1" customWidth="1"/>
    <col min="8390" max="8636" width="8" style="50" customWidth="1"/>
    <col min="8637" max="8637" width="10" style="50" customWidth="1"/>
    <col min="8638" max="8638" width="61.19921875" style="50" customWidth="1"/>
    <col min="8639" max="8639" width="10" style="50" customWidth="1"/>
    <col min="8640" max="8640" width="9.69921875" style="50" bestFit="1" customWidth="1"/>
    <col min="8641" max="8641" width="9.09765625" style="50" customWidth="1"/>
    <col min="8642" max="8642" width="12" style="50" bestFit="1" customWidth="1"/>
    <col min="8643" max="8643" width="14.5" style="50" bestFit="1" customWidth="1"/>
    <col min="8644" max="8644" width="16.5" style="50" customWidth="1"/>
    <col min="8645" max="8645" width="10.5" style="50" bestFit="1" customWidth="1"/>
    <col min="8646" max="8892" width="8" style="50" customWidth="1"/>
    <col min="8893" max="8893" width="10" style="50" customWidth="1"/>
    <col min="8894" max="8894" width="61.19921875" style="50" customWidth="1"/>
    <col min="8895" max="8895" width="10" style="50" customWidth="1"/>
    <col min="8896" max="8896" width="9.69921875" style="50" bestFit="1" customWidth="1"/>
    <col min="8897" max="8897" width="9.09765625" style="50" customWidth="1"/>
    <col min="8898" max="8898" width="12" style="50" bestFit="1" customWidth="1"/>
    <col min="8899" max="8899" width="14.5" style="50" bestFit="1" customWidth="1"/>
    <col min="8900" max="8900" width="16.5" style="50" customWidth="1"/>
    <col min="8901" max="8901" width="10.5" style="50" bestFit="1" customWidth="1"/>
    <col min="8902" max="9148" width="8" style="50" customWidth="1"/>
    <col min="9149" max="9149" width="10" style="50" customWidth="1"/>
    <col min="9150" max="9150" width="61.19921875" style="50" customWidth="1"/>
    <col min="9151" max="9151" width="10" style="50" customWidth="1"/>
    <col min="9152" max="9152" width="9.69921875" style="50" bestFit="1" customWidth="1"/>
    <col min="9153" max="9153" width="9.09765625" style="50" customWidth="1"/>
    <col min="9154" max="9154" width="12" style="50" bestFit="1" customWidth="1"/>
    <col min="9155" max="9155" width="14.5" style="50" bestFit="1" customWidth="1"/>
    <col min="9156" max="9156" width="16.5" style="50" customWidth="1"/>
    <col min="9157" max="9157" width="10.5" style="50" bestFit="1" customWidth="1"/>
    <col min="9158" max="9404" width="8" style="50" customWidth="1"/>
    <col min="9405" max="9405" width="10" style="50" customWidth="1"/>
    <col min="9406" max="9406" width="61.19921875" style="50" customWidth="1"/>
    <col min="9407" max="9407" width="10" style="50" customWidth="1"/>
    <col min="9408" max="9408" width="9.69921875" style="50" bestFit="1" customWidth="1"/>
    <col min="9409" max="9409" width="9.09765625" style="50" customWidth="1"/>
    <col min="9410" max="9410" width="12" style="50" bestFit="1" customWidth="1"/>
    <col min="9411" max="9411" width="14.5" style="50" bestFit="1" customWidth="1"/>
    <col min="9412" max="9412" width="16.5" style="50" customWidth="1"/>
    <col min="9413" max="9413" width="10.5" style="50" bestFit="1" customWidth="1"/>
    <col min="9414" max="9660" width="8" style="50" customWidth="1"/>
    <col min="9661" max="9661" width="10" style="50" customWidth="1"/>
    <col min="9662" max="9662" width="61.19921875" style="50" customWidth="1"/>
    <col min="9663" max="9663" width="10" style="50" customWidth="1"/>
    <col min="9664" max="9664" width="9.69921875" style="50" bestFit="1" customWidth="1"/>
    <col min="9665" max="9665" width="9.09765625" style="50" customWidth="1"/>
    <col min="9666" max="9666" width="12" style="50" bestFit="1" customWidth="1"/>
    <col min="9667" max="9667" width="14.5" style="50" bestFit="1" customWidth="1"/>
    <col min="9668" max="9668" width="16.5" style="50" customWidth="1"/>
    <col min="9669" max="9669" width="10.5" style="50" bestFit="1" customWidth="1"/>
    <col min="9670" max="9916" width="8" style="50" customWidth="1"/>
    <col min="9917" max="9917" width="10" style="50" customWidth="1"/>
    <col min="9918" max="9918" width="61.19921875" style="50" customWidth="1"/>
    <col min="9919" max="9919" width="10" style="50" customWidth="1"/>
    <col min="9920" max="9920" width="9.69921875" style="50" bestFit="1" customWidth="1"/>
    <col min="9921" max="9921" width="9.09765625" style="50" customWidth="1"/>
    <col min="9922" max="9922" width="12" style="50" bestFit="1" customWidth="1"/>
    <col min="9923" max="9923" width="14.5" style="50" bestFit="1" customWidth="1"/>
    <col min="9924" max="9924" width="16.5" style="50" customWidth="1"/>
    <col min="9925" max="9925" width="10.5" style="50" bestFit="1" customWidth="1"/>
    <col min="9926" max="10172" width="8" style="50" customWidth="1"/>
    <col min="10173" max="10173" width="10" style="50" customWidth="1"/>
    <col min="10174" max="10174" width="61.19921875" style="50" customWidth="1"/>
    <col min="10175" max="10175" width="10" style="50" customWidth="1"/>
    <col min="10176" max="10176" width="9.69921875" style="50" bestFit="1" customWidth="1"/>
    <col min="10177" max="10177" width="9.09765625" style="50" customWidth="1"/>
    <col min="10178" max="10178" width="12" style="50" bestFit="1" customWidth="1"/>
    <col min="10179" max="10179" width="14.5" style="50" bestFit="1" customWidth="1"/>
    <col min="10180" max="10180" width="16.5" style="50" customWidth="1"/>
    <col min="10181" max="10181" width="10.5" style="50" bestFit="1" customWidth="1"/>
    <col min="10182" max="10428" width="8" style="50" customWidth="1"/>
    <col min="10429" max="10429" width="10" style="50" customWidth="1"/>
    <col min="10430" max="10430" width="61.19921875" style="50" customWidth="1"/>
    <col min="10431" max="10431" width="10" style="50" customWidth="1"/>
    <col min="10432" max="10432" width="9.69921875" style="50" bestFit="1" customWidth="1"/>
    <col min="10433" max="10433" width="9.09765625" style="50" customWidth="1"/>
    <col min="10434" max="10434" width="12" style="50" bestFit="1" customWidth="1"/>
    <col min="10435" max="10435" width="14.5" style="50" bestFit="1" customWidth="1"/>
    <col min="10436" max="10436" width="16.5" style="50" customWidth="1"/>
    <col min="10437" max="10437" width="10.5" style="50" bestFit="1" customWidth="1"/>
    <col min="10438" max="10684" width="8" style="50" customWidth="1"/>
    <col min="10685" max="10685" width="10" style="50" customWidth="1"/>
    <col min="10686" max="10686" width="61.19921875" style="50" customWidth="1"/>
    <col min="10687" max="10687" width="10" style="50" customWidth="1"/>
    <col min="10688" max="10688" width="9.69921875" style="50" bestFit="1" customWidth="1"/>
    <col min="10689" max="10689" width="9.09765625" style="50" customWidth="1"/>
    <col min="10690" max="10690" width="12" style="50" bestFit="1" customWidth="1"/>
    <col min="10691" max="10691" width="14.5" style="50" bestFit="1" customWidth="1"/>
    <col min="10692" max="10692" width="16.5" style="50" customWidth="1"/>
    <col min="10693" max="10693" width="10.5" style="50" bestFit="1" customWidth="1"/>
    <col min="10694" max="10940" width="8" style="50" customWidth="1"/>
    <col min="10941" max="10941" width="10" style="50" customWidth="1"/>
    <col min="10942" max="10942" width="61.19921875" style="50" customWidth="1"/>
    <col min="10943" max="10943" width="10" style="50" customWidth="1"/>
    <col min="10944" max="10944" width="9.69921875" style="50" bestFit="1" customWidth="1"/>
    <col min="10945" max="10945" width="9.09765625" style="50" customWidth="1"/>
    <col min="10946" max="10946" width="12" style="50" bestFit="1" customWidth="1"/>
    <col min="10947" max="10947" width="14.5" style="50" bestFit="1" customWidth="1"/>
    <col min="10948" max="10948" width="16.5" style="50" customWidth="1"/>
    <col min="10949" max="10949" width="10.5" style="50" bestFit="1" customWidth="1"/>
    <col min="10950" max="11196" width="8" style="50" customWidth="1"/>
    <col min="11197" max="11197" width="10" style="50" customWidth="1"/>
    <col min="11198" max="11198" width="61.19921875" style="50" customWidth="1"/>
    <col min="11199" max="11199" width="10" style="50" customWidth="1"/>
    <col min="11200" max="11200" width="9.69921875" style="50" bestFit="1" customWidth="1"/>
    <col min="11201" max="11201" width="9.09765625" style="50" customWidth="1"/>
    <col min="11202" max="11202" width="12" style="50" bestFit="1" customWidth="1"/>
    <col min="11203" max="11203" width="14.5" style="50" bestFit="1" customWidth="1"/>
    <col min="11204" max="11204" width="16.5" style="50" customWidth="1"/>
    <col min="11205" max="11205" width="10.5" style="50" bestFit="1" customWidth="1"/>
    <col min="11206" max="11452" width="8" style="50" customWidth="1"/>
    <col min="11453" max="11453" width="10" style="50" customWidth="1"/>
    <col min="11454" max="11454" width="61.19921875" style="50" customWidth="1"/>
    <col min="11455" max="11455" width="10" style="50" customWidth="1"/>
    <col min="11456" max="11456" width="9.69921875" style="50" bestFit="1" customWidth="1"/>
    <col min="11457" max="11457" width="9.09765625" style="50" customWidth="1"/>
    <col min="11458" max="11458" width="12" style="50" bestFit="1" customWidth="1"/>
    <col min="11459" max="11459" width="14.5" style="50" bestFit="1" customWidth="1"/>
    <col min="11460" max="11460" width="16.5" style="50" customWidth="1"/>
    <col min="11461" max="11461" width="10.5" style="50" bestFit="1" customWidth="1"/>
    <col min="11462" max="11708" width="8" style="50" customWidth="1"/>
    <col min="11709" max="11709" width="10" style="50" customWidth="1"/>
    <col min="11710" max="11710" width="61.19921875" style="50" customWidth="1"/>
    <col min="11711" max="11711" width="10" style="50" customWidth="1"/>
    <col min="11712" max="11712" width="9.69921875" style="50" bestFit="1" customWidth="1"/>
    <col min="11713" max="11713" width="9.09765625" style="50" customWidth="1"/>
    <col min="11714" max="11714" width="12" style="50" bestFit="1" customWidth="1"/>
    <col min="11715" max="11715" width="14.5" style="50" bestFit="1" customWidth="1"/>
    <col min="11716" max="11716" width="16.5" style="50" customWidth="1"/>
    <col min="11717" max="11717" width="10.5" style="50" bestFit="1" customWidth="1"/>
    <col min="11718" max="11964" width="8" style="50" customWidth="1"/>
    <col min="11965" max="11965" width="10" style="50" customWidth="1"/>
    <col min="11966" max="11966" width="61.19921875" style="50" customWidth="1"/>
    <col min="11967" max="11967" width="10" style="50" customWidth="1"/>
    <col min="11968" max="11968" width="9.69921875" style="50" bestFit="1" customWidth="1"/>
    <col min="11969" max="11969" width="9.09765625" style="50" customWidth="1"/>
    <col min="11970" max="11970" width="12" style="50" bestFit="1" customWidth="1"/>
    <col min="11971" max="11971" width="14.5" style="50" bestFit="1" customWidth="1"/>
    <col min="11972" max="11972" width="16.5" style="50" customWidth="1"/>
    <col min="11973" max="11973" width="10.5" style="50" bestFit="1" customWidth="1"/>
    <col min="11974" max="12220" width="8" style="50" customWidth="1"/>
    <col min="12221" max="12221" width="10" style="50" customWidth="1"/>
    <col min="12222" max="12222" width="61.19921875" style="50" customWidth="1"/>
    <col min="12223" max="12223" width="10" style="50" customWidth="1"/>
    <col min="12224" max="12224" width="9.69921875" style="50" bestFit="1" customWidth="1"/>
    <col min="12225" max="12225" width="9.09765625" style="50" customWidth="1"/>
    <col min="12226" max="12226" width="12" style="50" bestFit="1" customWidth="1"/>
    <col min="12227" max="12227" width="14.5" style="50" bestFit="1" customWidth="1"/>
    <col min="12228" max="12228" width="16.5" style="50" customWidth="1"/>
    <col min="12229" max="12229" width="10.5" style="50" bestFit="1" customWidth="1"/>
    <col min="12230" max="12476" width="8" style="50" customWidth="1"/>
    <col min="12477" max="12477" width="10" style="50" customWidth="1"/>
    <col min="12478" max="12478" width="61.19921875" style="50" customWidth="1"/>
    <col min="12479" max="12479" width="10" style="50" customWidth="1"/>
    <col min="12480" max="12480" width="9.69921875" style="50" bestFit="1" customWidth="1"/>
    <col min="12481" max="12481" width="9.09765625" style="50" customWidth="1"/>
    <col min="12482" max="12482" width="12" style="50" bestFit="1" customWidth="1"/>
    <col min="12483" max="12483" width="14.5" style="50" bestFit="1" customWidth="1"/>
    <col min="12484" max="12484" width="16.5" style="50" customWidth="1"/>
    <col min="12485" max="12485" width="10.5" style="50" bestFit="1" customWidth="1"/>
    <col min="12486" max="12732" width="8" style="50" customWidth="1"/>
    <col min="12733" max="12733" width="10" style="50" customWidth="1"/>
    <col min="12734" max="12734" width="61.19921875" style="50" customWidth="1"/>
    <col min="12735" max="12735" width="10" style="50" customWidth="1"/>
    <col min="12736" max="12736" width="9.69921875" style="50" bestFit="1" customWidth="1"/>
    <col min="12737" max="12737" width="9.09765625" style="50" customWidth="1"/>
    <col min="12738" max="12738" width="12" style="50" bestFit="1" customWidth="1"/>
    <col min="12739" max="12739" width="14.5" style="50" bestFit="1" customWidth="1"/>
    <col min="12740" max="12740" width="16.5" style="50" customWidth="1"/>
    <col min="12741" max="12741" width="10.5" style="50" bestFit="1" customWidth="1"/>
    <col min="12742" max="12988" width="8" style="50" customWidth="1"/>
    <col min="12989" max="12989" width="10" style="50" customWidth="1"/>
    <col min="12990" max="12990" width="61.19921875" style="50" customWidth="1"/>
    <col min="12991" max="12991" width="10" style="50" customWidth="1"/>
    <col min="12992" max="12992" width="9.69921875" style="50" bestFit="1" customWidth="1"/>
    <col min="12993" max="12993" width="9.09765625" style="50" customWidth="1"/>
    <col min="12994" max="12994" width="12" style="50" bestFit="1" customWidth="1"/>
    <col min="12995" max="12995" width="14.5" style="50" bestFit="1" customWidth="1"/>
    <col min="12996" max="12996" width="16.5" style="50" customWidth="1"/>
    <col min="12997" max="12997" width="10.5" style="50" bestFit="1" customWidth="1"/>
    <col min="12998" max="13244" width="8" style="50" customWidth="1"/>
    <col min="13245" max="13245" width="10" style="50" customWidth="1"/>
    <col min="13246" max="13246" width="61.19921875" style="50" customWidth="1"/>
    <col min="13247" max="13247" width="10" style="50" customWidth="1"/>
    <col min="13248" max="13248" width="9.69921875" style="50" bestFit="1" customWidth="1"/>
    <col min="13249" max="13249" width="9.09765625" style="50" customWidth="1"/>
    <col min="13250" max="13250" width="12" style="50" bestFit="1" customWidth="1"/>
    <col min="13251" max="13251" width="14.5" style="50" bestFit="1" customWidth="1"/>
    <col min="13252" max="13252" width="16.5" style="50" customWidth="1"/>
    <col min="13253" max="13253" width="10.5" style="50" bestFit="1" customWidth="1"/>
    <col min="13254" max="13500" width="8" style="50" customWidth="1"/>
    <col min="13501" max="13501" width="10" style="50" customWidth="1"/>
    <col min="13502" max="13502" width="61.19921875" style="50" customWidth="1"/>
    <col min="13503" max="13503" width="10" style="50" customWidth="1"/>
    <col min="13504" max="13504" width="9.69921875" style="50" bestFit="1" customWidth="1"/>
    <col min="13505" max="13505" width="9.09765625" style="50" customWidth="1"/>
    <col min="13506" max="13506" width="12" style="50" bestFit="1" customWidth="1"/>
    <col min="13507" max="13507" width="14.5" style="50" bestFit="1" customWidth="1"/>
    <col min="13508" max="13508" width="16.5" style="50" customWidth="1"/>
    <col min="13509" max="13509" width="10.5" style="50" bestFit="1" customWidth="1"/>
    <col min="13510" max="13756" width="8" style="50" customWidth="1"/>
    <col min="13757" max="13757" width="10" style="50" customWidth="1"/>
    <col min="13758" max="13758" width="61.19921875" style="50" customWidth="1"/>
    <col min="13759" max="13759" width="10" style="50" customWidth="1"/>
    <col min="13760" max="13760" width="9.69921875" style="50" bestFit="1" customWidth="1"/>
    <col min="13761" max="13761" width="9.09765625" style="50" customWidth="1"/>
    <col min="13762" max="13762" width="12" style="50" bestFit="1" customWidth="1"/>
    <col min="13763" max="13763" width="14.5" style="50" bestFit="1" customWidth="1"/>
    <col min="13764" max="13764" width="16.5" style="50" customWidth="1"/>
    <col min="13765" max="13765" width="10.5" style="50" bestFit="1" customWidth="1"/>
    <col min="13766" max="14012" width="8" style="50" customWidth="1"/>
    <col min="14013" max="14013" width="10" style="50" customWidth="1"/>
    <col min="14014" max="14014" width="61.19921875" style="50" customWidth="1"/>
    <col min="14015" max="14015" width="10" style="50" customWidth="1"/>
    <col min="14016" max="14016" width="9.69921875" style="50" bestFit="1" customWidth="1"/>
    <col min="14017" max="14017" width="9.09765625" style="50" customWidth="1"/>
    <col min="14018" max="14018" width="12" style="50" bestFit="1" customWidth="1"/>
    <col min="14019" max="14019" width="14.5" style="50" bestFit="1" customWidth="1"/>
    <col min="14020" max="14020" width="16.5" style="50" customWidth="1"/>
    <col min="14021" max="14021" width="10.5" style="50" bestFit="1" customWidth="1"/>
    <col min="14022" max="14268" width="8" style="50" customWidth="1"/>
    <col min="14269" max="14269" width="10" style="50" customWidth="1"/>
    <col min="14270" max="14270" width="61.19921875" style="50" customWidth="1"/>
    <col min="14271" max="14271" width="10" style="50" customWidth="1"/>
    <col min="14272" max="14272" width="9.69921875" style="50" bestFit="1" customWidth="1"/>
    <col min="14273" max="14273" width="9.09765625" style="50" customWidth="1"/>
    <col min="14274" max="14274" width="12" style="50" bestFit="1" customWidth="1"/>
    <col min="14275" max="14275" width="14.5" style="50" bestFit="1" customWidth="1"/>
    <col min="14276" max="14276" width="16.5" style="50" customWidth="1"/>
    <col min="14277" max="14277" width="10.5" style="50" bestFit="1" customWidth="1"/>
    <col min="14278" max="14524" width="8" style="50" customWidth="1"/>
    <col min="14525" max="14525" width="10" style="50" customWidth="1"/>
    <col min="14526" max="14526" width="61.19921875" style="50" customWidth="1"/>
    <col min="14527" max="14527" width="10" style="50" customWidth="1"/>
    <col min="14528" max="14528" width="9.69921875" style="50" bestFit="1" customWidth="1"/>
    <col min="14529" max="14529" width="9.09765625" style="50" customWidth="1"/>
    <col min="14530" max="14530" width="12" style="50" bestFit="1" customWidth="1"/>
    <col min="14531" max="14531" width="14.5" style="50" bestFit="1" customWidth="1"/>
    <col min="14532" max="14532" width="16.5" style="50" customWidth="1"/>
    <col min="14533" max="14533" width="10.5" style="50" bestFit="1" customWidth="1"/>
    <col min="14534" max="14780" width="8" style="50" customWidth="1"/>
    <col min="14781" max="14781" width="10" style="50" customWidth="1"/>
    <col min="14782" max="14782" width="61.19921875" style="50" customWidth="1"/>
    <col min="14783" max="14783" width="10" style="50" customWidth="1"/>
    <col min="14784" max="14784" width="9.69921875" style="50" bestFit="1" customWidth="1"/>
    <col min="14785" max="14785" width="9.09765625" style="50" customWidth="1"/>
    <col min="14786" max="14786" width="12" style="50" bestFit="1" customWidth="1"/>
    <col min="14787" max="14787" width="14.5" style="50" bestFit="1" customWidth="1"/>
    <col min="14788" max="14788" width="16.5" style="50" customWidth="1"/>
    <col min="14789" max="14789" width="10.5" style="50" bestFit="1" customWidth="1"/>
    <col min="14790" max="15036" width="8" style="50" customWidth="1"/>
    <col min="15037" max="15037" width="10" style="50" customWidth="1"/>
    <col min="15038" max="15038" width="61.19921875" style="50" customWidth="1"/>
    <col min="15039" max="15039" width="10" style="50" customWidth="1"/>
    <col min="15040" max="15040" width="9.69921875" style="50" bestFit="1" customWidth="1"/>
    <col min="15041" max="15041" width="9.09765625" style="50" customWidth="1"/>
    <col min="15042" max="15042" width="12" style="50" bestFit="1" customWidth="1"/>
    <col min="15043" max="15043" width="14.5" style="50" bestFit="1" customWidth="1"/>
    <col min="15044" max="15044" width="16.5" style="50" customWidth="1"/>
    <col min="15045" max="15045" width="10.5" style="50" bestFit="1" customWidth="1"/>
    <col min="15046" max="15292" width="8" style="50" customWidth="1"/>
    <col min="15293" max="15293" width="10" style="50" customWidth="1"/>
    <col min="15294" max="15294" width="61.19921875" style="50" customWidth="1"/>
    <col min="15295" max="15295" width="10" style="50" customWidth="1"/>
    <col min="15296" max="15296" width="9.69921875" style="50" bestFit="1" customWidth="1"/>
    <col min="15297" max="15297" width="9.09765625" style="50" customWidth="1"/>
    <col min="15298" max="15298" width="12" style="50" bestFit="1" customWidth="1"/>
    <col min="15299" max="15299" width="14.5" style="50" bestFit="1" customWidth="1"/>
    <col min="15300" max="15300" width="16.5" style="50" customWidth="1"/>
    <col min="15301" max="15301" width="10.5" style="50" bestFit="1" customWidth="1"/>
    <col min="15302" max="15548" width="8" style="50" customWidth="1"/>
    <col min="15549" max="15549" width="10" style="50" customWidth="1"/>
    <col min="15550" max="15550" width="61.19921875" style="50" customWidth="1"/>
    <col min="15551" max="15551" width="10" style="50" customWidth="1"/>
    <col min="15552" max="15552" width="9.69921875" style="50" bestFit="1" customWidth="1"/>
    <col min="15553" max="15553" width="9.09765625" style="50" customWidth="1"/>
    <col min="15554" max="15554" width="12" style="50" bestFit="1" customWidth="1"/>
    <col min="15555" max="15555" width="14.5" style="50" bestFit="1" customWidth="1"/>
    <col min="15556" max="15556" width="16.5" style="50" customWidth="1"/>
    <col min="15557" max="15557" width="10.5" style="50" bestFit="1" customWidth="1"/>
    <col min="15558" max="15804" width="8" style="50" customWidth="1"/>
    <col min="15805" max="15805" width="10" style="50" customWidth="1"/>
    <col min="15806" max="15806" width="61.19921875" style="50" customWidth="1"/>
    <col min="15807" max="15807" width="10" style="50" customWidth="1"/>
    <col min="15808" max="15808" width="9.69921875" style="50" bestFit="1" customWidth="1"/>
    <col min="15809" max="15809" width="9.09765625" style="50" customWidth="1"/>
    <col min="15810" max="15810" width="12" style="50" bestFit="1" customWidth="1"/>
    <col min="15811" max="15811" width="14.5" style="50" bestFit="1" customWidth="1"/>
    <col min="15812" max="15812" width="16.5" style="50" customWidth="1"/>
    <col min="15813" max="15813" width="10.5" style="50" bestFit="1" customWidth="1"/>
    <col min="15814" max="16060" width="8" style="50" customWidth="1"/>
    <col min="16061" max="16061" width="10" style="50" customWidth="1"/>
    <col min="16062" max="16062" width="61.19921875" style="50" customWidth="1"/>
    <col min="16063" max="16063" width="10" style="50" customWidth="1"/>
    <col min="16064" max="16064" width="9.69921875" style="50" bestFit="1" customWidth="1"/>
    <col min="16065" max="16065" width="9.09765625" style="50" customWidth="1"/>
    <col min="16066" max="16066" width="12" style="50" bestFit="1" customWidth="1"/>
    <col min="16067" max="16067" width="14.5" style="50" bestFit="1" customWidth="1"/>
    <col min="16068" max="16068" width="16.5" style="50" customWidth="1"/>
    <col min="16069" max="16069" width="10.5" style="50" bestFit="1" customWidth="1"/>
    <col min="16070" max="16384" width="8" style="50" customWidth="1"/>
  </cols>
  <sheetData>
    <row r="1" spans="1:28" s="261" customFormat="1" ht="15.75" customHeight="1">
      <c r="A1" s="42"/>
      <c r="B1" s="43"/>
      <c r="C1" s="462" t="s">
        <v>92</v>
      </c>
      <c r="D1" s="463"/>
      <c r="E1" s="463"/>
      <c r="F1" s="464"/>
      <c r="G1" s="47" t="s">
        <v>6</v>
      </c>
      <c r="H1" s="48" t="s">
        <v>7</v>
      </c>
      <c r="I1" s="49"/>
      <c r="J1" s="76"/>
      <c r="K1" s="281"/>
      <c r="L1" s="51"/>
      <c r="M1" s="50"/>
      <c r="N1" s="50"/>
    </row>
    <row r="2" spans="1:28" s="261" customFormat="1" ht="15.75" customHeight="1">
      <c r="A2" s="53"/>
      <c r="B2" s="54"/>
      <c r="C2" s="465" t="s">
        <v>93</v>
      </c>
      <c r="D2" s="466"/>
      <c r="E2" s="466"/>
      <c r="F2" s="467"/>
      <c r="G2" s="56" t="s">
        <v>9</v>
      </c>
      <c r="H2" s="48">
        <v>2</v>
      </c>
      <c r="I2" s="49"/>
      <c r="J2" s="76"/>
      <c r="K2" s="281"/>
      <c r="L2" s="51"/>
      <c r="M2" s="50"/>
      <c r="N2" s="50"/>
    </row>
    <row r="3" spans="1:28" s="261" customFormat="1" ht="15" customHeight="1">
      <c r="A3" s="53"/>
      <c r="B3" s="54"/>
      <c r="C3" s="53"/>
      <c r="D3" s="55"/>
      <c r="E3" s="57"/>
      <c r="F3" s="58"/>
      <c r="G3" s="59" t="s">
        <v>94</v>
      </c>
      <c r="H3" s="60">
        <f>+[1]Control!AF10</f>
        <v>44012</v>
      </c>
      <c r="I3" s="61"/>
      <c r="J3" s="76"/>
      <c r="K3" s="281"/>
      <c r="L3" s="62"/>
      <c r="M3" s="50"/>
      <c r="N3" s="50"/>
    </row>
    <row r="4" spans="1:28" s="261" customFormat="1" ht="15" customHeight="1">
      <c r="A4" s="63"/>
      <c r="B4" s="64"/>
      <c r="C4" s="63"/>
      <c r="D4" s="65"/>
      <c r="E4" s="65"/>
      <c r="F4" s="64"/>
      <c r="G4" s="66" t="s">
        <v>11</v>
      </c>
      <c r="H4" s="48" t="s">
        <v>95</v>
      </c>
      <c r="I4" s="49"/>
      <c r="J4" s="76"/>
      <c r="K4" s="281"/>
      <c r="L4" s="49"/>
      <c r="M4" s="50"/>
      <c r="N4" s="50"/>
    </row>
    <row r="5" spans="1:28" s="261" customFormat="1" ht="13.8">
      <c r="A5" s="50"/>
      <c r="B5" s="67"/>
      <c r="C5" s="50"/>
      <c r="D5" s="50"/>
      <c r="E5" s="68"/>
      <c r="F5" s="50"/>
      <c r="G5" s="69"/>
      <c r="H5" s="70"/>
      <c r="I5" s="70"/>
      <c r="J5" s="76"/>
      <c r="K5" s="281"/>
      <c r="L5" s="50"/>
      <c r="M5" s="50"/>
      <c r="N5" s="50"/>
    </row>
    <row r="6" spans="1:28" s="261" customFormat="1" ht="13.8">
      <c r="A6" s="468" t="s">
        <v>96</v>
      </c>
      <c r="B6" s="468"/>
      <c r="C6" s="468"/>
      <c r="D6" s="468"/>
      <c r="E6" s="468"/>
      <c r="F6" s="468"/>
      <c r="G6" s="468"/>
      <c r="H6" s="468"/>
      <c r="I6" s="50"/>
      <c r="J6" s="76"/>
      <c r="K6" s="281"/>
      <c r="L6" s="50"/>
      <c r="M6" s="50"/>
      <c r="N6" s="50"/>
    </row>
    <row r="7" spans="1:28" customFormat="1" ht="13.8">
      <c r="A7" s="71"/>
      <c r="B7" s="258"/>
      <c r="C7" s="258"/>
      <c r="D7" s="258"/>
      <c r="E7" s="73"/>
      <c r="F7" s="258"/>
      <c r="G7" s="50"/>
      <c r="H7" s="70"/>
      <c r="I7" s="70"/>
      <c r="J7" s="457" t="s">
        <v>97</v>
      </c>
      <c r="K7" s="457"/>
      <c r="L7" s="458" t="s">
        <v>276</v>
      </c>
      <c r="M7" s="459"/>
      <c r="N7" s="460"/>
      <c r="O7" s="261"/>
      <c r="P7" s="261"/>
      <c r="Q7" s="261"/>
      <c r="R7" s="261"/>
      <c r="S7" s="261"/>
      <c r="T7" s="261"/>
      <c r="U7" s="261"/>
      <c r="V7" s="261"/>
      <c r="W7" s="261"/>
      <c r="X7" s="261"/>
      <c r="Y7" s="261"/>
      <c r="Z7" s="261"/>
      <c r="AA7" s="261"/>
      <c r="AB7" s="261"/>
    </row>
    <row r="8" spans="1:28" s="41" customFormat="1" ht="48" customHeight="1">
      <c r="A8" s="19" t="s">
        <v>98</v>
      </c>
      <c r="B8" s="19" t="s">
        <v>99</v>
      </c>
      <c r="C8" s="313" t="s">
        <v>100</v>
      </c>
      <c r="D8" s="313" t="s">
        <v>101</v>
      </c>
      <c r="E8" s="19" t="s">
        <v>102</v>
      </c>
      <c r="F8" s="19" t="s">
        <v>430</v>
      </c>
      <c r="G8" s="19" t="s">
        <v>103</v>
      </c>
      <c r="H8" s="19" t="s">
        <v>104</v>
      </c>
      <c r="I8" s="40" t="s">
        <v>105</v>
      </c>
      <c r="J8" s="75" t="s">
        <v>106</v>
      </c>
      <c r="K8" s="75" t="s">
        <v>107</v>
      </c>
      <c r="L8" s="40" t="s">
        <v>275</v>
      </c>
      <c r="M8" s="40" t="s">
        <v>277</v>
      </c>
      <c r="N8" s="77" t="s">
        <v>276</v>
      </c>
      <c r="O8" s="312" t="s">
        <v>431</v>
      </c>
      <c r="P8" s="215"/>
      <c r="Q8" s="215"/>
      <c r="R8" s="215"/>
      <c r="S8" s="215"/>
      <c r="T8" s="215"/>
      <c r="U8" s="215"/>
      <c r="V8" s="215"/>
      <c r="W8" s="215"/>
      <c r="X8" s="215"/>
      <c r="Y8" s="215"/>
      <c r="Z8" s="215"/>
      <c r="AA8" s="215"/>
      <c r="AB8" s="215"/>
    </row>
    <row r="9" spans="1:28" s="261" customFormat="1" ht="13.8">
      <c r="A9" s="98" t="s">
        <v>108</v>
      </c>
      <c r="B9" s="99" t="s">
        <v>109</v>
      </c>
      <c r="C9" s="100"/>
      <c r="D9" s="100"/>
      <c r="E9" s="100"/>
      <c r="F9" s="100"/>
      <c r="G9" s="100"/>
      <c r="H9" s="101"/>
      <c r="I9" s="102"/>
      <c r="J9" s="287"/>
      <c r="K9" s="282"/>
      <c r="L9" s="103"/>
      <c r="M9" s="103"/>
      <c r="N9" s="103"/>
      <c r="O9" s="100"/>
    </row>
    <row r="10" spans="1:28" s="261" customFormat="1" ht="13.8">
      <c r="A10" s="98"/>
      <c r="B10" s="99" t="s">
        <v>110</v>
      </c>
      <c r="C10" s="100"/>
      <c r="D10" s="100"/>
      <c r="E10" s="100"/>
      <c r="F10" s="100"/>
      <c r="G10" s="100"/>
      <c r="H10" s="101"/>
      <c r="I10" s="102"/>
      <c r="J10" s="287"/>
      <c r="K10" s="282"/>
      <c r="L10" s="103"/>
      <c r="M10" s="103"/>
      <c r="N10" s="103"/>
      <c r="O10" s="100"/>
    </row>
    <row r="11" spans="1:28" s="261" customFormat="1" ht="52.8">
      <c r="A11" s="104">
        <v>1.01</v>
      </c>
      <c r="B11" s="105" t="s">
        <v>111</v>
      </c>
      <c r="C11" s="259" t="s">
        <v>112</v>
      </c>
      <c r="D11" s="259">
        <v>1</v>
      </c>
      <c r="E11" s="106" t="s">
        <v>113</v>
      </c>
      <c r="F11" s="259"/>
      <c r="G11" s="164">
        <v>16039913.869999999</v>
      </c>
      <c r="H11" s="107">
        <f t="shared" ref="H11:H23" si="0">+G11*D11</f>
        <v>16039913.869999999</v>
      </c>
      <c r="I11" s="108">
        <f t="shared" ref="I11:I44" si="1">+H11/$H$103</f>
        <v>4.7578946855702225E-3</v>
      </c>
      <c r="J11" s="181">
        <v>0</v>
      </c>
      <c r="K11" s="181">
        <v>0</v>
      </c>
      <c r="L11" s="165">
        <f>J11*H11</f>
        <v>0</v>
      </c>
      <c r="M11" s="165">
        <f>K11*H11</f>
        <v>0</v>
      </c>
      <c r="N11" s="165">
        <f>+L11+M11</f>
        <v>0</v>
      </c>
      <c r="O11" s="311"/>
    </row>
    <row r="12" spans="1:28" s="261" customFormat="1" ht="26.4">
      <c r="A12" s="104">
        <v>1.02</v>
      </c>
      <c r="B12" s="105" t="s">
        <v>114</v>
      </c>
      <c r="C12" s="259" t="s">
        <v>115</v>
      </c>
      <c r="D12" s="259">
        <v>1</v>
      </c>
      <c r="E12" s="311"/>
      <c r="F12" s="311"/>
      <c r="G12" s="164">
        <v>3184101.48</v>
      </c>
      <c r="H12" s="109">
        <f t="shared" si="0"/>
        <v>3184101.48</v>
      </c>
      <c r="I12" s="108">
        <f t="shared" si="1"/>
        <v>9.444950660454064E-4</v>
      </c>
      <c r="J12" s="181">
        <v>0</v>
      </c>
      <c r="K12" s="181">
        <v>0</v>
      </c>
      <c r="L12" s="165">
        <f t="shared" ref="L12:L75" si="2">J12*H12</f>
        <v>0</v>
      </c>
      <c r="M12" s="165">
        <f t="shared" ref="M12:M75" si="3">K12*H12</f>
        <v>0</v>
      </c>
      <c r="N12" s="165">
        <f t="shared" ref="N12:N75" si="4">+L12+M12</f>
        <v>0</v>
      </c>
      <c r="O12" s="311"/>
    </row>
    <row r="13" spans="1:28" s="261" customFormat="1" ht="39.6">
      <c r="A13" s="104">
        <v>1.03</v>
      </c>
      <c r="B13" s="105" t="s">
        <v>375</v>
      </c>
      <c r="C13" s="259" t="s">
        <v>116</v>
      </c>
      <c r="D13" s="259">
        <v>50</v>
      </c>
      <c r="E13" s="106" t="s">
        <v>117</v>
      </c>
      <c r="F13" s="259"/>
      <c r="G13" s="164">
        <v>583241.29</v>
      </c>
      <c r="H13" s="109">
        <f t="shared" si="0"/>
        <v>29162064.5</v>
      </c>
      <c r="I13" s="108">
        <f t="shared" si="1"/>
        <v>8.6502978026780416E-3</v>
      </c>
      <c r="J13" s="181">
        <v>1</v>
      </c>
      <c r="K13" s="181">
        <v>0</v>
      </c>
      <c r="L13" s="165">
        <f t="shared" si="2"/>
        <v>29162064.5</v>
      </c>
      <c r="M13" s="165">
        <f t="shared" si="3"/>
        <v>0</v>
      </c>
      <c r="N13" s="165">
        <f t="shared" si="4"/>
        <v>29162064.5</v>
      </c>
      <c r="O13" s="311"/>
    </row>
    <row r="14" spans="1:28" s="261" customFormat="1" ht="39.6">
      <c r="A14" s="104">
        <v>1.04</v>
      </c>
      <c r="B14" s="105" t="s">
        <v>376</v>
      </c>
      <c r="C14" s="259" t="s">
        <v>116</v>
      </c>
      <c r="D14" s="259">
        <v>10</v>
      </c>
      <c r="E14" s="106" t="s">
        <v>117</v>
      </c>
      <c r="F14" s="259"/>
      <c r="G14" s="164">
        <v>610255.48</v>
      </c>
      <c r="H14" s="109">
        <f t="shared" si="0"/>
        <v>6102554.7999999998</v>
      </c>
      <c r="I14" s="108">
        <f t="shared" si="1"/>
        <v>1.8101913318641187E-3</v>
      </c>
      <c r="J14" s="181">
        <v>1</v>
      </c>
      <c r="K14" s="181">
        <v>0</v>
      </c>
      <c r="L14" s="165">
        <f t="shared" si="2"/>
        <v>6102554.7999999998</v>
      </c>
      <c r="M14" s="165">
        <f t="shared" si="3"/>
        <v>0</v>
      </c>
      <c r="N14" s="165">
        <f t="shared" si="4"/>
        <v>6102554.7999999998</v>
      </c>
      <c r="O14" s="311"/>
    </row>
    <row r="15" spans="1:28" s="261" customFormat="1" ht="39.6">
      <c r="A15" s="104">
        <v>1.05</v>
      </c>
      <c r="B15" s="105" t="s">
        <v>118</v>
      </c>
      <c r="C15" s="259" t="s">
        <v>112</v>
      </c>
      <c r="D15" s="259">
        <v>1</v>
      </c>
      <c r="E15" s="106" t="s">
        <v>434</v>
      </c>
      <c r="F15" s="311"/>
      <c r="G15" s="164">
        <v>29298416.440000001</v>
      </c>
      <c r="H15" s="109">
        <f t="shared" si="0"/>
        <v>29298416.440000001</v>
      </c>
      <c r="I15" s="108">
        <f t="shared" si="1"/>
        <v>8.690743666412171E-3</v>
      </c>
      <c r="J15" s="181">
        <v>1</v>
      </c>
      <c r="K15" s="181">
        <v>0</v>
      </c>
      <c r="L15" s="165">
        <f t="shared" si="2"/>
        <v>29298416.440000001</v>
      </c>
      <c r="M15" s="165">
        <f t="shared" si="3"/>
        <v>0</v>
      </c>
      <c r="N15" s="165">
        <f t="shared" si="4"/>
        <v>29298416.440000001</v>
      </c>
      <c r="O15" s="311"/>
    </row>
    <row r="16" spans="1:28" s="261" customFormat="1" ht="52.8">
      <c r="A16" s="104">
        <v>1.06</v>
      </c>
      <c r="B16" s="105" t="s">
        <v>119</v>
      </c>
      <c r="C16" s="259" t="s">
        <v>112</v>
      </c>
      <c r="D16" s="259">
        <v>1</v>
      </c>
      <c r="E16" s="106" t="s">
        <v>113</v>
      </c>
      <c r="F16" s="259"/>
      <c r="G16" s="164">
        <v>6736645.1299999999</v>
      </c>
      <c r="H16" s="107">
        <f t="shared" si="0"/>
        <v>6736645.1299999999</v>
      </c>
      <c r="I16" s="108">
        <f t="shared" si="1"/>
        <v>1.9982805595077377E-3</v>
      </c>
      <c r="J16" s="181">
        <v>1</v>
      </c>
      <c r="K16" s="181">
        <v>0</v>
      </c>
      <c r="L16" s="165">
        <f t="shared" si="2"/>
        <v>6736645.1299999999</v>
      </c>
      <c r="M16" s="165">
        <f t="shared" si="3"/>
        <v>0</v>
      </c>
      <c r="N16" s="165">
        <f t="shared" si="4"/>
        <v>6736645.1299999999</v>
      </c>
      <c r="O16" s="311"/>
    </row>
    <row r="17" spans="1:15" s="261" customFormat="1" ht="39.6">
      <c r="A17" s="104">
        <v>1.07</v>
      </c>
      <c r="B17" s="105" t="s">
        <v>377</v>
      </c>
      <c r="C17" s="259" t="s">
        <v>115</v>
      </c>
      <c r="D17" s="259">
        <v>1</v>
      </c>
      <c r="E17" s="311"/>
      <c r="F17" s="311"/>
      <c r="G17" s="164">
        <v>457968</v>
      </c>
      <c r="H17" s="109">
        <f t="shared" si="0"/>
        <v>457968</v>
      </c>
      <c r="I17" s="108">
        <f t="shared" si="1"/>
        <v>1.3584633502531542E-4</v>
      </c>
      <c r="J17" s="181">
        <v>1</v>
      </c>
      <c r="K17" s="181">
        <v>0</v>
      </c>
      <c r="L17" s="165">
        <f t="shared" si="2"/>
        <v>457968</v>
      </c>
      <c r="M17" s="165">
        <f t="shared" si="3"/>
        <v>0</v>
      </c>
      <c r="N17" s="165">
        <f t="shared" si="4"/>
        <v>457968</v>
      </c>
      <c r="O17" s="311"/>
    </row>
    <row r="18" spans="1:15" s="261" customFormat="1" ht="52.8">
      <c r="A18" s="104">
        <v>1.08</v>
      </c>
      <c r="B18" s="105" t="s">
        <v>378</v>
      </c>
      <c r="C18" s="259" t="s">
        <v>116</v>
      </c>
      <c r="D18" s="259">
        <v>10</v>
      </c>
      <c r="E18" s="106" t="s">
        <v>117</v>
      </c>
      <c r="F18" s="259"/>
      <c r="G18" s="164">
        <v>248665.17</v>
      </c>
      <c r="H18" s="109">
        <f t="shared" si="0"/>
        <v>2486651.7000000002</v>
      </c>
      <c r="I18" s="108">
        <f t="shared" si="1"/>
        <v>7.3761162336554115E-4</v>
      </c>
      <c r="J18" s="181">
        <v>1</v>
      </c>
      <c r="K18" s="181">
        <v>0</v>
      </c>
      <c r="L18" s="165">
        <f t="shared" si="2"/>
        <v>2486651.7000000002</v>
      </c>
      <c r="M18" s="165">
        <f t="shared" si="3"/>
        <v>0</v>
      </c>
      <c r="N18" s="165">
        <f t="shared" si="4"/>
        <v>2486651.7000000002</v>
      </c>
      <c r="O18" s="311"/>
    </row>
    <row r="19" spans="1:15" s="261" customFormat="1" ht="51" customHeight="1">
      <c r="A19" s="104">
        <v>1.0900000000000001</v>
      </c>
      <c r="B19" s="105" t="s">
        <v>379</v>
      </c>
      <c r="C19" s="259" t="s">
        <v>112</v>
      </c>
      <c r="D19" s="259">
        <v>1</v>
      </c>
      <c r="E19" s="106" t="s">
        <v>434</v>
      </c>
      <c r="F19" s="311"/>
      <c r="G19" s="164">
        <v>109091236.06</v>
      </c>
      <c r="H19" s="107">
        <f t="shared" si="0"/>
        <v>109091236.06</v>
      </c>
      <c r="I19" s="108">
        <f t="shared" si="1"/>
        <v>3.2359563554948227E-2</v>
      </c>
      <c r="J19" s="181">
        <v>1</v>
      </c>
      <c r="K19" s="181">
        <v>0</v>
      </c>
      <c r="L19" s="182">
        <f t="shared" si="2"/>
        <v>109091236.06</v>
      </c>
      <c r="M19" s="165">
        <f t="shared" si="3"/>
        <v>0</v>
      </c>
      <c r="N19" s="165">
        <f t="shared" si="4"/>
        <v>109091236.06</v>
      </c>
      <c r="O19" s="311"/>
    </row>
    <row r="20" spans="1:15" s="261" customFormat="1" ht="25.5" customHeight="1">
      <c r="A20" s="110">
        <v>1.1000000000000001</v>
      </c>
      <c r="B20" s="105" t="s">
        <v>120</v>
      </c>
      <c r="C20" s="259" t="s">
        <v>115</v>
      </c>
      <c r="D20" s="259">
        <v>1</v>
      </c>
      <c r="E20" s="106"/>
      <c r="F20" s="259"/>
      <c r="G20" s="164">
        <v>5181750</v>
      </c>
      <c r="H20" s="109">
        <f t="shared" si="0"/>
        <v>5181750</v>
      </c>
      <c r="I20" s="108">
        <f t="shared" si="1"/>
        <v>1.5370544372476421E-3</v>
      </c>
      <c r="J20" s="181">
        <v>1</v>
      </c>
      <c r="K20" s="181">
        <v>0</v>
      </c>
      <c r="L20" s="182">
        <f t="shared" si="2"/>
        <v>5181750</v>
      </c>
      <c r="M20" s="165">
        <f t="shared" si="3"/>
        <v>0</v>
      </c>
      <c r="N20" s="165">
        <f t="shared" si="4"/>
        <v>5181750</v>
      </c>
      <c r="O20" s="311"/>
    </row>
    <row r="21" spans="1:15" s="211" customFormat="1" ht="39.6">
      <c r="A21" s="226">
        <v>1.1100000000000001</v>
      </c>
      <c r="B21" s="227" t="s">
        <v>121</v>
      </c>
      <c r="C21" s="260" t="s">
        <v>116</v>
      </c>
      <c r="D21" s="260">
        <v>1500</v>
      </c>
      <c r="E21" s="106" t="s">
        <v>117</v>
      </c>
      <c r="F21" s="311"/>
      <c r="G21" s="228">
        <v>221394.36</v>
      </c>
      <c r="H21" s="229">
        <f t="shared" si="0"/>
        <v>332091540</v>
      </c>
      <c r="I21" s="230">
        <f t="shared" si="1"/>
        <v>9.8507796618787641E-2</v>
      </c>
      <c r="J21" s="181">
        <v>1</v>
      </c>
      <c r="K21" s="181">
        <v>0</v>
      </c>
      <c r="L21" s="182">
        <f t="shared" si="2"/>
        <v>332091540</v>
      </c>
      <c r="M21" s="182">
        <f t="shared" si="3"/>
        <v>0</v>
      </c>
      <c r="N21" s="182">
        <f t="shared" si="4"/>
        <v>332091540</v>
      </c>
      <c r="O21" s="311"/>
    </row>
    <row r="22" spans="1:15" s="261" customFormat="1" ht="31.5" customHeight="1">
      <c r="A22" s="104">
        <v>1.1200000000000001</v>
      </c>
      <c r="B22" s="111" t="s">
        <v>122</v>
      </c>
      <c r="C22" s="259" t="s">
        <v>116</v>
      </c>
      <c r="D22" s="259">
        <v>1500</v>
      </c>
      <c r="E22" s="106"/>
      <c r="F22" s="259"/>
      <c r="G22" s="164">
        <v>28065.55</v>
      </c>
      <c r="H22" s="109">
        <f t="shared" si="0"/>
        <v>42098325</v>
      </c>
      <c r="I22" s="108">
        <f t="shared" si="1"/>
        <v>1.2487560619856872E-2</v>
      </c>
      <c r="J22" s="181">
        <v>0</v>
      </c>
      <c r="K22" s="181">
        <v>0</v>
      </c>
      <c r="L22" s="182">
        <f t="shared" si="2"/>
        <v>0</v>
      </c>
      <c r="M22" s="165">
        <f t="shared" si="3"/>
        <v>0</v>
      </c>
      <c r="N22" s="165">
        <f t="shared" si="4"/>
        <v>0</v>
      </c>
      <c r="O22" s="312" t="s">
        <v>431</v>
      </c>
    </row>
    <row r="23" spans="1:15" s="261" customFormat="1" ht="26.4">
      <c r="A23" s="104">
        <v>1.1299999999999999</v>
      </c>
      <c r="B23" s="111" t="s">
        <v>380</v>
      </c>
      <c r="C23" s="259" t="s">
        <v>115</v>
      </c>
      <c r="D23" s="259">
        <v>1</v>
      </c>
      <c r="E23" s="106"/>
      <c r="F23" s="311"/>
      <c r="G23" s="164">
        <v>11335695</v>
      </c>
      <c r="H23" s="109">
        <f t="shared" si="0"/>
        <v>11335695</v>
      </c>
      <c r="I23" s="108">
        <f t="shared" si="1"/>
        <v>3.3624895641503182E-3</v>
      </c>
      <c r="J23" s="181">
        <v>0.2</v>
      </c>
      <c r="K23" s="181">
        <v>0.05</v>
      </c>
      <c r="L23" s="182">
        <f t="shared" si="2"/>
        <v>2267139</v>
      </c>
      <c r="M23" s="165">
        <f t="shared" si="3"/>
        <v>566784.75</v>
      </c>
      <c r="N23" s="165">
        <f t="shared" si="4"/>
        <v>2833923.75</v>
      </c>
      <c r="O23" s="312" t="s">
        <v>431</v>
      </c>
    </row>
    <row r="24" spans="1:15" s="261" customFormat="1" ht="13.8">
      <c r="A24" s="104"/>
      <c r="B24" s="99" t="s">
        <v>123</v>
      </c>
      <c r="C24" s="259"/>
      <c r="D24" s="259"/>
      <c r="E24" s="106"/>
      <c r="F24" s="259"/>
      <c r="G24" s="164"/>
      <c r="H24" s="109"/>
      <c r="I24" s="108"/>
      <c r="J24" s="181"/>
      <c r="K24" s="181"/>
      <c r="L24" s="182">
        <f t="shared" si="2"/>
        <v>0</v>
      </c>
      <c r="M24" s="165"/>
      <c r="N24" s="165"/>
      <c r="O24" s="311"/>
    </row>
    <row r="25" spans="1:15" s="261" customFormat="1" ht="86.25" customHeight="1">
      <c r="A25" s="104">
        <v>1.1399999999999999</v>
      </c>
      <c r="B25" s="105" t="s">
        <v>111</v>
      </c>
      <c r="C25" s="259" t="s">
        <v>112</v>
      </c>
      <c r="D25" s="259">
        <v>1</v>
      </c>
      <c r="E25" s="106" t="s">
        <v>113</v>
      </c>
      <c r="F25" s="259"/>
      <c r="G25" s="164">
        <v>16039913.869999999</v>
      </c>
      <c r="H25" s="107">
        <f t="shared" ref="H25:H44" si="5">+G25*D25</f>
        <v>16039913.869999999</v>
      </c>
      <c r="I25" s="108">
        <f t="shared" si="1"/>
        <v>4.7578946855702225E-3</v>
      </c>
      <c r="J25" s="181">
        <v>0</v>
      </c>
      <c r="K25" s="181">
        <v>0</v>
      </c>
      <c r="L25" s="182">
        <f t="shared" si="2"/>
        <v>0</v>
      </c>
      <c r="M25" s="165">
        <f t="shared" si="3"/>
        <v>0</v>
      </c>
      <c r="N25" s="165">
        <f t="shared" si="4"/>
        <v>0</v>
      </c>
      <c r="O25" s="311"/>
    </row>
    <row r="26" spans="1:15" s="261" customFormat="1" ht="26.4">
      <c r="A26" s="104">
        <v>1.1499999999999999</v>
      </c>
      <c r="B26" s="105" t="s">
        <v>124</v>
      </c>
      <c r="C26" s="259" t="s">
        <v>115</v>
      </c>
      <c r="D26" s="259">
        <v>1</v>
      </c>
      <c r="E26" s="106"/>
      <c r="F26" s="311"/>
      <c r="G26" s="164">
        <v>3231477.48</v>
      </c>
      <c r="H26" s="109">
        <f t="shared" si="5"/>
        <v>3231477.48</v>
      </c>
      <c r="I26" s="108">
        <f t="shared" si="1"/>
        <v>9.5854813518595622E-4</v>
      </c>
      <c r="J26" s="181">
        <v>0</v>
      </c>
      <c r="K26" s="181">
        <v>0</v>
      </c>
      <c r="L26" s="182">
        <f t="shared" si="2"/>
        <v>0</v>
      </c>
      <c r="M26" s="165">
        <f t="shared" si="3"/>
        <v>0</v>
      </c>
      <c r="N26" s="165">
        <f t="shared" si="4"/>
        <v>0</v>
      </c>
      <c r="O26" s="311"/>
    </row>
    <row r="27" spans="1:15" s="261" customFormat="1" ht="39.6">
      <c r="A27" s="104">
        <v>1.1599999999999999</v>
      </c>
      <c r="B27" s="105" t="s">
        <v>381</v>
      </c>
      <c r="C27" s="259" t="s">
        <v>116</v>
      </c>
      <c r="D27" s="259">
        <v>15</v>
      </c>
      <c r="E27" s="106" t="s">
        <v>117</v>
      </c>
      <c r="F27" s="259"/>
      <c r="G27" s="164">
        <v>614677.24</v>
      </c>
      <c r="H27" s="109">
        <f t="shared" si="5"/>
        <v>9220158.5999999996</v>
      </c>
      <c r="I27" s="108">
        <f t="shared" si="1"/>
        <v>2.7349612945929479E-3</v>
      </c>
      <c r="J27" s="181">
        <v>1</v>
      </c>
      <c r="K27" s="181">
        <v>0</v>
      </c>
      <c r="L27" s="182">
        <f t="shared" si="2"/>
        <v>9220158.5999999996</v>
      </c>
      <c r="M27" s="165">
        <f t="shared" si="3"/>
        <v>0</v>
      </c>
      <c r="N27" s="165">
        <f t="shared" si="4"/>
        <v>9220158.5999999996</v>
      </c>
      <c r="O27" s="311"/>
    </row>
    <row r="28" spans="1:15" s="261" customFormat="1" ht="39.6">
      <c r="A28" s="104">
        <v>1.17</v>
      </c>
      <c r="B28" s="105" t="s">
        <v>125</v>
      </c>
      <c r="C28" s="259" t="s">
        <v>112</v>
      </c>
      <c r="D28" s="259">
        <v>1</v>
      </c>
      <c r="E28" s="106" t="s">
        <v>434</v>
      </c>
      <c r="F28" s="311"/>
      <c r="G28" s="164">
        <v>34672242.810000002</v>
      </c>
      <c r="H28" s="109">
        <f t="shared" si="5"/>
        <v>34672242.810000002</v>
      </c>
      <c r="I28" s="108">
        <f t="shared" si="1"/>
        <v>1.028477341833129E-2</v>
      </c>
      <c r="J28" s="181">
        <v>1</v>
      </c>
      <c r="K28" s="271">
        <v>0</v>
      </c>
      <c r="L28" s="182">
        <f t="shared" si="2"/>
        <v>34672242.810000002</v>
      </c>
      <c r="M28" s="165">
        <f t="shared" si="3"/>
        <v>0</v>
      </c>
      <c r="N28" s="165">
        <f t="shared" si="4"/>
        <v>34672242.810000002</v>
      </c>
      <c r="O28" s="311"/>
    </row>
    <row r="29" spans="1:15" s="261" customFormat="1" ht="52.8">
      <c r="A29" s="104">
        <v>1.18</v>
      </c>
      <c r="B29" s="105" t="s">
        <v>126</v>
      </c>
      <c r="C29" s="259" t="s">
        <v>112</v>
      </c>
      <c r="D29" s="259">
        <v>1</v>
      </c>
      <c r="E29" s="106" t="s">
        <v>113</v>
      </c>
      <c r="F29" s="259"/>
      <c r="G29" s="164">
        <v>6736645.1299999999</v>
      </c>
      <c r="H29" s="107">
        <f t="shared" si="5"/>
        <v>6736645.1299999999</v>
      </c>
      <c r="I29" s="108">
        <f t="shared" si="1"/>
        <v>1.9982805595077377E-3</v>
      </c>
      <c r="J29" s="181">
        <v>1</v>
      </c>
      <c r="K29" s="181">
        <v>0</v>
      </c>
      <c r="L29" s="165">
        <f t="shared" si="2"/>
        <v>6736645.1299999999</v>
      </c>
      <c r="M29" s="165">
        <f t="shared" si="3"/>
        <v>0</v>
      </c>
      <c r="N29" s="165">
        <f t="shared" si="4"/>
        <v>6736645.1299999999</v>
      </c>
      <c r="O29" s="311"/>
    </row>
    <row r="30" spans="1:15" s="261" customFormat="1" ht="39.6">
      <c r="A30" s="104">
        <v>1.19</v>
      </c>
      <c r="B30" s="105" t="s">
        <v>382</v>
      </c>
      <c r="C30" s="259" t="s">
        <v>115</v>
      </c>
      <c r="D30" s="259">
        <v>1</v>
      </c>
      <c r="E30" s="106"/>
      <c r="F30" s="311"/>
      <c r="G30" s="164">
        <v>510318.48</v>
      </c>
      <c r="H30" s="109">
        <f t="shared" si="5"/>
        <v>510318.48</v>
      </c>
      <c r="I30" s="108">
        <f t="shared" si="1"/>
        <v>1.5137497642562302E-4</v>
      </c>
      <c r="J30" s="181">
        <v>1</v>
      </c>
      <c r="K30" s="181">
        <v>0</v>
      </c>
      <c r="L30" s="165">
        <f t="shared" si="2"/>
        <v>510318.48</v>
      </c>
      <c r="M30" s="165">
        <f t="shared" si="3"/>
        <v>0</v>
      </c>
      <c r="N30" s="165">
        <f t="shared" si="4"/>
        <v>510318.48</v>
      </c>
      <c r="O30" s="311"/>
    </row>
    <row r="31" spans="1:15" s="261" customFormat="1" ht="52.8">
      <c r="A31" s="110">
        <v>1.2</v>
      </c>
      <c r="B31" s="105" t="s">
        <v>383</v>
      </c>
      <c r="C31" s="259" t="s">
        <v>116</v>
      </c>
      <c r="D31" s="259">
        <v>10</v>
      </c>
      <c r="E31" s="106" t="s">
        <v>117</v>
      </c>
      <c r="F31" s="259"/>
      <c r="G31" s="164">
        <v>248665.17</v>
      </c>
      <c r="H31" s="109">
        <f t="shared" si="5"/>
        <v>2486651.7000000002</v>
      </c>
      <c r="I31" s="108">
        <f t="shared" si="1"/>
        <v>7.3761162336554115E-4</v>
      </c>
      <c r="J31" s="181">
        <v>1</v>
      </c>
      <c r="K31" s="181">
        <v>0</v>
      </c>
      <c r="L31" s="165">
        <f t="shared" si="2"/>
        <v>2486651.7000000002</v>
      </c>
      <c r="M31" s="165">
        <f t="shared" si="3"/>
        <v>0</v>
      </c>
      <c r="N31" s="165">
        <f t="shared" si="4"/>
        <v>2486651.7000000002</v>
      </c>
      <c r="O31" s="311"/>
    </row>
    <row r="32" spans="1:15" s="261" customFormat="1" ht="92.4">
      <c r="A32" s="104">
        <v>1.21</v>
      </c>
      <c r="B32" s="105" t="s">
        <v>127</v>
      </c>
      <c r="C32" s="259" t="s">
        <v>112</v>
      </c>
      <c r="D32" s="259">
        <v>1</v>
      </c>
      <c r="E32" s="106" t="s">
        <v>113</v>
      </c>
      <c r="F32" s="259"/>
      <c r="G32" s="164">
        <v>130201675.69</v>
      </c>
      <c r="H32" s="107">
        <f t="shared" si="5"/>
        <v>130201675.69</v>
      </c>
      <c r="I32" s="108">
        <f t="shared" si="1"/>
        <v>3.8621520404572389E-2</v>
      </c>
      <c r="J32" s="181">
        <v>1</v>
      </c>
      <c r="K32" s="181">
        <v>0</v>
      </c>
      <c r="L32" s="182">
        <f t="shared" si="2"/>
        <v>130201675.69</v>
      </c>
      <c r="M32" s="165">
        <f t="shared" si="3"/>
        <v>0</v>
      </c>
      <c r="N32" s="165">
        <f t="shared" si="4"/>
        <v>130201675.69</v>
      </c>
      <c r="O32" s="311"/>
    </row>
    <row r="33" spans="1:15" s="261" customFormat="1" ht="26.4">
      <c r="A33" s="110">
        <v>1.22</v>
      </c>
      <c r="B33" s="105" t="s">
        <v>128</v>
      </c>
      <c r="C33" s="259" t="s">
        <v>115</v>
      </c>
      <c r="D33" s="259">
        <v>1</v>
      </c>
      <c r="E33" s="106"/>
      <c r="F33" s="259"/>
      <c r="G33" s="164">
        <v>5181750</v>
      </c>
      <c r="H33" s="109">
        <f t="shared" si="5"/>
        <v>5181750</v>
      </c>
      <c r="I33" s="108">
        <f t="shared" si="1"/>
        <v>1.5370544372476421E-3</v>
      </c>
      <c r="J33" s="181">
        <v>1</v>
      </c>
      <c r="K33" s="181">
        <v>0</v>
      </c>
      <c r="L33" s="182">
        <f t="shared" si="2"/>
        <v>5181750</v>
      </c>
      <c r="M33" s="165">
        <f t="shared" si="3"/>
        <v>0</v>
      </c>
      <c r="N33" s="165">
        <f t="shared" si="4"/>
        <v>5181750</v>
      </c>
      <c r="O33" s="311"/>
    </row>
    <row r="34" spans="1:15" s="261" customFormat="1" ht="52.8">
      <c r="A34" s="104">
        <v>1.23</v>
      </c>
      <c r="B34" s="105" t="s">
        <v>383</v>
      </c>
      <c r="C34" s="259" t="s">
        <v>116</v>
      </c>
      <c r="D34" s="259">
        <v>10</v>
      </c>
      <c r="E34" s="106" t="s">
        <v>117</v>
      </c>
      <c r="F34" s="259"/>
      <c r="G34" s="164">
        <v>248665.17</v>
      </c>
      <c r="H34" s="109">
        <f t="shared" si="5"/>
        <v>2486651.7000000002</v>
      </c>
      <c r="I34" s="108">
        <f t="shared" si="1"/>
        <v>7.3761162336554115E-4</v>
      </c>
      <c r="J34" s="181">
        <v>1</v>
      </c>
      <c r="K34" s="181">
        <v>0</v>
      </c>
      <c r="L34" s="182">
        <f t="shared" si="2"/>
        <v>2486651.7000000002</v>
      </c>
      <c r="M34" s="165">
        <f t="shared" si="3"/>
        <v>0</v>
      </c>
      <c r="N34" s="165">
        <f t="shared" si="4"/>
        <v>2486651.7000000002</v>
      </c>
      <c r="O34" s="311"/>
    </row>
    <row r="35" spans="1:15" s="261" customFormat="1" ht="26.4">
      <c r="A35" s="104">
        <v>1.24</v>
      </c>
      <c r="B35" s="105" t="s">
        <v>129</v>
      </c>
      <c r="C35" s="259" t="s">
        <v>112</v>
      </c>
      <c r="D35" s="259">
        <v>1</v>
      </c>
      <c r="E35" s="106" t="s">
        <v>113</v>
      </c>
      <c r="F35" s="311"/>
      <c r="G35" s="164">
        <v>13229938</v>
      </c>
      <c r="H35" s="107">
        <f t="shared" si="5"/>
        <v>13229938</v>
      </c>
      <c r="I35" s="108">
        <f t="shared" si="1"/>
        <v>3.9243759169028218E-3</v>
      </c>
      <c r="J35" s="181">
        <v>1</v>
      </c>
      <c r="K35" s="181">
        <v>0</v>
      </c>
      <c r="L35" s="182">
        <f t="shared" si="2"/>
        <v>13229938</v>
      </c>
      <c r="M35" s="165">
        <f t="shared" si="3"/>
        <v>0</v>
      </c>
      <c r="N35" s="165">
        <f t="shared" si="4"/>
        <v>13229938</v>
      </c>
      <c r="O35" s="311"/>
    </row>
    <row r="36" spans="1:15" s="261" customFormat="1" ht="18.75" customHeight="1">
      <c r="A36" s="104">
        <v>1.25</v>
      </c>
      <c r="B36" s="111" t="s">
        <v>130</v>
      </c>
      <c r="C36" s="259" t="s">
        <v>115</v>
      </c>
      <c r="D36" s="259">
        <v>1</v>
      </c>
      <c r="E36" s="106"/>
      <c r="F36" s="259"/>
      <c r="G36" s="164">
        <v>1969065</v>
      </c>
      <c r="H36" s="109">
        <f t="shared" si="5"/>
        <v>1969065</v>
      </c>
      <c r="I36" s="108">
        <f t="shared" si="1"/>
        <v>5.8408068615410408E-4</v>
      </c>
      <c r="J36" s="181">
        <v>1</v>
      </c>
      <c r="K36" s="181">
        <v>0</v>
      </c>
      <c r="L36" s="182">
        <f t="shared" si="2"/>
        <v>1969065</v>
      </c>
      <c r="M36" s="165">
        <f t="shared" si="3"/>
        <v>0</v>
      </c>
      <c r="N36" s="165">
        <f t="shared" si="4"/>
        <v>1969065</v>
      </c>
      <c r="O36" s="311"/>
    </row>
    <row r="37" spans="1:15" s="261" customFormat="1" ht="37.5" customHeight="1">
      <c r="A37" s="104">
        <v>1.26</v>
      </c>
      <c r="B37" s="112" t="s">
        <v>131</v>
      </c>
      <c r="C37" s="259" t="s">
        <v>112</v>
      </c>
      <c r="D37" s="259">
        <v>1</v>
      </c>
      <c r="E37" s="106" t="s">
        <v>113</v>
      </c>
      <c r="F37" s="259"/>
      <c r="G37" s="164">
        <v>31763417.350000001</v>
      </c>
      <c r="H37" s="107">
        <f t="shared" si="5"/>
        <v>31763417.350000001</v>
      </c>
      <c r="I37" s="108">
        <f t="shared" si="1"/>
        <v>9.4219330496388767E-3</v>
      </c>
      <c r="J37" s="181">
        <v>1</v>
      </c>
      <c r="K37" s="181">
        <v>0</v>
      </c>
      <c r="L37" s="182">
        <f t="shared" si="2"/>
        <v>31763417.350000001</v>
      </c>
      <c r="M37" s="165">
        <f t="shared" si="3"/>
        <v>0</v>
      </c>
      <c r="N37" s="165">
        <f t="shared" si="4"/>
        <v>31763417.350000001</v>
      </c>
      <c r="O37" s="311"/>
    </row>
    <row r="38" spans="1:15" s="261" customFormat="1" ht="26.4">
      <c r="A38" s="104">
        <v>1.27</v>
      </c>
      <c r="B38" s="111" t="s">
        <v>128</v>
      </c>
      <c r="C38" s="259" t="s">
        <v>115</v>
      </c>
      <c r="D38" s="259">
        <v>1</v>
      </c>
      <c r="E38" s="106"/>
      <c r="F38" s="259"/>
      <c r="G38" s="164">
        <v>3738953.4</v>
      </c>
      <c r="H38" s="109">
        <f t="shared" si="5"/>
        <v>3738953.4</v>
      </c>
      <c r="I38" s="108">
        <f t="shared" si="1"/>
        <v>1.1090799274631462E-3</v>
      </c>
      <c r="J38" s="181">
        <v>1</v>
      </c>
      <c r="K38" s="181">
        <v>0</v>
      </c>
      <c r="L38" s="182">
        <f t="shared" si="2"/>
        <v>3738953.4</v>
      </c>
      <c r="M38" s="165">
        <f t="shared" si="3"/>
        <v>0</v>
      </c>
      <c r="N38" s="165">
        <f t="shared" si="4"/>
        <v>3738953.4</v>
      </c>
      <c r="O38" s="311"/>
    </row>
    <row r="39" spans="1:15" s="261" customFormat="1" ht="39.6">
      <c r="A39" s="104">
        <v>1.28</v>
      </c>
      <c r="B39" s="112" t="s">
        <v>132</v>
      </c>
      <c r="C39" s="259" t="s">
        <v>112</v>
      </c>
      <c r="D39" s="259">
        <v>1</v>
      </c>
      <c r="E39" s="106" t="s">
        <v>113</v>
      </c>
      <c r="F39" s="99"/>
      <c r="G39" s="164">
        <v>31763417.350000001</v>
      </c>
      <c r="H39" s="107">
        <f t="shared" si="5"/>
        <v>31763417.350000001</v>
      </c>
      <c r="I39" s="108">
        <f t="shared" si="1"/>
        <v>9.4219330496388767E-3</v>
      </c>
      <c r="J39" s="181">
        <v>1</v>
      </c>
      <c r="K39" s="181">
        <v>0</v>
      </c>
      <c r="L39" s="182">
        <f t="shared" si="2"/>
        <v>31763417.350000001</v>
      </c>
      <c r="M39" s="165">
        <f t="shared" si="3"/>
        <v>0</v>
      </c>
      <c r="N39" s="165">
        <f t="shared" si="4"/>
        <v>31763417.350000001</v>
      </c>
      <c r="O39" s="99"/>
    </row>
    <row r="40" spans="1:15" s="261" customFormat="1" ht="26.4">
      <c r="A40" s="104">
        <v>1.29</v>
      </c>
      <c r="B40" s="111" t="s">
        <v>128</v>
      </c>
      <c r="C40" s="259" t="s">
        <v>115</v>
      </c>
      <c r="D40" s="259">
        <v>1</v>
      </c>
      <c r="E40" s="106"/>
      <c r="F40" s="259"/>
      <c r="G40" s="164">
        <v>3592087.8</v>
      </c>
      <c r="H40" s="109">
        <f t="shared" si="5"/>
        <v>3592087.8</v>
      </c>
      <c r="I40" s="108">
        <f t="shared" si="1"/>
        <v>1.0655154131274417E-3</v>
      </c>
      <c r="J40" s="181">
        <v>1</v>
      </c>
      <c r="K40" s="181">
        <v>0</v>
      </c>
      <c r="L40" s="182">
        <f t="shared" si="2"/>
        <v>3592087.8</v>
      </c>
      <c r="M40" s="165">
        <f t="shared" si="3"/>
        <v>0</v>
      </c>
      <c r="N40" s="165">
        <f t="shared" si="4"/>
        <v>3592087.8</v>
      </c>
      <c r="O40" s="311"/>
    </row>
    <row r="41" spans="1:15" s="261" customFormat="1" ht="39.6">
      <c r="A41" s="110">
        <v>1.3</v>
      </c>
      <c r="B41" s="113" t="s">
        <v>133</v>
      </c>
      <c r="C41" s="259" t="s">
        <v>116</v>
      </c>
      <c r="D41" s="259">
        <v>1500</v>
      </c>
      <c r="E41" s="106" t="s">
        <v>117</v>
      </c>
      <c r="F41" s="259"/>
      <c r="G41" s="164">
        <v>160537.32999999999</v>
      </c>
      <c r="H41" s="109">
        <f t="shared" si="5"/>
        <v>240805994.99999997</v>
      </c>
      <c r="I41" s="108">
        <f t="shared" si="1"/>
        <v>7.1429907488895356E-2</v>
      </c>
      <c r="J41" s="181">
        <v>1</v>
      </c>
      <c r="K41" s="181">
        <v>0</v>
      </c>
      <c r="L41" s="182">
        <f t="shared" si="2"/>
        <v>240805994.99999997</v>
      </c>
      <c r="M41" s="165">
        <f t="shared" si="3"/>
        <v>0</v>
      </c>
      <c r="N41" s="165">
        <f t="shared" si="4"/>
        <v>240805994.99999997</v>
      </c>
      <c r="O41" s="311"/>
    </row>
    <row r="42" spans="1:15" s="261" customFormat="1" ht="36.75" customHeight="1">
      <c r="A42" s="104">
        <v>1.31</v>
      </c>
      <c r="B42" s="111" t="s">
        <v>134</v>
      </c>
      <c r="C42" s="259" t="s">
        <v>116</v>
      </c>
      <c r="D42" s="259">
        <v>1500</v>
      </c>
      <c r="E42" s="106"/>
      <c r="F42" s="259"/>
      <c r="G42" s="164">
        <v>14805</v>
      </c>
      <c r="H42" s="109">
        <f t="shared" si="5"/>
        <v>22207500</v>
      </c>
      <c r="I42" s="108">
        <f t="shared" si="1"/>
        <v>6.5873761596327522E-3</v>
      </c>
      <c r="J42" s="181">
        <v>0</v>
      </c>
      <c r="K42" s="181">
        <v>0</v>
      </c>
      <c r="L42" s="165">
        <f t="shared" si="2"/>
        <v>0</v>
      </c>
      <c r="M42" s="165">
        <f t="shared" si="3"/>
        <v>0</v>
      </c>
      <c r="N42" s="165">
        <f t="shared" si="4"/>
        <v>0</v>
      </c>
      <c r="O42" s="312" t="s">
        <v>431</v>
      </c>
    </row>
    <row r="43" spans="1:15" s="261" customFormat="1" ht="57.75" customHeight="1">
      <c r="A43" s="110">
        <v>1.32</v>
      </c>
      <c r="B43" s="113" t="s">
        <v>135</v>
      </c>
      <c r="C43" s="259" t="s">
        <v>116</v>
      </c>
      <c r="D43" s="259">
        <v>2500</v>
      </c>
      <c r="E43" s="106" t="s">
        <v>117</v>
      </c>
      <c r="F43" s="259"/>
      <c r="G43" s="164">
        <v>160537.32999999999</v>
      </c>
      <c r="H43" s="109">
        <f t="shared" si="5"/>
        <v>401343324.99999994</v>
      </c>
      <c r="I43" s="108">
        <f t="shared" si="1"/>
        <v>0.11904984581482558</v>
      </c>
      <c r="J43" s="181">
        <v>0.8</v>
      </c>
      <c r="K43" s="181">
        <v>0</v>
      </c>
      <c r="L43" s="165">
        <f t="shared" si="2"/>
        <v>321074659.99999994</v>
      </c>
      <c r="M43" s="165">
        <f t="shared" si="3"/>
        <v>0</v>
      </c>
      <c r="N43" s="165">
        <f t="shared" si="4"/>
        <v>321074659.99999994</v>
      </c>
      <c r="O43" s="312" t="s">
        <v>433</v>
      </c>
    </row>
    <row r="44" spans="1:15" s="261" customFormat="1" ht="26.4">
      <c r="A44" s="104">
        <v>1.33</v>
      </c>
      <c r="B44" s="111" t="s">
        <v>134</v>
      </c>
      <c r="C44" s="259" t="s">
        <v>116</v>
      </c>
      <c r="D44" s="259">
        <v>2500</v>
      </c>
      <c r="E44" s="106"/>
      <c r="F44" s="259"/>
      <c r="G44" s="164">
        <v>14805</v>
      </c>
      <c r="H44" s="109">
        <f t="shared" si="5"/>
        <v>37012500</v>
      </c>
      <c r="I44" s="108">
        <f t="shared" si="1"/>
        <v>1.0978960266054587E-2</v>
      </c>
      <c r="J44" s="181">
        <v>0</v>
      </c>
      <c r="K44" s="181">
        <v>0</v>
      </c>
      <c r="L44" s="165">
        <f t="shared" si="2"/>
        <v>0</v>
      </c>
      <c r="M44" s="165">
        <f t="shared" si="3"/>
        <v>0</v>
      </c>
      <c r="N44" s="165">
        <f t="shared" si="4"/>
        <v>0</v>
      </c>
      <c r="O44" s="312" t="s">
        <v>431</v>
      </c>
    </row>
    <row r="45" spans="1:15" s="261" customFormat="1" ht="13.8">
      <c r="A45" s="104"/>
      <c r="B45" s="99" t="s">
        <v>136</v>
      </c>
      <c r="C45" s="259"/>
      <c r="D45" s="259"/>
      <c r="E45" s="106"/>
      <c r="F45" s="259"/>
      <c r="G45" s="164"/>
      <c r="H45" s="109"/>
      <c r="I45" s="114"/>
      <c r="J45" s="181"/>
      <c r="K45" s="181"/>
      <c r="L45" s="165"/>
      <c r="M45" s="165"/>
      <c r="N45" s="165"/>
      <c r="O45" s="311"/>
    </row>
    <row r="46" spans="1:15" s="261" customFormat="1" ht="13.8">
      <c r="A46" s="104"/>
      <c r="B46" s="99" t="s">
        <v>137</v>
      </c>
      <c r="C46" s="259"/>
      <c r="D46" s="259"/>
      <c r="E46" s="106"/>
      <c r="F46" s="259"/>
      <c r="G46" s="164"/>
      <c r="H46" s="109"/>
      <c r="I46" s="114"/>
      <c r="J46" s="181"/>
      <c r="K46" s="181"/>
      <c r="L46" s="165"/>
      <c r="M46" s="165"/>
      <c r="N46" s="165"/>
      <c r="O46" s="311"/>
    </row>
    <row r="47" spans="1:15" s="261" customFormat="1" ht="26.4">
      <c r="A47" s="104">
        <v>1.34</v>
      </c>
      <c r="B47" s="105" t="s">
        <v>129</v>
      </c>
      <c r="C47" s="259" t="s">
        <v>112</v>
      </c>
      <c r="D47" s="259">
        <v>1</v>
      </c>
      <c r="E47" s="106" t="s">
        <v>113</v>
      </c>
      <c r="F47" s="259"/>
      <c r="G47" s="164">
        <v>13229938</v>
      </c>
      <c r="H47" s="107">
        <f t="shared" ref="H47:H56" si="6">+G47*D47</f>
        <v>13229938</v>
      </c>
      <c r="I47" s="108">
        <f t="shared" ref="I47:I73" si="7">+H47/$H$103</f>
        <v>3.9243759169028218E-3</v>
      </c>
      <c r="J47" s="181">
        <v>1</v>
      </c>
      <c r="K47" s="181">
        <v>0</v>
      </c>
      <c r="L47" s="165">
        <f t="shared" si="2"/>
        <v>13229938</v>
      </c>
      <c r="M47" s="165">
        <f t="shared" si="3"/>
        <v>0</v>
      </c>
      <c r="N47" s="165">
        <f t="shared" si="4"/>
        <v>13229938</v>
      </c>
      <c r="O47" s="311"/>
    </row>
    <row r="48" spans="1:15" s="261" customFormat="1" ht="39.6">
      <c r="A48" s="104">
        <v>1.35</v>
      </c>
      <c r="B48" s="111" t="s">
        <v>138</v>
      </c>
      <c r="C48" s="259" t="s">
        <v>115</v>
      </c>
      <c r="D48" s="259">
        <v>1</v>
      </c>
      <c r="E48" s="106"/>
      <c r="F48" s="259"/>
      <c r="G48" s="164">
        <v>2579425.7999999998</v>
      </c>
      <c r="H48" s="109">
        <f t="shared" si="6"/>
        <v>2579425.7999999998</v>
      </c>
      <c r="I48" s="108">
        <f t="shared" si="7"/>
        <v>7.6513106024818812E-4</v>
      </c>
      <c r="J48" s="181">
        <v>0.1</v>
      </c>
      <c r="K48" s="181">
        <v>0.05</v>
      </c>
      <c r="L48" s="165">
        <f t="shared" si="2"/>
        <v>257942.58</v>
      </c>
      <c r="M48" s="165">
        <f t="shared" si="3"/>
        <v>128971.29</v>
      </c>
      <c r="N48" s="165">
        <f t="shared" si="4"/>
        <v>386913.87</v>
      </c>
      <c r="O48" s="312" t="s">
        <v>431</v>
      </c>
    </row>
    <row r="49" spans="1:15" s="261" customFormat="1" ht="39.6">
      <c r="A49" s="104">
        <v>1.36</v>
      </c>
      <c r="B49" s="112" t="s">
        <v>384</v>
      </c>
      <c r="C49" s="259" t="s">
        <v>112</v>
      </c>
      <c r="D49" s="259">
        <v>1</v>
      </c>
      <c r="E49" s="106" t="s">
        <v>113</v>
      </c>
      <c r="F49" s="259"/>
      <c r="G49" s="164">
        <v>31763417.350000001</v>
      </c>
      <c r="H49" s="107">
        <f t="shared" si="6"/>
        <v>31763417.350000001</v>
      </c>
      <c r="I49" s="108">
        <f t="shared" si="7"/>
        <v>9.4219330496388767E-3</v>
      </c>
      <c r="J49" s="181">
        <v>1</v>
      </c>
      <c r="K49" s="181">
        <v>0</v>
      </c>
      <c r="L49" s="165">
        <f t="shared" si="2"/>
        <v>31763417.350000001</v>
      </c>
      <c r="M49" s="165">
        <f t="shared" si="3"/>
        <v>0</v>
      </c>
      <c r="N49" s="165">
        <f t="shared" si="4"/>
        <v>31763417.350000001</v>
      </c>
      <c r="O49" s="311"/>
    </row>
    <row r="50" spans="1:15" s="261" customFormat="1" ht="39.6">
      <c r="A50" s="104">
        <v>1.37</v>
      </c>
      <c r="B50" s="111" t="s">
        <v>138</v>
      </c>
      <c r="C50" s="259" t="s">
        <v>115</v>
      </c>
      <c r="D50" s="259">
        <v>1</v>
      </c>
      <c r="E50" s="106"/>
      <c r="F50" s="259"/>
      <c r="G50" s="164">
        <v>3911875.8</v>
      </c>
      <c r="H50" s="109">
        <f t="shared" si="6"/>
        <v>3911875.8</v>
      </c>
      <c r="I50" s="108">
        <f t="shared" si="7"/>
        <v>1.1603736298261534E-3</v>
      </c>
      <c r="J50" s="181">
        <v>0</v>
      </c>
      <c r="K50" s="181">
        <v>0</v>
      </c>
      <c r="L50" s="165">
        <f t="shared" si="2"/>
        <v>0</v>
      </c>
      <c r="M50" s="165">
        <f t="shared" si="3"/>
        <v>0</v>
      </c>
      <c r="N50" s="165">
        <f t="shared" si="4"/>
        <v>0</v>
      </c>
      <c r="O50" s="312" t="s">
        <v>431</v>
      </c>
    </row>
    <row r="51" spans="1:15" s="261" customFormat="1" ht="39.6">
      <c r="A51" s="104">
        <v>1.38</v>
      </c>
      <c r="B51" s="112" t="s">
        <v>139</v>
      </c>
      <c r="C51" s="259" t="s">
        <v>112</v>
      </c>
      <c r="D51" s="259">
        <v>1</v>
      </c>
      <c r="E51" s="106" t="s">
        <v>113</v>
      </c>
      <c r="F51" s="259"/>
      <c r="G51" s="164">
        <v>31763417.350000001</v>
      </c>
      <c r="H51" s="107">
        <f t="shared" si="6"/>
        <v>31763417.350000001</v>
      </c>
      <c r="I51" s="108">
        <f t="shared" si="7"/>
        <v>9.4219330496388767E-3</v>
      </c>
      <c r="J51" s="181">
        <v>1</v>
      </c>
      <c r="K51" s="181">
        <v>0</v>
      </c>
      <c r="L51" s="165">
        <f t="shared" si="2"/>
        <v>31763417.350000001</v>
      </c>
      <c r="M51" s="165">
        <f t="shared" si="3"/>
        <v>0</v>
      </c>
      <c r="N51" s="165">
        <f t="shared" si="4"/>
        <v>31763417.350000001</v>
      </c>
      <c r="O51" s="311"/>
    </row>
    <row r="52" spans="1:15" s="261" customFormat="1" ht="39.6">
      <c r="A52" s="104">
        <v>1.39</v>
      </c>
      <c r="B52" s="111" t="s">
        <v>138</v>
      </c>
      <c r="C52" s="259" t="s">
        <v>115</v>
      </c>
      <c r="D52" s="259">
        <v>1</v>
      </c>
      <c r="E52" s="106"/>
      <c r="F52" s="259"/>
      <c r="G52" s="164">
        <v>3911875.8</v>
      </c>
      <c r="H52" s="109">
        <f t="shared" si="6"/>
        <v>3911875.8</v>
      </c>
      <c r="I52" s="108">
        <f t="shared" si="7"/>
        <v>1.1603736298261534E-3</v>
      </c>
      <c r="J52" s="181">
        <v>0</v>
      </c>
      <c r="K52" s="181">
        <v>0</v>
      </c>
      <c r="L52" s="165">
        <f t="shared" si="2"/>
        <v>0</v>
      </c>
      <c r="M52" s="165">
        <f t="shared" si="3"/>
        <v>0</v>
      </c>
      <c r="N52" s="165">
        <f t="shared" si="4"/>
        <v>0</v>
      </c>
      <c r="O52" s="312" t="s">
        <v>431</v>
      </c>
    </row>
    <row r="53" spans="1:15" s="261" customFormat="1" ht="39.6">
      <c r="A53" s="110">
        <v>1.4</v>
      </c>
      <c r="B53" s="112" t="s">
        <v>140</v>
      </c>
      <c r="C53" s="259" t="s">
        <v>112</v>
      </c>
      <c r="D53" s="259">
        <v>1</v>
      </c>
      <c r="E53" s="106" t="s">
        <v>113</v>
      </c>
      <c r="F53" s="259"/>
      <c r="G53" s="164">
        <v>31763417.350000001</v>
      </c>
      <c r="H53" s="107">
        <f t="shared" si="6"/>
        <v>31763417.350000001</v>
      </c>
      <c r="I53" s="108">
        <f t="shared" si="7"/>
        <v>9.4219330496388767E-3</v>
      </c>
      <c r="J53" s="181">
        <v>1</v>
      </c>
      <c r="K53" s="181">
        <v>0</v>
      </c>
      <c r="L53" s="165">
        <f t="shared" si="2"/>
        <v>31763417.350000001</v>
      </c>
      <c r="M53" s="165">
        <f t="shared" si="3"/>
        <v>0</v>
      </c>
      <c r="N53" s="165">
        <f t="shared" si="4"/>
        <v>31763417.350000001</v>
      </c>
      <c r="O53" s="311"/>
    </row>
    <row r="54" spans="1:15" s="261" customFormat="1" ht="39.6">
      <c r="A54" s="104">
        <v>1.41</v>
      </c>
      <c r="B54" s="111" t="s">
        <v>141</v>
      </c>
      <c r="C54" s="259" t="s">
        <v>115</v>
      </c>
      <c r="D54" s="259">
        <v>1</v>
      </c>
      <c r="E54" s="106"/>
      <c r="F54" s="259"/>
      <c r="G54" s="164">
        <v>3911875.8</v>
      </c>
      <c r="H54" s="109">
        <f t="shared" si="6"/>
        <v>3911875.8</v>
      </c>
      <c r="I54" s="108">
        <f t="shared" si="7"/>
        <v>1.1603736298261534E-3</v>
      </c>
      <c r="J54" s="181">
        <v>0</v>
      </c>
      <c r="K54" s="181">
        <v>0</v>
      </c>
      <c r="L54" s="165">
        <f t="shared" si="2"/>
        <v>0</v>
      </c>
      <c r="M54" s="165">
        <f t="shared" si="3"/>
        <v>0</v>
      </c>
      <c r="N54" s="165">
        <f t="shared" si="4"/>
        <v>0</v>
      </c>
      <c r="O54" s="312" t="s">
        <v>431</v>
      </c>
    </row>
    <row r="55" spans="1:15" s="261" customFormat="1" ht="52.8">
      <c r="A55" s="104">
        <v>1.42</v>
      </c>
      <c r="B55" s="112" t="s">
        <v>385</v>
      </c>
      <c r="C55" s="259" t="s">
        <v>112</v>
      </c>
      <c r="D55" s="259">
        <v>3</v>
      </c>
      <c r="E55" s="106" t="s">
        <v>434</v>
      </c>
      <c r="F55" s="311"/>
      <c r="G55" s="164">
        <v>13320899.42</v>
      </c>
      <c r="H55" s="109">
        <f t="shared" si="6"/>
        <v>39962698.259999998</v>
      </c>
      <c r="I55" s="108">
        <f t="shared" si="7"/>
        <v>1.1854072984015366E-2</v>
      </c>
      <c r="J55" s="181">
        <v>1</v>
      </c>
      <c r="K55" s="181">
        <v>0</v>
      </c>
      <c r="L55" s="165">
        <f t="shared" si="2"/>
        <v>39962698.259999998</v>
      </c>
      <c r="M55" s="165">
        <f t="shared" si="3"/>
        <v>0</v>
      </c>
      <c r="N55" s="165">
        <f t="shared" si="4"/>
        <v>39962698.259999998</v>
      </c>
      <c r="O55" s="311"/>
    </row>
    <row r="56" spans="1:15" s="261" customFormat="1" ht="39.6">
      <c r="A56" s="104">
        <v>1.43</v>
      </c>
      <c r="B56" s="111" t="s">
        <v>142</v>
      </c>
      <c r="C56" s="259" t="s">
        <v>115</v>
      </c>
      <c r="D56" s="259">
        <v>3</v>
      </c>
      <c r="E56" s="106"/>
      <c r="F56" s="259"/>
      <c r="G56" s="164">
        <v>5608765.6799999997</v>
      </c>
      <c r="H56" s="109">
        <f t="shared" si="6"/>
        <v>16826297.039999999</v>
      </c>
      <c r="I56" s="108">
        <f t="shared" si="7"/>
        <v>4.9911583013033944E-3</v>
      </c>
      <c r="J56" s="181">
        <v>0</v>
      </c>
      <c r="K56" s="181">
        <v>0.2</v>
      </c>
      <c r="L56" s="165">
        <f t="shared" si="2"/>
        <v>0</v>
      </c>
      <c r="M56" s="165">
        <f t="shared" si="3"/>
        <v>3365259.4079999998</v>
      </c>
      <c r="N56" s="165">
        <f t="shared" si="4"/>
        <v>3365259.4079999998</v>
      </c>
      <c r="O56" s="311"/>
    </row>
    <row r="57" spans="1:15" s="261" customFormat="1" ht="13.8">
      <c r="A57" s="104" t="s">
        <v>143</v>
      </c>
      <c r="B57" s="115" t="s">
        <v>144</v>
      </c>
      <c r="C57" s="259"/>
      <c r="D57" s="259"/>
      <c r="E57" s="106"/>
      <c r="F57" s="259"/>
      <c r="G57" s="164">
        <v>0</v>
      </c>
      <c r="H57" s="109"/>
      <c r="I57" s="108">
        <f t="shared" si="7"/>
        <v>0</v>
      </c>
      <c r="J57" s="181"/>
      <c r="K57" s="181"/>
      <c r="L57" s="165">
        <f t="shared" si="2"/>
        <v>0</v>
      </c>
      <c r="M57" s="165"/>
      <c r="N57" s="165">
        <f t="shared" si="4"/>
        <v>0</v>
      </c>
      <c r="O57" s="311"/>
    </row>
    <row r="58" spans="1:15" s="261" customFormat="1" ht="104.25" customHeight="1">
      <c r="A58" s="104">
        <v>2.0099999999999998</v>
      </c>
      <c r="B58" s="105" t="s">
        <v>145</v>
      </c>
      <c r="C58" s="259" t="s">
        <v>112</v>
      </c>
      <c r="D58" s="259">
        <v>1</v>
      </c>
      <c r="E58" s="106" t="s">
        <v>113</v>
      </c>
      <c r="F58" s="259"/>
      <c r="G58" s="164">
        <v>130201675.69</v>
      </c>
      <c r="H58" s="107">
        <f t="shared" ref="H58:H73" si="8">+G58*D58</f>
        <v>130201675.69</v>
      </c>
      <c r="I58" s="108">
        <f t="shared" si="7"/>
        <v>3.8621520404572389E-2</v>
      </c>
      <c r="J58" s="181">
        <v>1</v>
      </c>
      <c r="K58" s="181">
        <v>0</v>
      </c>
      <c r="L58" s="165">
        <f t="shared" si="2"/>
        <v>130201675.69</v>
      </c>
      <c r="M58" s="165">
        <f t="shared" si="3"/>
        <v>0</v>
      </c>
      <c r="N58" s="165">
        <f t="shared" si="4"/>
        <v>130201675.69</v>
      </c>
      <c r="O58" s="311"/>
    </row>
    <row r="59" spans="1:15" s="261" customFormat="1" ht="26.4">
      <c r="A59" s="104">
        <v>2.02</v>
      </c>
      <c r="B59" s="105" t="s">
        <v>146</v>
      </c>
      <c r="C59" s="259" t="s">
        <v>115</v>
      </c>
      <c r="D59" s="259">
        <v>1</v>
      </c>
      <c r="E59" s="106"/>
      <c r="F59" s="259"/>
      <c r="G59" s="164">
        <v>5181750</v>
      </c>
      <c r="H59" s="109">
        <f t="shared" si="8"/>
        <v>5181750</v>
      </c>
      <c r="I59" s="108">
        <f t="shared" si="7"/>
        <v>1.5370544372476421E-3</v>
      </c>
      <c r="J59" s="181">
        <v>1</v>
      </c>
      <c r="K59" s="181">
        <v>0</v>
      </c>
      <c r="L59" s="165">
        <f t="shared" si="2"/>
        <v>5181750</v>
      </c>
      <c r="M59" s="165">
        <f t="shared" si="3"/>
        <v>0</v>
      </c>
      <c r="N59" s="165">
        <f t="shared" si="4"/>
        <v>5181750</v>
      </c>
      <c r="O59" s="311"/>
    </row>
    <row r="60" spans="1:15" s="261" customFormat="1" ht="92.4">
      <c r="A60" s="104">
        <v>2.0299999999999998</v>
      </c>
      <c r="B60" s="105" t="s">
        <v>386</v>
      </c>
      <c r="C60" s="259" t="s">
        <v>112</v>
      </c>
      <c r="D60" s="259">
        <v>1</v>
      </c>
      <c r="E60" s="106" t="s">
        <v>113</v>
      </c>
      <c r="F60" s="259"/>
      <c r="G60" s="164">
        <v>130201675.69</v>
      </c>
      <c r="H60" s="107">
        <f t="shared" si="8"/>
        <v>130201675.69</v>
      </c>
      <c r="I60" s="108">
        <f t="shared" si="7"/>
        <v>3.8621520404572389E-2</v>
      </c>
      <c r="J60" s="181">
        <v>1</v>
      </c>
      <c r="K60" s="181">
        <v>0</v>
      </c>
      <c r="L60" s="165">
        <f t="shared" si="2"/>
        <v>130201675.69</v>
      </c>
      <c r="M60" s="165">
        <f t="shared" si="3"/>
        <v>0</v>
      </c>
      <c r="N60" s="165">
        <f t="shared" si="4"/>
        <v>130201675.69</v>
      </c>
      <c r="O60" s="311"/>
    </row>
    <row r="61" spans="1:15" s="261" customFormat="1" ht="26.4">
      <c r="A61" s="104">
        <v>2.04</v>
      </c>
      <c r="B61" s="105" t="s">
        <v>146</v>
      </c>
      <c r="C61" s="259" t="s">
        <v>147</v>
      </c>
      <c r="D61" s="259">
        <v>1</v>
      </c>
      <c r="E61" s="106"/>
      <c r="F61" s="259"/>
      <c r="G61" s="164">
        <v>5181750</v>
      </c>
      <c r="H61" s="109">
        <f t="shared" si="8"/>
        <v>5181750</v>
      </c>
      <c r="I61" s="108">
        <f t="shared" si="7"/>
        <v>1.5370544372476421E-3</v>
      </c>
      <c r="J61" s="181">
        <v>1</v>
      </c>
      <c r="K61" s="181">
        <v>0</v>
      </c>
      <c r="L61" s="165">
        <f t="shared" si="2"/>
        <v>5181750</v>
      </c>
      <c r="M61" s="165">
        <f t="shared" si="3"/>
        <v>0</v>
      </c>
      <c r="N61" s="165">
        <f t="shared" si="4"/>
        <v>5181750</v>
      </c>
      <c r="O61" s="311"/>
    </row>
    <row r="62" spans="1:15" s="261" customFormat="1" ht="39.6">
      <c r="A62" s="104">
        <v>2.0499999999999998</v>
      </c>
      <c r="B62" s="112" t="s">
        <v>148</v>
      </c>
      <c r="C62" s="259" t="s">
        <v>112</v>
      </c>
      <c r="D62" s="259">
        <v>1</v>
      </c>
      <c r="E62" s="106" t="s">
        <v>113</v>
      </c>
      <c r="F62" s="259"/>
      <c r="G62" s="164">
        <v>31763417.350000001</v>
      </c>
      <c r="H62" s="107">
        <f t="shared" si="8"/>
        <v>31763417.350000001</v>
      </c>
      <c r="I62" s="108">
        <f t="shared" si="7"/>
        <v>9.4219330496388767E-3</v>
      </c>
      <c r="J62" s="181">
        <v>1</v>
      </c>
      <c r="K62" s="181">
        <v>0</v>
      </c>
      <c r="L62" s="165">
        <f t="shared" si="2"/>
        <v>31763417.350000001</v>
      </c>
      <c r="M62" s="165">
        <f t="shared" si="3"/>
        <v>0</v>
      </c>
      <c r="N62" s="165">
        <f t="shared" si="4"/>
        <v>31763417.350000001</v>
      </c>
      <c r="O62" s="311"/>
    </row>
    <row r="63" spans="1:15" s="261" customFormat="1" ht="26.4">
      <c r="A63" s="104">
        <v>2.06</v>
      </c>
      <c r="B63" s="105" t="s">
        <v>146</v>
      </c>
      <c r="C63" s="259" t="s">
        <v>115</v>
      </c>
      <c r="D63" s="259">
        <v>1</v>
      </c>
      <c r="E63" s="106"/>
      <c r="F63" s="259"/>
      <c r="G63" s="164">
        <v>5181750</v>
      </c>
      <c r="H63" s="109">
        <f t="shared" si="8"/>
        <v>5181750</v>
      </c>
      <c r="I63" s="108">
        <f t="shared" si="7"/>
        <v>1.5370544372476421E-3</v>
      </c>
      <c r="J63" s="181">
        <v>1</v>
      </c>
      <c r="K63" s="181">
        <v>0</v>
      </c>
      <c r="L63" s="165">
        <f t="shared" si="2"/>
        <v>5181750</v>
      </c>
      <c r="M63" s="165">
        <f t="shared" si="3"/>
        <v>0</v>
      </c>
      <c r="N63" s="165">
        <f t="shared" si="4"/>
        <v>5181750</v>
      </c>
      <c r="O63" s="311"/>
    </row>
    <row r="64" spans="1:15" s="261" customFormat="1" ht="39.6">
      <c r="A64" s="104">
        <v>2.0699999999999998</v>
      </c>
      <c r="B64" s="112" t="s">
        <v>149</v>
      </c>
      <c r="C64" s="259" t="s">
        <v>112</v>
      </c>
      <c r="D64" s="259">
        <v>1</v>
      </c>
      <c r="E64" s="106" t="s">
        <v>113</v>
      </c>
      <c r="F64" s="259"/>
      <c r="G64" s="164">
        <v>31763417.350000001</v>
      </c>
      <c r="H64" s="107">
        <f t="shared" si="8"/>
        <v>31763417.350000001</v>
      </c>
      <c r="I64" s="108">
        <f t="shared" si="7"/>
        <v>9.4219330496388767E-3</v>
      </c>
      <c r="J64" s="181">
        <v>1</v>
      </c>
      <c r="K64" s="181">
        <v>0</v>
      </c>
      <c r="L64" s="165">
        <f t="shared" si="2"/>
        <v>31763417.350000001</v>
      </c>
      <c r="M64" s="165">
        <f t="shared" si="3"/>
        <v>0</v>
      </c>
      <c r="N64" s="165">
        <f t="shared" si="4"/>
        <v>31763417.350000001</v>
      </c>
      <c r="O64" s="311"/>
    </row>
    <row r="65" spans="1:15" s="261" customFormat="1" ht="26.4">
      <c r="A65" s="104">
        <v>2.08</v>
      </c>
      <c r="B65" s="105" t="s">
        <v>150</v>
      </c>
      <c r="C65" s="259" t="s">
        <v>112</v>
      </c>
      <c r="D65" s="259">
        <v>1</v>
      </c>
      <c r="E65" s="106"/>
      <c r="F65" s="259"/>
      <c r="G65" s="164">
        <v>3298593.48</v>
      </c>
      <c r="H65" s="109">
        <f t="shared" si="8"/>
        <v>3298593.48</v>
      </c>
      <c r="I65" s="108">
        <f t="shared" si="7"/>
        <v>9.7845664980173515E-4</v>
      </c>
      <c r="J65" s="181">
        <v>1</v>
      </c>
      <c r="K65" s="181">
        <v>0</v>
      </c>
      <c r="L65" s="165">
        <f t="shared" si="2"/>
        <v>3298593.48</v>
      </c>
      <c r="M65" s="165">
        <f t="shared" si="3"/>
        <v>0</v>
      </c>
      <c r="N65" s="165">
        <f t="shared" si="4"/>
        <v>3298593.48</v>
      </c>
      <c r="O65" s="311"/>
    </row>
    <row r="66" spans="1:15" s="261" customFormat="1" ht="26.4">
      <c r="A66" s="104">
        <v>2.09</v>
      </c>
      <c r="B66" s="105" t="s">
        <v>151</v>
      </c>
      <c r="C66" s="259" t="s">
        <v>112</v>
      </c>
      <c r="D66" s="259">
        <v>1</v>
      </c>
      <c r="E66" s="106" t="s">
        <v>113</v>
      </c>
      <c r="F66" s="259"/>
      <c r="G66" s="164">
        <v>13229938</v>
      </c>
      <c r="H66" s="107">
        <f t="shared" si="8"/>
        <v>13229938</v>
      </c>
      <c r="I66" s="108">
        <f t="shared" si="7"/>
        <v>3.9243759169028218E-3</v>
      </c>
      <c r="J66" s="181">
        <v>1</v>
      </c>
      <c r="K66" s="181">
        <v>0</v>
      </c>
      <c r="L66" s="165">
        <f t="shared" si="2"/>
        <v>13229938</v>
      </c>
      <c r="M66" s="165">
        <f t="shared" si="3"/>
        <v>0</v>
      </c>
      <c r="N66" s="165">
        <f t="shared" si="4"/>
        <v>13229938</v>
      </c>
      <c r="O66" s="311"/>
    </row>
    <row r="67" spans="1:15" s="261" customFormat="1" ht="13.8">
      <c r="A67" s="110">
        <v>2.1</v>
      </c>
      <c r="B67" s="111" t="s">
        <v>130</v>
      </c>
      <c r="C67" s="259" t="s">
        <v>115</v>
      </c>
      <c r="D67" s="259">
        <v>1</v>
      </c>
      <c r="E67" s="106"/>
      <c r="F67" s="259"/>
      <c r="G67" s="164">
        <v>1874313</v>
      </c>
      <c r="H67" s="109">
        <f t="shared" si="8"/>
        <v>1874313</v>
      </c>
      <c r="I67" s="108">
        <f t="shared" si="7"/>
        <v>5.5597454787300433E-4</v>
      </c>
      <c r="J67" s="181">
        <v>0.3</v>
      </c>
      <c r="K67" s="181">
        <v>0</v>
      </c>
      <c r="L67" s="165">
        <f t="shared" si="2"/>
        <v>562293.9</v>
      </c>
      <c r="M67" s="165">
        <f t="shared" si="3"/>
        <v>0</v>
      </c>
      <c r="N67" s="165">
        <f t="shared" si="4"/>
        <v>562293.9</v>
      </c>
      <c r="O67" s="311"/>
    </row>
    <row r="68" spans="1:15" s="261" customFormat="1" ht="26.4">
      <c r="A68" s="104">
        <v>2.11</v>
      </c>
      <c r="B68" s="105" t="s">
        <v>151</v>
      </c>
      <c r="C68" s="259" t="s">
        <v>112</v>
      </c>
      <c r="D68" s="259">
        <v>1</v>
      </c>
      <c r="E68" s="106" t="s">
        <v>113</v>
      </c>
      <c r="F68" s="259"/>
      <c r="G68" s="164">
        <v>13229938</v>
      </c>
      <c r="H68" s="107">
        <f t="shared" si="8"/>
        <v>13229938</v>
      </c>
      <c r="I68" s="108">
        <f t="shared" si="7"/>
        <v>3.9243759169028218E-3</v>
      </c>
      <c r="J68" s="181">
        <v>1</v>
      </c>
      <c r="K68" s="181">
        <v>0</v>
      </c>
      <c r="L68" s="165">
        <f t="shared" si="2"/>
        <v>13229938</v>
      </c>
      <c r="M68" s="165">
        <f t="shared" si="3"/>
        <v>0</v>
      </c>
      <c r="N68" s="165">
        <f t="shared" si="4"/>
        <v>13229938</v>
      </c>
      <c r="O68" s="311"/>
    </row>
    <row r="69" spans="1:15" s="261" customFormat="1" ht="13.8">
      <c r="A69" s="104">
        <v>2.12</v>
      </c>
      <c r="B69" s="111" t="s">
        <v>130</v>
      </c>
      <c r="C69" s="259" t="s">
        <v>115</v>
      </c>
      <c r="D69" s="259">
        <v>1</v>
      </c>
      <c r="E69" s="106"/>
      <c r="F69" s="259"/>
      <c r="G69" s="164">
        <v>1874313</v>
      </c>
      <c r="H69" s="109">
        <f t="shared" si="8"/>
        <v>1874313</v>
      </c>
      <c r="I69" s="108">
        <f t="shared" si="7"/>
        <v>5.5597454787300433E-4</v>
      </c>
      <c r="J69" s="181">
        <v>0.3</v>
      </c>
      <c r="K69" s="181">
        <v>0</v>
      </c>
      <c r="L69" s="165">
        <f t="shared" si="2"/>
        <v>562293.9</v>
      </c>
      <c r="M69" s="165">
        <f t="shared" si="3"/>
        <v>0</v>
      </c>
      <c r="N69" s="165">
        <f t="shared" si="4"/>
        <v>562293.9</v>
      </c>
      <c r="O69" s="311"/>
    </row>
    <row r="70" spans="1:15" s="261" customFormat="1" ht="26.4">
      <c r="A70" s="104">
        <v>2.13</v>
      </c>
      <c r="B70" s="112" t="s">
        <v>152</v>
      </c>
      <c r="C70" s="259" t="s">
        <v>112</v>
      </c>
      <c r="D70" s="259">
        <v>2</v>
      </c>
      <c r="E70" s="106" t="s">
        <v>113</v>
      </c>
      <c r="F70" s="259"/>
      <c r="G70" s="164">
        <v>6624466.6500000004</v>
      </c>
      <c r="H70" s="107">
        <f t="shared" si="8"/>
        <v>13248933.300000001</v>
      </c>
      <c r="I70" s="108">
        <f t="shared" si="7"/>
        <v>3.9300104631761566E-3</v>
      </c>
      <c r="J70" s="181">
        <v>1</v>
      </c>
      <c r="K70" s="181">
        <v>0</v>
      </c>
      <c r="L70" s="165">
        <f t="shared" si="2"/>
        <v>13248933.300000001</v>
      </c>
      <c r="M70" s="165">
        <f t="shared" si="3"/>
        <v>0</v>
      </c>
      <c r="N70" s="165">
        <f t="shared" si="4"/>
        <v>13248933.300000001</v>
      </c>
      <c r="O70" s="311"/>
    </row>
    <row r="71" spans="1:15" s="261" customFormat="1" ht="39.6">
      <c r="A71" s="104">
        <v>2.14</v>
      </c>
      <c r="B71" s="111" t="s">
        <v>387</v>
      </c>
      <c r="C71" s="259" t="s">
        <v>115</v>
      </c>
      <c r="D71" s="259">
        <v>2</v>
      </c>
      <c r="E71" s="106"/>
      <c r="F71" s="259"/>
      <c r="G71" s="164">
        <v>648419.52</v>
      </c>
      <c r="H71" s="109">
        <f t="shared" si="8"/>
        <v>1296839.04</v>
      </c>
      <c r="I71" s="108">
        <f t="shared" si="7"/>
        <v>3.8467934594065185E-4</v>
      </c>
      <c r="J71" s="181">
        <v>0.6</v>
      </c>
      <c r="K71" s="181">
        <v>0.3</v>
      </c>
      <c r="L71" s="165">
        <f t="shared" si="2"/>
        <v>778103.424</v>
      </c>
      <c r="M71" s="165">
        <f t="shared" si="3"/>
        <v>389051.712</v>
      </c>
      <c r="N71" s="165">
        <f t="shared" si="4"/>
        <v>1167155.1359999999</v>
      </c>
      <c r="O71" s="311"/>
    </row>
    <row r="72" spans="1:15" s="261" customFormat="1" ht="39.6">
      <c r="A72" s="104">
        <v>2.15</v>
      </c>
      <c r="B72" s="111" t="s">
        <v>388</v>
      </c>
      <c r="C72" s="259" t="s">
        <v>116</v>
      </c>
      <c r="D72" s="259">
        <v>20</v>
      </c>
      <c r="E72" s="106" t="s">
        <v>117</v>
      </c>
      <c r="F72" s="259"/>
      <c r="G72" s="164">
        <v>274460.68</v>
      </c>
      <c r="H72" s="109">
        <f t="shared" si="8"/>
        <v>5489213.5999999996</v>
      </c>
      <c r="I72" s="108">
        <f t="shared" si="7"/>
        <v>1.6282568863569458E-3</v>
      </c>
      <c r="J72" s="181">
        <v>0</v>
      </c>
      <c r="K72" s="181">
        <v>0</v>
      </c>
      <c r="L72" s="165">
        <f t="shared" si="2"/>
        <v>0</v>
      </c>
      <c r="M72" s="165">
        <f t="shared" si="3"/>
        <v>0</v>
      </c>
      <c r="N72" s="165">
        <f t="shared" si="4"/>
        <v>0</v>
      </c>
      <c r="O72" s="311"/>
    </row>
    <row r="73" spans="1:15" s="261" customFormat="1" ht="52.8">
      <c r="A73" s="104">
        <v>2.16</v>
      </c>
      <c r="B73" s="111" t="s">
        <v>389</v>
      </c>
      <c r="C73" s="259" t="s">
        <v>153</v>
      </c>
      <c r="D73" s="259">
        <v>20</v>
      </c>
      <c r="E73" s="106" t="s">
        <v>117</v>
      </c>
      <c r="F73" s="259"/>
      <c r="G73" s="164">
        <v>274460.68</v>
      </c>
      <c r="H73" s="109">
        <f t="shared" si="8"/>
        <v>5489213.5999999996</v>
      </c>
      <c r="I73" s="108">
        <f t="shared" si="7"/>
        <v>1.6282568863569458E-3</v>
      </c>
      <c r="J73" s="181">
        <v>1</v>
      </c>
      <c r="K73" s="181">
        <v>0</v>
      </c>
      <c r="L73" s="165">
        <f t="shared" si="2"/>
        <v>5489213.5999999996</v>
      </c>
      <c r="M73" s="165">
        <f t="shared" si="3"/>
        <v>0</v>
      </c>
      <c r="N73" s="165">
        <f t="shared" si="4"/>
        <v>5489213.5999999996</v>
      </c>
      <c r="O73" s="311"/>
    </row>
    <row r="74" spans="1:15" s="261" customFormat="1" ht="13.8">
      <c r="A74" s="104"/>
      <c r="B74" s="115" t="s">
        <v>154</v>
      </c>
      <c r="C74" s="259"/>
      <c r="D74" s="259"/>
      <c r="E74" s="106"/>
      <c r="F74" s="259"/>
      <c r="G74" s="164"/>
      <c r="H74" s="109"/>
      <c r="I74" s="108"/>
      <c r="J74" s="181"/>
      <c r="K74" s="181"/>
      <c r="L74" s="165"/>
      <c r="M74" s="165"/>
      <c r="N74" s="165"/>
      <c r="O74" s="311"/>
    </row>
    <row r="75" spans="1:15" s="261" customFormat="1" ht="52.8">
      <c r="A75" s="104">
        <v>2.17</v>
      </c>
      <c r="B75" s="105" t="s">
        <v>155</v>
      </c>
      <c r="C75" s="259" t="s">
        <v>112</v>
      </c>
      <c r="D75" s="259">
        <v>1</v>
      </c>
      <c r="E75" s="106" t="s">
        <v>113</v>
      </c>
      <c r="F75" s="259"/>
      <c r="G75" s="164">
        <v>17634430.059999999</v>
      </c>
      <c r="H75" s="107">
        <f t="shared" ref="H75:H89" si="9">+G75*D75</f>
        <v>17634430.059999999</v>
      </c>
      <c r="I75" s="108">
        <f t="shared" ref="I75:I89" si="10">+H75/$H$103</f>
        <v>5.2308735411890194E-3</v>
      </c>
      <c r="J75" s="181">
        <v>0</v>
      </c>
      <c r="K75" s="181">
        <v>0</v>
      </c>
      <c r="L75" s="165">
        <f t="shared" si="2"/>
        <v>0</v>
      </c>
      <c r="M75" s="165">
        <f t="shared" si="3"/>
        <v>0</v>
      </c>
      <c r="N75" s="165">
        <f t="shared" si="4"/>
        <v>0</v>
      </c>
      <c r="O75" s="311"/>
    </row>
    <row r="76" spans="1:15" s="261" customFormat="1" ht="26.4">
      <c r="A76" s="104">
        <v>2.1800000000000002</v>
      </c>
      <c r="B76" s="105" t="s">
        <v>114</v>
      </c>
      <c r="C76" s="259" t="s">
        <v>115</v>
      </c>
      <c r="D76" s="259">
        <v>1</v>
      </c>
      <c r="E76" s="106"/>
      <c r="F76" s="259"/>
      <c r="G76" s="164">
        <v>2767548</v>
      </c>
      <c r="H76" s="109">
        <f t="shared" si="9"/>
        <v>2767548</v>
      </c>
      <c r="I76" s="108">
        <f t="shared" si="10"/>
        <v>8.2093345562712168E-4</v>
      </c>
      <c r="J76" s="181">
        <v>0</v>
      </c>
      <c r="K76" s="181">
        <v>0</v>
      </c>
      <c r="L76" s="165">
        <f t="shared" ref="L76:L100" si="11">J76*H76</f>
        <v>0</v>
      </c>
      <c r="M76" s="165">
        <f t="shared" ref="L76:M108" si="12">K76*H76</f>
        <v>0</v>
      </c>
      <c r="N76" s="165">
        <f t="shared" ref="N76:N112" si="13">+L76+M76</f>
        <v>0</v>
      </c>
      <c r="O76" s="311"/>
    </row>
    <row r="77" spans="1:15" s="261" customFormat="1" ht="52.8">
      <c r="A77" s="104">
        <v>2.19</v>
      </c>
      <c r="B77" s="105" t="s">
        <v>155</v>
      </c>
      <c r="C77" s="259" t="s">
        <v>112</v>
      </c>
      <c r="D77" s="259">
        <v>1</v>
      </c>
      <c r="E77" s="106" t="s">
        <v>113</v>
      </c>
      <c r="F77" s="259"/>
      <c r="G77" s="164">
        <v>17634430.059999999</v>
      </c>
      <c r="H77" s="107">
        <f t="shared" si="9"/>
        <v>17634430.059999999</v>
      </c>
      <c r="I77" s="108">
        <f t="shared" si="10"/>
        <v>5.2308735411890194E-3</v>
      </c>
      <c r="J77" s="181">
        <v>0</v>
      </c>
      <c r="K77" s="181">
        <v>0</v>
      </c>
      <c r="L77" s="165">
        <f t="shared" si="11"/>
        <v>0</v>
      </c>
      <c r="M77" s="165">
        <f t="shared" si="12"/>
        <v>0</v>
      </c>
      <c r="N77" s="165">
        <f t="shared" si="13"/>
        <v>0</v>
      </c>
      <c r="O77" s="311"/>
    </row>
    <row r="78" spans="1:15" s="261" customFormat="1" ht="26.4">
      <c r="A78" s="110">
        <v>2.2000000000000002</v>
      </c>
      <c r="B78" s="105" t="s">
        <v>114</v>
      </c>
      <c r="C78" s="259" t="s">
        <v>115</v>
      </c>
      <c r="D78" s="259">
        <v>1</v>
      </c>
      <c r="E78" s="106"/>
      <c r="F78" s="259"/>
      <c r="G78" s="164">
        <v>2767548</v>
      </c>
      <c r="H78" s="109">
        <f t="shared" si="9"/>
        <v>2767548</v>
      </c>
      <c r="I78" s="108">
        <f t="shared" si="10"/>
        <v>8.2093345562712168E-4</v>
      </c>
      <c r="J78" s="181">
        <v>0</v>
      </c>
      <c r="K78" s="181">
        <v>0</v>
      </c>
      <c r="L78" s="165">
        <f t="shared" si="11"/>
        <v>0</v>
      </c>
      <c r="M78" s="165">
        <f t="shared" si="12"/>
        <v>0</v>
      </c>
      <c r="N78" s="165">
        <f t="shared" si="13"/>
        <v>0</v>
      </c>
      <c r="O78" s="311"/>
    </row>
    <row r="79" spans="1:15" s="261" customFormat="1" ht="52.8">
      <c r="A79" s="104">
        <v>2.21</v>
      </c>
      <c r="B79" s="111" t="s">
        <v>390</v>
      </c>
      <c r="C79" s="259" t="s">
        <v>112</v>
      </c>
      <c r="D79" s="259">
        <v>2</v>
      </c>
      <c r="E79" s="106" t="s">
        <v>113</v>
      </c>
      <c r="F79" s="259"/>
      <c r="G79" s="164">
        <v>43731803.340000004</v>
      </c>
      <c r="H79" s="107">
        <f t="shared" si="9"/>
        <v>87463606.680000007</v>
      </c>
      <c r="I79" s="108">
        <f t="shared" si="10"/>
        <v>2.5944193514773298E-2</v>
      </c>
      <c r="J79" s="181">
        <v>0.8</v>
      </c>
      <c r="K79" s="181">
        <v>0</v>
      </c>
      <c r="L79" s="165">
        <f t="shared" si="11"/>
        <v>69970885.344000012</v>
      </c>
      <c r="M79" s="165">
        <f t="shared" si="12"/>
        <v>0</v>
      </c>
      <c r="N79" s="165">
        <f t="shared" si="13"/>
        <v>69970885.344000012</v>
      </c>
      <c r="O79" s="311"/>
    </row>
    <row r="80" spans="1:15" s="261" customFormat="1" ht="39.6">
      <c r="A80" s="104">
        <v>2.2200000000000002</v>
      </c>
      <c r="B80" s="111" t="s">
        <v>156</v>
      </c>
      <c r="C80" s="259" t="s">
        <v>115</v>
      </c>
      <c r="D80" s="259">
        <v>2</v>
      </c>
      <c r="E80" s="106"/>
      <c r="F80" s="259"/>
      <c r="G80" s="164">
        <v>2834417.25</v>
      </c>
      <c r="H80" s="109">
        <f t="shared" si="9"/>
        <v>5668834.5</v>
      </c>
      <c r="I80" s="108">
        <f t="shared" si="10"/>
        <v>1.6815375543489206E-3</v>
      </c>
      <c r="J80" s="181">
        <v>0</v>
      </c>
      <c r="K80" s="181">
        <v>0</v>
      </c>
      <c r="L80" s="165">
        <f t="shared" si="11"/>
        <v>0</v>
      </c>
      <c r="M80" s="165">
        <f t="shared" si="12"/>
        <v>0</v>
      </c>
      <c r="N80" s="165">
        <f t="shared" si="13"/>
        <v>0</v>
      </c>
      <c r="O80" s="311"/>
    </row>
    <row r="81" spans="1:15" s="261" customFormat="1" ht="92.4">
      <c r="A81" s="104">
        <v>2.23</v>
      </c>
      <c r="B81" s="111" t="s">
        <v>157</v>
      </c>
      <c r="C81" s="259" t="s">
        <v>112</v>
      </c>
      <c r="D81" s="259">
        <v>1</v>
      </c>
      <c r="E81" s="106" t="s">
        <v>113</v>
      </c>
      <c r="F81" s="259"/>
      <c r="G81" s="164">
        <v>62178615.409999996</v>
      </c>
      <c r="H81" s="107">
        <f t="shared" si="9"/>
        <v>62178615.409999996</v>
      </c>
      <c r="I81" s="108">
        <f t="shared" si="10"/>
        <v>1.8443945909751555E-2</v>
      </c>
      <c r="J81" s="181">
        <v>0.7</v>
      </c>
      <c r="K81" s="181">
        <v>0</v>
      </c>
      <c r="L81" s="165">
        <f t="shared" si="11"/>
        <v>43525030.786999993</v>
      </c>
      <c r="M81" s="165">
        <f t="shared" si="12"/>
        <v>0</v>
      </c>
      <c r="N81" s="165">
        <f t="shared" si="13"/>
        <v>43525030.786999993</v>
      </c>
      <c r="O81" s="311"/>
    </row>
    <row r="82" spans="1:15" s="261" customFormat="1" ht="39.6">
      <c r="A82" s="104">
        <v>2.2400000000000002</v>
      </c>
      <c r="B82" s="111" t="s">
        <v>391</v>
      </c>
      <c r="C82" s="259" t="s">
        <v>115</v>
      </c>
      <c r="D82" s="259">
        <v>1</v>
      </c>
      <c r="E82" s="106"/>
      <c r="F82" s="259"/>
      <c r="G82" s="164">
        <v>4674432</v>
      </c>
      <c r="H82" s="109">
        <f t="shared" si="9"/>
        <v>4674432</v>
      </c>
      <c r="I82" s="108">
        <f t="shared" si="10"/>
        <v>1.3865694885342539E-3</v>
      </c>
      <c r="J82" s="181">
        <v>0</v>
      </c>
      <c r="K82" s="181">
        <v>0</v>
      </c>
      <c r="L82" s="165">
        <f t="shared" si="11"/>
        <v>0</v>
      </c>
      <c r="M82" s="165">
        <f t="shared" si="12"/>
        <v>0</v>
      </c>
      <c r="N82" s="165">
        <f t="shared" si="13"/>
        <v>0</v>
      </c>
      <c r="O82" s="311"/>
    </row>
    <row r="83" spans="1:15" s="261" customFormat="1" ht="105.6">
      <c r="A83" s="104">
        <v>2.25</v>
      </c>
      <c r="B83" s="111" t="s">
        <v>392</v>
      </c>
      <c r="C83" s="259" t="s">
        <v>112</v>
      </c>
      <c r="D83" s="259">
        <v>1</v>
      </c>
      <c r="E83" s="106" t="s">
        <v>113</v>
      </c>
      <c r="F83" s="259"/>
      <c r="G83" s="164">
        <v>34049412.299999997</v>
      </c>
      <c r="H83" s="107">
        <f t="shared" si="9"/>
        <v>34049412.299999997</v>
      </c>
      <c r="I83" s="108">
        <f t="shared" si="10"/>
        <v>1.0100024173568667E-2</v>
      </c>
      <c r="J83" s="181">
        <v>1</v>
      </c>
      <c r="K83" s="181">
        <v>0</v>
      </c>
      <c r="L83" s="165">
        <f t="shared" si="11"/>
        <v>34049412.299999997</v>
      </c>
      <c r="M83" s="165">
        <f t="shared" si="12"/>
        <v>0</v>
      </c>
      <c r="N83" s="165">
        <f t="shared" si="13"/>
        <v>34049412.299999997</v>
      </c>
      <c r="O83" s="311"/>
    </row>
    <row r="84" spans="1:15" s="261" customFormat="1" ht="39.6">
      <c r="A84" s="104">
        <v>2.2599999999999998</v>
      </c>
      <c r="B84" s="111" t="s">
        <v>158</v>
      </c>
      <c r="C84" s="259" t="s">
        <v>115</v>
      </c>
      <c r="D84" s="259">
        <v>1</v>
      </c>
      <c r="E84" s="106"/>
      <c r="F84" s="259"/>
      <c r="G84" s="164">
        <v>3884832</v>
      </c>
      <c r="H84" s="109">
        <f t="shared" si="9"/>
        <v>3884832</v>
      </c>
      <c r="I84" s="108">
        <f t="shared" si="10"/>
        <v>1.1523516695250895E-3</v>
      </c>
      <c r="J84" s="181">
        <v>0.3</v>
      </c>
      <c r="K84" s="181">
        <v>0.2</v>
      </c>
      <c r="L84" s="165">
        <f t="shared" si="11"/>
        <v>1165449.5999999999</v>
      </c>
      <c r="M84" s="165">
        <f t="shared" si="12"/>
        <v>776966.4</v>
      </c>
      <c r="N84" s="165">
        <f t="shared" si="13"/>
        <v>1942416</v>
      </c>
      <c r="O84" s="311"/>
    </row>
    <row r="85" spans="1:15" s="261" customFormat="1" ht="99" customHeight="1">
      <c r="A85" s="104">
        <v>2.27</v>
      </c>
      <c r="B85" s="111" t="s">
        <v>393</v>
      </c>
      <c r="C85" s="259" t="s">
        <v>112</v>
      </c>
      <c r="D85" s="259">
        <v>1</v>
      </c>
      <c r="E85" s="106" t="s">
        <v>113</v>
      </c>
      <c r="F85" s="259"/>
      <c r="G85" s="164">
        <v>8422410.5299999993</v>
      </c>
      <c r="H85" s="107">
        <f t="shared" si="9"/>
        <v>8422410.5299999993</v>
      </c>
      <c r="I85" s="108">
        <f t="shared" si="10"/>
        <v>2.4983265262619315E-3</v>
      </c>
      <c r="J85" s="181">
        <v>1</v>
      </c>
      <c r="K85" s="181">
        <v>0</v>
      </c>
      <c r="L85" s="165">
        <f t="shared" si="11"/>
        <v>8422410.5299999993</v>
      </c>
      <c r="M85" s="165">
        <f t="shared" si="12"/>
        <v>0</v>
      </c>
      <c r="N85" s="165">
        <f t="shared" si="13"/>
        <v>8422410.5299999993</v>
      </c>
      <c r="O85" s="311"/>
    </row>
    <row r="86" spans="1:15" s="261" customFormat="1" ht="52.8">
      <c r="A86" s="104">
        <v>2.2799999999999998</v>
      </c>
      <c r="B86" s="111" t="s">
        <v>159</v>
      </c>
      <c r="C86" s="259" t="s">
        <v>115</v>
      </c>
      <c r="D86" s="259">
        <v>1</v>
      </c>
      <c r="E86" s="106"/>
      <c r="F86" s="259"/>
      <c r="G86" s="164">
        <v>462705.6</v>
      </c>
      <c r="H86" s="109">
        <f t="shared" si="9"/>
        <v>462705.6</v>
      </c>
      <c r="I86" s="108">
        <f t="shared" si="10"/>
        <v>1.3725164193937041E-4</v>
      </c>
      <c r="J86" s="181">
        <v>0.3</v>
      </c>
      <c r="K86" s="181">
        <v>0</v>
      </c>
      <c r="L86" s="165">
        <f t="shared" si="11"/>
        <v>138811.68</v>
      </c>
      <c r="M86" s="165">
        <f t="shared" si="12"/>
        <v>0</v>
      </c>
      <c r="N86" s="165">
        <f t="shared" si="13"/>
        <v>138811.68</v>
      </c>
      <c r="O86" s="311"/>
    </row>
    <row r="87" spans="1:15" s="261" customFormat="1" ht="39.6">
      <c r="A87" s="104">
        <v>2.29</v>
      </c>
      <c r="B87" s="112" t="s">
        <v>160</v>
      </c>
      <c r="C87" s="259" t="s">
        <v>112</v>
      </c>
      <c r="D87" s="259">
        <v>2</v>
      </c>
      <c r="E87" s="106" t="s">
        <v>113</v>
      </c>
      <c r="F87" s="259"/>
      <c r="G87" s="164">
        <v>33036102.5</v>
      </c>
      <c r="H87" s="107">
        <f t="shared" si="9"/>
        <v>66072205</v>
      </c>
      <c r="I87" s="108">
        <f t="shared" si="10"/>
        <v>1.9598895329567396E-2</v>
      </c>
      <c r="J87" s="181">
        <v>0.5</v>
      </c>
      <c r="K87" s="181">
        <v>0</v>
      </c>
      <c r="L87" s="165">
        <f t="shared" si="11"/>
        <v>33036102.5</v>
      </c>
      <c r="M87" s="165">
        <f t="shared" si="12"/>
        <v>0</v>
      </c>
      <c r="N87" s="165">
        <f t="shared" si="13"/>
        <v>33036102.5</v>
      </c>
      <c r="O87" s="312" t="s">
        <v>431</v>
      </c>
    </row>
    <row r="88" spans="1:15" s="261" customFormat="1" ht="26.4">
      <c r="A88" s="110">
        <v>2.2999999999999998</v>
      </c>
      <c r="B88" s="111" t="s">
        <v>161</v>
      </c>
      <c r="C88" s="259" t="s">
        <v>112</v>
      </c>
      <c r="D88" s="259">
        <v>2</v>
      </c>
      <c r="E88" s="106" t="s">
        <v>113</v>
      </c>
      <c r="F88" s="259"/>
      <c r="G88" s="164">
        <v>4686561.24</v>
      </c>
      <c r="H88" s="107">
        <f t="shared" si="9"/>
        <v>9373122.4800000004</v>
      </c>
      <c r="I88" s="108">
        <f t="shared" si="10"/>
        <v>2.7803347322332464E-3</v>
      </c>
      <c r="J88" s="181">
        <v>0.65</v>
      </c>
      <c r="K88" s="181">
        <v>0.15</v>
      </c>
      <c r="L88" s="165">
        <f t="shared" si="11"/>
        <v>6092529.6120000007</v>
      </c>
      <c r="M88" s="165">
        <f t="shared" si="12"/>
        <v>1405968.372</v>
      </c>
      <c r="N88" s="165">
        <f t="shared" si="13"/>
        <v>7498497.9840000011</v>
      </c>
      <c r="O88" s="311"/>
    </row>
    <row r="89" spans="1:15" s="261" customFormat="1" ht="26.4">
      <c r="A89" s="104">
        <v>2.31</v>
      </c>
      <c r="B89" s="111" t="s">
        <v>162</v>
      </c>
      <c r="C89" s="259" t="s">
        <v>115</v>
      </c>
      <c r="D89" s="259">
        <v>2</v>
      </c>
      <c r="E89" s="106"/>
      <c r="F89" s="259"/>
      <c r="G89" s="164">
        <v>4358670.96</v>
      </c>
      <c r="H89" s="109">
        <f t="shared" si="9"/>
        <v>8717341.9199999999</v>
      </c>
      <c r="I89" s="108">
        <f t="shared" si="10"/>
        <v>2.585811565424978E-3</v>
      </c>
      <c r="J89" s="181">
        <v>0.1</v>
      </c>
      <c r="K89" s="181">
        <v>0</v>
      </c>
      <c r="L89" s="165">
        <f t="shared" si="11"/>
        <v>871734.19200000004</v>
      </c>
      <c r="M89" s="165">
        <f t="shared" si="12"/>
        <v>0</v>
      </c>
      <c r="N89" s="165">
        <f t="shared" si="13"/>
        <v>871734.19200000004</v>
      </c>
      <c r="O89" s="312" t="s">
        <v>431</v>
      </c>
    </row>
    <row r="90" spans="1:15" s="261" customFormat="1" ht="13.8">
      <c r="A90" s="104"/>
      <c r="B90" s="115" t="s">
        <v>163</v>
      </c>
      <c r="C90" s="259"/>
      <c r="D90" s="259"/>
      <c r="E90" s="106"/>
      <c r="F90" s="259"/>
      <c r="G90" s="164"/>
      <c r="H90" s="109"/>
      <c r="I90" s="114"/>
      <c r="J90" s="181"/>
      <c r="K90" s="181"/>
      <c r="L90" s="165"/>
      <c r="M90" s="165"/>
      <c r="N90" s="165"/>
      <c r="O90" s="311"/>
    </row>
    <row r="91" spans="1:15" s="261" customFormat="1" ht="26.4">
      <c r="A91" s="104"/>
      <c r="B91" s="115" t="s">
        <v>164</v>
      </c>
      <c r="C91" s="259"/>
      <c r="D91" s="259"/>
      <c r="E91" s="106"/>
      <c r="F91" s="259"/>
      <c r="G91" s="164">
        <v>0</v>
      </c>
      <c r="H91" s="109"/>
      <c r="I91" s="114"/>
      <c r="J91" s="181">
        <v>0</v>
      </c>
      <c r="K91" s="181">
        <v>0</v>
      </c>
      <c r="L91" s="165">
        <f t="shared" si="11"/>
        <v>0</v>
      </c>
      <c r="M91" s="165">
        <f t="shared" si="12"/>
        <v>0</v>
      </c>
      <c r="N91" s="165">
        <f t="shared" si="13"/>
        <v>0</v>
      </c>
      <c r="O91" s="311"/>
    </row>
    <row r="92" spans="1:15" s="261" customFormat="1" ht="39.6">
      <c r="A92" s="104">
        <v>2.3199999999999998</v>
      </c>
      <c r="B92" s="111" t="s">
        <v>165</v>
      </c>
      <c r="C92" s="259" t="s">
        <v>116</v>
      </c>
      <c r="D92" s="259">
        <v>200</v>
      </c>
      <c r="E92" s="106" t="s">
        <v>117</v>
      </c>
      <c r="F92" s="259"/>
      <c r="G92" s="164">
        <v>826971.55</v>
      </c>
      <c r="H92" s="109">
        <f t="shared" ref="H92:H98" si="14">+G92*D92</f>
        <v>165394310</v>
      </c>
      <c r="I92" s="108">
        <f t="shared" ref="I92:I98" si="15">+H92/$H$103</f>
        <v>4.9060656743573516E-2</v>
      </c>
      <c r="J92" s="181">
        <v>0.5</v>
      </c>
      <c r="K92" s="181">
        <v>0</v>
      </c>
      <c r="L92" s="165">
        <f t="shared" si="11"/>
        <v>82697155</v>
      </c>
      <c r="M92" s="165">
        <f t="shared" si="12"/>
        <v>0</v>
      </c>
      <c r="N92" s="165">
        <f t="shared" si="13"/>
        <v>82697155</v>
      </c>
      <c r="O92" s="311"/>
    </row>
    <row r="93" spans="1:15" s="261" customFormat="1" ht="39.6">
      <c r="A93" s="104">
        <v>2.33</v>
      </c>
      <c r="B93" s="111" t="s">
        <v>394</v>
      </c>
      <c r="C93" s="259" t="s">
        <v>116</v>
      </c>
      <c r="D93" s="259">
        <v>60</v>
      </c>
      <c r="E93" s="106" t="s">
        <v>117</v>
      </c>
      <c r="F93" s="259"/>
      <c r="G93" s="164">
        <v>826971.55</v>
      </c>
      <c r="H93" s="109">
        <f t="shared" si="14"/>
        <v>49618293</v>
      </c>
      <c r="I93" s="108">
        <f t="shared" si="15"/>
        <v>1.4718197023072055E-2</v>
      </c>
      <c r="J93" s="181">
        <v>0.5</v>
      </c>
      <c r="K93" s="181">
        <v>0.2</v>
      </c>
      <c r="L93" s="165">
        <f t="shared" si="11"/>
        <v>24809146.5</v>
      </c>
      <c r="M93" s="165">
        <f t="shared" si="12"/>
        <v>9923658.5999999996</v>
      </c>
      <c r="N93" s="165">
        <f t="shared" si="13"/>
        <v>34732805.100000001</v>
      </c>
      <c r="O93" s="311"/>
    </row>
    <row r="94" spans="1:15" s="261" customFormat="1" ht="26.4">
      <c r="A94" s="104">
        <v>2.34</v>
      </c>
      <c r="B94" s="111" t="s">
        <v>166</v>
      </c>
      <c r="C94" s="259" t="s">
        <v>116</v>
      </c>
      <c r="D94" s="259">
        <v>500</v>
      </c>
      <c r="E94" s="106" t="s">
        <v>117</v>
      </c>
      <c r="F94" s="259"/>
      <c r="G94" s="164">
        <v>9235.2999999999993</v>
      </c>
      <c r="H94" s="109">
        <f t="shared" si="14"/>
        <v>4617650</v>
      </c>
      <c r="I94" s="108">
        <f t="shared" si="15"/>
        <v>1.3697263322538862E-3</v>
      </c>
      <c r="J94" s="181">
        <v>0.35</v>
      </c>
      <c r="K94" s="181">
        <v>0</v>
      </c>
      <c r="L94" s="165">
        <f t="shared" si="11"/>
        <v>1616177.5</v>
      </c>
      <c r="M94" s="165">
        <f t="shared" si="12"/>
        <v>0</v>
      </c>
      <c r="N94" s="165">
        <f t="shared" si="13"/>
        <v>1616177.5</v>
      </c>
      <c r="O94" s="311"/>
    </row>
    <row r="95" spans="1:15" s="261" customFormat="1" ht="39.6">
      <c r="A95" s="104">
        <v>2.35</v>
      </c>
      <c r="B95" s="111" t="s">
        <v>395</v>
      </c>
      <c r="C95" s="259" t="s">
        <v>116</v>
      </c>
      <c r="D95" s="259">
        <v>200</v>
      </c>
      <c r="E95" s="106" t="s">
        <v>117</v>
      </c>
      <c r="F95" s="259"/>
      <c r="G95" s="164">
        <v>209251.22</v>
      </c>
      <c r="H95" s="109">
        <f t="shared" si="14"/>
        <v>41850244</v>
      </c>
      <c r="I95" s="108">
        <f t="shared" si="15"/>
        <v>1.2413972738958173E-2</v>
      </c>
      <c r="J95" s="181">
        <v>0.35</v>
      </c>
      <c r="K95" s="181">
        <v>0</v>
      </c>
      <c r="L95" s="165">
        <f t="shared" si="11"/>
        <v>14647585.399999999</v>
      </c>
      <c r="M95" s="165">
        <f t="shared" si="12"/>
        <v>0</v>
      </c>
      <c r="N95" s="165">
        <f t="shared" si="13"/>
        <v>14647585.399999999</v>
      </c>
      <c r="O95" s="311"/>
    </row>
    <row r="96" spans="1:15" s="261" customFormat="1" ht="52.8">
      <c r="A96" s="104">
        <v>2.36</v>
      </c>
      <c r="B96" s="111" t="s">
        <v>396</v>
      </c>
      <c r="C96" s="259" t="s">
        <v>116</v>
      </c>
      <c r="D96" s="259">
        <v>500</v>
      </c>
      <c r="E96" s="106" t="s">
        <v>117</v>
      </c>
      <c r="F96" s="259"/>
      <c r="G96" s="164">
        <v>39135.599999999999</v>
      </c>
      <c r="H96" s="109">
        <f t="shared" si="14"/>
        <v>19567800</v>
      </c>
      <c r="I96" s="108">
        <f t="shared" si="15"/>
        <v>5.8043660572537105E-3</v>
      </c>
      <c r="J96" s="181">
        <v>0.35</v>
      </c>
      <c r="K96" s="181">
        <v>0</v>
      </c>
      <c r="L96" s="165">
        <f t="shared" si="11"/>
        <v>6848730</v>
      </c>
      <c r="M96" s="165">
        <f t="shared" si="12"/>
        <v>0</v>
      </c>
      <c r="N96" s="165">
        <f t="shared" si="13"/>
        <v>6848730</v>
      </c>
      <c r="O96" s="311"/>
    </row>
    <row r="97" spans="1:15" s="261" customFormat="1" ht="39.6">
      <c r="A97" s="104">
        <v>2.37</v>
      </c>
      <c r="B97" s="111" t="s">
        <v>167</v>
      </c>
      <c r="C97" s="259" t="s">
        <v>116</v>
      </c>
      <c r="D97" s="259">
        <v>200</v>
      </c>
      <c r="E97" s="106" t="s">
        <v>117</v>
      </c>
      <c r="F97" s="259"/>
      <c r="G97" s="164">
        <v>19282.740000000002</v>
      </c>
      <c r="H97" s="109">
        <f t="shared" si="14"/>
        <v>3856548.0000000005</v>
      </c>
      <c r="I97" s="108">
        <f t="shared" si="15"/>
        <v>1.1439618306283632E-3</v>
      </c>
      <c r="J97" s="181">
        <v>0.35</v>
      </c>
      <c r="K97" s="181">
        <v>0</v>
      </c>
      <c r="L97" s="165">
        <f t="shared" si="11"/>
        <v>1349791.8</v>
      </c>
      <c r="M97" s="165">
        <f t="shared" si="12"/>
        <v>0</v>
      </c>
      <c r="N97" s="165">
        <f t="shared" si="13"/>
        <v>1349791.8</v>
      </c>
      <c r="O97" s="311"/>
    </row>
    <row r="98" spans="1:15" s="261" customFormat="1" ht="39.6">
      <c r="A98" s="104">
        <v>2.38</v>
      </c>
      <c r="B98" s="111" t="s">
        <v>168</v>
      </c>
      <c r="C98" s="259" t="s">
        <v>116</v>
      </c>
      <c r="D98" s="259">
        <v>130</v>
      </c>
      <c r="E98" s="106"/>
      <c r="F98" s="259"/>
      <c r="G98" s="164">
        <v>157563.59</v>
      </c>
      <c r="H98" s="109">
        <f t="shared" si="14"/>
        <v>20483266.699999999</v>
      </c>
      <c r="I98" s="108">
        <f t="shared" si="15"/>
        <v>6.0759195195757938E-3</v>
      </c>
      <c r="J98" s="181">
        <v>0.64</v>
      </c>
      <c r="K98" s="181">
        <v>0</v>
      </c>
      <c r="L98" s="165">
        <f t="shared" si="11"/>
        <v>13109290.687999999</v>
      </c>
      <c r="M98" s="165">
        <f t="shared" si="12"/>
        <v>0</v>
      </c>
      <c r="N98" s="165">
        <f t="shared" si="13"/>
        <v>13109290.687999999</v>
      </c>
      <c r="O98" s="311"/>
    </row>
    <row r="99" spans="1:15" s="261" customFormat="1" ht="13.8">
      <c r="A99" s="116"/>
      <c r="B99" s="115" t="s">
        <v>169</v>
      </c>
      <c r="C99" s="259"/>
      <c r="D99" s="259"/>
      <c r="E99" s="106"/>
      <c r="F99" s="259"/>
      <c r="G99" s="164">
        <v>0</v>
      </c>
      <c r="H99" s="109"/>
      <c r="I99" s="114"/>
      <c r="J99" s="181">
        <v>0</v>
      </c>
      <c r="K99" s="181">
        <v>0</v>
      </c>
      <c r="L99" s="165">
        <f t="shared" si="11"/>
        <v>0</v>
      </c>
      <c r="M99" s="165">
        <f t="shared" si="12"/>
        <v>0</v>
      </c>
      <c r="N99" s="165">
        <f t="shared" si="13"/>
        <v>0</v>
      </c>
      <c r="O99" s="311"/>
    </row>
    <row r="100" spans="1:15" s="261" customFormat="1" ht="39.6">
      <c r="A100" s="104">
        <v>2.39</v>
      </c>
      <c r="B100" s="111" t="s">
        <v>397</v>
      </c>
      <c r="C100" s="259" t="s">
        <v>115</v>
      </c>
      <c r="D100" s="259">
        <v>1</v>
      </c>
      <c r="E100" s="106"/>
      <c r="F100" s="259"/>
      <c r="G100" s="164">
        <v>26207613.600000001</v>
      </c>
      <c r="H100" s="109">
        <f>+G100*D100</f>
        <v>26207613.600000001</v>
      </c>
      <c r="I100" s="108">
        <f>+H100/$H$103</f>
        <v>7.7739236307331804E-3</v>
      </c>
      <c r="J100" s="181">
        <v>0.3</v>
      </c>
      <c r="K100" s="181">
        <v>0</v>
      </c>
      <c r="L100" s="165">
        <f t="shared" si="11"/>
        <v>7862284.0800000001</v>
      </c>
      <c r="M100" s="165">
        <f t="shared" si="12"/>
        <v>0</v>
      </c>
      <c r="N100" s="165">
        <f t="shared" si="13"/>
        <v>7862284.0800000001</v>
      </c>
      <c r="O100" s="311"/>
    </row>
    <row r="101" spans="1:15" s="261" customFormat="1" ht="13.8">
      <c r="A101" s="104"/>
      <c r="B101" s="103" t="s">
        <v>170</v>
      </c>
      <c r="C101" s="259"/>
      <c r="D101" s="259"/>
      <c r="E101" s="106"/>
      <c r="F101" s="259"/>
      <c r="G101" s="164">
        <v>0</v>
      </c>
      <c r="H101" s="166">
        <f>SUM(H11:H100)</f>
        <v>2832958715.829999</v>
      </c>
      <c r="I101" s="167">
        <f>SUM(I11:I100)</f>
        <v>0.84033613445378164</v>
      </c>
      <c r="J101" s="181"/>
      <c r="K101" s="181"/>
      <c r="L101" s="107">
        <f>SUM(L11:L100)</f>
        <v>2251137695.7269998</v>
      </c>
      <c r="M101" s="107">
        <f>SUM(M11:M100)</f>
        <v>16556660.532</v>
      </c>
      <c r="N101" s="168">
        <f t="shared" si="13"/>
        <v>2267694356.2589998</v>
      </c>
      <c r="O101" s="311"/>
    </row>
    <row r="102" spans="1:15" s="261" customFormat="1" ht="13.8">
      <c r="A102" s="104"/>
      <c r="B102" s="103" t="s">
        <v>171</v>
      </c>
      <c r="C102" s="259"/>
      <c r="D102" s="259"/>
      <c r="E102" s="106"/>
      <c r="F102" s="259"/>
      <c r="G102" s="164">
        <v>0</v>
      </c>
      <c r="H102" s="166">
        <f>H101*19%</f>
        <v>538262156.00769985</v>
      </c>
      <c r="I102" s="167">
        <f>I101*19%</f>
        <v>0.1596638655462185</v>
      </c>
      <c r="J102" s="181"/>
      <c r="K102" s="181"/>
      <c r="L102" s="107">
        <f>L101*19%</f>
        <v>427716162.18812996</v>
      </c>
      <c r="M102" s="107">
        <f>M101*19%</f>
        <v>3145765.5010799998</v>
      </c>
      <c r="N102" s="168">
        <f t="shared" si="13"/>
        <v>430861927.68920994</v>
      </c>
      <c r="O102" s="311"/>
    </row>
    <row r="103" spans="1:15" s="261" customFormat="1" ht="13.8">
      <c r="A103" s="104"/>
      <c r="B103" s="117" t="s">
        <v>172</v>
      </c>
      <c r="C103" s="259"/>
      <c r="D103" s="259"/>
      <c r="E103" s="106"/>
      <c r="F103" s="259"/>
      <c r="G103" s="164">
        <v>0</v>
      </c>
      <c r="H103" s="166">
        <f>H101+H102</f>
        <v>3371220871.8376989</v>
      </c>
      <c r="I103" s="167">
        <f>I101+I102</f>
        <v>1.0000000000000002</v>
      </c>
      <c r="J103" s="181"/>
      <c r="K103" s="181"/>
      <c r="L103" s="107">
        <f>L101+L102</f>
        <v>2678853857.9151297</v>
      </c>
      <c r="M103" s="107">
        <f>M101+M102</f>
        <v>19702426.03308</v>
      </c>
      <c r="N103" s="168">
        <f t="shared" si="13"/>
        <v>2698556283.9482098</v>
      </c>
      <c r="O103" s="311"/>
    </row>
    <row r="104" spans="1:15" s="261" customFormat="1" ht="13.8">
      <c r="A104" s="104">
        <v>3</v>
      </c>
      <c r="B104" s="115" t="s">
        <v>173</v>
      </c>
      <c r="C104" s="259"/>
      <c r="D104" s="259"/>
      <c r="E104" s="106"/>
      <c r="F104" s="259"/>
      <c r="G104" s="164">
        <v>0</v>
      </c>
      <c r="H104" s="107"/>
      <c r="I104" s="164"/>
      <c r="J104" s="181"/>
      <c r="K104" s="181"/>
      <c r="L104" s="165">
        <f t="shared" si="12"/>
        <v>0</v>
      </c>
      <c r="M104" s="165">
        <f t="shared" si="12"/>
        <v>0</v>
      </c>
      <c r="N104" s="165">
        <f t="shared" si="13"/>
        <v>0</v>
      </c>
      <c r="O104" s="311"/>
    </row>
    <row r="105" spans="1:15" s="261" customFormat="1" ht="39.6">
      <c r="A105" s="104">
        <v>3.01</v>
      </c>
      <c r="B105" s="111" t="s">
        <v>174</v>
      </c>
      <c r="C105" s="259" t="s">
        <v>115</v>
      </c>
      <c r="D105" s="259">
        <v>1</v>
      </c>
      <c r="E105" s="106"/>
      <c r="F105" s="259"/>
      <c r="G105" s="164">
        <v>77998958.099999994</v>
      </c>
      <c r="H105" s="109">
        <f>+G105*D105</f>
        <v>77998958.099999994</v>
      </c>
      <c r="I105" s="108">
        <f>+H105/$G$113</f>
        <v>0.41505759596873149</v>
      </c>
      <c r="J105" s="181">
        <v>1</v>
      </c>
      <c r="K105" s="181">
        <v>0</v>
      </c>
      <c r="L105" s="165">
        <f t="shared" ref="L105:L108" si="16">J105*H105</f>
        <v>77998958.099999994</v>
      </c>
      <c r="M105" s="165">
        <f t="shared" si="12"/>
        <v>0</v>
      </c>
      <c r="N105" s="165">
        <f t="shared" si="13"/>
        <v>77998958.099999994</v>
      </c>
      <c r="O105" s="311"/>
    </row>
    <row r="106" spans="1:15" s="261" customFormat="1" ht="52.8">
      <c r="A106" s="104">
        <v>3.02</v>
      </c>
      <c r="B106" s="111" t="s">
        <v>175</v>
      </c>
      <c r="C106" s="259" t="s">
        <v>147</v>
      </c>
      <c r="D106" s="259">
        <v>1</v>
      </c>
      <c r="E106" s="106"/>
      <c r="F106" s="259"/>
      <c r="G106" s="164">
        <v>50323182</v>
      </c>
      <c r="H106" s="109">
        <f>+G106*D106</f>
        <v>50323182</v>
      </c>
      <c r="I106" s="108">
        <f>+H106/$G$113</f>
        <v>0.2677858711348215</v>
      </c>
      <c r="J106" s="181">
        <v>1</v>
      </c>
      <c r="K106" s="181">
        <v>0</v>
      </c>
      <c r="L106" s="165">
        <f t="shared" si="16"/>
        <v>50323182</v>
      </c>
      <c r="M106" s="165">
        <f t="shared" si="12"/>
        <v>0</v>
      </c>
      <c r="N106" s="165">
        <f t="shared" si="13"/>
        <v>50323182</v>
      </c>
      <c r="O106" s="311"/>
    </row>
    <row r="107" spans="1:15" s="261" customFormat="1" ht="26.4">
      <c r="A107" s="104">
        <v>3.03</v>
      </c>
      <c r="B107" s="111" t="s">
        <v>176</v>
      </c>
      <c r="C107" s="259" t="s">
        <v>112</v>
      </c>
      <c r="D107" s="259">
        <v>4</v>
      </c>
      <c r="E107" s="106"/>
      <c r="F107" s="259"/>
      <c r="G107" s="164">
        <v>1730803.2</v>
      </c>
      <c r="H107" s="109">
        <f>+G107*D107</f>
        <v>6923212.7999999998</v>
      </c>
      <c r="I107" s="108">
        <f>+H107/$G$113</f>
        <v>3.6840646736125443E-2</v>
      </c>
      <c r="J107" s="181">
        <v>0</v>
      </c>
      <c r="K107" s="181">
        <v>0</v>
      </c>
      <c r="L107" s="165">
        <f t="shared" si="16"/>
        <v>0</v>
      </c>
      <c r="M107" s="165">
        <f t="shared" si="12"/>
        <v>0</v>
      </c>
      <c r="N107" s="165">
        <f t="shared" si="13"/>
        <v>0</v>
      </c>
      <c r="O107" s="312" t="s">
        <v>431</v>
      </c>
    </row>
    <row r="108" spans="1:15" s="261" customFormat="1" ht="52.8">
      <c r="A108" s="104">
        <v>3.04</v>
      </c>
      <c r="B108" s="111" t="s">
        <v>177</v>
      </c>
      <c r="C108" s="259" t="s">
        <v>116</v>
      </c>
      <c r="D108" s="259">
        <v>50</v>
      </c>
      <c r="E108" s="106"/>
      <c r="F108" s="259"/>
      <c r="G108" s="164">
        <v>279185.28999999998</v>
      </c>
      <c r="H108" s="109">
        <f>+G108*D108</f>
        <v>13959264.499999998</v>
      </c>
      <c r="I108" s="108">
        <f>+H108/$G$113</f>
        <v>7.428174562836444E-2</v>
      </c>
      <c r="J108" s="181">
        <v>0.3</v>
      </c>
      <c r="K108" s="181">
        <v>0</v>
      </c>
      <c r="L108" s="165">
        <f t="shared" si="16"/>
        <v>4187779.3499999992</v>
      </c>
      <c r="M108" s="165">
        <f t="shared" si="12"/>
        <v>0</v>
      </c>
      <c r="N108" s="165">
        <f t="shared" si="13"/>
        <v>4187779.3499999992</v>
      </c>
      <c r="O108" s="311"/>
    </row>
    <row r="109" spans="1:15" s="261" customFormat="1" ht="13.8">
      <c r="A109" s="104"/>
      <c r="B109" s="103" t="s">
        <v>170</v>
      </c>
      <c r="C109" s="461"/>
      <c r="D109" s="461"/>
      <c r="E109" s="461"/>
      <c r="F109" s="461"/>
      <c r="G109" s="164"/>
      <c r="H109" s="107">
        <f>SUM(H105:H108)</f>
        <v>149204617.40000001</v>
      </c>
      <c r="I109" s="118">
        <f>SUM(I105:I108)</f>
        <v>0.79396585946804288</v>
      </c>
      <c r="J109" s="181"/>
      <c r="K109" s="180"/>
      <c r="L109" s="165">
        <f>SUM(L105:L108)</f>
        <v>132509919.44999999</v>
      </c>
      <c r="M109" s="107">
        <f>SUM(M105:M108)</f>
        <v>0</v>
      </c>
      <c r="N109" s="168">
        <f t="shared" si="13"/>
        <v>132509919.44999999</v>
      </c>
    </row>
    <row r="110" spans="1:15" s="261" customFormat="1" ht="13.8">
      <c r="A110" s="104"/>
      <c r="B110" s="103" t="s">
        <v>178</v>
      </c>
      <c r="C110" s="461"/>
      <c r="D110" s="461"/>
      <c r="E110" s="461"/>
      <c r="F110" s="461"/>
      <c r="G110" s="169">
        <v>0.2</v>
      </c>
      <c r="H110" s="107">
        <f>+H109*G110</f>
        <v>29840923.480000004</v>
      </c>
      <c r="I110" s="108">
        <f>+H110/$G$113</f>
        <v>0.15879317189360859</v>
      </c>
      <c r="J110" s="181"/>
      <c r="K110" s="180"/>
      <c r="L110" s="165">
        <f t="shared" ref="L110:M112" si="17">+L109*$I$110</f>
        <v>21041670.416832075</v>
      </c>
      <c r="M110" s="107">
        <f t="shared" si="17"/>
        <v>0</v>
      </c>
      <c r="N110" s="168">
        <f t="shared" si="13"/>
        <v>21041670.416832075</v>
      </c>
    </row>
    <row r="111" spans="1:15" s="261" customFormat="1" ht="13.8">
      <c r="A111" s="104"/>
      <c r="B111" s="103" t="s">
        <v>179</v>
      </c>
      <c r="C111" s="461"/>
      <c r="D111" s="461"/>
      <c r="E111" s="461"/>
      <c r="F111" s="461"/>
      <c r="G111" s="169">
        <v>0.05</v>
      </c>
      <c r="H111" s="107">
        <f>+H109*G111</f>
        <v>7460230.870000001</v>
      </c>
      <c r="I111" s="108">
        <f>+H111/$G$113</f>
        <v>3.9698292973402147E-2</v>
      </c>
      <c r="J111" s="181"/>
      <c r="K111" s="180"/>
      <c r="L111" s="165">
        <f t="shared" si="17"/>
        <v>3341273.5874286741</v>
      </c>
      <c r="M111" s="107">
        <f t="shared" si="17"/>
        <v>0</v>
      </c>
      <c r="N111" s="168">
        <f t="shared" si="13"/>
        <v>3341273.5874286741</v>
      </c>
    </row>
    <row r="112" spans="1:15" s="261" customFormat="1" ht="13.8">
      <c r="A112" s="157"/>
      <c r="B112" s="158" t="s">
        <v>180</v>
      </c>
      <c r="C112" s="471"/>
      <c r="D112" s="471"/>
      <c r="E112" s="471"/>
      <c r="F112" s="471"/>
      <c r="G112" s="170">
        <v>0.19</v>
      </c>
      <c r="H112" s="162">
        <f>+H111*G112</f>
        <v>1417443.8653000002</v>
      </c>
      <c r="I112" s="159">
        <f>+H112/$G$113</f>
        <v>7.5426756649464083E-3</v>
      </c>
      <c r="J112" s="262"/>
      <c r="K112" s="263"/>
      <c r="L112" s="171">
        <f t="shared" si="17"/>
        <v>530571.43111213564</v>
      </c>
      <c r="M112" s="162">
        <f t="shared" si="17"/>
        <v>0</v>
      </c>
      <c r="N112" s="172">
        <f t="shared" si="13"/>
        <v>530571.43111213564</v>
      </c>
    </row>
    <row r="113" spans="1:28" customFormat="1" ht="13.8">
      <c r="A113" s="160"/>
      <c r="B113" s="161" t="s">
        <v>181</v>
      </c>
      <c r="C113" s="472"/>
      <c r="D113" s="472"/>
      <c r="E113" s="472"/>
      <c r="F113" s="472"/>
      <c r="G113" s="473">
        <f>SUM(H109:H112)</f>
        <v>187923215.6153</v>
      </c>
      <c r="H113" s="473"/>
      <c r="I113" s="173">
        <f>SUM(I109:I112)</f>
        <v>0.99999999999999989</v>
      </c>
      <c r="J113" s="264"/>
      <c r="K113" s="265"/>
      <c r="L113" s="174">
        <f>SUM(L109:L112)</f>
        <v>157423434.88537291</v>
      </c>
      <c r="M113" s="163">
        <f>SUM(M109:M112)</f>
        <v>0</v>
      </c>
      <c r="N113" s="163">
        <f>SUM(N109:N112)</f>
        <v>157423434.88537291</v>
      </c>
      <c r="O113" s="261"/>
      <c r="P113" s="261"/>
      <c r="Q113" s="261"/>
      <c r="R113" s="261"/>
      <c r="S113" s="261"/>
      <c r="T113" s="261"/>
      <c r="U113" s="261"/>
      <c r="V113" s="261"/>
      <c r="W113" s="261"/>
      <c r="X113" s="261"/>
      <c r="Y113" s="261"/>
      <c r="Z113" s="261"/>
      <c r="AA113" s="261"/>
      <c r="AB113" s="261"/>
    </row>
    <row r="114" spans="1:28" s="261" customFormat="1" ht="14.4" thickBot="1">
      <c r="A114" s="154"/>
      <c r="B114" s="155"/>
      <c r="C114" s="156"/>
      <c r="D114" s="156"/>
      <c r="E114" s="156"/>
      <c r="F114" s="156"/>
      <c r="G114" s="175"/>
      <c r="H114" s="176"/>
      <c r="I114" s="177"/>
      <c r="J114" s="278"/>
      <c r="K114" s="279"/>
      <c r="L114" s="178"/>
      <c r="M114" s="179"/>
      <c r="N114" s="179"/>
    </row>
    <row r="115" spans="1:28" customFormat="1" ht="14.4" thickBot="1">
      <c r="A115" s="20"/>
      <c r="B115" s="21" t="s">
        <v>182</v>
      </c>
      <c r="C115" s="469"/>
      <c r="D115" s="469"/>
      <c r="E115" s="469"/>
      <c r="F115" s="469"/>
      <c r="G115" s="470">
        <f>H103+G113</f>
        <v>3559144087.4529991</v>
      </c>
      <c r="H115" s="470"/>
      <c r="I115" s="180"/>
      <c r="J115" s="181"/>
      <c r="K115" s="180"/>
      <c r="L115" s="182">
        <f>L103+L113</f>
        <v>2836277292.8005028</v>
      </c>
      <c r="M115" s="183">
        <f>M103+M113</f>
        <v>19702426.03308</v>
      </c>
      <c r="N115" s="183">
        <f>N103+N113</f>
        <v>2855979718.8335829</v>
      </c>
      <c r="O115" s="261"/>
      <c r="P115" s="261"/>
      <c r="Q115" s="261"/>
      <c r="R115" s="261"/>
      <c r="S115" s="261"/>
      <c r="T115" s="261"/>
      <c r="U115" s="261"/>
      <c r="V115" s="261"/>
      <c r="W115" s="261"/>
      <c r="X115" s="261"/>
      <c r="Y115" s="261"/>
      <c r="Z115" s="261"/>
      <c r="AA115" s="261"/>
      <c r="AB115" s="261"/>
    </row>
    <row r="116" spans="1:28" s="261" customFormat="1" ht="13.8">
      <c r="A116" s="89"/>
      <c r="B116" s="90"/>
      <c r="C116" s="91"/>
      <c r="D116" s="90"/>
      <c r="E116" s="68"/>
      <c r="F116" s="90"/>
      <c r="G116" s="92"/>
      <c r="H116" s="92"/>
      <c r="I116" s="92"/>
      <c r="J116" s="288"/>
      <c r="K116" s="281"/>
      <c r="L116" s="93">
        <f t="shared" ref="L116" si="18">J116*H116</f>
        <v>0</v>
      </c>
      <c r="M116" s="50"/>
      <c r="N116" s="50"/>
    </row>
    <row r="117" spans="1:28" s="261" customFormat="1" ht="13.8">
      <c r="A117" s="71"/>
      <c r="B117" s="90"/>
      <c r="C117" s="91"/>
      <c r="D117" s="90"/>
      <c r="E117" s="94"/>
      <c r="F117" s="90"/>
      <c r="G117" s="92"/>
      <c r="H117" s="95"/>
      <c r="I117" s="95"/>
      <c r="J117" s="76"/>
      <c r="K117" s="281"/>
      <c r="L117" s="50"/>
      <c r="M117" s="50"/>
      <c r="N117" s="213">
        <f>+N115/G115</f>
        <v>0.80243441924751746</v>
      </c>
    </row>
    <row r="118" spans="1:28" s="261" customFormat="1" ht="13.8">
      <c r="A118" s="50"/>
      <c r="B118" s="67"/>
      <c r="C118" s="50"/>
      <c r="D118" s="50"/>
      <c r="E118" s="68"/>
      <c r="F118" s="50"/>
      <c r="G118" s="69"/>
      <c r="H118" s="70"/>
      <c r="I118" s="70"/>
      <c r="J118" s="76"/>
      <c r="K118" s="281"/>
      <c r="L118" s="50"/>
      <c r="M118" s="50"/>
      <c r="N118" s="50"/>
      <c r="O118" s="50"/>
    </row>
    <row r="119" spans="1:28" s="261" customFormat="1" ht="13.8">
      <c r="A119" s="50"/>
      <c r="B119" s="314" t="s">
        <v>432</v>
      </c>
      <c r="C119" s="50"/>
      <c r="D119" s="50"/>
      <c r="E119" s="68"/>
      <c r="F119" s="50"/>
      <c r="G119" s="69"/>
      <c r="H119" s="70"/>
      <c r="I119" s="70"/>
      <c r="J119" s="76"/>
      <c r="K119" s="281"/>
      <c r="L119" s="50"/>
      <c r="M119" s="50"/>
      <c r="N119" s="50"/>
      <c r="O119" s="50"/>
    </row>
    <row r="120" spans="1:28" s="261" customFormat="1" ht="32.25" customHeight="1">
      <c r="A120" s="50"/>
      <c r="B120" s="312" t="s">
        <v>431</v>
      </c>
      <c r="C120" s="50"/>
      <c r="D120" s="50"/>
      <c r="E120" s="68"/>
      <c r="F120" s="50"/>
      <c r="G120" s="69"/>
      <c r="H120" s="96"/>
      <c r="I120" s="96"/>
      <c r="J120" s="76"/>
      <c r="K120" s="281"/>
      <c r="L120" s="50"/>
      <c r="M120" s="50"/>
      <c r="N120" s="50"/>
    </row>
    <row r="121" spans="1:28" s="261" customFormat="1" ht="13.8">
      <c r="A121" s="50"/>
      <c r="B121" s="67" t="s">
        <v>435</v>
      </c>
      <c r="C121" s="50"/>
      <c r="D121" s="50"/>
      <c r="E121" s="68"/>
      <c r="F121" s="50"/>
      <c r="G121" s="69"/>
      <c r="H121" s="97"/>
      <c r="I121" s="97"/>
      <c r="J121" s="76"/>
      <c r="K121" s="281"/>
      <c r="L121" s="50"/>
      <c r="M121" s="50"/>
      <c r="N121" s="50"/>
    </row>
  </sheetData>
  <mergeCells count="13">
    <mergeCell ref="C110:F110"/>
    <mergeCell ref="C115:F115"/>
    <mergeCell ref="G115:H115"/>
    <mergeCell ref="C111:F111"/>
    <mergeCell ref="C112:F112"/>
    <mergeCell ref="C113:F113"/>
    <mergeCell ref="G113:H113"/>
    <mergeCell ref="J7:K7"/>
    <mergeCell ref="L7:N7"/>
    <mergeCell ref="C109:F109"/>
    <mergeCell ref="C1:F1"/>
    <mergeCell ref="C2:F2"/>
    <mergeCell ref="A6:H6"/>
  </mergeCells>
  <pageMargins left="0.7" right="0.7" top="0.75" bottom="0.75" header="0.3" footer="0.3"/>
  <pageSetup orientation="portrait" horizontalDpi="4294967293"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V61"/>
  <sheetViews>
    <sheetView topLeftCell="A13" zoomScale="75" zoomScaleNormal="75" workbookViewId="0">
      <selection activeCell="B20" sqref="B20:AJ20"/>
    </sheetView>
  </sheetViews>
  <sheetFormatPr baseColWidth="10" defaultColWidth="11" defaultRowHeight="13.8"/>
  <cols>
    <col min="1" max="1" width="3.3984375" style="52" customWidth="1"/>
    <col min="2" max="2" width="6.8984375" style="52" customWidth="1"/>
    <col min="3" max="3" width="5.5" style="52" customWidth="1"/>
    <col min="4" max="4" width="5.19921875" style="52" customWidth="1"/>
    <col min="5" max="7" width="4" style="52" customWidth="1"/>
    <col min="8" max="8" width="4.5" style="52" customWidth="1"/>
    <col min="9" max="9" width="3.3984375" style="52" customWidth="1"/>
    <col min="10" max="10" width="5.19921875" style="52" customWidth="1"/>
    <col min="11" max="11" width="5.59765625" style="52" customWidth="1"/>
    <col min="12" max="12" width="3.3984375" style="52" customWidth="1"/>
    <col min="13" max="13" width="4.19921875" style="52" customWidth="1"/>
    <col min="14" max="14" width="5.19921875" style="52" customWidth="1"/>
    <col min="15" max="18" width="3.3984375" style="52" customWidth="1"/>
    <col min="19" max="19" width="2" style="52" customWidth="1"/>
    <col min="20" max="26" width="3.3984375" style="52" customWidth="1"/>
    <col min="27" max="27" width="4.3984375" style="52" customWidth="1"/>
    <col min="28" max="32" width="3.3984375" style="52" customWidth="1"/>
    <col min="33" max="33" width="4.3984375" style="52" customWidth="1"/>
    <col min="34" max="34" width="3.3984375" style="52" customWidth="1"/>
    <col min="35" max="35" width="4.69921875" style="52" customWidth="1"/>
    <col min="36" max="36" width="5.09765625" style="52" customWidth="1"/>
    <col min="37" max="37" width="3.3984375" style="52" hidden="1" customWidth="1"/>
    <col min="38" max="50" width="3.3984375" style="52" customWidth="1"/>
    <col min="51" max="1024" width="9.8984375" style="52" customWidth="1"/>
    <col min="1025" max="1025" width="11" style="52" customWidth="1"/>
    <col min="1026" max="16384" width="11" style="52"/>
  </cols>
  <sheetData>
    <row r="1" spans="1:39" ht="14.4" thickBot="1">
      <c r="A1" s="324"/>
      <c r="B1" s="324"/>
      <c r="C1" s="324"/>
      <c r="D1" s="324"/>
      <c r="E1" s="324"/>
      <c r="F1" s="324"/>
      <c r="G1" s="324"/>
      <c r="H1" s="477" t="s">
        <v>5</v>
      </c>
      <c r="I1" s="477"/>
      <c r="J1" s="477"/>
      <c r="K1" s="477"/>
      <c r="L1" s="477"/>
      <c r="M1" s="477"/>
      <c r="N1" s="477"/>
      <c r="O1" s="477"/>
      <c r="P1" s="477"/>
      <c r="Q1" s="477"/>
      <c r="R1" s="477"/>
      <c r="S1" s="477"/>
      <c r="T1" s="477"/>
      <c r="U1" s="477"/>
      <c r="V1" s="477"/>
      <c r="W1" s="477"/>
      <c r="X1" s="477"/>
      <c r="Y1" s="477"/>
      <c r="Z1" s="477"/>
      <c r="AA1" s="478" t="s">
        <v>6</v>
      </c>
      <c r="AB1" s="478"/>
      <c r="AC1" s="478"/>
      <c r="AD1" s="478"/>
      <c r="AE1" s="333" t="s">
        <v>7</v>
      </c>
      <c r="AF1" s="333"/>
      <c r="AG1" s="333"/>
      <c r="AH1" s="333"/>
      <c r="AI1" s="333"/>
      <c r="AJ1" s="333"/>
      <c r="AK1"/>
    </row>
    <row r="2" spans="1:39" ht="14.4" thickBot="1">
      <c r="A2" s="324"/>
      <c r="B2" s="324"/>
      <c r="C2" s="324"/>
      <c r="D2" s="324"/>
      <c r="E2" s="324"/>
      <c r="F2" s="324"/>
      <c r="G2" s="324"/>
      <c r="H2" s="330" t="s">
        <v>183</v>
      </c>
      <c r="I2" s="330"/>
      <c r="J2" s="330"/>
      <c r="K2" s="330"/>
      <c r="L2" s="330"/>
      <c r="M2" s="330"/>
      <c r="N2" s="330"/>
      <c r="O2" s="330"/>
      <c r="P2" s="330"/>
      <c r="Q2" s="330"/>
      <c r="R2" s="330"/>
      <c r="S2" s="330"/>
      <c r="T2" s="330"/>
      <c r="U2" s="330"/>
      <c r="V2" s="330"/>
      <c r="W2" s="330"/>
      <c r="X2" s="330"/>
      <c r="Y2" s="330"/>
      <c r="Z2" s="330"/>
      <c r="AA2" s="478" t="s">
        <v>9</v>
      </c>
      <c r="AB2" s="478"/>
      <c r="AC2" s="478"/>
      <c r="AD2" s="478"/>
      <c r="AE2" s="333">
        <v>2</v>
      </c>
      <c r="AF2" s="333"/>
      <c r="AG2" s="333"/>
      <c r="AH2" s="333"/>
      <c r="AI2" s="333"/>
      <c r="AJ2" s="333"/>
      <c r="AK2"/>
    </row>
    <row r="3" spans="1:39" ht="34.5" customHeight="1" thickBot="1">
      <c r="A3" s="324"/>
      <c r="B3" s="324"/>
      <c r="C3" s="324"/>
      <c r="D3" s="324"/>
      <c r="E3" s="324"/>
      <c r="F3" s="324"/>
      <c r="G3" s="324"/>
      <c r="H3" s="330"/>
      <c r="I3" s="330"/>
      <c r="J3" s="330"/>
      <c r="K3" s="330"/>
      <c r="L3" s="330"/>
      <c r="M3" s="330"/>
      <c r="N3" s="330"/>
      <c r="O3" s="330"/>
      <c r="P3" s="330"/>
      <c r="Q3" s="330"/>
      <c r="R3" s="330"/>
      <c r="S3" s="330"/>
      <c r="T3" s="330"/>
      <c r="U3" s="330"/>
      <c r="V3" s="330"/>
      <c r="W3" s="330"/>
      <c r="X3" s="330"/>
      <c r="Y3" s="330"/>
      <c r="Z3" s="330"/>
      <c r="AA3" s="479" t="s">
        <v>94</v>
      </c>
      <c r="AB3" s="479"/>
      <c r="AC3" s="479"/>
      <c r="AD3" s="479"/>
      <c r="AE3" s="336">
        <f>+Control!AF10</f>
        <v>44012</v>
      </c>
      <c r="AF3" s="336"/>
      <c r="AG3" s="336"/>
      <c r="AH3" s="336"/>
      <c r="AI3" s="336"/>
      <c r="AJ3" s="336"/>
      <c r="AK3"/>
    </row>
    <row r="4" spans="1:39" ht="14.4" thickBot="1">
      <c r="A4" s="324"/>
      <c r="B4" s="324"/>
      <c r="C4" s="324"/>
      <c r="D4" s="324"/>
      <c r="E4" s="324"/>
      <c r="F4" s="324"/>
      <c r="G4" s="324"/>
      <c r="H4" s="330"/>
      <c r="I4" s="330"/>
      <c r="J4" s="330"/>
      <c r="K4" s="330"/>
      <c r="L4" s="330"/>
      <c r="M4" s="330"/>
      <c r="N4" s="330"/>
      <c r="O4" s="330"/>
      <c r="P4" s="330"/>
      <c r="Q4" s="330"/>
      <c r="R4" s="330"/>
      <c r="S4" s="330"/>
      <c r="T4" s="330"/>
      <c r="U4" s="330"/>
      <c r="V4" s="330"/>
      <c r="W4" s="330"/>
      <c r="X4" s="330"/>
      <c r="Y4" s="330"/>
      <c r="Z4" s="330"/>
      <c r="AA4" s="480" t="s">
        <v>11</v>
      </c>
      <c r="AB4" s="480"/>
      <c r="AC4" s="480"/>
      <c r="AD4" s="480"/>
      <c r="AE4" s="333" t="s">
        <v>184</v>
      </c>
      <c r="AF4" s="333"/>
      <c r="AG4" s="333"/>
      <c r="AH4" s="333"/>
      <c r="AI4" s="333"/>
      <c r="AJ4" s="333"/>
      <c r="AK4"/>
      <c r="AM4" s="211"/>
    </row>
    <row r="6" spans="1:39" ht="14.4" thickBot="1"/>
    <row r="7" spans="1:39" ht="15" thickBot="1">
      <c r="A7" s="481" t="s">
        <v>185</v>
      </c>
      <c r="B7" s="481"/>
      <c r="C7" s="481"/>
      <c r="D7" s="481"/>
      <c r="E7" s="481"/>
      <c r="F7" s="481"/>
      <c r="G7" s="481"/>
      <c r="H7" s="481"/>
      <c r="I7" s="481"/>
      <c r="J7" s="481"/>
      <c r="K7" s="481"/>
      <c r="L7" s="481"/>
      <c r="M7" s="481"/>
      <c r="N7" s="481"/>
      <c r="O7" s="481"/>
      <c r="P7" s="481"/>
      <c r="Q7" s="481"/>
      <c r="R7" s="481"/>
      <c r="S7" s="481"/>
      <c r="T7" s="481"/>
      <c r="U7" s="481"/>
      <c r="V7" s="481"/>
      <c r="W7" s="481"/>
      <c r="X7" s="481"/>
      <c r="Y7" s="481"/>
      <c r="Z7" s="481"/>
      <c r="AA7" s="481"/>
      <c r="AB7" s="481"/>
      <c r="AC7" s="481"/>
      <c r="AD7" s="481"/>
      <c r="AE7" s="481"/>
      <c r="AF7" s="481"/>
      <c r="AG7" s="481"/>
      <c r="AH7" s="481"/>
      <c r="AI7" s="481"/>
      <c r="AJ7" s="481"/>
      <c r="AK7"/>
    </row>
    <row r="8" spans="1:39">
      <c r="A8" s="474" t="s">
        <v>279</v>
      </c>
      <c r="B8" s="474"/>
      <c r="C8" s="474"/>
      <c r="D8" s="474"/>
      <c r="E8" s="474"/>
      <c r="F8" s="474"/>
      <c r="G8" s="474"/>
      <c r="H8" s="474"/>
      <c r="I8" s="474"/>
      <c r="J8" s="474"/>
      <c r="K8" s="474"/>
      <c r="L8" s="474"/>
      <c r="M8" s="474"/>
      <c r="N8" s="474"/>
      <c r="O8" s="474"/>
      <c r="P8" s="474"/>
      <c r="Q8" s="474"/>
      <c r="R8" s="474"/>
      <c r="S8" s="474"/>
      <c r="T8" s="474"/>
      <c r="U8" s="474"/>
      <c r="V8" s="474"/>
      <c r="W8" s="474"/>
      <c r="X8" s="474"/>
      <c r="Y8" s="474"/>
      <c r="Z8" s="474"/>
      <c r="AA8" s="474"/>
      <c r="AB8" s="474"/>
      <c r="AC8" s="474"/>
      <c r="AD8" s="474"/>
      <c r="AE8" s="474"/>
      <c r="AF8" s="474"/>
      <c r="AG8" s="474"/>
      <c r="AH8" s="474"/>
      <c r="AI8" s="474"/>
      <c r="AJ8" s="474"/>
    </row>
    <row r="9" spans="1:39">
      <c r="A9" s="153" t="s">
        <v>186</v>
      </c>
      <c r="B9" s="475" t="s">
        <v>410</v>
      </c>
      <c r="C9" s="475"/>
      <c r="D9" s="475"/>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row>
    <row r="10" spans="1:39">
      <c r="A10" s="153" t="s">
        <v>186</v>
      </c>
      <c r="B10" s="475" t="s">
        <v>411</v>
      </c>
      <c r="C10" s="475"/>
      <c r="D10" s="475"/>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row>
    <row r="11" spans="1:39">
      <c r="A11" s="153" t="s">
        <v>186</v>
      </c>
      <c r="B11" s="475" t="s">
        <v>340</v>
      </c>
      <c r="C11" s="475"/>
      <c r="D11" s="475"/>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row>
    <row r="12" spans="1:39">
      <c r="A12" s="153" t="s">
        <v>186</v>
      </c>
      <c r="B12" s="475" t="s">
        <v>329</v>
      </c>
      <c r="C12" s="475"/>
      <c r="D12" s="475"/>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row>
    <row r="13" spans="1:39">
      <c r="A13" s="153" t="s">
        <v>186</v>
      </c>
      <c r="B13" s="475" t="s">
        <v>333</v>
      </c>
      <c r="C13" s="475"/>
      <c r="D13" s="475"/>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row>
    <row r="14" spans="1:39">
      <c r="A14" s="153" t="s">
        <v>186</v>
      </c>
      <c r="B14" s="482" t="s">
        <v>372</v>
      </c>
      <c r="C14" s="482"/>
      <c r="D14" s="482"/>
      <c r="E14" s="482"/>
      <c r="F14" s="482"/>
      <c r="G14" s="482"/>
      <c r="H14" s="482"/>
      <c r="I14" s="482"/>
      <c r="J14" s="482"/>
      <c r="K14" s="482"/>
      <c r="L14" s="482"/>
      <c r="M14" s="482"/>
      <c r="N14" s="482"/>
      <c r="O14" s="482"/>
      <c r="P14" s="482"/>
      <c r="Q14" s="482"/>
      <c r="R14" s="482"/>
      <c r="S14" s="482"/>
      <c r="T14" s="482"/>
      <c r="U14" s="482"/>
      <c r="V14" s="482"/>
      <c r="W14" s="482"/>
      <c r="X14" s="482"/>
      <c r="Y14" s="482"/>
      <c r="Z14" s="482"/>
      <c r="AA14" s="482"/>
      <c r="AB14" s="482"/>
      <c r="AC14" s="482"/>
      <c r="AD14" s="482"/>
      <c r="AE14" s="482"/>
      <c r="AF14" s="482"/>
      <c r="AG14" s="482"/>
      <c r="AH14" s="482"/>
      <c r="AI14" s="482"/>
      <c r="AJ14" s="482"/>
    </row>
    <row r="15" spans="1:39">
      <c r="A15" s="153" t="s">
        <v>186</v>
      </c>
      <c r="B15" s="475"/>
      <c r="C15" s="475"/>
      <c r="D15" s="475"/>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row>
    <row r="16" spans="1:39">
      <c r="A16" s="153" t="s">
        <v>186</v>
      </c>
      <c r="B16" s="475"/>
      <c r="C16" s="475"/>
      <c r="D16" s="475"/>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row>
    <row r="17" spans="1:74">
      <c r="A17" s="153" t="s">
        <v>186</v>
      </c>
    </row>
    <row r="18" spans="1:74">
      <c r="A18" s="153" t="s">
        <v>186</v>
      </c>
      <c r="B18" s="484"/>
      <c r="C18" s="484"/>
      <c r="D18" s="484"/>
      <c r="E18" s="484"/>
      <c r="F18" s="484"/>
      <c r="G18" s="484"/>
      <c r="H18" s="484"/>
      <c r="I18" s="484"/>
      <c r="J18" s="484"/>
      <c r="K18" s="484"/>
      <c r="L18" s="484"/>
      <c r="M18" s="484"/>
      <c r="N18" s="484"/>
      <c r="O18" s="484"/>
      <c r="P18" s="484"/>
      <c r="Q18" s="484"/>
      <c r="R18" s="484"/>
      <c r="S18" s="484"/>
      <c r="T18" s="484"/>
      <c r="U18" s="484"/>
      <c r="V18" s="484"/>
      <c r="W18" s="484"/>
      <c r="X18" s="484"/>
      <c r="Y18" s="484"/>
      <c r="Z18" s="484"/>
      <c r="AA18" s="484"/>
      <c r="AB18" s="484"/>
      <c r="AC18" s="484"/>
      <c r="AD18" s="484"/>
      <c r="AE18" s="484"/>
      <c r="AF18" s="484"/>
      <c r="AG18" s="484"/>
      <c r="AH18" s="484"/>
      <c r="AI18" s="484"/>
      <c r="AJ18" s="484"/>
    </row>
    <row r="19" spans="1:74">
      <c r="A19" s="153" t="s">
        <v>186</v>
      </c>
      <c r="B19" s="484"/>
      <c r="C19" s="484"/>
      <c r="D19" s="484"/>
      <c r="E19" s="484"/>
      <c r="F19" s="484"/>
      <c r="G19" s="484"/>
      <c r="H19" s="484"/>
      <c r="I19" s="484"/>
      <c r="J19" s="484"/>
      <c r="K19" s="484"/>
      <c r="L19" s="484"/>
      <c r="M19" s="484"/>
      <c r="N19" s="484"/>
      <c r="O19" s="484"/>
      <c r="P19" s="484"/>
      <c r="Q19" s="484"/>
      <c r="R19" s="484"/>
      <c r="S19" s="484"/>
      <c r="T19" s="484"/>
      <c r="U19" s="484"/>
      <c r="V19" s="484"/>
      <c r="W19" s="484"/>
      <c r="X19" s="484"/>
      <c r="Y19" s="484"/>
      <c r="Z19" s="484"/>
      <c r="AA19" s="484"/>
      <c r="AB19" s="484"/>
      <c r="AC19" s="484"/>
      <c r="AD19" s="484"/>
      <c r="AE19" s="484"/>
      <c r="AF19" s="484"/>
      <c r="AG19" s="484"/>
      <c r="AH19" s="484"/>
      <c r="AI19" s="484"/>
      <c r="AJ19" s="484"/>
    </row>
    <row r="20" spans="1:74" ht="14.4" thickBot="1">
      <c r="A20" s="153" t="s">
        <v>186</v>
      </c>
      <c r="B20" s="485"/>
      <c r="C20" s="485"/>
      <c r="D20" s="485"/>
      <c r="E20" s="485"/>
      <c r="F20" s="485"/>
      <c r="G20" s="485"/>
      <c r="H20" s="485"/>
      <c r="I20" s="485"/>
      <c r="J20" s="485"/>
      <c r="K20" s="485"/>
      <c r="L20" s="485"/>
      <c r="M20" s="485"/>
      <c r="N20" s="485"/>
      <c r="O20" s="485"/>
      <c r="P20" s="485"/>
      <c r="Q20" s="485"/>
      <c r="R20" s="485"/>
      <c r="S20" s="485"/>
      <c r="T20" s="485"/>
      <c r="U20" s="485"/>
      <c r="V20" s="485"/>
      <c r="W20" s="485"/>
      <c r="X20" s="485"/>
      <c r="Y20" s="485"/>
      <c r="Z20" s="485"/>
      <c r="AA20" s="485"/>
      <c r="AB20" s="485"/>
      <c r="AC20" s="485"/>
      <c r="AD20" s="485"/>
      <c r="AE20" s="485"/>
      <c r="AF20" s="485"/>
      <c r="AG20" s="485"/>
      <c r="AH20" s="485"/>
      <c r="AI20" s="485"/>
      <c r="AJ20" s="485"/>
    </row>
    <row r="21" spans="1:74" ht="14.4" thickBot="1">
      <c r="A21" s="152"/>
      <c r="B21" s="152"/>
      <c r="C21" s="152"/>
      <c r="D21" s="152"/>
      <c r="E21" s="152"/>
      <c r="F21" s="152"/>
      <c r="G21" s="152"/>
      <c r="H21" s="152"/>
      <c r="I21" s="152"/>
      <c r="J21" s="152"/>
      <c r="K21" s="152"/>
      <c r="L21" s="152"/>
      <c r="M21" s="152"/>
      <c r="N21" s="152"/>
      <c r="O21" s="152"/>
      <c r="P21" s="152"/>
      <c r="Q21" s="152"/>
      <c r="R21" s="152"/>
      <c r="S21" s="152"/>
      <c r="T21" s="152"/>
      <c r="U21" s="152"/>
      <c r="V21" s="152"/>
      <c r="W21" s="152"/>
      <c r="X21" s="152"/>
      <c r="Y21" s="152"/>
      <c r="Z21" s="152"/>
      <c r="AA21" s="152"/>
      <c r="AB21" s="152"/>
      <c r="AC21" s="152"/>
      <c r="AD21" s="152"/>
      <c r="AE21" s="152"/>
      <c r="AF21" s="152"/>
      <c r="AG21" s="152"/>
      <c r="AH21" s="152"/>
      <c r="AI21" s="152"/>
      <c r="AJ21" s="152"/>
    </row>
    <row r="22" spans="1:74" ht="15" thickBot="1">
      <c r="A22" s="481" t="s">
        <v>187</v>
      </c>
      <c r="B22" s="481"/>
      <c r="C22" s="481"/>
      <c r="D22" s="481"/>
      <c r="E22" s="481"/>
      <c r="F22" s="481"/>
      <c r="G22" s="481"/>
      <c r="H22" s="481"/>
      <c r="I22" s="481"/>
      <c r="J22" s="481"/>
      <c r="K22" s="481"/>
      <c r="L22" s="481"/>
      <c r="M22" s="481"/>
      <c r="N22" s="481"/>
      <c r="O22" s="481"/>
      <c r="P22" s="481"/>
      <c r="Q22" s="481"/>
      <c r="R22" s="481"/>
      <c r="S22" s="481"/>
      <c r="T22" s="481"/>
      <c r="U22" s="481"/>
      <c r="V22" s="481"/>
      <c r="W22" s="481"/>
      <c r="X22" s="481"/>
      <c r="Y22" s="481"/>
      <c r="Z22" s="481"/>
      <c r="AA22" s="481"/>
      <c r="AB22" s="481"/>
      <c r="AC22" s="481"/>
      <c r="AD22" s="481"/>
      <c r="AE22" s="481"/>
      <c r="AF22" s="481"/>
      <c r="AG22" s="481"/>
      <c r="AH22" s="481"/>
      <c r="AI22" s="481"/>
      <c r="AJ22" s="481"/>
      <c r="AK22"/>
    </row>
    <row r="23" spans="1:74">
      <c r="A23" s="486" t="s">
        <v>188</v>
      </c>
      <c r="B23" s="486"/>
      <c r="C23" s="486"/>
      <c r="D23" s="486"/>
      <c r="E23" s="486"/>
      <c r="F23" s="486"/>
      <c r="G23" s="486"/>
      <c r="H23" s="486"/>
      <c r="I23" s="486"/>
      <c r="J23" s="486"/>
      <c r="K23" s="486"/>
      <c r="L23" s="486"/>
      <c r="M23" s="486"/>
      <c r="N23" s="486"/>
      <c r="O23" s="486"/>
      <c r="P23" s="486"/>
      <c r="Q23" s="486"/>
      <c r="R23" s="486"/>
      <c r="S23" s="486"/>
      <c r="T23" s="486"/>
      <c r="U23" s="486"/>
      <c r="V23" s="486"/>
      <c r="W23" s="486"/>
      <c r="X23" s="486"/>
      <c r="Y23" s="486"/>
      <c r="Z23" s="486"/>
      <c r="AA23" s="486"/>
      <c r="AB23" s="486"/>
      <c r="AC23" s="486"/>
      <c r="AD23" s="486"/>
      <c r="AE23" s="486"/>
      <c r="AF23" s="486"/>
      <c r="AG23" s="486"/>
      <c r="AH23" s="486"/>
      <c r="AI23" s="486"/>
      <c r="AJ23" s="486"/>
      <c r="AK23"/>
    </row>
    <row r="24" spans="1:74" ht="14.25" customHeight="1">
      <c r="A24" s="309" t="s">
        <v>186</v>
      </c>
      <c r="B24" s="476" t="s">
        <v>334</v>
      </c>
      <c r="C24" s="476"/>
      <c r="D24" s="476"/>
      <c r="E24" s="476"/>
      <c r="F24" s="476"/>
      <c r="G24" s="476"/>
      <c r="H24" s="476"/>
      <c r="I24" s="476"/>
      <c r="J24" s="476"/>
      <c r="K24" s="476"/>
      <c r="L24" s="476"/>
      <c r="M24" s="476"/>
      <c r="N24" s="476"/>
      <c r="O24" s="476"/>
      <c r="P24" s="476"/>
      <c r="Q24" s="476"/>
      <c r="R24" s="476"/>
      <c r="S24" s="476"/>
      <c r="T24" s="476"/>
      <c r="U24" s="476"/>
      <c r="V24" s="476"/>
      <c r="W24" s="476"/>
      <c r="X24" s="476"/>
      <c r="Y24" s="476"/>
      <c r="Z24" s="476"/>
      <c r="AA24" s="476"/>
      <c r="AB24" s="476"/>
      <c r="AC24" s="476"/>
      <c r="AD24" s="476"/>
      <c r="AE24" s="476"/>
      <c r="AF24" s="476"/>
      <c r="AG24" s="476"/>
      <c r="AH24" s="476"/>
      <c r="AI24" s="476"/>
      <c r="AJ24" s="476"/>
    </row>
    <row r="25" spans="1:74">
      <c r="A25" s="309" t="s">
        <v>186</v>
      </c>
      <c r="B25" s="476" t="s">
        <v>338</v>
      </c>
      <c r="C25" s="476"/>
      <c r="D25" s="476"/>
      <c r="E25" s="476"/>
      <c r="F25" s="476"/>
      <c r="G25" s="476"/>
      <c r="H25" s="476"/>
      <c r="I25" s="476"/>
      <c r="J25" s="476"/>
      <c r="K25" s="476"/>
      <c r="L25" s="476"/>
      <c r="M25" s="476"/>
      <c r="N25" s="476"/>
      <c r="O25" s="476"/>
      <c r="P25" s="476"/>
      <c r="Q25" s="476"/>
      <c r="R25" s="476"/>
      <c r="S25" s="476"/>
      <c r="T25" s="476"/>
      <c r="U25" s="476"/>
      <c r="V25" s="476"/>
      <c r="W25" s="476"/>
      <c r="X25" s="476"/>
      <c r="Y25" s="476"/>
      <c r="Z25" s="476"/>
      <c r="AA25" s="476"/>
      <c r="AB25" s="476"/>
      <c r="AC25" s="476"/>
      <c r="AD25" s="476"/>
      <c r="AE25" s="476"/>
      <c r="AF25" s="476"/>
      <c r="AG25" s="476"/>
      <c r="AH25" s="476"/>
      <c r="AI25" s="476"/>
      <c r="AJ25" s="476"/>
      <c r="AM25" s="151"/>
      <c r="AN25" s="151"/>
      <c r="AO25" s="151"/>
      <c r="AP25" s="151"/>
      <c r="AQ25" s="151"/>
      <c r="AR25" s="151"/>
      <c r="AS25" s="151"/>
      <c r="AT25" s="151"/>
      <c r="AU25" s="151"/>
      <c r="AV25" s="151"/>
      <c r="AW25" s="151"/>
      <c r="AX25" s="151"/>
      <c r="AY25" s="151"/>
      <c r="AZ25" s="151"/>
      <c r="BA25" s="151"/>
      <c r="BB25" s="151"/>
      <c r="BC25" s="151"/>
      <c r="BD25" s="151"/>
      <c r="BE25" s="151"/>
      <c r="BF25" s="151"/>
      <c r="BG25" s="151"/>
      <c r="BH25" s="151"/>
      <c r="BI25" s="151"/>
      <c r="BJ25" s="151"/>
      <c r="BK25" s="151"/>
      <c r="BL25" s="151"/>
      <c r="BM25" s="151"/>
      <c r="BN25" s="151"/>
      <c r="BO25" s="151"/>
      <c r="BP25" s="151"/>
      <c r="BQ25" s="151"/>
      <c r="BR25" s="151"/>
      <c r="BS25" s="151"/>
      <c r="BT25" s="151"/>
      <c r="BU25" s="151"/>
      <c r="BV25" s="151"/>
    </row>
    <row r="26" spans="1:74">
      <c r="A26" s="309" t="s">
        <v>186</v>
      </c>
      <c r="B26" s="476" t="s">
        <v>341</v>
      </c>
      <c r="C26" s="476"/>
      <c r="D26" s="476"/>
      <c r="E26" s="476"/>
      <c r="F26" s="476"/>
      <c r="G26" s="476"/>
      <c r="H26" s="476"/>
      <c r="I26" s="476"/>
      <c r="J26" s="476"/>
      <c r="K26" s="476"/>
      <c r="L26" s="476"/>
      <c r="M26" s="476"/>
      <c r="N26" s="476"/>
      <c r="O26" s="476"/>
      <c r="P26" s="476"/>
      <c r="Q26" s="476"/>
      <c r="R26" s="476"/>
      <c r="S26" s="476"/>
      <c r="T26" s="476"/>
      <c r="U26" s="476"/>
      <c r="V26" s="476"/>
      <c r="W26" s="476"/>
      <c r="X26" s="476"/>
      <c r="Y26" s="476"/>
      <c r="Z26" s="476"/>
      <c r="AA26" s="476"/>
      <c r="AB26" s="476"/>
      <c r="AC26" s="476"/>
      <c r="AD26" s="476"/>
      <c r="AE26" s="476"/>
      <c r="AF26" s="476"/>
      <c r="AG26" s="476"/>
      <c r="AH26" s="476"/>
      <c r="AI26" s="476"/>
      <c r="AJ26" s="476"/>
      <c r="AM26" s="151"/>
      <c r="AN26" s="151"/>
      <c r="AO26" s="151"/>
      <c r="AP26" s="151"/>
      <c r="AQ26" s="151"/>
      <c r="AR26" s="151"/>
      <c r="AS26" s="151"/>
      <c r="AT26" s="151"/>
      <c r="AU26" s="151"/>
      <c r="AV26" s="151"/>
      <c r="AW26" s="151"/>
      <c r="AX26" s="151"/>
      <c r="AY26" s="151"/>
      <c r="AZ26" s="151"/>
      <c r="BA26" s="151"/>
      <c r="BB26" s="151"/>
      <c r="BC26" s="151"/>
      <c r="BD26" s="151"/>
      <c r="BE26" s="151"/>
      <c r="BF26" s="151"/>
      <c r="BG26" s="151"/>
      <c r="BH26" s="151"/>
      <c r="BI26" s="151"/>
      <c r="BJ26" s="151"/>
      <c r="BK26" s="151"/>
      <c r="BL26" s="151"/>
      <c r="BM26" s="151"/>
      <c r="BN26" s="151"/>
      <c r="BO26" s="151"/>
      <c r="BP26" s="151"/>
      <c r="BQ26" s="151"/>
      <c r="BR26" s="151"/>
      <c r="BS26" s="151"/>
      <c r="BT26" s="151"/>
      <c r="BU26" s="151"/>
      <c r="BV26" s="151"/>
    </row>
    <row r="27" spans="1:74" ht="14.25" customHeight="1">
      <c r="A27" s="309" t="s">
        <v>186</v>
      </c>
      <c r="B27" s="476" t="s">
        <v>421</v>
      </c>
      <c r="C27" s="476"/>
      <c r="D27" s="476"/>
      <c r="E27" s="476"/>
      <c r="F27" s="476"/>
      <c r="G27" s="476"/>
      <c r="H27" s="476"/>
      <c r="I27" s="476"/>
      <c r="J27" s="476"/>
      <c r="K27" s="476"/>
      <c r="L27" s="476"/>
      <c r="M27" s="476"/>
      <c r="N27" s="476"/>
      <c r="O27" s="476"/>
      <c r="P27" s="476"/>
      <c r="Q27" s="476"/>
      <c r="R27" s="476"/>
      <c r="S27" s="476"/>
      <c r="T27" s="476"/>
      <c r="U27" s="476"/>
      <c r="V27" s="476"/>
      <c r="W27" s="476"/>
      <c r="X27" s="476"/>
      <c r="Y27" s="476"/>
      <c r="Z27" s="476"/>
      <c r="AA27" s="476"/>
      <c r="AB27" s="476"/>
      <c r="AC27" s="476"/>
      <c r="AD27" s="476"/>
      <c r="AE27" s="476"/>
      <c r="AF27" s="476"/>
      <c r="AG27" s="476"/>
      <c r="AH27" s="476"/>
      <c r="AI27" s="476"/>
      <c r="AJ27" s="476"/>
      <c r="AM27" s="151"/>
      <c r="AN27" s="151"/>
      <c r="AO27" s="151"/>
      <c r="AP27" s="151"/>
      <c r="AQ27" s="151"/>
      <c r="AR27" s="151"/>
      <c r="AS27" s="151"/>
      <c r="AT27" s="151"/>
      <c r="AU27" s="151"/>
      <c r="AV27" s="151"/>
      <c r="AW27" s="151"/>
      <c r="AX27" s="151"/>
      <c r="AY27" s="151"/>
      <c r="AZ27" s="151"/>
      <c r="BA27" s="151"/>
      <c r="BB27" s="151"/>
      <c r="BC27" s="151"/>
      <c r="BD27" s="151"/>
      <c r="BE27" s="151"/>
      <c r="BF27" s="151"/>
      <c r="BG27" s="151"/>
      <c r="BH27" s="151"/>
      <c r="BI27" s="151"/>
      <c r="BJ27" s="151"/>
      <c r="BK27" s="151"/>
      <c r="BL27" s="151"/>
      <c r="BM27" s="151"/>
      <c r="BN27" s="151"/>
      <c r="BO27" s="151"/>
      <c r="BP27" s="151"/>
      <c r="BQ27" s="151"/>
      <c r="BR27" s="151"/>
      <c r="BS27" s="151"/>
      <c r="BT27" s="151"/>
      <c r="BU27" s="151"/>
      <c r="BV27" s="151"/>
    </row>
    <row r="28" spans="1:74" ht="14.25" customHeight="1">
      <c r="A28" s="309" t="s">
        <v>186</v>
      </c>
      <c r="B28" s="476" t="s">
        <v>335</v>
      </c>
      <c r="C28" s="476"/>
      <c r="D28" s="476"/>
      <c r="E28" s="476"/>
      <c r="F28" s="476"/>
      <c r="G28" s="476"/>
      <c r="H28" s="476"/>
      <c r="I28" s="476"/>
      <c r="J28" s="476"/>
      <c r="K28" s="476"/>
      <c r="L28" s="476"/>
      <c r="M28" s="476"/>
      <c r="N28" s="476"/>
      <c r="O28" s="476"/>
      <c r="P28" s="476"/>
      <c r="Q28" s="476"/>
      <c r="R28" s="476"/>
      <c r="S28" s="476"/>
      <c r="T28" s="476"/>
      <c r="U28" s="476"/>
      <c r="V28" s="476"/>
      <c r="W28" s="476"/>
      <c r="X28" s="476"/>
      <c r="Y28" s="476"/>
      <c r="Z28" s="476"/>
      <c r="AA28" s="476"/>
      <c r="AB28" s="476"/>
      <c r="AC28" s="476"/>
      <c r="AD28" s="476"/>
      <c r="AE28" s="476"/>
      <c r="AF28" s="476"/>
      <c r="AG28" s="476"/>
      <c r="AH28" s="476"/>
      <c r="AI28" s="476"/>
      <c r="AJ28" s="476"/>
      <c r="AM28" s="151"/>
      <c r="AN28" s="151"/>
      <c r="AO28" s="151"/>
      <c r="AP28" s="151"/>
      <c r="AQ28" s="151"/>
      <c r="AR28" s="151"/>
      <c r="AS28" s="151"/>
      <c r="AT28" s="151"/>
      <c r="AU28" s="151"/>
      <c r="AV28" s="151"/>
      <c r="AW28" s="151"/>
      <c r="AX28" s="151"/>
      <c r="AY28" s="151"/>
      <c r="AZ28" s="151"/>
      <c r="BA28" s="151"/>
      <c r="BB28" s="151"/>
      <c r="BC28" s="151"/>
      <c r="BD28" s="151"/>
      <c r="BE28" s="151"/>
      <c r="BF28" s="151"/>
      <c r="BG28" s="151"/>
      <c r="BH28" s="151"/>
      <c r="BI28" s="151"/>
      <c r="BJ28" s="151"/>
      <c r="BK28" s="151"/>
      <c r="BL28" s="151"/>
      <c r="BM28" s="151"/>
      <c r="BN28" s="151"/>
      <c r="BO28" s="151"/>
      <c r="BP28" s="151"/>
      <c r="BQ28" s="151"/>
      <c r="BR28" s="151"/>
      <c r="BS28" s="151"/>
      <c r="BT28" s="151"/>
      <c r="BU28" s="151"/>
      <c r="BV28" s="151"/>
    </row>
    <row r="29" spans="1:74" ht="14.25" customHeight="1">
      <c r="A29" s="309" t="s">
        <v>186</v>
      </c>
      <c r="B29" s="476" t="s">
        <v>422</v>
      </c>
      <c r="C29" s="476"/>
      <c r="D29" s="476"/>
      <c r="E29" s="476"/>
      <c r="F29" s="476"/>
      <c r="G29" s="476"/>
      <c r="H29" s="476"/>
      <c r="I29" s="476"/>
      <c r="J29" s="476"/>
      <c r="K29" s="476"/>
      <c r="L29" s="476"/>
      <c r="M29" s="476"/>
      <c r="N29" s="476"/>
      <c r="O29" s="476"/>
      <c r="P29" s="476"/>
      <c r="Q29" s="476"/>
      <c r="R29" s="476"/>
      <c r="S29" s="476"/>
      <c r="T29" s="476"/>
      <c r="U29" s="476"/>
      <c r="V29" s="476"/>
      <c r="W29" s="476"/>
      <c r="X29" s="476"/>
      <c r="Y29" s="476"/>
      <c r="Z29" s="476"/>
      <c r="AA29" s="476"/>
      <c r="AB29" s="476"/>
      <c r="AC29" s="476"/>
      <c r="AD29" s="476"/>
      <c r="AE29" s="476"/>
      <c r="AF29" s="476"/>
      <c r="AG29" s="476"/>
      <c r="AH29" s="476"/>
      <c r="AI29" s="476"/>
      <c r="AJ29" s="476"/>
      <c r="AM29" s="151"/>
      <c r="AN29" s="151"/>
      <c r="AO29" s="151"/>
      <c r="AP29" s="151"/>
      <c r="AQ29" s="151"/>
      <c r="AR29" s="151"/>
      <c r="AS29" s="151"/>
      <c r="AT29" s="151"/>
      <c r="AU29" s="151"/>
      <c r="AV29" s="151"/>
      <c r="AW29" s="151"/>
      <c r="AX29" s="151"/>
      <c r="AY29" s="151"/>
      <c r="AZ29" s="151"/>
      <c r="BA29" s="151"/>
      <c r="BB29" s="151"/>
      <c r="BC29" s="151"/>
      <c r="BD29" s="151"/>
      <c r="BE29" s="151"/>
      <c r="BF29" s="151"/>
      <c r="BG29" s="151"/>
      <c r="BH29" s="151"/>
      <c r="BI29" s="151"/>
      <c r="BJ29" s="151"/>
      <c r="BK29" s="151"/>
      <c r="BL29" s="151"/>
      <c r="BM29" s="151"/>
      <c r="BN29" s="151"/>
      <c r="BO29" s="151"/>
      <c r="BP29" s="151"/>
      <c r="BQ29" s="151"/>
      <c r="BR29" s="151"/>
      <c r="BS29" s="151"/>
      <c r="BT29" s="151"/>
      <c r="BU29" s="151"/>
      <c r="BV29" s="151"/>
    </row>
    <row r="30" spans="1:74" ht="14.25" customHeight="1">
      <c r="A30" s="309" t="s">
        <v>186</v>
      </c>
      <c r="B30" s="476" t="s">
        <v>337</v>
      </c>
      <c r="C30" s="476"/>
      <c r="D30" s="476"/>
      <c r="E30" s="476"/>
      <c r="F30" s="476"/>
      <c r="G30" s="476"/>
      <c r="H30" s="476"/>
      <c r="I30" s="476"/>
      <c r="J30" s="476"/>
      <c r="K30" s="476"/>
      <c r="L30" s="476"/>
      <c r="M30" s="476"/>
      <c r="N30" s="476"/>
      <c r="O30" s="476"/>
      <c r="P30" s="476"/>
      <c r="Q30" s="476"/>
      <c r="R30" s="476"/>
      <c r="S30" s="476"/>
      <c r="T30" s="476"/>
      <c r="U30" s="476"/>
      <c r="V30" s="476"/>
      <c r="W30" s="476"/>
      <c r="X30" s="476"/>
      <c r="Y30" s="476"/>
      <c r="Z30" s="476"/>
      <c r="AA30" s="476"/>
      <c r="AB30" s="476"/>
      <c r="AC30" s="476"/>
      <c r="AD30" s="476"/>
      <c r="AE30" s="476"/>
      <c r="AF30" s="476"/>
      <c r="AG30" s="476"/>
      <c r="AH30" s="476"/>
      <c r="AI30" s="476"/>
      <c r="AJ30" s="476"/>
    </row>
    <row r="31" spans="1:74">
      <c r="A31" s="309" t="s">
        <v>186</v>
      </c>
      <c r="B31" s="476" t="s">
        <v>412</v>
      </c>
      <c r="C31" s="476"/>
      <c r="D31" s="476"/>
      <c r="E31" s="476"/>
      <c r="F31" s="476"/>
      <c r="G31" s="476"/>
      <c r="H31" s="476"/>
      <c r="I31" s="476"/>
      <c r="J31" s="476"/>
      <c r="K31" s="476"/>
      <c r="L31" s="476"/>
      <c r="M31" s="476"/>
      <c r="N31" s="476"/>
      <c r="O31" s="476"/>
      <c r="P31" s="476"/>
      <c r="Q31" s="476"/>
      <c r="R31" s="476"/>
      <c r="S31" s="476"/>
      <c r="T31" s="476"/>
      <c r="U31" s="476"/>
      <c r="V31" s="476"/>
      <c r="W31" s="476"/>
      <c r="X31" s="476"/>
      <c r="Y31" s="476"/>
      <c r="Z31" s="476"/>
      <c r="AA31" s="476"/>
      <c r="AB31" s="476"/>
      <c r="AC31" s="476"/>
      <c r="AD31" s="476"/>
      <c r="AE31" s="476"/>
      <c r="AF31" s="476"/>
      <c r="AG31" s="476"/>
      <c r="AH31" s="476"/>
      <c r="AI31" s="476"/>
      <c r="AJ31" s="476"/>
      <c r="AM31" s="483"/>
      <c r="AN31" s="483"/>
      <c r="AO31" s="483"/>
      <c r="AP31" s="483"/>
      <c r="AQ31" s="483"/>
      <c r="AR31" s="483"/>
      <c r="AS31" s="483"/>
    </row>
    <row r="32" spans="1:74">
      <c r="A32" s="309" t="s">
        <v>186</v>
      </c>
      <c r="B32" s="476" t="s">
        <v>336</v>
      </c>
      <c r="C32" s="476"/>
      <c r="D32" s="476"/>
      <c r="E32" s="476"/>
      <c r="F32" s="476"/>
      <c r="G32" s="476"/>
      <c r="H32" s="476"/>
      <c r="I32" s="476"/>
      <c r="J32" s="476"/>
      <c r="K32" s="476"/>
      <c r="L32" s="476"/>
      <c r="M32" s="476"/>
      <c r="N32" s="476"/>
      <c r="O32" s="476"/>
      <c r="P32" s="476"/>
      <c r="Q32" s="476"/>
      <c r="R32" s="476"/>
      <c r="S32" s="476"/>
      <c r="T32" s="476"/>
      <c r="U32" s="476"/>
      <c r="V32" s="476"/>
      <c r="W32" s="476"/>
      <c r="X32" s="476"/>
      <c r="Y32" s="476"/>
      <c r="Z32" s="476"/>
      <c r="AA32" s="476"/>
      <c r="AB32" s="476"/>
      <c r="AC32" s="476"/>
      <c r="AD32" s="476"/>
      <c r="AE32" s="476"/>
      <c r="AF32" s="476"/>
      <c r="AG32" s="476"/>
      <c r="AH32" s="476"/>
      <c r="AI32" s="476"/>
      <c r="AJ32" s="476"/>
      <c r="AM32" s="483"/>
      <c r="AN32" s="483"/>
      <c r="AO32" s="483"/>
      <c r="AP32" s="483"/>
      <c r="AQ32" s="483"/>
      <c r="AR32" s="483"/>
      <c r="AS32" s="483"/>
    </row>
    <row r="33" spans="1:45">
      <c r="A33" s="309" t="s">
        <v>186</v>
      </c>
      <c r="B33" s="476" t="s">
        <v>339</v>
      </c>
      <c r="C33" s="476"/>
      <c r="D33" s="476"/>
      <c r="E33" s="476"/>
      <c r="F33" s="476"/>
      <c r="G33" s="476"/>
      <c r="H33" s="476"/>
      <c r="I33" s="476"/>
      <c r="J33" s="476"/>
      <c r="K33" s="476"/>
      <c r="L33" s="476"/>
      <c r="M33" s="476"/>
      <c r="N33" s="476"/>
      <c r="O33" s="476"/>
      <c r="P33" s="476"/>
      <c r="Q33" s="476"/>
      <c r="R33" s="476"/>
      <c r="S33" s="476"/>
      <c r="T33" s="476"/>
      <c r="U33" s="476"/>
      <c r="V33" s="476"/>
      <c r="W33" s="476"/>
      <c r="X33" s="476"/>
      <c r="Y33" s="476"/>
      <c r="Z33" s="476"/>
      <c r="AA33" s="476"/>
      <c r="AB33" s="476"/>
      <c r="AC33" s="476"/>
      <c r="AD33" s="476"/>
      <c r="AE33" s="476"/>
      <c r="AF33" s="476"/>
      <c r="AG33" s="476"/>
      <c r="AH33" s="476"/>
      <c r="AI33" s="476"/>
      <c r="AJ33" s="476"/>
      <c r="AM33" s="483"/>
      <c r="AN33" s="483"/>
      <c r="AO33" s="483"/>
      <c r="AP33" s="483"/>
      <c r="AQ33" s="483"/>
      <c r="AR33" s="483"/>
      <c r="AS33" s="483"/>
    </row>
    <row r="34" spans="1:45">
      <c r="A34" s="309" t="s">
        <v>186</v>
      </c>
      <c r="B34" s="476" t="s">
        <v>354</v>
      </c>
      <c r="C34" s="476"/>
      <c r="D34" s="476"/>
      <c r="E34" s="476"/>
      <c r="F34" s="476"/>
      <c r="G34" s="476"/>
      <c r="H34" s="476"/>
      <c r="I34" s="476"/>
      <c r="J34" s="476"/>
      <c r="K34" s="476"/>
      <c r="L34" s="476"/>
      <c r="M34" s="476"/>
      <c r="N34" s="476"/>
      <c r="O34" s="476"/>
      <c r="P34" s="476"/>
      <c r="Q34" s="476"/>
      <c r="R34" s="476"/>
      <c r="S34" s="476"/>
      <c r="T34" s="476"/>
      <c r="U34" s="476"/>
      <c r="V34" s="476"/>
      <c r="W34" s="476"/>
      <c r="X34" s="476"/>
      <c r="Y34" s="476"/>
      <c r="Z34" s="476"/>
      <c r="AA34" s="476"/>
      <c r="AB34" s="476"/>
      <c r="AC34" s="476"/>
      <c r="AD34" s="476"/>
      <c r="AE34" s="476"/>
      <c r="AF34" s="476"/>
      <c r="AG34" s="476"/>
      <c r="AH34" s="476"/>
      <c r="AI34" s="476"/>
      <c r="AJ34" s="476"/>
      <c r="AM34" s="483"/>
      <c r="AN34" s="483"/>
      <c r="AO34" s="483"/>
      <c r="AP34" s="483"/>
      <c r="AQ34" s="483"/>
      <c r="AR34" s="483"/>
      <c r="AS34" s="483"/>
    </row>
    <row r="35" spans="1:45" s="272" customFormat="1">
      <c r="A35" s="309" t="s">
        <v>186</v>
      </c>
      <c r="B35" s="476" t="s">
        <v>413</v>
      </c>
      <c r="C35" s="476"/>
      <c r="D35" s="476"/>
      <c r="E35" s="476"/>
      <c r="F35" s="476"/>
      <c r="G35" s="476"/>
      <c r="H35" s="476"/>
      <c r="I35" s="476"/>
      <c r="J35" s="476"/>
      <c r="K35" s="476"/>
      <c r="L35" s="476"/>
      <c r="M35" s="476"/>
      <c r="N35" s="476"/>
      <c r="O35" s="476"/>
      <c r="P35" s="476"/>
      <c r="Q35" s="476"/>
      <c r="R35" s="476"/>
      <c r="S35" s="476"/>
      <c r="T35" s="476"/>
      <c r="U35" s="476"/>
      <c r="V35" s="476"/>
      <c r="W35" s="476"/>
      <c r="X35" s="476"/>
      <c r="Y35" s="476"/>
      <c r="Z35" s="476"/>
      <c r="AA35" s="476"/>
      <c r="AB35" s="476"/>
      <c r="AC35" s="476"/>
      <c r="AD35" s="476"/>
      <c r="AE35" s="476"/>
      <c r="AF35" s="476"/>
      <c r="AG35" s="476"/>
      <c r="AH35" s="476"/>
      <c r="AI35" s="476"/>
      <c r="AJ35" s="476"/>
    </row>
    <row r="36" spans="1:45" s="266" customFormat="1">
      <c r="A36" s="309" t="s">
        <v>186</v>
      </c>
      <c r="B36" s="310" t="s">
        <v>398</v>
      </c>
      <c r="C36" s="310"/>
      <c r="D36" s="310"/>
      <c r="E36" s="310"/>
      <c r="F36" s="310"/>
      <c r="G36" s="310"/>
      <c r="H36" s="310"/>
      <c r="I36" s="310"/>
      <c r="J36" s="310"/>
      <c r="K36" s="310"/>
      <c r="L36" s="310"/>
      <c r="M36" s="310"/>
      <c r="N36" s="310"/>
      <c r="O36" s="310"/>
      <c r="P36" s="310"/>
      <c r="Q36" s="310"/>
      <c r="R36" s="310"/>
      <c r="S36" s="310"/>
      <c r="T36" s="310"/>
      <c r="U36" s="310"/>
      <c r="V36" s="310"/>
      <c r="W36" s="310"/>
      <c r="X36" s="310"/>
      <c r="Y36" s="310"/>
      <c r="Z36" s="310"/>
      <c r="AA36" s="310"/>
      <c r="AB36" s="310"/>
      <c r="AC36" s="310"/>
      <c r="AD36" s="310"/>
      <c r="AE36" s="310"/>
      <c r="AF36" s="310"/>
      <c r="AG36" s="310"/>
      <c r="AH36" s="310"/>
      <c r="AI36" s="310"/>
      <c r="AJ36" s="289"/>
    </row>
    <row r="37" spans="1:45" s="280" customFormat="1">
      <c r="A37" s="309" t="s">
        <v>186</v>
      </c>
      <c r="B37" s="310" t="s">
        <v>361</v>
      </c>
      <c r="C37" s="310"/>
      <c r="D37" s="310"/>
      <c r="E37" s="310"/>
      <c r="F37" s="310"/>
      <c r="G37" s="310"/>
      <c r="H37" s="310"/>
      <c r="I37" s="310"/>
      <c r="J37" s="310"/>
      <c r="K37" s="310"/>
      <c r="L37" s="310"/>
      <c r="M37" s="310"/>
      <c r="N37" s="310"/>
      <c r="O37" s="310"/>
      <c r="P37" s="310"/>
      <c r="Q37" s="310"/>
      <c r="R37" s="310"/>
      <c r="S37" s="310"/>
      <c r="T37" s="310"/>
      <c r="U37" s="310"/>
      <c r="V37" s="310"/>
      <c r="W37" s="310"/>
      <c r="X37" s="310"/>
      <c r="Y37" s="310"/>
      <c r="Z37" s="310"/>
      <c r="AA37" s="310"/>
      <c r="AB37" s="310"/>
      <c r="AC37" s="310"/>
      <c r="AD37" s="310"/>
      <c r="AE37" s="310"/>
      <c r="AF37" s="310"/>
      <c r="AG37" s="310"/>
      <c r="AH37" s="310"/>
      <c r="AI37" s="310"/>
      <c r="AJ37" s="289"/>
    </row>
    <row r="38" spans="1:45" s="286" customFormat="1">
      <c r="A38" s="309"/>
      <c r="B38" s="310"/>
      <c r="C38" s="310"/>
      <c r="D38" s="310"/>
      <c r="E38" s="310"/>
      <c r="F38" s="310"/>
      <c r="G38" s="310"/>
      <c r="H38" s="310"/>
      <c r="I38" s="310"/>
      <c r="J38" s="310"/>
      <c r="K38" s="310"/>
      <c r="L38" s="310"/>
      <c r="M38" s="310"/>
      <c r="N38" s="310"/>
      <c r="O38" s="310"/>
      <c r="P38" s="310"/>
      <c r="Q38" s="310"/>
      <c r="R38" s="310"/>
      <c r="S38" s="310"/>
      <c r="T38" s="310"/>
      <c r="U38" s="310"/>
      <c r="V38" s="310"/>
      <c r="W38" s="310"/>
      <c r="X38" s="310"/>
      <c r="Y38" s="310"/>
      <c r="Z38" s="310"/>
      <c r="AA38" s="310"/>
      <c r="AB38" s="310"/>
      <c r="AC38" s="310"/>
      <c r="AD38" s="310"/>
      <c r="AE38" s="310"/>
      <c r="AF38" s="310"/>
      <c r="AG38" s="310"/>
      <c r="AH38" s="310"/>
      <c r="AI38" s="310"/>
      <c r="AJ38" s="289"/>
    </row>
    <row r="39" spans="1:45" s="286" customFormat="1">
      <c r="A39" s="309"/>
      <c r="B39" s="310"/>
      <c r="C39" s="310"/>
      <c r="D39" s="310"/>
      <c r="E39" s="310"/>
      <c r="F39" s="310"/>
      <c r="G39" s="310"/>
      <c r="H39" s="310"/>
      <c r="I39" s="310"/>
      <c r="J39" s="310"/>
      <c r="K39" s="310"/>
      <c r="L39" s="310"/>
      <c r="M39" s="310"/>
      <c r="N39" s="310"/>
      <c r="O39" s="310"/>
      <c r="P39" s="310"/>
      <c r="Q39" s="310"/>
      <c r="R39" s="310"/>
      <c r="S39" s="310"/>
      <c r="T39" s="310"/>
      <c r="U39" s="310"/>
      <c r="V39" s="310"/>
      <c r="W39" s="310"/>
      <c r="X39" s="310"/>
      <c r="Y39" s="310"/>
      <c r="Z39" s="310"/>
      <c r="AA39" s="310"/>
      <c r="AB39" s="310"/>
      <c r="AC39" s="310"/>
      <c r="AD39" s="310"/>
      <c r="AE39" s="310"/>
      <c r="AF39" s="310"/>
      <c r="AG39" s="310"/>
      <c r="AH39" s="310"/>
      <c r="AI39" s="310"/>
      <c r="AJ39" s="289"/>
    </row>
    <row r="40" spans="1:45">
      <c r="A40" s="528" t="s">
        <v>189</v>
      </c>
      <c r="B40" s="529"/>
      <c r="C40" s="529"/>
      <c r="D40" s="529"/>
      <c r="E40" s="529"/>
      <c r="F40" s="529"/>
      <c r="G40" s="529"/>
      <c r="H40" s="529"/>
      <c r="I40" s="529"/>
      <c r="J40" s="529"/>
      <c r="K40" s="529"/>
      <c r="L40" s="529"/>
      <c r="M40" s="529"/>
      <c r="N40" s="529"/>
      <c r="O40" s="529"/>
      <c r="P40" s="529"/>
      <c r="Q40" s="529"/>
      <c r="R40" s="529"/>
      <c r="S40" s="529"/>
      <c r="T40" s="529"/>
      <c r="U40" s="529"/>
      <c r="V40" s="529"/>
      <c r="W40" s="529"/>
      <c r="X40" s="529"/>
      <c r="Y40" s="529"/>
      <c r="Z40" s="529"/>
      <c r="AA40" s="529"/>
      <c r="AB40" s="529"/>
      <c r="AC40" s="529"/>
      <c r="AD40" s="529"/>
      <c r="AE40" s="529"/>
      <c r="AF40" s="529"/>
      <c r="AG40" s="529"/>
      <c r="AH40" s="529"/>
      <c r="AI40" s="529"/>
      <c r="AJ40" s="530"/>
      <c r="AK40"/>
      <c r="AM40" s="483"/>
      <c r="AN40" s="483"/>
      <c r="AO40" s="483"/>
      <c r="AP40" s="483"/>
      <c r="AQ40" s="483"/>
      <c r="AR40" s="483"/>
      <c r="AS40" s="483"/>
    </row>
    <row r="41" spans="1:45">
      <c r="A41" s="497" t="s">
        <v>190</v>
      </c>
      <c r="B41" s="498"/>
      <c r="C41" s="498"/>
      <c r="D41" s="498"/>
      <c r="E41" s="498"/>
      <c r="F41" s="498"/>
      <c r="G41" s="498"/>
      <c r="H41" s="498"/>
      <c r="I41" s="498"/>
      <c r="J41" s="498"/>
      <c r="K41" s="498"/>
      <c r="L41" s="498"/>
      <c r="M41" s="498"/>
      <c r="N41" s="498"/>
      <c r="O41" s="498"/>
      <c r="P41" s="498"/>
      <c r="Q41" s="498"/>
      <c r="R41" s="498"/>
      <c r="S41" s="498"/>
      <c r="T41" s="498"/>
      <c r="U41" s="498"/>
      <c r="V41" s="498"/>
      <c r="W41" s="498"/>
      <c r="X41" s="498"/>
      <c r="Y41" s="498"/>
      <c r="Z41" s="498"/>
      <c r="AA41" s="498"/>
      <c r="AB41" s="498"/>
      <c r="AC41" s="498"/>
      <c r="AD41" s="498"/>
      <c r="AE41" s="498"/>
      <c r="AF41" s="498"/>
      <c r="AG41" s="498"/>
      <c r="AH41" s="498"/>
      <c r="AI41" s="498"/>
      <c r="AJ41" s="499"/>
      <c r="AK41"/>
      <c r="AM41" s="483"/>
      <c r="AN41" s="483"/>
      <c r="AO41" s="483"/>
      <c r="AP41" s="483"/>
      <c r="AQ41" s="483"/>
      <c r="AR41" s="483"/>
      <c r="AS41" s="483"/>
    </row>
    <row r="42" spans="1:45">
      <c r="A42" s="153" t="s">
        <v>186</v>
      </c>
      <c r="B42" s="500" t="s">
        <v>326</v>
      </c>
      <c r="C42" s="500"/>
      <c r="D42" s="500"/>
      <c r="E42" s="500"/>
      <c r="F42" s="500"/>
      <c r="G42" s="500"/>
      <c r="H42" s="500"/>
      <c r="I42" s="500"/>
      <c r="J42" s="500"/>
      <c r="K42" s="500"/>
      <c r="L42" s="500"/>
      <c r="M42" s="500"/>
      <c r="N42" s="500"/>
      <c r="O42" s="500"/>
      <c r="P42" s="500"/>
      <c r="Q42" s="500"/>
      <c r="R42" s="500"/>
      <c r="S42" s="500"/>
      <c r="T42" s="500"/>
      <c r="U42" s="500"/>
      <c r="V42" s="500"/>
      <c r="W42" s="500"/>
      <c r="X42" s="500"/>
      <c r="Y42" s="500"/>
      <c r="Z42" s="500"/>
      <c r="AA42" s="500"/>
      <c r="AB42" s="500"/>
      <c r="AC42" s="500"/>
      <c r="AD42" s="500"/>
      <c r="AE42" s="500"/>
      <c r="AF42" s="500"/>
      <c r="AG42" s="500"/>
      <c r="AH42" s="500"/>
      <c r="AI42" s="500"/>
      <c r="AJ42" s="500"/>
      <c r="AM42" s="483"/>
      <c r="AN42" s="483"/>
      <c r="AO42" s="483"/>
      <c r="AP42" s="483"/>
      <c r="AQ42" s="483"/>
      <c r="AR42" s="483"/>
      <c r="AS42" s="483"/>
    </row>
    <row r="43" spans="1:45">
      <c r="A43" s="153" t="s">
        <v>186</v>
      </c>
      <c r="B43" s="484" t="s">
        <v>191</v>
      </c>
      <c r="C43" s="484"/>
      <c r="D43" s="484"/>
      <c r="E43" s="484"/>
      <c r="F43" s="484"/>
      <c r="G43" s="484"/>
      <c r="H43" s="484"/>
      <c r="I43" s="484"/>
      <c r="J43" s="484"/>
      <c r="K43" s="484"/>
      <c r="L43" s="484"/>
      <c r="M43" s="484"/>
      <c r="N43" s="484"/>
      <c r="O43" s="484"/>
      <c r="P43" s="484"/>
      <c r="Q43" s="484"/>
      <c r="R43" s="484"/>
      <c r="S43" s="484"/>
      <c r="T43" s="484"/>
      <c r="U43" s="484"/>
      <c r="V43" s="484"/>
      <c r="W43" s="484"/>
      <c r="X43" s="484"/>
      <c r="Y43" s="484"/>
      <c r="Z43" s="484"/>
      <c r="AA43" s="484"/>
      <c r="AB43" s="484"/>
      <c r="AC43" s="484"/>
      <c r="AD43" s="484"/>
      <c r="AE43" s="484"/>
      <c r="AF43" s="484"/>
      <c r="AG43" s="484"/>
      <c r="AH43" s="484"/>
      <c r="AI43" s="484"/>
      <c r="AJ43" s="484"/>
      <c r="AM43" s="483"/>
      <c r="AN43" s="483"/>
      <c r="AO43" s="483"/>
      <c r="AP43" s="483"/>
      <c r="AQ43" s="483"/>
      <c r="AR43" s="483"/>
      <c r="AS43" s="483"/>
    </row>
    <row r="44" spans="1:45">
      <c r="A44" s="153" t="s">
        <v>186</v>
      </c>
      <c r="B44" s="496"/>
      <c r="C44" s="496"/>
      <c r="D44" s="496"/>
      <c r="E44" s="496"/>
      <c r="F44" s="496"/>
      <c r="G44" s="496"/>
      <c r="H44" s="496"/>
      <c r="I44" s="496"/>
      <c r="J44" s="496"/>
      <c r="K44" s="496"/>
      <c r="L44" s="496"/>
      <c r="M44" s="496"/>
      <c r="N44" s="496"/>
      <c r="O44" s="496"/>
      <c r="P44" s="496"/>
      <c r="Q44" s="496"/>
      <c r="R44" s="496"/>
      <c r="S44" s="496"/>
      <c r="T44" s="496"/>
      <c r="U44" s="496"/>
      <c r="V44" s="496"/>
      <c r="W44" s="496"/>
      <c r="X44" s="496"/>
      <c r="Y44" s="496"/>
      <c r="Z44" s="496"/>
      <c r="AA44" s="496"/>
      <c r="AB44" s="496"/>
      <c r="AC44" s="496"/>
      <c r="AD44" s="496"/>
      <c r="AE44" s="496"/>
      <c r="AF44" s="496"/>
      <c r="AG44" s="496"/>
      <c r="AH44" s="496"/>
      <c r="AI44" s="496"/>
      <c r="AJ44" s="496"/>
      <c r="AM44" s="483"/>
      <c r="AN44" s="483"/>
      <c r="AO44" s="483"/>
      <c r="AP44" s="483"/>
      <c r="AQ44" s="483"/>
      <c r="AR44" s="483"/>
      <c r="AS44" s="483"/>
    </row>
    <row r="45" spans="1:45">
      <c r="A45" s="501" t="s">
        <v>192</v>
      </c>
      <c r="B45" s="502"/>
      <c r="C45" s="502"/>
      <c r="D45" s="502"/>
      <c r="E45" s="502"/>
      <c r="F45" s="502"/>
      <c r="G45" s="502"/>
      <c r="H45" s="502"/>
      <c r="I45" s="502"/>
      <c r="J45" s="502"/>
      <c r="K45" s="502"/>
      <c r="L45" s="502"/>
      <c r="M45" s="502"/>
      <c r="N45" s="502"/>
      <c r="O45" s="502"/>
      <c r="P45" s="502"/>
      <c r="Q45" s="502"/>
      <c r="R45" s="502"/>
      <c r="S45" s="502"/>
      <c r="T45" s="502"/>
      <c r="U45" s="502"/>
      <c r="V45" s="502"/>
      <c r="W45" s="502"/>
      <c r="X45" s="502"/>
      <c r="Y45" s="502"/>
      <c r="Z45" s="502"/>
      <c r="AA45" s="502"/>
      <c r="AB45" s="502"/>
      <c r="AC45" s="502"/>
      <c r="AD45" s="502"/>
      <c r="AE45" s="502"/>
      <c r="AF45" s="502"/>
      <c r="AG45" s="502"/>
      <c r="AH45" s="502"/>
      <c r="AI45" s="502"/>
      <c r="AJ45" s="503"/>
    </row>
    <row r="46" spans="1:45">
      <c r="A46" s="153" t="s">
        <v>186</v>
      </c>
      <c r="B46" s="482"/>
      <c r="C46" s="482"/>
      <c r="D46" s="482"/>
      <c r="E46" s="482"/>
      <c r="F46" s="482"/>
      <c r="G46" s="482"/>
      <c r="H46" s="482"/>
      <c r="I46" s="482"/>
      <c r="J46" s="482"/>
      <c r="K46" s="482"/>
      <c r="L46" s="482"/>
      <c r="M46" s="482"/>
      <c r="N46" s="482"/>
      <c r="O46" s="482"/>
      <c r="P46" s="482"/>
      <c r="Q46" s="482"/>
      <c r="R46" s="482"/>
      <c r="S46" s="482"/>
      <c r="T46" s="482"/>
      <c r="U46" s="482"/>
      <c r="V46" s="482"/>
      <c r="W46" s="482"/>
      <c r="X46" s="482"/>
      <c r="Y46" s="482"/>
      <c r="Z46" s="482"/>
      <c r="AA46" s="482"/>
      <c r="AB46" s="482"/>
      <c r="AC46" s="482"/>
      <c r="AD46" s="482"/>
      <c r="AE46" s="482"/>
      <c r="AF46" s="482"/>
      <c r="AG46" s="482"/>
      <c r="AH46" s="482"/>
      <c r="AI46" s="482"/>
      <c r="AJ46" s="482"/>
    </row>
    <row r="47" spans="1:45">
      <c r="A47" s="153" t="s">
        <v>186</v>
      </c>
      <c r="B47" s="484"/>
      <c r="C47" s="484"/>
      <c r="D47" s="484"/>
      <c r="E47" s="484"/>
      <c r="F47" s="484"/>
      <c r="G47" s="484"/>
      <c r="H47" s="484"/>
      <c r="I47" s="484"/>
      <c r="J47" s="484"/>
      <c r="K47" s="484"/>
      <c r="L47" s="484"/>
      <c r="M47" s="484"/>
      <c r="N47" s="484"/>
      <c r="O47" s="484"/>
      <c r="P47" s="484"/>
      <c r="Q47" s="484"/>
      <c r="R47" s="484"/>
      <c r="S47" s="484"/>
      <c r="T47" s="484"/>
      <c r="U47" s="484"/>
      <c r="V47" s="484"/>
      <c r="W47" s="484"/>
      <c r="X47" s="484"/>
      <c r="Y47" s="484"/>
      <c r="Z47" s="484"/>
      <c r="AA47" s="484"/>
      <c r="AB47" s="484"/>
      <c r="AC47" s="484"/>
      <c r="AD47" s="484"/>
      <c r="AE47" s="484"/>
      <c r="AF47" s="484"/>
      <c r="AG47" s="484"/>
      <c r="AH47" s="484"/>
      <c r="AI47" s="484"/>
      <c r="AJ47" s="484"/>
    </row>
    <row r="48" spans="1:45">
      <c r="A48" s="153" t="s">
        <v>186</v>
      </c>
      <c r="B48" s="496"/>
      <c r="C48" s="496"/>
      <c r="D48" s="496"/>
      <c r="E48" s="496"/>
      <c r="F48" s="496"/>
      <c r="G48" s="496"/>
      <c r="H48" s="496"/>
      <c r="I48" s="496"/>
      <c r="J48" s="496"/>
      <c r="K48" s="496"/>
      <c r="L48" s="496"/>
      <c r="M48" s="496"/>
      <c r="N48" s="496"/>
      <c r="O48" s="496"/>
      <c r="P48" s="496"/>
      <c r="Q48" s="496"/>
      <c r="R48" s="496"/>
      <c r="S48" s="496"/>
      <c r="T48" s="496"/>
      <c r="U48" s="496"/>
      <c r="V48" s="496"/>
      <c r="W48" s="496"/>
      <c r="X48" s="496"/>
      <c r="Y48" s="496"/>
      <c r="Z48" s="496"/>
      <c r="AA48" s="496"/>
      <c r="AB48" s="496"/>
      <c r="AC48" s="496"/>
      <c r="AD48" s="496"/>
      <c r="AE48" s="496"/>
      <c r="AF48" s="496"/>
      <c r="AG48" s="496"/>
      <c r="AH48" s="496"/>
      <c r="AI48" s="496"/>
      <c r="AJ48" s="496"/>
    </row>
    <row r="49" spans="1:37">
      <c r="A49" s="504" t="s">
        <v>193</v>
      </c>
      <c r="B49" s="505"/>
      <c r="C49" s="505"/>
      <c r="D49" s="505"/>
      <c r="E49" s="505"/>
      <c r="F49" s="505"/>
      <c r="G49" s="505"/>
      <c r="H49" s="505"/>
      <c r="I49" s="505"/>
      <c r="J49" s="505"/>
      <c r="K49" s="505"/>
      <c r="L49" s="505"/>
      <c r="M49" s="505"/>
      <c r="N49" s="505"/>
      <c r="O49" s="505"/>
      <c r="P49" s="505"/>
      <c r="Q49" s="505"/>
      <c r="R49" s="505"/>
      <c r="S49" s="505"/>
      <c r="T49" s="505"/>
      <c r="U49" s="505"/>
      <c r="V49" s="505"/>
      <c r="W49" s="505"/>
      <c r="X49" s="505"/>
      <c r="Y49" s="505"/>
      <c r="Z49" s="505"/>
      <c r="AA49" s="505"/>
      <c r="AB49" s="505"/>
      <c r="AC49" s="505"/>
      <c r="AD49" s="505"/>
      <c r="AE49" s="505"/>
      <c r="AF49" s="505"/>
      <c r="AG49" s="505"/>
      <c r="AH49" s="505"/>
      <c r="AI49" s="505"/>
      <c r="AJ49" s="506"/>
    </row>
    <row r="50" spans="1:37">
      <c r="A50" s="507"/>
      <c r="B50" s="508"/>
      <c r="C50" s="508"/>
      <c r="D50" s="508"/>
      <c r="E50" s="508"/>
      <c r="F50" s="508"/>
      <c r="G50" s="508"/>
      <c r="H50" s="508"/>
      <c r="I50" s="508"/>
      <c r="J50" s="508"/>
      <c r="K50" s="508"/>
      <c r="L50" s="508"/>
      <c r="M50" s="508"/>
      <c r="N50" s="508"/>
      <c r="O50" s="508"/>
      <c r="P50" s="508"/>
      <c r="Q50" s="508"/>
      <c r="R50" s="508"/>
      <c r="S50" s="508"/>
      <c r="T50" s="508"/>
      <c r="U50" s="508"/>
      <c r="V50" s="508"/>
      <c r="W50" s="508"/>
      <c r="X50" s="508"/>
      <c r="Y50" s="508"/>
      <c r="Z50" s="508"/>
      <c r="AA50" s="508"/>
      <c r="AB50" s="508"/>
      <c r="AC50" s="508"/>
      <c r="AD50" s="508"/>
      <c r="AE50" s="508"/>
      <c r="AF50" s="508"/>
      <c r="AG50" s="508"/>
      <c r="AH50" s="508"/>
      <c r="AI50" s="508"/>
      <c r="AJ50" s="509"/>
    </row>
    <row r="51" spans="1:37">
      <c r="A51" s="510"/>
      <c r="B51" s="511"/>
      <c r="C51" s="511"/>
      <c r="D51" s="511"/>
      <c r="E51" s="511"/>
      <c r="F51" s="511"/>
      <c r="G51" s="511"/>
      <c r="H51" s="511"/>
      <c r="I51" s="511"/>
      <c r="J51" s="511"/>
      <c r="K51" s="511"/>
      <c r="L51" s="511"/>
      <c r="M51" s="511"/>
      <c r="N51" s="511"/>
      <c r="O51" s="511"/>
      <c r="P51" s="511"/>
      <c r="Q51" s="511"/>
      <c r="R51" s="511"/>
      <c r="S51" s="511"/>
      <c r="T51" s="511"/>
      <c r="U51" s="511"/>
      <c r="V51" s="511"/>
      <c r="W51" s="511"/>
      <c r="X51" s="511"/>
      <c r="Y51" s="511"/>
      <c r="Z51" s="511"/>
      <c r="AA51" s="511"/>
      <c r="AB51" s="511"/>
      <c r="AC51" s="511"/>
      <c r="AD51" s="511"/>
      <c r="AE51" s="511"/>
      <c r="AF51" s="511"/>
      <c r="AG51" s="511"/>
      <c r="AH51" s="511"/>
      <c r="AI51" s="511"/>
      <c r="AJ51" s="512"/>
    </row>
    <row r="52" spans="1:37">
      <c r="A52" s="513"/>
      <c r="B52" s="514"/>
      <c r="C52" s="514"/>
      <c r="D52" s="514"/>
      <c r="E52" s="514"/>
      <c r="F52" s="514"/>
      <c r="G52" s="514"/>
      <c r="H52" s="514"/>
      <c r="I52" s="514"/>
      <c r="J52" s="514"/>
      <c r="K52" s="514"/>
      <c r="L52" s="514"/>
      <c r="M52" s="514"/>
      <c r="N52" s="514"/>
      <c r="O52" s="514"/>
      <c r="P52" s="514"/>
      <c r="Q52" s="514"/>
      <c r="R52" s="514"/>
      <c r="S52" s="514"/>
      <c r="T52" s="514"/>
      <c r="U52" s="514"/>
      <c r="V52" s="514"/>
      <c r="W52" s="514"/>
      <c r="X52" s="514"/>
      <c r="Y52" s="514"/>
      <c r="Z52" s="514"/>
      <c r="AA52" s="514"/>
      <c r="AB52" s="514"/>
      <c r="AC52" s="514"/>
      <c r="AD52" s="514"/>
      <c r="AE52" s="514"/>
      <c r="AF52" s="514"/>
      <c r="AG52" s="514"/>
      <c r="AH52" s="514"/>
      <c r="AI52" s="514"/>
      <c r="AJ52" s="515"/>
    </row>
    <row r="53" spans="1:37">
      <c r="A53" s="516" t="s">
        <v>194</v>
      </c>
      <c r="B53" s="517"/>
      <c r="C53" s="517"/>
      <c r="D53" s="517"/>
      <c r="E53" s="517"/>
      <c r="F53" s="517"/>
      <c r="G53" s="517"/>
      <c r="H53" s="517"/>
      <c r="I53" s="517"/>
      <c r="J53" s="517"/>
      <c r="K53" s="517"/>
      <c r="L53" s="517"/>
      <c r="M53" s="517"/>
      <c r="N53" s="517"/>
      <c r="O53" s="517"/>
      <c r="P53" s="517"/>
      <c r="Q53" s="517"/>
      <c r="R53" s="517"/>
      <c r="S53" s="517"/>
      <c r="T53" s="517"/>
      <c r="U53" s="517"/>
      <c r="V53" s="517"/>
      <c r="W53" s="517"/>
      <c r="X53" s="517"/>
      <c r="Y53" s="517"/>
      <c r="Z53" s="517"/>
      <c r="AA53" s="517"/>
      <c r="AB53" s="517"/>
      <c r="AC53" s="517"/>
      <c r="AD53" s="517"/>
      <c r="AE53" s="517"/>
      <c r="AF53" s="517"/>
      <c r="AG53" s="517"/>
      <c r="AH53" s="517"/>
      <c r="AI53" s="517"/>
      <c r="AJ53" s="518"/>
      <c r="AK53"/>
    </row>
    <row r="54" spans="1:37">
      <c r="A54" s="519"/>
      <c r="B54" s="520"/>
      <c r="C54" s="520"/>
      <c r="D54" s="520"/>
      <c r="E54" s="520"/>
      <c r="F54" s="520"/>
      <c r="G54" s="520"/>
      <c r="H54" s="520"/>
      <c r="I54" s="520"/>
      <c r="J54" s="520"/>
      <c r="K54" s="520"/>
      <c r="L54" s="520"/>
      <c r="M54" s="520"/>
      <c r="N54" s="520"/>
      <c r="O54" s="520"/>
      <c r="P54" s="520"/>
      <c r="Q54" s="520"/>
      <c r="R54" s="520"/>
      <c r="S54" s="520"/>
      <c r="T54" s="520"/>
      <c r="U54" s="520"/>
      <c r="V54" s="520"/>
      <c r="W54" s="520"/>
      <c r="X54" s="520"/>
      <c r="Y54" s="520"/>
      <c r="Z54" s="520"/>
      <c r="AA54" s="520"/>
      <c r="AB54" s="520"/>
      <c r="AC54" s="520"/>
      <c r="AD54" s="520"/>
      <c r="AE54" s="520"/>
      <c r="AF54" s="520"/>
      <c r="AG54" s="520"/>
      <c r="AH54" s="520"/>
      <c r="AI54" s="520"/>
      <c r="AJ54" s="521"/>
      <c r="AK54"/>
    </row>
    <row r="55" spans="1:37" ht="14.4" thickBot="1">
      <c r="A55" s="522"/>
      <c r="B55" s="523"/>
      <c r="C55" s="523"/>
      <c r="D55" s="523"/>
      <c r="E55" s="523"/>
      <c r="F55" s="523"/>
      <c r="G55" s="523"/>
      <c r="H55" s="523"/>
      <c r="I55" s="523"/>
      <c r="J55" s="523"/>
      <c r="K55" s="523"/>
      <c r="L55" s="523"/>
      <c r="M55" s="523"/>
      <c r="N55" s="523"/>
      <c r="O55" s="523"/>
      <c r="P55" s="523"/>
      <c r="Q55" s="523"/>
      <c r="R55" s="523"/>
      <c r="S55" s="523"/>
      <c r="T55" s="523"/>
      <c r="U55" s="523"/>
      <c r="V55" s="523"/>
      <c r="W55" s="523"/>
      <c r="X55" s="523"/>
      <c r="Y55" s="523"/>
      <c r="Z55" s="523"/>
      <c r="AA55" s="523"/>
      <c r="AB55" s="523"/>
      <c r="AC55" s="523"/>
      <c r="AD55" s="523"/>
      <c r="AE55" s="523"/>
      <c r="AF55" s="523"/>
      <c r="AG55" s="523"/>
      <c r="AH55" s="523"/>
      <c r="AI55" s="523"/>
      <c r="AJ55" s="524"/>
      <c r="AK55"/>
    </row>
    <row r="56" spans="1:37" ht="15" thickBot="1">
      <c r="A56" s="525" t="s">
        <v>195</v>
      </c>
      <c r="B56" s="526"/>
      <c r="C56" s="526"/>
      <c r="D56" s="526"/>
      <c r="E56" s="526"/>
      <c r="F56" s="526"/>
      <c r="G56" s="526"/>
      <c r="H56" s="526"/>
      <c r="I56" s="526"/>
      <c r="J56" s="526"/>
      <c r="K56" s="526"/>
      <c r="L56" s="526"/>
      <c r="M56" s="526"/>
      <c r="N56" s="526"/>
      <c r="O56" s="526"/>
      <c r="P56" s="526"/>
      <c r="Q56" s="526"/>
      <c r="R56" s="526"/>
      <c r="S56" s="526"/>
      <c r="T56" s="526"/>
      <c r="U56" s="526"/>
      <c r="V56" s="526"/>
      <c r="W56" s="526"/>
      <c r="X56" s="526"/>
      <c r="Y56" s="526"/>
      <c r="Z56" s="526"/>
      <c r="AA56" s="526"/>
      <c r="AB56" s="526"/>
      <c r="AC56" s="526"/>
      <c r="AD56" s="526"/>
      <c r="AE56" s="526"/>
      <c r="AF56" s="526"/>
      <c r="AG56" s="526"/>
      <c r="AH56" s="526"/>
      <c r="AI56" s="526"/>
      <c r="AJ56" s="527"/>
      <c r="AK56"/>
    </row>
    <row r="57" spans="1:37" ht="14.4" customHeight="1">
      <c r="A57" s="487"/>
      <c r="B57" s="488"/>
      <c r="C57" s="488"/>
      <c r="D57" s="488"/>
      <c r="E57" s="488"/>
      <c r="F57" s="488"/>
      <c r="G57" s="488"/>
      <c r="H57" s="488"/>
      <c r="I57" s="488"/>
      <c r="J57" s="488"/>
      <c r="K57" s="488"/>
      <c r="L57" s="488"/>
      <c r="M57" s="488"/>
      <c r="N57" s="488"/>
      <c r="O57" s="488"/>
      <c r="P57" s="488"/>
      <c r="Q57" s="488"/>
      <c r="R57" s="488"/>
      <c r="S57" s="488"/>
      <c r="T57" s="488"/>
      <c r="U57" s="488"/>
      <c r="V57" s="488"/>
      <c r="W57" s="488"/>
      <c r="X57" s="488"/>
      <c r="Y57" s="488"/>
      <c r="Z57" s="488"/>
      <c r="AA57" s="488"/>
      <c r="AB57" s="488"/>
      <c r="AC57" s="488"/>
      <c r="AD57" s="488"/>
      <c r="AE57" s="488"/>
      <c r="AF57" s="488"/>
      <c r="AG57" s="488"/>
      <c r="AH57" s="488"/>
      <c r="AI57" s="488"/>
      <c r="AJ57" s="489"/>
      <c r="AK57"/>
    </row>
    <row r="58" spans="1:37" ht="14.4" customHeight="1">
      <c r="A58" s="490"/>
      <c r="B58" s="491"/>
      <c r="C58" s="491"/>
      <c r="D58" s="491"/>
      <c r="E58" s="491"/>
      <c r="F58" s="491"/>
      <c r="G58" s="491"/>
      <c r="H58" s="491"/>
      <c r="I58" s="491"/>
      <c r="J58" s="491"/>
      <c r="K58" s="491"/>
      <c r="L58" s="491"/>
      <c r="M58" s="491"/>
      <c r="N58" s="491"/>
      <c r="O58" s="491"/>
      <c r="P58" s="491"/>
      <c r="Q58" s="491"/>
      <c r="R58" s="491"/>
      <c r="S58" s="491"/>
      <c r="T58" s="491"/>
      <c r="U58" s="491"/>
      <c r="V58" s="491"/>
      <c r="W58" s="491"/>
      <c r="X58" s="491"/>
      <c r="Y58" s="491"/>
      <c r="Z58" s="491"/>
      <c r="AA58" s="491"/>
      <c r="AB58" s="491"/>
      <c r="AC58" s="491"/>
      <c r="AD58" s="491"/>
      <c r="AE58" s="491"/>
      <c r="AF58" s="491"/>
      <c r="AG58" s="491"/>
      <c r="AH58" s="491"/>
      <c r="AI58" s="491"/>
      <c r="AJ58" s="492"/>
      <c r="AK58"/>
    </row>
    <row r="59" spans="1:37" ht="14.4" customHeight="1">
      <c r="A59" s="490"/>
      <c r="B59" s="491"/>
      <c r="C59" s="491"/>
      <c r="D59" s="491"/>
      <c r="E59" s="491"/>
      <c r="F59" s="491"/>
      <c r="G59" s="491"/>
      <c r="H59" s="491"/>
      <c r="I59" s="491"/>
      <c r="J59" s="491"/>
      <c r="K59" s="491"/>
      <c r="L59" s="491"/>
      <c r="M59" s="491"/>
      <c r="N59" s="491"/>
      <c r="O59" s="491"/>
      <c r="P59" s="491"/>
      <c r="Q59" s="491"/>
      <c r="R59" s="491"/>
      <c r="S59" s="491"/>
      <c r="T59" s="491"/>
      <c r="U59" s="491"/>
      <c r="V59" s="491"/>
      <c r="W59" s="491"/>
      <c r="X59" s="491"/>
      <c r="Y59" s="491"/>
      <c r="Z59" s="491"/>
      <c r="AA59" s="491"/>
      <c r="AB59" s="491"/>
      <c r="AC59" s="491"/>
      <c r="AD59" s="491"/>
      <c r="AE59" s="491"/>
      <c r="AF59" s="491"/>
      <c r="AG59" s="491"/>
      <c r="AH59" s="491"/>
      <c r="AI59" s="491"/>
      <c r="AJ59" s="492"/>
      <c r="AK59"/>
    </row>
    <row r="60" spans="1:37" ht="14.4" customHeight="1">
      <c r="A60" s="490"/>
      <c r="B60" s="491"/>
      <c r="C60" s="491"/>
      <c r="D60" s="491"/>
      <c r="E60" s="491"/>
      <c r="F60" s="491"/>
      <c r="G60" s="491"/>
      <c r="H60" s="491"/>
      <c r="I60" s="491"/>
      <c r="J60" s="491"/>
      <c r="K60" s="491"/>
      <c r="L60" s="491"/>
      <c r="M60" s="491"/>
      <c r="N60" s="491"/>
      <c r="O60" s="491"/>
      <c r="P60" s="491"/>
      <c r="Q60" s="491"/>
      <c r="R60" s="491"/>
      <c r="S60" s="491"/>
      <c r="T60" s="491"/>
      <c r="U60" s="491"/>
      <c r="V60" s="491"/>
      <c r="W60" s="491"/>
      <c r="X60" s="491"/>
      <c r="Y60" s="491"/>
      <c r="Z60" s="491"/>
      <c r="AA60" s="491"/>
      <c r="AB60" s="491"/>
      <c r="AC60" s="491"/>
      <c r="AD60" s="491"/>
      <c r="AE60" s="491"/>
      <c r="AF60" s="491"/>
      <c r="AG60" s="491"/>
      <c r="AH60" s="491"/>
      <c r="AI60" s="491"/>
      <c r="AJ60" s="492"/>
      <c r="AK60"/>
    </row>
    <row r="61" spans="1:37" ht="15" customHeight="1" thickBot="1">
      <c r="A61" s="493"/>
      <c r="B61" s="494"/>
      <c r="C61" s="494"/>
      <c r="D61" s="494"/>
      <c r="E61" s="494"/>
      <c r="F61" s="494"/>
      <c r="G61" s="494"/>
      <c r="H61" s="494"/>
      <c r="I61" s="494"/>
      <c r="J61" s="494"/>
      <c r="K61" s="494"/>
      <c r="L61" s="494"/>
      <c r="M61" s="494"/>
      <c r="N61" s="494"/>
      <c r="O61" s="494"/>
      <c r="P61" s="494"/>
      <c r="Q61" s="494"/>
      <c r="R61" s="494"/>
      <c r="S61" s="494"/>
      <c r="T61" s="494"/>
      <c r="U61" s="494"/>
      <c r="V61" s="494"/>
      <c r="W61" s="494"/>
      <c r="X61" s="494"/>
      <c r="Y61" s="494"/>
      <c r="Z61" s="494"/>
      <c r="AA61" s="494"/>
      <c r="AB61" s="494"/>
      <c r="AC61" s="494"/>
      <c r="AD61" s="494"/>
      <c r="AE61" s="494"/>
      <c r="AF61" s="494"/>
      <c r="AG61" s="494"/>
      <c r="AH61" s="494"/>
      <c r="AI61" s="494"/>
      <c r="AJ61" s="495"/>
      <c r="AK61"/>
    </row>
  </sheetData>
  <mergeCells count="61">
    <mergeCell ref="B35:AJ35"/>
    <mergeCell ref="A49:AJ49"/>
    <mergeCell ref="A50:AJ52"/>
    <mergeCell ref="A53:AJ55"/>
    <mergeCell ref="A56:AJ56"/>
    <mergeCell ref="A40:AJ40"/>
    <mergeCell ref="A57:AJ61"/>
    <mergeCell ref="AM40:AS40"/>
    <mergeCell ref="AM31:AS31"/>
    <mergeCell ref="B48:AJ48"/>
    <mergeCell ref="A41:AJ41"/>
    <mergeCell ref="AM41:AS41"/>
    <mergeCell ref="B42:AJ42"/>
    <mergeCell ref="AM42:AS42"/>
    <mergeCell ref="B43:AJ43"/>
    <mergeCell ref="AM43:AS43"/>
    <mergeCell ref="B44:AJ44"/>
    <mergeCell ref="AM44:AS44"/>
    <mergeCell ref="A45:AJ45"/>
    <mergeCell ref="B46:AJ46"/>
    <mergeCell ref="B47:AJ47"/>
    <mergeCell ref="B33:AJ33"/>
    <mergeCell ref="B16:AJ16"/>
    <mergeCell ref="B14:AJ14"/>
    <mergeCell ref="AM32:AS32"/>
    <mergeCell ref="AM33:AS33"/>
    <mergeCell ref="AM34:AS34"/>
    <mergeCell ref="B29:AJ29"/>
    <mergeCell ref="B30:AJ30"/>
    <mergeCell ref="B31:AJ31"/>
    <mergeCell ref="B32:AJ32"/>
    <mergeCell ref="B34:AJ34"/>
    <mergeCell ref="B18:AJ18"/>
    <mergeCell ref="B19:AJ19"/>
    <mergeCell ref="B20:AJ20"/>
    <mergeCell ref="A22:AJ22"/>
    <mergeCell ref="A23:AJ23"/>
    <mergeCell ref="B27:AJ27"/>
    <mergeCell ref="B28:AJ28"/>
    <mergeCell ref="B24:AJ24"/>
    <mergeCell ref="B25:AJ25"/>
    <mergeCell ref="B26:AJ26"/>
    <mergeCell ref="A1:G4"/>
    <mergeCell ref="H1:Z1"/>
    <mergeCell ref="AA1:AD1"/>
    <mergeCell ref="AE1:AJ1"/>
    <mergeCell ref="H2:Z4"/>
    <mergeCell ref="AA2:AD2"/>
    <mergeCell ref="AE2:AJ2"/>
    <mergeCell ref="AA3:AD3"/>
    <mergeCell ref="AE3:AJ3"/>
    <mergeCell ref="AA4:AD4"/>
    <mergeCell ref="AE4:AJ4"/>
    <mergeCell ref="A7:AJ7"/>
    <mergeCell ref="A8:AJ8"/>
    <mergeCell ref="B9:AJ9"/>
    <mergeCell ref="B15:AJ15"/>
    <mergeCell ref="B13:AJ13"/>
    <mergeCell ref="B10:AJ10"/>
    <mergeCell ref="B11:AJ11"/>
    <mergeCell ref="B12:AJ12"/>
  </mergeCells>
  <pageMargins left="0.70866141732283516" right="0.70866141732283516" top="1.1417322834645671" bottom="1.1417322834645671" header="0.74803149606299213" footer="0.74803149606299213"/>
  <pageSetup scale="71" fitToWidth="0" fitToHeight="0"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U73"/>
  <sheetViews>
    <sheetView topLeftCell="A79" zoomScaleNormal="100" workbookViewId="0">
      <selection activeCell="A52" sqref="A52"/>
    </sheetView>
  </sheetViews>
  <sheetFormatPr baseColWidth="10" defaultColWidth="11" defaultRowHeight="13.8"/>
  <cols>
    <col min="1" max="1" width="2.59765625" style="52" customWidth="1"/>
    <col min="2" max="2" width="15.59765625" style="52" customWidth="1"/>
    <col min="3" max="15" width="9.59765625" style="52" customWidth="1"/>
    <col min="16" max="1029" width="9.8984375" style="52" customWidth="1"/>
    <col min="1030" max="1030" width="11" style="52" customWidth="1"/>
    <col min="1031" max="16384" width="11" style="52"/>
  </cols>
  <sheetData>
    <row r="1" spans="2:13">
      <c r="B1" s="42"/>
      <c r="C1" s="9"/>
      <c r="D1" s="10"/>
      <c r="E1" s="22"/>
      <c r="F1" s="12"/>
      <c r="G1" s="11" t="s">
        <v>5</v>
      </c>
      <c r="H1" s="22"/>
      <c r="I1" s="23"/>
      <c r="J1" s="13" t="s">
        <v>6</v>
      </c>
      <c r="K1" s="24"/>
      <c r="L1" s="1" t="s">
        <v>7</v>
      </c>
      <c r="M1" s="51"/>
    </row>
    <row r="2" spans="2:13">
      <c r="B2" s="53"/>
      <c r="C2" s="14"/>
      <c r="D2" s="534" t="s">
        <v>196</v>
      </c>
      <c r="E2" s="535"/>
      <c r="F2" s="535"/>
      <c r="G2" s="535"/>
      <c r="H2" s="535"/>
      <c r="I2" s="536"/>
      <c r="J2" s="15" t="s">
        <v>9</v>
      </c>
      <c r="K2" s="25"/>
      <c r="L2" s="1">
        <v>2</v>
      </c>
      <c r="M2" s="51"/>
    </row>
    <row r="3" spans="2:13">
      <c r="B3" s="53"/>
      <c r="C3" s="14"/>
      <c r="D3" s="531" t="s">
        <v>197</v>
      </c>
      <c r="E3" s="532"/>
      <c r="F3" s="532"/>
      <c r="G3" s="532"/>
      <c r="H3" s="532"/>
      <c r="I3" s="533"/>
      <c r="J3" s="16" t="s">
        <v>94</v>
      </c>
      <c r="K3" s="27"/>
      <c r="L3" s="2">
        <f>+Control!AF10</f>
        <v>44012</v>
      </c>
      <c r="M3" s="62"/>
    </row>
    <row r="4" spans="2:13">
      <c r="B4" s="63"/>
      <c r="C4" s="17"/>
      <c r="D4" s="63"/>
      <c r="E4" s="65"/>
      <c r="F4" s="65"/>
      <c r="G4" s="65"/>
      <c r="H4" s="65"/>
      <c r="I4" s="122"/>
      <c r="J4" s="18" t="s">
        <v>11</v>
      </c>
      <c r="K4" s="28"/>
      <c r="L4" s="1" t="s">
        <v>198</v>
      </c>
      <c r="M4" s="49"/>
    </row>
    <row r="6" spans="2:13" ht="15.75" customHeight="1"/>
    <row r="7" spans="2:13" ht="14.4" thickBot="1"/>
    <row r="8" spans="2:13" ht="14.4" thickBot="1">
      <c r="B8" s="29" t="s">
        <v>199</v>
      </c>
      <c r="C8" s="30">
        <v>43936</v>
      </c>
      <c r="D8" s="30">
        <v>43951</v>
      </c>
      <c r="E8" s="30">
        <v>43966</v>
      </c>
      <c r="F8" s="30">
        <v>43981</v>
      </c>
      <c r="G8" s="31">
        <v>43997</v>
      </c>
      <c r="H8" s="30">
        <v>44012</v>
      </c>
      <c r="I8" s="30">
        <v>44027</v>
      </c>
      <c r="J8" s="30">
        <v>44042</v>
      </c>
      <c r="K8" s="142"/>
      <c r="L8" s="142"/>
      <c r="M8" s="142"/>
    </row>
    <row r="9" spans="2:13">
      <c r="B9" s="32" t="s">
        <v>28</v>
      </c>
      <c r="C9" s="33">
        <v>0</v>
      </c>
      <c r="D9" s="33">
        <v>0.2</v>
      </c>
      <c r="E9" s="33">
        <v>0.45</v>
      </c>
      <c r="F9" s="33">
        <v>0.7</v>
      </c>
      <c r="G9" s="34">
        <v>1</v>
      </c>
      <c r="H9" s="33">
        <v>1</v>
      </c>
      <c r="I9" s="33">
        <v>1</v>
      </c>
      <c r="J9" s="33">
        <v>1</v>
      </c>
      <c r="K9" s="143"/>
      <c r="L9" s="143"/>
      <c r="M9" s="143"/>
    </row>
    <row r="10" spans="2:13">
      <c r="B10" s="35" t="s">
        <v>29</v>
      </c>
      <c r="C10" s="36">
        <v>0</v>
      </c>
      <c r="D10" s="36">
        <v>0.1</v>
      </c>
      <c r="E10" s="36">
        <v>0.3</v>
      </c>
      <c r="F10" s="36">
        <v>0.45</v>
      </c>
      <c r="G10" s="37">
        <v>0.7</v>
      </c>
      <c r="H10" s="36">
        <v>0.85</v>
      </c>
      <c r="I10" s="36">
        <v>0.95</v>
      </c>
      <c r="J10" s="36">
        <v>1</v>
      </c>
      <c r="K10" s="143"/>
      <c r="L10" s="143"/>
      <c r="M10" s="143"/>
    </row>
    <row r="30" spans="2:21" ht="14.4" thickBot="1"/>
    <row r="31" spans="2:21" ht="14.4" thickBot="1">
      <c r="B31" s="29" t="s">
        <v>200</v>
      </c>
      <c r="C31" s="30">
        <v>43936</v>
      </c>
      <c r="D31" s="30">
        <v>43951</v>
      </c>
      <c r="E31" s="30">
        <v>43966</v>
      </c>
      <c r="F31" s="30">
        <v>43981</v>
      </c>
      <c r="G31" s="31">
        <v>43997</v>
      </c>
      <c r="H31" s="30">
        <v>44012</v>
      </c>
      <c r="I31" s="144">
        <v>44027</v>
      </c>
      <c r="J31" s="145">
        <v>44042</v>
      </c>
      <c r="K31" s="144">
        <v>44058</v>
      </c>
      <c r="L31" s="145">
        <v>44073</v>
      </c>
      <c r="M31" s="145">
        <v>44089</v>
      </c>
      <c r="N31" s="144">
        <v>44104</v>
      </c>
      <c r="O31" s="256">
        <v>44119</v>
      </c>
      <c r="P31" s="252">
        <v>44134</v>
      </c>
      <c r="Q31" s="253">
        <v>44150</v>
      </c>
      <c r="R31" s="253">
        <v>44165</v>
      </c>
      <c r="S31" s="253">
        <v>44180</v>
      </c>
      <c r="T31" s="254">
        <v>44195</v>
      </c>
      <c r="U31" s="254">
        <v>44211</v>
      </c>
    </row>
    <row r="32" spans="2:21">
      <c r="B32" s="32" t="s">
        <v>28</v>
      </c>
      <c r="C32" s="33">
        <v>0</v>
      </c>
      <c r="D32" s="33">
        <v>0.06</v>
      </c>
      <c r="E32" s="33">
        <v>0.16</v>
      </c>
      <c r="F32" s="33">
        <v>0.24</v>
      </c>
      <c r="G32" s="34">
        <v>0.32</v>
      </c>
      <c r="H32" s="33">
        <v>0.4</v>
      </c>
      <c r="I32" s="146">
        <v>0.48</v>
      </c>
      <c r="J32" s="147">
        <v>0.56000000000000005</v>
      </c>
      <c r="K32" s="146">
        <v>0.64</v>
      </c>
      <c r="L32" s="147">
        <v>0.72</v>
      </c>
      <c r="M32" s="147">
        <v>0.76</v>
      </c>
      <c r="N32" s="147">
        <v>0.8</v>
      </c>
      <c r="O32" s="255">
        <v>0.85</v>
      </c>
      <c r="P32" s="255">
        <v>0.9</v>
      </c>
      <c r="Q32" s="255">
        <v>0.95</v>
      </c>
      <c r="R32" s="255">
        <v>1</v>
      </c>
      <c r="S32" s="255">
        <v>1</v>
      </c>
      <c r="T32" s="255">
        <v>1</v>
      </c>
      <c r="U32" s="255">
        <v>1</v>
      </c>
    </row>
    <row r="33" spans="2:21">
      <c r="B33" s="35" t="s">
        <v>29</v>
      </c>
      <c r="C33" s="36">
        <v>0</v>
      </c>
      <c r="D33" s="36">
        <v>0.03</v>
      </c>
      <c r="E33" s="36">
        <v>0.09</v>
      </c>
      <c r="F33" s="36">
        <v>0.15</v>
      </c>
      <c r="G33" s="37">
        <v>0.2</v>
      </c>
      <c r="H33" s="36">
        <v>0.25</v>
      </c>
      <c r="I33" s="148">
        <v>0.25</v>
      </c>
      <c r="J33" s="149">
        <v>0.3</v>
      </c>
      <c r="K33" s="148">
        <v>0.35</v>
      </c>
      <c r="L33" s="149">
        <v>0.37</v>
      </c>
      <c r="M33" s="149">
        <v>0.45</v>
      </c>
      <c r="N33" s="149">
        <v>0.55000000000000004</v>
      </c>
      <c r="O33" s="148">
        <v>0.6</v>
      </c>
      <c r="P33" s="148">
        <v>0.65</v>
      </c>
      <c r="Q33" s="148">
        <v>0.68</v>
      </c>
      <c r="R33" s="148">
        <v>0.7</v>
      </c>
      <c r="S33" s="148">
        <v>0.72</v>
      </c>
      <c r="T33" s="148">
        <v>0.72</v>
      </c>
      <c r="U33" s="148">
        <v>0.74</v>
      </c>
    </row>
    <row r="53" spans="2:21" ht="14.4" thickBot="1"/>
    <row r="54" spans="2:21" ht="14.4" thickBot="1">
      <c r="B54" s="29" t="s">
        <v>201</v>
      </c>
      <c r="C54" s="30">
        <v>43936</v>
      </c>
      <c r="D54" s="30">
        <v>43951</v>
      </c>
      <c r="E54" s="30">
        <v>43966</v>
      </c>
      <c r="F54" s="30">
        <v>43981</v>
      </c>
      <c r="G54" s="31">
        <v>43997</v>
      </c>
      <c r="H54" s="30">
        <v>44012</v>
      </c>
      <c r="I54" s="144">
        <v>44027</v>
      </c>
      <c r="J54" s="145">
        <v>44042</v>
      </c>
      <c r="K54" s="144">
        <v>44058</v>
      </c>
      <c r="L54" s="145">
        <v>44073</v>
      </c>
      <c r="M54" s="145">
        <v>44089</v>
      </c>
      <c r="N54" s="145">
        <v>44104</v>
      </c>
      <c r="O54" s="145">
        <v>44119</v>
      </c>
      <c r="P54" s="145">
        <v>44134</v>
      </c>
      <c r="Q54" s="145">
        <v>44150</v>
      </c>
      <c r="R54" s="253">
        <v>44165</v>
      </c>
      <c r="S54" s="253">
        <v>44180</v>
      </c>
      <c r="T54" s="254">
        <v>44195</v>
      </c>
      <c r="U54" s="254">
        <v>44211</v>
      </c>
    </row>
    <row r="55" spans="2:21">
      <c r="B55" s="32" t="s">
        <v>28</v>
      </c>
      <c r="C55" s="33">
        <v>0</v>
      </c>
      <c r="D55" s="33">
        <v>7.0000000000000007E-2</v>
      </c>
      <c r="E55" s="33">
        <v>0.14000000000000001</v>
      </c>
      <c r="F55" s="33">
        <v>0.21</v>
      </c>
      <c r="G55" s="34">
        <v>0.28000000000000003</v>
      </c>
      <c r="H55" s="33">
        <v>0.35</v>
      </c>
      <c r="I55" s="146">
        <v>0.42</v>
      </c>
      <c r="J55" s="147">
        <v>0.49</v>
      </c>
      <c r="K55" s="146">
        <v>0.56000000000000005</v>
      </c>
      <c r="L55" s="147">
        <v>0.63</v>
      </c>
      <c r="M55" s="147">
        <v>0.7</v>
      </c>
      <c r="N55" s="147">
        <v>0.77</v>
      </c>
      <c r="O55" s="147">
        <v>0.84</v>
      </c>
      <c r="P55" s="147">
        <v>0.91</v>
      </c>
      <c r="Q55" s="147">
        <v>1</v>
      </c>
      <c r="R55" s="255">
        <v>1</v>
      </c>
      <c r="S55" s="255">
        <v>1</v>
      </c>
      <c r="T55" s="255">
        <v>1</v>
      </c>
      <c r="U55" s="255">
        <v>1</v>
      </c>
    </row>
    <row r="56" spans="2:21">
      <c r="B56" s="35" t="s">
        <v>29</v>
      </c>
      <c r="C56" s="36">
        <v>0</v>
      </c>
      <c r="D56" s="36">
        <v>0.04</v>
      </c>
      <c r="E56" s="36">
        <v>0.12</v>
      </c>
      <c r="F56" s="36">
        <v>0.16</v>
      </c>
      <c r="G56" s="37">
        <v>0.2</v>
      </c>
      <c r="H56" s="36">
        <v>0.24</v>
      </c>
      <c r="I56" s="148">
        <v>0.3</v>
      </c>
      <c r="J56" s="149">
        <v>0.35</v>
      </c>
      <c r="K56" s="148">
        <v>0.4</v>
      </c>
      <c r="L56" s="149">
        <v>0.42</v>
      </c>
      <c r="M56" s="149">
        <v>0.5</v>
      </c>
      <c r="N56" s="149">
        <v>0.55000000000000004</v>
      </c>
      <c r="O56" s="149">
        <v>0.57999999999999996</v>
      </c>
      <c r="P56" s="149">
        <v>0.6</v>
      </c>
      <c r="Q56" s="149">
        <v>0.63</v>
      </c>
      <c r="R56" s="149">
        <v>0.65</v>
      </c>
      <c r="S56" s="149">
        <v>0.68</v>
      </c>
      <c r="T56" s="149">
        <v>0.7</v>
      </c>
      <c r="U56" s="149">
        <v>0.7</v>
      </c>
    </row>
    <row r="59" spans="2:21">
      <c r="B59"/>
      <c r="C59"/>
      <c r="D59"/>
      <c r="E59"/>
      <c r="F59"/>
      <c r="G59"/>
      <c r="H59"/>
    </row>
    <row r="60" spans="2:21">
      <c r="B60"/>
      <c r="C60"/>
      <c r="D60"/>
      <c r="E60"/>
      <c r="F60"/>
      <c r="G60"/>
      <c r="H60"/>
    </row>
    <row r="61" spans="2:21">
      <c r="B61"/>
      <c r="C61"/>
      <c r="D61"/>
      <c r="E61"/>
      <c r="F61"/>
      <c r="G61"/>
      <c r="H61"/>
    </row>
    <row r="62" spans="2:21">
      <c r="B62"/>
      <c r="C62"/>
      <c r="D62"/>
      <c r="E62"/>
      <c r="F62"/>
      <c r="G62"/>
      <c r="H62"/>
    </row>
    <row r="63" spans="2:21">
      <c r="B63"/>
      <c r="C63"/>
      <c r="D63"/>
      <c r="E63"/>
      <c r="F63"/>
      <c r="G63"/>
      <c r="H63"/>
    </row>
    <row r="64" spans="2:21">
      <c r="B64"/>
      <c r="C64"/>
      <c r="D64"/>
      <c r="E64"/>
      <c r="F64"/>
      <c r="G64"/>
      <c r="H64"/>
    </row>
    <row r="65" spans="2:8">
      <c r="B65"/>
      <c r="C65"/>
      <c r="D65"/>
      <c r="E65"/>
      <c r="F65"/>
      <c r="G65"/>
      <c r="H65"/>
    </row>
    <row r="66" spans="2:8">
      <c r="B66"/>
      <c r="C66"/>
      <c r="D66"/>
      <c r="E66"/>
      <c r="F66"/>
      <c r="G66"/>
      <c r="H66"/>
    </row>
    <row r="67" spans="2:8">
      <c r="B67"/>
      <c r="C67"/>
      <c r="D67"/>
      <c r="E67"/>
      <c r="F67"/>
      <c r="G67"/>
      <c r="H67"/>
    </row>
    <row r="68" spans="2:8">
      <c r="B68"/>
      <c r="C68"/>
      <c r="D68"/>
      <c r="E68"/>
      <c r="F68"/>
      <c r="G68"/>
      <c r="H68"/>
    </row>
    <row r="69" spans="2:8">
      <c r="B69"/>
      <c r="C69"/>
      <c r="D69"/>
      <c r="E69"/>
      <c r="F69"/>
      <c r="G69"/>
      <c r="H69"/>
    </row>
    <row r="70" spans="2:8">
      <c r="B70"/>
      <c r="C70"/>
      <c r="D70"/>
      <c r="E70"/>
      <c r="F70"/>
      <c r="G70"/>
      <c r="H70"/>
    </row>
    <row r="71" spans="2:8">
      <c r="B71"/>
      <c r="C71"/>
      <c r="D71"/>
      <c r="E71"/>
      <c r="F71"/>
      <c r="G71"/>
      <c r="H71"/>
    </row>
    <row r="72" spans="2:8">
      <c r="B72"/>
      <c r="C72"/>
      <c r="D72"/>
      <c r="E72"/>
      <c r="F72"/>
      <c r="G72"/>
      <c r="H72"/>
    </row>
    <row r="73" spans="2:8">
      <c r="B73"/>
      <c r="C73"/>
      <c r="D73"/>
      <c r="E73"/>
      <c r="F73"/>
      <c r="G73"/>
      <c r="H73"/>
    </row>
  </sheetData>
  <mergeCells count="2">
    <mergeCell ref="D3:I3"/>
    <mergeCell ref="D2:I2"/>
  </mergeCells>
  <pageMargins left="0.70000000000000007" right="0.70000000000000007" top="1.1437007874015752" bottom="1.1437007874015752" header="0.75000000000000011" footer="0.75000000000000011"/>
  <pageSetup paperSize="0" scale="79" fitToWidth="0" fitToHeight="0" orientation="portrait" horizontalDpi="0" verticalDpi="0" copies="0"/>
  <headerFooter alignWithMargins="0"/>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I55"/>
  <sheetViews>
    <sheetView topLeftCell="A4" zoomScaleNormal="100" workbookViewId="0">
      <selection activeCell="A15" sqref="A15"/>
    </sheetView>
  </sheetViews>
  <sheetFormatPr baseColWidth="10" defaultColWidth="11" defaultRowHeight="13.8"/>
  <cols>
    <col min="1" max="1" width="3.3984375" style="121" customWidth="1"/>
    <col min="2" max="2" width="19.09765625" style="121" customWidth="1"/>
    <col min="3" max="7" width="7.59765625" style="121" customWidth="1"/>
    <col min="8" max="8" width="9.8984375" style="121" customWidth="1"/>
    <col min="9" max="10" width="8.09765625" style="121" customWidth="1"/>
    <col min="11" max="11" width="10" style="121" bestFit="1" customWidth="1"/>
    <col min="12" max="26" width="8.09765625" style="121" customWidth="1"/>
    <col min="27" max="212" width="8.5" style="121" customWidth="1"/>
    <col min="213" max="213" width="3.19921875" style="121" customWidth="1"/>
    <col min="214" max="214" width="5.09765625" style="121" customWidth="1"/>
    <col min="215" max="215" width="20.69921875" style="121" customWidth="1"/>
    <col min="216" max="216" width="17.59765625" style="121" customWidth="1"/>
    <col min="217" max="217" width="8" style="121" customWidth="1"/>
    <col min="218" max="218" width="10.69921875" style="121" hidden="1" customWidth="1"/>
    <col min="219" max="219" width="10.8984375" style="121" customWidth="1"/>
    <col min="220" max="220" width="14.69921875" style="121" customWidth="1"/>
    <col min="221" max="221" width="8.5" style="121" customWidth="1"/>
    <col min="222" max="222" width="12.19921875" style="121" customWidth="1"/>
    <col min="223" max="223" width="8.5" style="121" customWidth="1"/>
    <col min="224" max="224" width="10.5" style="121" customWidth="1"/>
    <col min="225" max="468" width="8.5" style="121" customWidth="1"/>
    <col min="469" max="469" width="3.19921875" style="121" customWidth="1"/>
    <col min="470" max="470" width="5.09765625" style="121" customWidth="1"/>
    <col min="471" max="471" width="20.69921875" style="121" customWidth="1"/>
    <col min="472" max="472" width="17.59765625" style="121" customWidth="1"/>
    <col min="473" max="473" width="8" style="121" customWidth="1"/>
    <col min="474" max="474" width="10.69921875" style="121" hidden="1" customWidth="1"/>
    <col min="475" max="475" width="10.8984375" style="121" customWidth="1"/>
    <col min="476" max="476" width="14.69921875" style="121" customWidth="1"/>
    <col min="477" max="477" width="8.5" style="121" customWidth="1"/>
    <col min="478" max="478" width="12.19921875" style="121" customWidth="1"/>
    <col min="479" max="479" width="8.5" style="121" customWidth="1"/>
    <col min="480" max="480" width="10.5" style="121" customWidth="1"/>
    <col min="481" max="724" width="8.5" style="121" customWidth="1"/>
    <col min="725" max="725" width="3.19921875" style="121" customWidth="1"/>
    <col min="726" max="726" width="5.09765625" style="121" customWidth="1"/>
    <col min="727" max="727" width="20.69921875" style="121" customWidth="1"/>
    <col min="728" max="728" width="17.59765625" style="121" customWidth="1"/>
    <col min="729" max="729" width="8" style="121" customWidth="1"/>
    <col min="730" max="730" width="10.69921875" style="121" hidden="1" customWidth="1"/>
    <col min="731" max="731" width="10.8984375" style="121" customWidth="1"/>
    <col min="732" max="732" width="14.69921875" style="121" customWidth="1"/>
    <col min="733" max="733" width="8.5" style="121" customWidth="1"/>
    <col min="734" max="734" width="12.19921875" style="121" customWidth="1"/>
    <col min="735" max="735" width="8.5" style="121" customWidth="1"/>
    <col min="736" max="736" width="10.5" style="121" customWidth="1"/>
    <col min="737" max="980" width="8.5" style="121" customWidth="1"/>
    <col min="981" max="981" width="3.19921875" style="121" customWidth="1"/>
    <col min="982" max="982" width="5.09765625" style="121" customWidth="1"/>
    <col min="983" max="983" width="20.69921875" style="121" customWidth="1"/>
    <col min="984" max="984" width="17.59765625" style="121" customWidth="1"/>
    <col min="985" max="985" width="8" style="121" customWidth="1"/>
    <col min="986" max="986" width="10.69921875" style="121" hidden="1" customWidth="1"/>
    <col min="987" max="987" width="10.8984375" style="121" customWidth="1"/>
    <col min="988" max="988" width="14.69921875" style="121" customWidth="1"/>
    <col min="989" max="989" width="8.5" style="121" customWidth="1"/>
    <col min="990" max="990" width="12.19921875" style="121" customWidth="1"/>
    <col min="991" max="991" width="8.5" style="121" customWidth="1"/>
    <col min="992" max="992" width="10.5" style="121" customWidth="1"/>
    <col min="993" max="1023" width="8.5" style="121" customWidth="1"/>
    <col min="1024" max="1024" width="11" style="52" customWidth="1"/>
    <col min="1025" max="16384" width="11" style="52"/>
  </cols>
  <sheetData>
    <row r="1" spans="1:37" ht="15.75" customHeight="1">
      <c r="A1" s="42"/>
      <c r="B1" s="43"/>
      <c r="C1" s="44"/>
      <c r="D1" s="125"/>
      <c r="E1" s="46"/>
      <c r="F1" s="45" t="s">
        <v>5</v>
      </c>
      <c r="G1" s="125"/>
      <c r="H1" s="126"/>
      <c r="I1" s="47" t="s">
        <v>6</v>
      </c>
      <c r="J1" s="127"/>
      <c r="K1" s="48" t="s">
        <v>7</v>
      </c>
      <c r="L1" s="51"/>
      <c r="M1" s="51"/>
      <c r="N1" s="51"/>
      <c r="O1" s="51"/>
      <c r="P1" s="51"/>
      <c r="Q1" s="51"/>
      <c r="R1" s="51"/>
      <c r="S1" s="51"/>
      <c r="T1" s="51"/>
      <c r="U1" s="51"/>
      <c r="V1" s="51"/>
      <c r="W1" s="51"/>
      <c r="X1" s="51"/>
      <c r="Y1" s="51"/>
      <c r="Z1" s="51"/>
      <c r="AF1" s="49"/>
      <c r="AG1" s="49"/>
      <c r="AH1" s="49"/>
      <c r="AI1" s="49"/>
      <c r="AJ1" s="49"/>
    </row>
    <row r="2" spans="1:37" ht="15.75" customHeight="1">
      <c r="A2" s="53"/>
      <c r="B2" s="54"/>
      <c r="C2" s="540" t="s">
        <v>202</v>
      </c>
      <c r="D2" s="541"/>
      <c r="E2" s="541"/>
      <c r="F2" s="541"/>
      <c r="G2" s="541"/>
      <c r="H2" s="542"/>
      <c r="I2" s="56" t="s">
        <v>9</v>
      </c>
      <c r="J2" s="128"/>
      <c r="K2" s="48">
        <v>2</v>
      </c>
      <c r="L2" s="51"/>
      <c r="M2" s="51"/>
      <c r="N2" s="51"/>
      <c r="O2" s="51"/>
      <c r="P2" s="51"/>
      <c r="Q2" s="51"/>
      <c r="R2" s="51"/>
      <c r="S2" s="51"/>
      <c r="T2" s="51"/>
      <c r="U2" s="51"/>
      <c r="V2" s="51"/>
      <c r="W2" s="51"/>
      <c r="X2" s="51"/>
      <c r="Y2" s="51"/>
      <c r="Z2" s="51"/>
      <c r="AF2" s="49"/>
      <c r="AG2" s="49"/>
      <c r="AH2" s="49"/>
      <c r="AI2" s="49"/>
      <c r="AJ2" s="49"/>
    </row>
    <row r="3" spans="1:37" ht="15" customHeight="1">
      <c r="A3" s="53"/>
      <c r="B3" s="54"/>
      <c r="C3" s="531" t="s">
        <v>203</v>
      </c>
      <c r="D3" s="532"/>
      <c r="E3" s="532"/>
      <c r="F3" s="532"/>
      <c r="G3" s="532"/>
      <c r="H3" s="533"/>
      <c r="I3" s="59" t="s">
        <v>94</v>
      </c>
      <c r="J3" s="129"/>
      <c r="K3" s="130">
        <f>+Control!AF10</f>
        <v>44012</v>
      </c>
      <c r="L3" s="62"/>
      <c r="M3" s="51"/>
      <c r="N3" s="51"/>
      <c r="O3" s="51"/>
      <c r="P3" s="51"/>
      <c r="Q3" s="51"/>
      <c r="R3" s="51"/>
      <c r="S3" s="51"/>
      <c r="T3" s="51"/>
      <c r="U3" s="51"/>
      <c r="V3" s="51"/>
      <c r="W3" s="51"/>
      <c r="X3" s="51"/>
      <c r="Y3" s="51"/>
      <c r="Z3" s="51"/>
      <c r="AF3" s="61"/>
      <c r="AG3" s="61"/>
      <c r="AH3" s="61"/>
      <c r="AI3" s="61"/>
      <c r="AJ3" s="61"/>
    </row>
    <row r="4" spans="1:37" ht="15" customHeight="1">
      <c r="A4" s="63"/>
      <c r="B4" s="64"/>
      <c r="C4" s="543"/>
      <c r="D4" s="544"/>
      <c r="E4" s="544"/>
      <c r="F4" s="544"/>
      <c r="G4" s="544"/>
      <c r="H4" s="545"/>
      <c r="I4" s="66" t="s">
        <v>11</v>
      </c>
      <c r="J4" s="131"/>
      <c r="K4" s="48" t="s">
        <v>204</v>
      </c>
      <c r="L4" s="49"/>
      <c r="M4" s="51"/>
      <c r="N4" s="51"/>
      <c r="O4" s="51"/>
      <c r="P4" s="51"/>
      <c r="Q4" s="51"/>
      <c r="R4" s="51"/>
      <c r="S4" s="51"/>
      <c r="T4" s="51"/>
      <c r="U4" s="51"/>
      <c r="V4" s="51"/>
      <c r="W4" s="51"/>
      <c r="X4" s="51"/>
      <c r="Y4" s="51"/>
      <c r="Z4" s="51"/>
      <c r="AF4" s="49"/>
      <c r="AG4" s="49"/>
      <c r="AH4" s="49"/>
      <c r="AI4" s="49"/>
      <c r="AJ4" s="49"/>
    </row>
    <row r="6" spans="1:37" ht="14.4" thickBot="1"/>
    <row r="7" spans="1:37" ht="14.4" customHeight="1">
      <c r="A7" s="123"/>
      <c r="B7" s="537"/>
      <c r="C7" s="546" t="s">
        <v>278</v>
      </c>
      <c r="D7" s="546"/>
      <c r="E7" s="546"/>
      <c r="F7" s="546"/>
      <c r="G7" s="546"/>
      <c r="H7" s="546"/>
      <c r="I7" s="546"/>
      <c r="J7" s="546"/>
      <c r="K7" s="546"/>
      <c r="L7" s="546"/>
      <c r="M7" s="546"/>
      <c r="N7" s="546"/>
      <c r="O7" s="546"/>
      <c r="P7" s="546"/>
      <c r="Q7" s="546"/>
      <c r="R7" s="546"/>
      <c r="S7" s="546"/>
      <c r="T7" s="247"/>
      <c r="U7" s="247"/>
      <c r="V7" s="247"/>
      <c r="W7" s="247"/>
      <c r="X7" s="247"/>
      <c r="Y7" s="247"/>
      <c r="Z7" s="247"/>
      <c r="AA7" s="248"/>
    </row>
    <row r="8" spans="1:37" ht="13.95" customHeight="1">
      <c r="A8" s="123"/>
      <c r="B8" s="538"/>
      <c r="C8" s="547"/>
      <c r="D8" s="547"/>
      <c r="E8" s="547"/>
      <c r="F8" s="547"/>
      <c r="G8" s="547"/>
      <c r="H8" s="547"/>
      <c r="I8" s="547"/>
      <c r="J8" s="547"/>
      <c r="K8" s="547"/>
      <c r="L8" s="547"/>
      <c r="M8" s="547"/>
      <c r="N8" s="547"/>
      <c r="O8" s="547"/>
      <c r="P8" s="547"/>
      <c r="Q8" s="547"/>
      <c r="R8" s="547"/>
      <c r="S8" s="547"/>
      <c r="T8" s="249"/>
      <c r="U8" s="249"/>
      <c r="V8" s="249"/>
      <c r="W8" s="249"/>
      <c r="X8" s="249"/>
      <c r="Y8" s="249"/>
      <c r="Z8" s="249"/>
      <c r="AA8" s="250"/>
    </row>
    <row r="9" spans="1:37" ht="14.4" thickBot="1">
      <c r="A9" s="123"/>
      <c r="B9" s="539"/>
      <c r="C9" s="548" t="s">
        <v>205</v>
      </c>
      <c r="D9" s="548"/>
      <c r="E9" s="548"/>
      <c r="F9" s="548"/>
      <c r="G9" s="548"/>
      <c r="H9" s="548"/>
      <c r="I9" s="548"/>
      <c r="J9" s="548"/>
      <c r="K9" s="548"/>
      <c r="L9" s="548"/>
      <c r="M9" s="548"/>
      <c r="N9" s="548"/>
      <c r="O9" s="548"/>
      <c r="P9" s="548"/>
      <c r="Q9" s="548"/>
      <c r="R9" s="548"/>
      <c r="S9" s="548"/>
      <c r="T9" s="251"/>
      <c r="U9" s="251"/>
      <c r="V9" s="251"/>
      <c r="W9" s="251"/>
      <c r="X9" s="251"/>
      <c r="Y9" s="251"/>
      <c r="Z9" s="251"/>
      <c r="AA9" s="250"/>
    </row>
    <row r="10" spans="1:37" ht="25.5" customHeight="1" thickBot="1">
      <c r="B10" s="237" t="s">
        <v>206</v>
      </c>
      <c r="C10" s="132">
        <v>43845</v>
      </c>
      <c r="D10" s="132">
        <v>43860</v>
      </c>
      <c r="E10" s="132">
        <v>43876</v>
      </c>
      <c r="F10" s="132">
        <v>43890</v>
      </c>
      <c r="G10" s="132">
        <v>43905</v>
      </c>
      <c r="H10" s="132">
        <v>43920</v>
      </c>
      <c r="I10" s="132">
        <v>43936</v>
      </c>
      <c r="J10" s="132">
        <v>43951</v>
      </c>
      <c r="K10" s="132">
        <v>43966</v>
      </c>
      <c r="L10" s="132">
        <v>43981</v>
      </c>
      <c r="M10" s="132">
        <v>43997</v>
      </c>
      <c r="N10" s="132">
        <v>44012</v>
      </c>
      <c r="O10" s="132">
        <v>44027</v>
      </c>
      <c r="P10" s="132">
        <v>44042</v>
      </c>
      <c r="Q10" s="132">
        <v>44058</v>
      </c>
      <c r="R10" s="234">
        <v>44073</v>
      </c>
      <c r="S10" s="246">
        <v>44089</v>
      </c>
      <c r="T10" s="132">
        <v>44104</v>
      </c>
      <c r="U10" s="132">
        <v>44119</v>
      </c>
      <c r="V10" s="132">
        <v>44134</v>
      </c>
      <c r="W10" s="132">
        <v>44150</v>
      </c>
      <c r="X10" s="132">
        <v>44165</v>
      </c>
      <c r="Y10" s="132">
        <v>44180</v>
      </c>
      <c r="Z10" s="234">
        <v>44195</v>
      </c>
      <c r="AA10" s="293">
        <v>44211</v>
      </c>
      <c r="AB10" s="294">
        <v>44226</v>
      </c>
      <c r="AC10" s="294">
        <v>44242</v>
      </c>
      <c r="AD10" s="294">
        <v>43890</v>
      </c>
      <c r="AE10" s="294">
        <v>44270</v>
      </c>
      <c r="AF10" s="294">
        <v>44285</v>
      </c>
      <c r="AG10" s="294">
        <v>44301</v>
      </c>
      <c r="AH10" s="294">
        <v>44316</v>
      </c>
      <c r="AI10" s="295" t="s">
        <v>207</v>
      </c>
      <c r="AJ10" s="302" t="s">
        <v>206</v>
      </c>
      <c r="AK10" s="296"/>
    </row>
    <row r="11" spans="1:37">
      <c r="B11" s="238" t="s">
        <v>208</v>
      </c>
      <c r="C11" s="239">
        <v>48</v>
      </c>
      <c r="D11" s="239">
        <v>102</v>
      </c>
      <c r="E11" s="239">
        <v>102</v>
      </c>
      <c r="F11" s="239">
        <v>102</v>
      </c>
      <c r="G11" s="239">
        <v>102</v>
      </c>
      <c r="H11" s="239">
        <v>140</v>
      </c>
      <c r="I11" s="239">
        <v>232</v>
      </c>
      <c r="J11" s="240">
        <f>+(96*2)</f>
        <v>192</v>
      </c>
      <c r="K11" s="240">
        <f>+(96*2)+(20)</f>
        <v>212</v>
      </c>
      <c r="L11" s="240">
        <v>212</v>
      </c>
      <c r="M11" s="239">
        <v>212</v>
      </c>
      <c r="N11" s="239">
        <v>180</v>
      </c>
      <c r="O11" s="239">
        <v>180</v>
      </c>
      <c r="P11" s="239">
        <v>180</v>
      </c>
      <c r="Q11" s="239">
        <v>180</v>
      </c>
      <c r="R11" s="239">
        <v>180</v>
      </c>
      <c r="S11" s="241">
        <v>180</v>
      </c>
      <c r="T11" s="241">
        <f>48*4</f>
        <v>192</v>
      </c>
      <c r="U11" s="241">
        <f>48*4</f>
        <v>192</v>
      </c>
      <c r="V11" s="274">
        <v>180</v>
      </c>
      <c r="W11" s="274">
        <v>180</v>
      </c>
      <c r="X11" s="274">
        <v>212</v>
      </c>
      <c r="Y11" s="274">
        <v>216</v>
      </c>
      <c r="Z11" s="290">
        <v>212</v>
      </c>
      <c r="AA11" s="274">
        <v>220</v>
      </c>
      <c r="AB11" s="297"/>
      <c r="AC11" s="297"/>
      <c r="AD11" s="297"/>
      <c r="AE11" s="297"/>
      <c r="AF11" s="297"/>
      <c r="AG11" s="297"/>
      <c r="AH11" s="297"/>
      <c r="AI11" s="298">
        <f>SUM(C11:AH11)</f>
        <v>4340</v>
      </c>
      <c r="AJ11" s="303" t="s">
        <v>208</v>
      </c>
      <c r="AK11" s="304"/>
    </row>
    <row r="12" spans="1:37">
      <c r="B12" s="242" t="s">
        <v>209</v>
      </c>
      <c r="C12" s="133">
        <v>0</v>
      </c>
      <c r="D12" s="133">
        <v>0</v>
      </c>
      <c r="E12" s="133">
        <v>0</v>
      </c>
      <c r="F12" s="133">
        <v>0</v>
      </c>
      <c r="G12" s="133">
        <v>0</v>
      </c>
      <c r="H12" s="133">
        <v>7</v>
      </c>
      <c r="I12" s="133">
        <v>112</v>
      </c>
      <c r="J12" s="236">
        <f>+(96*2)</f>
        <v>192</v>
      </c>
      <c r="K12" s="236">
        <f>+(96*3)</f>
        <v>288</v>
      </c>
      <c r="L12" s="236">
        <v>220</v>
      </c>
      <c r="M12" s="133">
        <v>220</v>
      </c>
      <c r="N12" s="133">
        <v>220</v>
      </c>
      <c r="O12" s="133">
        <v>220</v>
      </c>
      <c r="P12" s="133">
        <v>200</v>
      </c>
      <c r="Q12" s="133">
        <v>200</v>
      </c>
      <c r="R12" s="133">
        <v>120</v>
      </c>
      <c r="S12" s="235">
        <v>120</v>
      </c>
      <c r="T12" s="235">
        <v>240</v>
      </c>
      <c r="U12" s="235">
        <v>231</v>
      </c>
      <c r="V12" s="275">
        <v>210</v>
      </c>
      <c r="W12" s="277">
        <v>220</v>
      </c>
      <c r="X12" s="277">
        <v>304</v>
      </c>
      <c r="Y12" s="277">
        <v>345</v>
      </c>
      <c r="Z12" s="291">
        <v>304</v>
      </c>
      <c r="AA12" s="277">
        <v>304</v>
      </c>
      <c r="AB12" s="292"/>
      <c r="AC12" s="292"/>
      <c r="AD12" s="292"/>
      <c r="AE12" s="292"/>
      <c r="AF12" s="292"/>
      <c r="AG12" s="292"/>
      <c r="AH12" s="292"/>
      <c r="AI12" s="299">
        <f>SUM(C12:AH12)</f>
        <v>4277</v>
      </c>
      <c r="AJ12" s="301" t="s">
        <v>209</v>
      </c>
      <c r="AK12" s="305"/>
    </row>
    <row r="13" spans="1:37" s="124" customFormat="1" thickBot="1">
      <c r="B13" s="243" t="s">
        <v>23</v>
      </c>
      <c r="C13" s="244">
        <f t="shared" ref="C13:R13" si="0">SUM(C11:C12)</f>
        <v>48</v>
      </c>
      <c r="D13" s="244">
        <f t="shared" si="0"/>
        <v>102</v>
      </c>
      <c r="E13" s="244">
        <f t="shared" si="0"/>
        <v>102</v>
      </c>
      <c r="F13" s="244">
        <f t="shared" si="0"/>
        <v>102</v>
      </c>
      <c r="G13" s="244">
        <f t="shared" si="0"/>
        <v>102</v>
      </c>
      <c r="H13" s="244">
        <f t="shared" si="0"/>
        <v>147</v>
      </c>
      <c r="I13" s="244">
        <f t="shared" si="0"/>
        <v>344</v>
      </c>
      <c r="J13" s="244">
        <f t="shared" si="0"/>
        <v>384</v>
      </c>
      <c r="K13" s="244">
        <f t="shared" si="0"/>
        <v>500</v>
      </c>
      <c r="L13" s="244">
        <f t="shared" si="0"/>
        <v>432</v>
      </c>
      <c r="M13" s="244">
        <f t="shared" si="0"/>
        <v>432</v>
      </c>
      <c r="N13" s="244">
        <f t="shared" si="0"/>
        <v>400</v>
      </c>
      <c r="O13" s="244">
        <f t="shared" si="0"/>
        <v>400</v>
      </c>
      <c r="P13" s="244">
        <f t="shared" si="0"/>
        <v>380</v>
      </c>
      <c r="Q13" s="244">
        <f t="shared" si="0"/>
        <v>380</v>
      </c>
      <c r="R13" s="244">
        <f t="shared" si="0"/>
        <v>300</v>
      </c>
      <c r="S13" s="245">
        <f t="shared" ref="S13:T13" si="1">SUM(S11:S12)</f>
        <v>300</v>
      </c>
      <c r="T13" s="245">
        <f t="shared" si="1"/>
        <v>432</v>
      </c>
      <c r="U13" s="245">
        <f t="shared" ref="U13:Y13" si="2">SUM(U11:U12)</f>
        <v>423</v>
      </c>
      <c r="V13" s="245">
        <f t="shared" si="2"/>
        <v>390</v>
      </c>
      <c r="W13" s="245">
        <f t="shared" si="2"/>
        <v>400</v>
      </c>
      <c r="X13" s="245">
        <f t="shared" si="2"/>
        <v>516</v>
      </c>
      <c r="Y13" s="245">
        <f t="shared" si="2"/>
        <v>561</v>
      </c>
      <c r="Z13" s="245">
        <f t="shared" ref="Z13:AH13" si="3">SUM(Z11:Z12)</f>
        <v>516</v>
      </c>
      <c r="AA13" s="245">
        <f t="shared" si="3"/>
        <v>524</v>
      </c>
      <c r="AB13" s="245">
        <f t="shared" si="3"/>
        <v>0</v>
      </c>
      <c r="AC13" s="245">
        <f t="shared" si="3"/>
        <v>0</v>
      </c>
      <c r="AD13" s="245">
        <f t="shared" si="3"/>
        <v>0</v>
      </c>
      <c r="AE13" s="245">
        <f t="shared" si="3"/>
        <v>0</v>
      </c>
      <c r="AF13" s="245">
        <f t="shared" si="3"/>
        <v>0</v>
      </c>
      <c r="AG13" s="245">
        <f t="shared" si="3"/>
        <v>0</v>
      </c>
      <c r="AH13" s="308">
        <f t="shared" si="3"/>
        <v>0</v>
      </c>
      <c r="AI13" s="300">
        <f>SUM(AI11:AI12)</f>
        <v>8617</v>
      </c>
      <c r="AJ13" s="306" t="s">
        <v>23</v>
      </c>
      <c r="AK13" s="307"/>
    </row>
    <row r="17" spans="2:2">
      <c r="B17" s="26"/>
    </row>
    <row r="18" spans="2:2">
      <c r="B18" s="26"/>
    </row>
    <row r="19" spans="2:2">
      <c r="B19" s="26"/>
    </row>
    <row r="20" spans="2:2">
      <c r="B20" s="26"/>
    </row>
    <row r="21" spans="2:2">
      <c r="B21" s="26"/>
    </row>
    <row r="22" spans="2:2">
      <c r="B22" s="26"/>
    </row>
    <row r="23" spans="2:2">
      <c r="B23" s="26"/>
    </row>
    <row r="24" spans="2:2">
      <c r="B24" s="26"/>
    </row>
    <row r="25" spans="2:2">
      <c r="B25" s="26"/>
    </row>
    <row r="26" spans="2:2">
      <c r="B26" s="26"/>
    </row>
    <row r="27" spans="2:2">
      <c r="B27" s="26"/>
    </row>
    <row r="28" spans="2:2">
      <c r="B28" s="26"/>
    </row>
    <row r="29" spans="2:2">
      <c r="B29" s="26"/>
    </row>
    <row r="30" spans="2:2">
      <c r="B30" s="26"/>
    </row>
    <row r="31" spans="2:2">
      <c r="B31" s="26"/>
    </row>
    <row r="32" spans="2:2">
      <c r="B32" s="26"/>
    </row>
    <row r="36" spans="2:38">
      <c r="B36" s="52"/>
      <c r="C36" s="52"/>
      <c r="D36" s="52"/>
      <c r="E36" s="52"/>
      <c r="F36" s="52"/>
      <c r="G36" s="52"/>
      <c r="H36" s="52"/>
    </row>
    <row r="37" spans="2:38">
      <c r="B37" s="52"/>
      <c r="C37" s="134" t="s">
        <v>210</v>
      </c>
      <c r="D37" s="52">
        <f>8*6</f>
        <v>48</v>
      </c>
      <c r="E37" s="52">
        <f>+D37*4</f>
        <v>192</v>
      </c>
      <c r="F37" s="52"/>
      <c r="G37" s="52"/>
      <c r="H37" s="52"/>
    </row>
    <row r="38" spans="2:38">
      <c r="B38" s="52"/>
      <c r="C38" s="134"/>
      <c r="D38" s="52"/>
      <c r="E38" s="52"/>
      <c r="F38" s="52"/>
      <c r="G38" s="52"/>
      <c r="H38" s="52"/>
    </row>
    <row r="39" spans="2:38">
      <c r="B39" s="52" t="s">
        <v>211</v>
      </c>
      <c r="C39" s="134"/>
      <c r="D39" s="52"/>
      <c r="E39" s="52"/>
      <c r="F39" s="52"/>
      <c r="G39" s="52"/>
      <c r="H39" s="52"/>
    </row>
    <row r="40" spans="2:38">
      <c r="B40" s="74"/>
      <c r="C40" s="74" t="s">
        <v>212</v>
      </c>
      <c r="D40" s="74" t="s">
        <v>213</v>
      </c>
      <c r="E40" s="74" t="s">
        <v>214</v>
      </c>
      <c r="F40" s="135" t="s">
        <v>215</v>
      </c>
      <c r="G40" s="136" t="s">
        <v>216</v>
      </c>
      <c r="H40" s="136" t="s">
        <v>217</v>
      </c>
      <c r="I40" s="137" t="s">
        <v>218</v>
      </c>
      <c r="J40" s="137" t="s">
        <v>219</v>
      </c>
      <c r="K40" s="137" t="s">
        <v>220</v>
      </c>
      <c r="L40" s="137" t="s">
        <v>221</v>
      </c>
      <c r="M40" s="137" t="s">
        <v>222</v>
      </c>
      <c r="N40" s="137" t="s">
        <v>223</v>
      </c>
      <c r="O40" s="137" t="s">
        <v>224</v>
      </c>
      <c r="P40" s="137" t="s">
        <v>225</v>
      </c>
      <c r="Q40" s="137" t="s">
        <v>226</v>
      </c>
    </row>
    <row r="41" spans="2:38">
      <c r="B41" s="52" t="s">
        <v>227</v>
      </c>
      <c r="C41" s="74">
        <v>8</v>
      </c>
      <c r="D41" s="74">
        <f>+$E$37*C41</f>
        <v>1536</v>
      </c>
      <c r="E41" s="74">
        <v>4.5</v>
      </c>
      <c r="F41" s="138"/>
      <c r="G41" s="138"/>
      <c r="H41" s="139"/>
      <c r="I41" s="138">
        <v>384</v>
      </c>
      <c r="J41" s="138">
        <v>384</v>
      </c>
      <c r="K41" s="138">
        <v>1536</v>
      </c>
      <c r="L41" s="138">
        <v>1536</v>
      </c>
      <c r="M41" s="138">
        <v>1536</v>
      </c>
      <c r="N41" s="138">
        <v>1536</v>
      </c>
      <c r="O41" s="138"/>
      <c r="P41" s="138"/>
      <c r="Q41" s="138"/>
      <c r="R41" s="74">
        <f>+D41*E41</f>
        <v>6912</v>
      </c>
      <c r="S41" s="52" t="s">
        <v>228</v>
      </c>
    </row>
    <row r="42" spans="2:38">
      <c r="B42" s="52" t="s">
        <v>229</v>
      </c>
      <c r="C42" s="74">
        <v>4</v>
      </c>
      <c r="D42" s="74">
        <f>+$E$37*C42</f>
        <v>768</v>
      </c>
      <c r="E42" s="74">
        <f>3.5+2</f>
        <v>5.5</v>
      </c>
      <c r="F42" s="138"/>
      <c r="G42" s="138"/>
      <c r="H42" s="139"/>
      <c r="I42" s="138"/>
      <c r="J42" s="138">
        <v>384</v>
      </c>
      <c r="K42" s="138">
        <v>768</v>
      </c>
      <c r="L42" s="138">
        <v>768</v>
      </c>
      <c r="M42" s="138">
        <v>768</v>
      </c>
      <c r="N42" s="138">
        <v>768</v>
      </c>
      <c r="O42" s="138">
        <v>768</v>
      </c>
      <c r="P42" s="138"/>
      <c r="Q42" s="138"/>
      <c r="R42" s="74">
        <f>+D42*E42</f>
        <v>4224</v>
      </c>
      <c r="S42" s="52" t="s">
        <v>228</v>
      </c>
    </row>
    <row r="43" spans="2:38">
      <c r="B43" s="52" t="s">
        <v>230</v>
      </c>
      <c r="C43" s="74">
        <v>3</v>
      </c>
      <c r="D43" s="74">
        <f>+$E$37*C43</f>
        <v>576</v>
      </c>
      <c r="E43" s="74">
        <v>3</v>
      </c>
      <c r="F43" s="138"/>
      <c r="G43" s="138"/>
      <c r="H43" s="139"/>
      <c r="I43" s="138">
        <v>576</v>
      </c>
      <c r="J43" s="138">
        <v>576</v>
      </c>
      <c r="K43" s="138"/>
      <c r="L43" s="138"/>
      <c r="M43" s="138"/>
      <c r="N43" s="138"/>
      <c r="O43" s="138"/>
      <c r="P43" s="138"/>
      <c r="Q43" s="138"/>
      <c r="R43" s="74">
        <f>+D43*E43</f>
        <v>1728</v>
      </c>
      <c r="S43" s="52" t="s">
        <v>228</v>
      </c>
    </row>
    <row r="44" spans="2:38">
      <c r="B44" s="52"/>
      <c r="C44" s="52"/>
      <c r="D44" s="52"/>
      <c r="E44" s="52"/>
      <c r="F44" s="138"/>
      <c r="G44" s="138"/>
      <c r="H44" s="139"/>
      <c r="I44" s="138"/>
      <c r="J44" s="138"/>
      <c r="K44" s="138"/>
      <c r="L44" s="138"/>
      <c r="M44" s="138"/>
      <c r="N44" s="138"/>
      <c r="O44" s="138"/>
      <c r="P44" s="138"/>
      <c r="Q44" s="138"/>
      <c r="R44" s="140">
        <f>SUM(R41:R43)</f>
        <v>12864</v>
      </c>
      <c r="S44" s="52" t="s">
        <v>228</v>
      </c>
    </row>
    <row r="45" spans="2:38">
      <c r="B45" s="52"/>
      <c r="C45" s="52"/>
      <c r="D45" s="52"/>
      <c r="E45" s="52"/>
      <c r="F45" s="52"/>
      <c r="G45" s="52"/>
      <c r="H45" s="52"/>
    </row>
    <row r="46" spans="2:38">
      <c r="B46" s="52"/>
      <c r="C46" s="52"/>
      <c r="D46" s="52"/>
      <c r="E46" s="52"/>
      <c r="F46" s="52"/>
      <c r="G46" s="52"/>
      <c r="H46" s="52"/>
    </row>
    <row r="47" spans="2:38">
      <c r="B47" s="52" t="s">
        <v>231</v>
      </c>
      <c r="C47" s="134"/>
      <c r="D47" s="52"/>
      <c r="E47" s="52"/>
      <c r="F47" s="52"/>
      <c r="G47" s="52"/>
      <c r="H47" s="52"/>
    </row>
    <row r="48" spans="2:38">
      <c r="B48" s="74"/>
      <c r="C48" s="74" t="s">
        <v>212</v>
      </c>
      <c r="D48" s="74" t="s">
        <v>213</v>
      </c>
      <c r="E48" s="74" t="s">
        <v>214</v>
      </c>
      <c r="F48" s="135" t="s">
        <v>215</v>
      </c>
      <c r="G48" s="136" t="s">
        <v>216</v>
      </c>
      <c r="H48" s="136" t="s">
        <v>217</v>
      </c>
      <c r="I48" s="137" t="s">
        <v>218</v>
      </c>
      <c r="J48" s="137" t="s">
        <v>219</v>
      </c>
      <c r="K48" s="137" t="s">
        <v>220</v>
      </c>
      <c r="L48" s="137" t="s">
        <v>221</v>
      </c>
      <c r="M48" s="137" t="s">
        <v>222</v>
      </c>
      <c r="N48" s="137" t="s">
        <v>223</v>
      </c>
      <c r="O48" s="137" t="s">
        <v>224</v>
      </c>
      <c r="P48" s="137" t="s">
        <v>225</v>
      </c>
      <c r="Q48" s="137" t="s">
        <v>226</v>
      </c>
      <c r="R48" s="141"/>
      <c r="S48" s="141"/>
      <c r="T48" s="141"/>
      <c r="U48" s="141"/>
      <c r="V48" s="141"/>
      <c r="W48" s="141"/>
      <c r="X48" s="141"/>
      <c r="Y48" s="141"/>
      <c r="Z48" s="141"/>
      <c r="AA48" s="141"/>
      <c r="AB48" s="141"/>
      <c r="AC48" s="141"/>
      <c r="AD48" s="141"/>
      <c r="AE48" s="141"/>
      <c r="AF48" s="141"/>
      <c r="AG48" s="141"/>
      <c r="AH48" s="141"/>
      <c r="AI48" s="141"/>
      <c r="AJ48" s="141"/>
      <c r="AK48" s="141"/>
      <c r="AL48" s="141"/>
    </row>
    <row r="49" spans="2:19">
      <c r="B49" s="52" t="s">
        <v>232</v>
      </c>
      <c r="C49" s="74">
        <v>1</v>
      </c>
      <c r="D49" s="74">
        <f>+$E$37*C49</f>
        <v>192</v>
      </c>
      <c r="E49" s="74">
        <v>12</v>
      </c>
      <c r="F49" s="138">
        <v>192</v>
      </c>
      <c r="G49" s="138">
        <v>192</v>
      </c>
      <c r="H49" s="138">
        <v>192</v>
      </c>
      <c r="I49" s="138">
        <v>192</v>
      </c>
      <c r="J49" s="138">
        <v>192</v>
      </c>
      <c r="K49" s="138">
        <v>192</v>
      </c>
      <c r="L49" s="138">
        <v>192</v>
      </c>
      <c r="M49" s="138">
        <v>192</v>
      </c>
      <c r="N49" s="138">
        <v>192</v>
      </c>
      <c r="O49" s="138">
        <v>192</v>
      </c>
      <c r="P49" s="138">
        <v>192</v>
      </c>
      <c r="Q49" s="138">
        <v>192</v>
      </c>
      <c r="R49" s="74">
        <f>+D49*E49</f>
        <v>2304</v>
      </c>
      <c r="S49" s="52" t="s">
        <v>228</v>
      </c>
    </row>
    <row r="50" spans="2:19">
      <c r="B50" s="52" t="s">
        <v>233</v>
      </c>
      <c r="C50" s="74">
        <v>1</v>
      </c>
      <c r="D50" s="74">
        <f>+$E$37*C50</f>
        <v>192</v>
      </c>
      <c r="E50" s="74">
        <v>10</v>
      </c>
      <c r="F50" s="138"/>
      <c r="G50" s="138">
        <v>192</v>
      </c>
      <c r="H50" s="138">
        <v>192</v>
      </c>
      <c r="I50" s="138">
        <v>192</v>
      </c>
      <c r="J50" s="138">
        <v>192</v>
      </c>
      <c r="K50" s="138">
        <v>192</v>
      </c>
      <c r="L50" s="138">
        <v>192</v>
      </c>
      <c r="M50" s="138">
        <v>192</v>
      </c>
      <c r="N50" s="138">
        <v>192</v>
      </c>
      <c r="O50" s="138">
        <v>192</v>
      </c>
      <c r="P50" s="138">
        <v>192</v>
      </c>
      <c r="Q50" s="138"/>
      <c r="R50" s="74">
        <f>+D50*E50</f>
        <v>1920</v>
      </c>
      <c r="S50" s="52" t="s">
        <v>228</v>
      </c>
    </row>
    <row r="51" spans="2:19">
      <c r="B51" s="52" t="s">
        <v>234</v>
      </c>
      <c r="C51" s="74">
        <v>1</v>
      </c>
      <c r="D51" s="74">
        <f>+$E$37*C51</f>
        <v>192</v>
      </c>
      <c r="E51" s="74">
        <v>12</v>
      </c>
      <c r="F51" s="138">
        <v>48</v>
      </c>
      <c r="G51" s="138">
        <v>48</v>
      </c>
      <c r="H51" s="138">
        <v>48</v>
      </c>
      <c r="I51" s="138">
        <v>48</v>
      </c>
      <c r="J51" s="138">
        <v>48</v>
      </c>
      <c r="K51" s="138">
        <v>48</v>
      </c>
      <c r="L51" s="138">
        <v>48</v>
      </c>
      <c r="M51" s="138">
        <v>48</v>
      </c>
      <c r="N51" s="138">
        <v>48</v>
      </c>
      <c r="O51" s="138">
        <v>48</v>
      </c>
      <c r="P51" s="138">
        <v>48</v>
      </c>
      <c r="Q51" s="138">
        <v>48</v>
      </c>
      <c r="R51" s="74">
        <f>+D51*E51</f>
        <v>2304</v>
      </c>
      <c r="S51" s="52" t="s">
        <v>228</v>
      </c>
    </row>
    <row r="52" spans="2:19">
      <c r="B52" s="52" t="s">
        <v>235</v>
      </c>
      <c r="C52" s="74">
        <v>1</v>
      </c>
      <c r="D52" s="74">
        <f>+$E$37*C52</f>
        <v>192</v>
      </c>
      <c r="E52" s="74">
        <v>1.2</v>
      </c>
      <c r="F52" s="138">
        <v>19.2</v>
      </c>
      <c r="G52" s="138">
        <v>19.2</v>
      </c>
      <c r="H52" s="138">
        <v>19.2</v>
      </c>
      <c r="I52" s="138">
        <v>19.2</v>
      </c>
      <c r="J52" s="138">
        <v>19.2</v>
      </c>
      <c r="K52" s="138">
        <v>19.2</v>
      </c>
      <c r="L52" s="138">
        <v>19.2</v>
      </c>
      <c r="M52" s="138">
        <v>19.2</v>
      </c>
      <c r="N52" s="138">
        <v>19.2</v>
      </c>
      <c r="O52" s="138">
        <v>19.2</v>
      </c>
      <c r="P52" s="138">
        <v>19.2</v>
      </c>
      <c r="Q52" s="138">
        <v>19.2</v>
      </c>
      <c r="R52" s="74">
        <f>+D52*E52</f>
        <v>230.39999999999998</v>
      </c>
      <c r="S52" s="52" t="s">
        <v>228</v>
      </c>
    </row>
    <row r="53" spans="2:19">
      <c r="B53" s="52"/>
      <c r="C53" s="52"/>
      <c r="D53" s="52"/>
      <c r="E53" s="52"/>
      <c r="H53" s="52"/>
      <c r="R53" s="140">
        <f>SUM(R49:R52)</f>
        <v>6758.4</v>
      </c>
      <c r="S53" s="52" t="s">
        <v>228</v>
      </c>
    </row>
    <row r="54" spans="2:19">
      <c r="B54" s="52"/>
      <c r="C54" s="52"/>
      <c r="D54" s="52"/>
      <c r="E54" s="52"/>
      <c r="F54" s="52"/>
      <c r="G54" s="52"/>
      <c r="H54" s="52"/>
    </row>
    <row r="55" spans="2:19">
      <c r="B55" s="52"/>
      <c r="C55" s="52"/>
      <c r="D55" s="52"/>
      <c r="E55" s="52"/>
      <c r="F55" s="52"/>
      <c r="G55" s="52"/>
      <c r="H55" s="52"/>
    </row>
  </sheetData>
  <mergeCells count="5">
    <mergeCell ref="B7:B9"/>
    <mergeCell ref="C2:H2"/>
    <mergeCell ref="C3:H4"/>
    <mergeCell ref="C7:S8"/>
    <mergeCell ref="C9:S9"/>
  </mergeCells>
  <pageMargins left="0.70866141732283516" right="0.70866141732283516" top="1.1417322834645671" bottom="1.1417322834645671" header="0.74803149606299213" footer="0.74803149606299213"/>
  <pageSetup paperSize="0" fitToWidth="0" fitToHeight="0" orientation="landscape" horizontalDpi="0" verticalDpi="0" copies="0"/>
  <headerFooter alignWithMargins="0"/>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41"/>
  <sheetViews>
    <sheetView zoomScaleNormal="100" workbookViewId="0">
      <selection activeCell="AA22" sqref="AA22:AF22"/>
    </sheetView>
  </sheetViews>
  <sheetFormatPr baseColWidth="10" defaultColWidth="11" defaultRowHeight="13.8"/>
  <cols>
    <col min="1" max="1" width="3.3984375" style="206" customWidth="1"/>
    <col min="2" max="2" width="6.8984375" style="206" customWidth="1"/>
    <col min="3" max="3" width="5.5" style="206" customWidth="1"/>
    <col min="4" max="4" width="5.19921875" style="206" customWidth="1"/>
    <col min="5" max="7" width="4" style="206" customWidth="1"/>
    <col min="8" max="8" width="4.5" style="206" customWidth="1"/>
    <col min="9" max="9" width="3.3984375" style="206" customWidth="1"/>
    <col min="10" max="10" width="5.19921875" style="206" customWidth="1"/>
    <col min="11" max="11" width="5.59765625" style="206" customWidth="1"/>
    <col min="12" max="12" width="3.3984375" style="206" customWidth="1"/>
    <col min="13" max="13" width="4.19921875" style="206" customWidth="1"/>
    <col min="14" max="14" width="5.19921875" style="206" customWidth="1"/>
    <col min="15" max="18" width="3.3984375" style="206" customWidth="1"/>
    <col min="19" max="19" width="2" style="206" customWidth="1"/>
    <col min="20" max="26" width="3.3984375" style="206" customWidth="1"/>
    <col min="27" max="27" width="4.19921875" style="206" customWidth="1"/>
    <col min="28" max="29" width="3.3984375" style="206" customWidth="1"/>
    <col min="30" max="30" width="3.8984375" style="206" customWidth="1"/>
    <col min="31" max="32" width="3.3984375" style="206" customWidth="1"/>
    <col min="33" max="33" width="4.3984375" style="206" customWidth="1"/>
    <col min="34" max="34" width="3.3984375" style="206" customWidth="1"/>
    <col min="35" max="35" width="4.69921875" style="206" customWidth="1"/>
    <col min="36" max="36" width="5.09765625" style="206" customWidth="1"/>
    <col min="37" max="37" width="3.3984375" style="206" hidden="1" customWidth="1"/>
    <col min="38" max="38" width="4.8984375" style="206" customWidth="1"/>
    <col min="39" max="39" width="4.5" style="206" customWidth="1"/>
    <col min="40" max="40" width="3.3984375" style="206" customWidth="1"/>
    <col min="41" max="41" width="5.8984375" style="206" customWidth="1"/>
    <col min="42" max="50" width="3.3984375" style="206" customWidth="1"/>
    <col min="51" max="1024" width="9.8984375" style="206" customWidth="1"/>
    <col min="1025" max="1025" width="11" style="206" customWidth="1"/>
    <col min="1026" max="16384" width="11" style="206"/>
  </cols>
  <sheetData>
    <row r="1" spans="1:38" ht="14.4" thickBot="1">
      <c r="A1" s="324"/>
      <c r="B1" s="324"/>
      <c r="C1" s="324"/>
      <c r="D1" s="324"/>
      <c r="E1" s="324"/>
      <c r="F1" s="324"/>
      <c r="G1" s="324"/>
      <c r="H1" s="580" t="s">
        <v>5</v>
      </c>
      <c r="I1" s="580"/>
      <c r="J1" s="580"/>
      <c r="K1" s="580"/>
      <c r="L1" s="580"/>
      <c r="M1" s="580"/>
      <c r="N1" s="580"/>
      <c r="O1" s="580"/>
      <c r="P1" s="580"/>
      <c r="Q1" s="580"/>
      <c r="R1" s="580"/>
      <c r="S1" s="580"/>
      <c r="T1" s="580"/>
      <c r="U1" s="580"/>
      <c r="V1" s="580"/>
      <c r="W1" s="580"/>
      <c r="X1" s="580"/>
      <c r="Y1" s="580"/>
      <c r="Z1" s="580"/>
      <c r="AA1" s="332" t="s">
        <v>6</v>
      </c>
      <c r="AB1" s="332"/>
      <c r="AC1" s="332"/>
      <c r="AD1" s="332"/>
      <c r="AE1" s="333" t="s">
        <v>7</v>
      </c>
      <c r="AF1" s="333"/>
      <c r="AG1" s="333"/>
      <c r="AH1" s="333"/>
      <c r="AI1" s="333"/>
      <c r="AJ1" s="333"/>
      <c r="AK1"/>
    </row>
    <row r="2" spans="1:38" ht="14.4" thickBot="1">
      <c r="A2" s="324"/>
      <c r="B2" s="324"/>
      <c r="C2" s="324"/>
      <c r="D2" s="324"/>
      <c r="E2" s="324"/>
      <c r="F2" s="324"/>
      <c r="G2" s="324"/>
      <c r="H2" s="330" t="s">
        <v>236</v>
      </c>
      <c r="I2" s="330"/>
      <c r="J2" s="330"/>
      <c r="K2" s="330"/>
      <c r="L2" s="330"/>
      <c r="M2" s="330"/>
      <c r="N2" s="330"/>
      <c r="O2" s="330"/>
      <c r="P2" s="330"/>
      <c r="Q2" s="330"/>
      <c r="R2" s="330"/>
      <c r="S2" s="330"/>
      <c r="T2" s="330"/>
      <c r="U2" s="330"/>
      <c r="V2" s="330"/>
      <c r="W2" s="330"/>
      <c r="X2" s="330"/>
      <c r="Y2" s="330"/>
      <c r="Z2" s="330"/>
      <c r="AA2" s="332" t="s">
        <v>9</v>
      </c>
      <c r="AB2" s="332"/>
      <c r="AC2" s="332"/>
      <c r="AD2" s="332"/>
      <c r="AE2" s="333">
        <v>2</v>
      </c>
      <c r="AF2" s="333"/>
      <c r="AG2" s="333"/>
      <c r="AH2" s="333"/>
      <c r="AI2" s="333"/>
      <c r="AJ2" s="333"/>
      <c r="AK2"/>
    </row>
    <row r="3" spans="1:38" ht="26.25" customHeight="1" thickBot="1">
      <c r="A3" s="324"/>
      <c r="B3" s="324"/>
      <c r="C3" s="324"/>
      <c r="D3" s="324"/>
      <c r="E3" s="324"/>
      <c r="F3" s="324"/>
      <c r="G3" s="324"/>
      <c r="H3" s="330"/>
      <c r="I3" s="330"/>
      <c r="J3" s="330"/>
      <c r="K3" s="330"/>
      <c r="L3" s="330"/>
      <c r="M3" s="330"/>
      <c r="N3" s="330"/>
      <c r="O3" s="330"/>
      <c r="P3" s="330"/>
      <c r="Q3" s="330"/>
      <c r="R3" s="330"/>
      <c r="S3" s="330"/>
      <c r="T3" s="330"/>
      <c r="U3" s="330"/>
      <c r="V3" s="330"/>
      <c r="W3" s="330"/>
      <c r="X3" s="330"/>
      <c r="Y3" s="330"/>
      <c r="Z3" s="330"/>
      <c r="AA3" s="581" t="s">
        <v>94</v>
      </c>
      <c r="AB3" s="581"/>
      <c r="AC3" s="581"/>
      <c r="AD3" s="581"/>
      <c r="AE3" s="336">
        <f>+[2]Control!AF10</f>
        <v>43981</v>
      </c>
      <c r="AF3" s="336"/>
      <c r="AG3" s="336"/>
      <c r="AH3" s="336"/>
      <c r="AI3" s="336"/>
      <c r="AJ3" s="336"/>
      <c r="AK3"/>
    </row>
    <row r="4" spans="1:38" ht="15.75" customHeight="1" thickBot="1">
      <c r="A4" s="324"/>
      <c r="B4" s="324"/>
      <c r="C4" s="324"/>
      <c r="D4" s="324"/>
      <c r="E4" s="324"/>
      <c r="F4" s="324"/>
      <c r="G4" s="324"/>
      <c r="H4" s="330"/>
      <c r="I4" s="330"/>
      <c r="J4" s="330"/>
      <c r="K4" s="330"/>
      <c r="L4" s="330"/>
      <c r="M4" s="330"/>
      <c r="N4" s="330"/>
      <c r="O4" s="330"/>
      <c r="P4" s="330"/>
      <c r="Q4" s="330"/>
      <c r="R4" s="330"/>
      <c r="S4" s="330"/>
      <c r="T4" s="330"/>
      <c r="U4" s="330"/>
      <c r="V4" s="330"/>
      <c r="W4" s="330"/>
      <c r="X4" s="330"/>
      <c r="Y4" s="330"/>
      <c r="Z4" s="330"/>
      <c r="AA4" s="582" t="s">
        <v>11</v>
      </c>
      <c r="AB4" s="582"/>
      <c r="AC4" s="582"/>
      <c r="AD4" s="582"/>
      <c r="AE4" s="333" t="s">
        <v>237</v>
      </c>
      <c r="AF4" s="333"/>
      <c r="AG4" s="333"/>
      <c r="AH4" s="333"/>
      <c r="AI4" s="333"/>
      <c r="AJ4" s="333"/>
      <c r="AK4"/>
    </row>
    <row r="5" spans="1:38" ht="10.65" customHeight="1"/>
    <row r="6" spans="1:38" ht="10.65" customHeight="1" thickBot="1"/>
    <row r="7" spans="1:38" ht="18.899999999999999" customHeight="1" thickBot="1">
      <c r="A7" s="451"/>
      <c r="B7" s="451"/>
      <c r="C7" s="451"/>
      <c r="D7" s="451"/>
      <c r="E7" s="451"/>
      <c r="F7" s="451"/>
      <c r="G7" s="451"/>
      <c r="H7" s="451"/>
      <c r="I7" s="451"/>
      <c r="J7" s="451"/>
      <c r="K7" s="451"/>
      <c r="L7" s="451"/>
      <c r="M7" s="451"/>
      <c r="N7" s="451"/>
      <c r="O7" s="451"/>
      <c r="P7" s="451"/>
      <c r="Q7" s="451"/>
      <c r="R7" s="451"/>
      <c r="S7" s="451"/>
      <c r="T7" s="451"/>
      <c r="U7" s="451"/>
      <c r="V7" s="451"/>
      <c r="W7" s="451"/>
      <c r="X7" s="451"/>
      <c r="Y7" s="451"/>
      <c r="Z7" s="451"/>
      <c r="AA7" s="451"/>
      <c r="AB7" s="451"/>
      <c r="AC7" s="451"/>
      <c r="AD7" s="451"/>
      <c r="AE7" s="451"/>
      <c r="AF7" s="451"/>
      <c r="AG7" s="451"/>
      <c r="AH7" s="451"/>
      <c r="AI7" s="451"/>
      <c r="AJ7" s="451"/>
      <c r="AK7"/>
    </row>
    <row r="8" spans="1:38" ht="18" customHeight="1" thickBot="1">
      <c r="A8" s="342" t="s">
        <v>238</v>
      </c>
      <c r="B8" s="342"/>
      <c r="C8" s="342"/>
      <c r="D8" s="342"/>
      <c r="E8" s="342"/>
      <c r="F8" s="342"/>
      <c r="G8" s="342"/>
      <c r="H8" s="342"/>
      <c r="I8" s="342"/>
      <c r="J8" s="342"/>
      <c r="K8" s="342"/>
      <c r="L8" s="342"/>
      <c r="M8" s="342"/>
      <c r="N8" s="342"/>
      <c r="O8" s="342"/>
      <c r="P8" s="342"/>
      <c r="Q8" s="342"/>
      <c r="R8" s="342"/>
      <c r="S8" s="342"/>
      <c r="T8" s="342"/>
      <c r="U8" s="342"/>
      <c r="V8" s="342"/>
      <c r="W8" s="342"/>
      <c r="X8" s="342"/>
      <c r="Y8" s="342"/>
      <c r="Z8" s="342"/>
      <c r="AA8" s="342"/>
      <c r="AB8" s="342"/>
      <c r="AC8" s="342"/>
      <c r="AD8" s="342"/>
      <c r="AE8" s="342"/>
      <c r="AF8" s="342"/>
      <c r="AG8" s="342"/>
      <c r="AH8" s="342"/>
      <c r="AI8" s="342"/>
      <c r="AJ8" s="342"/>
      <c r="AK8" s="38"/>
      <c r="AL8" s="119"/>
    </row>
    <row r="9" spans="1:38" ht="33.6" customHeight="1" thickBot="1">
      <c r="A9" s="578" t="s">
        <v>239</v>
      </c>
      <c r="B9" s="578"/>
      <c r="C9" s="578"/>
      <c r="D9" s="578"/>
      <c r="E9" s="578"/>
      <c r="F9" s="578"/>
      <c r="G9" s="578"/>
      <c r="H9" s="578" t="s">
        <v>240</v>
      </c>
      <c r="I9" s="578"/>
      <c r="J9" s="578"/>
      <c r="K9" s="578"/>
      <c r="L9" s="578"/>
      <c r="M9" s="578"/>
      <c r="N9" s="578"/>
      <c r="O9" s="578" t="s">
        <v>241</v>
      </c>
      <c r="P9" s="578"/>
      <c r="Q9" s="578"/>
      <c r="R9" s="578"/>
      <c r="S9" s="578"/>
      <c r="T9" s="578"/>
      <c r="U9" s="578"/>
      <c r="V9" s="578" t="s">
        <v>242</v>
      </c>
      <c r="W9" s="578"/>
      <c r="X9" s="578"/>
      <c r="Y9" s="578"/>
      <c r="Z9" s="578"/>
      <c r="AA9" s="578"/>
      <c r="AB9" s="578"/>
      <c r="AC9" s="579" t="s">
        <v>243</v>
      </c>
      <c r="AD9" s="579"/>
      <c r="AE9" s="579"/>
      <c r="AF9" s="579"/>
      <c r="AG9" s="579"/>
      <c r="AH9" s="579"/>
      <c r="AI9" s="579"/>
      <c r="AJ9" s="579"/>
      <c r="AK9"/>
    </row>
    <row r="10" spans="1:38" ht="18" customHeight="1">
      <c r="A10" s="362" t="s">
        <v>244</v>
      </c>
      <c r="B10" s="362"/>
      <c r="C10" s="362"/>
      <c r="D10" s="362"/>
      <c r="E10" s="362"/>
      <c r="F10" s="362"/>
      <c r="G10" s="362"/>
      <c r="H10" s="572">
        <v>0</v>
      </c>
      <c r="I10" s="572"/>
      <c r="J10" s="572"/>
      <c r="K10" s="572"/>
      <c r="L10" s="572"/>
      <c r="M10" s="572"/>
      <c r="N10" s="572"/>
      <c r="O10" s="572">
        <v>0</v>
      </c>
      <c r="P10" s="572"/>
      <c r="Q10" s="572"/>
      <c r="R10" s="572"/>
      <c r="S10" s="572"/>
      <c r="T10" s="572"/>
      <c r="U10" s="572"/>
      <c r="V10" s="572">
        <v>0</v>
      </c>
      <c r="W10" s="572"/>
      <c r="X10" s="572"/>
      <c r="Y10" s="572"/>
      <c r="Z10" s="572"/>
      <c r="AA10" s="572"/>
      <c r="AB10" s="572"/>
      <c r="AC10" s="577">
        <v>11</v>
      </c>
      <c r="AD10" s="577"/>
      <c r="AE10" s="577"/>
      <c r="AF10" s="577"/>
      <c r="AG10" s="577"/>
      <c r="AH10" s="577"/>
      <c r="AI10" s="577"/>
      <c r="AJ10" s="577"/>
      <c r="AK10"/>
    </row>
    <row r="11" spans="1:38" ht="14.4">
      <c r="A11" s="362" t="s">
        <v>245</v>
      </c>
      <c r="B11" s="362"/>
      <c r="C11" s="362"/>
      <c r="D11" s="362"/>
      <c r="E11" s="362"/>
      <c r="F11" s="362"/>
      <c r="G11" s="362"/>
      <c r="H11" s="572">
        <v>0</v>
      </c>
      <c r="I11" s="572"/>
      <c r="J11" s="572"/>
      <c r="K11" s="572"/>
      <c r="L11" s="572"/>
      <c r="M11" s="572"/>
      <c r="N11" s="572"/>
      <c r="O11" s="572">
        <v>0</v>
      </c>
      <c r="P11" s="572"/>
      <c r="Q11" s="572"/>
      <c r="R11" s="572"/>
      <c r="S11" s="572"/>
      <c r="T11" s="572"/>
      <c r="U11" s="572"/>
      <c r="V11" s="572">
        <v>0</v>
      </c>
      <c r="W11" s="572"/>
      <c r="X11" s="572"/>
      <c r="Y11" s="572"/>
      <c r="Z11" s="572"/>
      <c r="AA11" s="572"/>
      <c r="AB11" s="572"/>
      <c r="AC11" s="573">
        <v>12</v>
      </c>
      <c r="AD11" s="573"/>
      <c r="AE11" s="573"/>
      <c r="AF11" s="573"/>
      <c r="AG11" s="573"/>
      <c r="AH11" s="573"/>
      <c r="AI11" s="573"/>
      <c r="AJ11" s="573"/>
      <c r="AK11"/>
    </row>
    <row r="12" spans="1:38" ht="14.4">
      <c r="A12" s="362" t="s">
        <v>246</v>
      </c>
      <c r="B12" s="362"/>
      <c r="C12" s="362"/>
      <c r="D12" s="362"/>
      <c r="E12" s="362"/>
      <c r="F12" s="362"/>
      <c r="G12" s="362"/>
      <c r="H12" s="572">
        <v>0</v>
      </c>
      <c r="I12" s="572"/>
      <c r="J12" s="572"/>
      <c r="K12" s="572"/>
      <c r="L12" s="572"/>
      <c r="M12" s="572"/>
      <c r="N12" s="572"/>
      <c r="O12" s="572">
        <v>0</v>
      </c>
      <c r="P12" s="572"/>
      <c r="Q12" s="572"/>
      <c r="R12" s="572"/>
      <c r="S12" s="572"/>
      <c r="T12" s="572"/>
      <c r="U12" s="572"/>
      <c r="V12" s="572">
        <v>0</v>
      </c>
      <c r="W12" s="572"/>
      <c r="X12" s="572"/>
      <c r="Y12" s="572"/>
      <c r="Z12" s="572"/>
      <c r="AA12" s="572"/>
      <c r="AB12" s="572"/>
      <c r="AC12" s="573">
        <v>11</v>
      </c>
      <c r="AD12" s="573"/>
      <c r="AE12" s="573"/>
      <c r="AF12" s="573"/>
      <c r="AG12" s="573"/>
      <c r="AH12" s="573"/>
      <c r="AI12" s="573"/>
      <c r="AJ12" s="573"/>
      <c r="AK12"/>
    </row>
    <row r="13" spans="1:38" ht="14.4">
      <c r="A13" s="574" t="s">
        <v>247</v>
      </c>
      <c r="B13" s="574"/>
      <c r="C13" s="574"/>
      <c r="D13" s="574"/>
      <c r="E13" s="574"/>
      <c r="F13" s="574"/>
      <c r="G13" s="574"/>
      <c r="H13" s="575">
        <v>0</v>
      </c>
      <c r="I13" s="575"/>
      <c r="J13" s="575"/>
      <c r="K13" s="575"/>
      <c r="L13" s="575"/>
      <c r="M13" s="575"/>
      <c r="N13" s="575"/>
      <c r="O13" s="575">
        <v>0</v>
      </c>
      <c r="P13" s="575"/>
      <c r="Q13" s="575"/>
      <c r="R13" s="575"/>
      <c r="S13" s="575"/>
      <c r="T13" s="575"/>
      <c r="U13" s="575"/>
      <c r="V13" s="575">
        <v>0</v>
      </c>
      <c r="W13" s="575"/>
      <c r="X13" s="575"/>
      <c r="Y13" s="575"/>
      <c r="Z13" s="575"/>
      <c r="AA13" s="575"/>
      <c r="AB13" s="575"/>
      <c r="AC13" s="576">
        <v>212</v>
      </c>
      <c r="AD13" s="576"/>
      <c r="AE13" s="576"/>
      <c r="AF13" s="576"/>
      <c r="AG13" s="576"/>
      <c r="AH13" s="576"/>
      <c r="AI13" s="576"/>
      <c r="AJ13" s="576"/>
      <c r="AK13"/>
    </row>
    <row r="14" spans="1:38" ht="14.4">
      <c r="A14" s="571" t="s">
        <v>248</v>
      </c>
      <c r="B14" s="571"/>
      <c r="C14" s="571"/>
      <c r="D14" s="571"/>
      <c r="E14" s="571"/>
      <c r="F14" s="571"/>
      <c r="G14" s="571"/>
      <c r="H14" s="571"/>
      <c r="I14" s="571"/>
      <c r="J14" s="571"/>
      <c r="K14" s="571"/>
      <c r="L14" s="571"/>
      <c r="M14" s="571"/>
      <c r="N14" s="571"/>
      <c r="O14" s="571"/>
      <c r="P14" s="571"/>
      <c r="Q14" s="571"/>
      <c r="R14" s="571"/>
      <c r="S14" s="571"/>
      <c r="T14" s="571"/>
      <c r="U14" s="571"/>
      <c r="V14" s="571"/>
      <c r="W14" s="571"/>
      <c r="X14" s="571"/>
      <c r="Y14" s="571"/>
      <c r="Z14" s="571"/>
      <c r="AA14" s="571"/>
      <c r="AB14" s="571"/>
      <c r="AC14" s="571"/>
      <c r="AD14" s="571"/>
      <c r="AE14" s="571"/>
      <c r="AF14" s="571"/>
      <c r="AG14" s="571"/>
      <c r="AH14" s="571"/>
      <c r="AI14" s="571"/>
      <c r="AJ14" s="571"/>
      <c r="AK14"/>
    </row>
    <row r="15" spans="1:38">
      <c r="A15" s="120" t="s">
        <v>186</v>
      </c>
      <c r="B15" s="476" t="s">
        <v>249</v>
      </c>
      <c r="C15" s="476"/>
      <c r="D15" s="476"/>
      <c r="E15" s="476"/>
      <c r="F15" s="476"/>
      <c r="G15" s="476"/>
      <c r="H15" s="476"/>
      <c r="I15" s="476"/>
      <c r="J15" s="476"/>
      <c r="K15" s="476"/>
      <c r="L15" s="476"/>
      <c r="M15" s="476"/>
      <c r="N15" s="476"/>
      <c r="O15" s="476"/>
      <c r="P15" s="476"/>
      <c r="Q15" s="476"/>
      <c r="R15" s="476"/>
      <c r="S15" s="476"/>
      <c r="T15" s="476"/>
      <c r="U15" s="476"/>
      <c r="V15" s="476"/>
      <c r="W15" s="476"/>
      <c r="X15" s="476"/>
      <c r="Y15" s="476"/>
      <c r="Z15" s="476"/>
      <c r="AA15" s="476"/>
      <c r="AB15" s="476"/>
      <c r="AC15" s="476"/>
      <c r="AD15" s="476"/>
      <c r="AE15" s="476"/>
      <c r="AF15" s="476"/>
      <c r="AG15" s="476"/>
      <c r="AH15" s="476"/>
      <c r="AI15" s="476"/>
      <c r="AJ15" s="476"/>
    </row>
    <row r="16" spans="1:38">
      <c r="A16" s="120" t="s">
        <v>186</v>
      </c>
      <c r="B16" s="476" t="s">
        <v>250</v>
      </c>
      <c r="C16" s="476"/>
      <c r="D16" s="476"/>
      <c r="E16" s="476"/>
      <c r="F16" s="476"/>
      <c r="G16" s="476"/>
      <c r="H16" s="476"/>
      <c r="I16" s="476"/>
      <c r="J16" s="476"/>
      <c r="K16" s="476"/>
      <c r="L16" s="476"/>
      <c r="M16" s="476"/>
      <c r="N16" s="476"/>
      <c r="O16" s="476"/>
      <c r="P16" s="476"/>
      <c r="Q16" s="476"/>
      <c r="R16" s="476"/>
      <c r="S16" s="476"/>
      <c r="T16" s="476"/>
      <c r="U16" s="476"/>
      <c r="V16" s="476"/>
      <c r="W16" s="476"/>
      <c r="X16" s="476"/>
      <c r="Y16" s="476"/>
      <c r="Z16" s="476"/>
      <c r="AA16" s="476"/>
      <c r="AB16" s="476"/>
      <c r="AC16" s="476"/>
      <c r="AD16" s="476"/>
      <c r="AE16" s="476"/>
      <c r="AF16" s="476"/>
      <c r="AG16" s="476"/>
      <c r="AH16" s="476"/>
      <c r="AI16" s="476"/>
      <c r="AJ16" s="476"/>
    </row>
    <row r="17" spans="1:37">
      <c r="A17" s="120" t="s">
        <v>186</v>
      </c>
      <c r="B17" s="476" t="s">
        <v>251</v>
      </c>
      <c r="C17" s="476"/>
      <c r="D17" s="476"/>
      <c r="E17" s="476"/>
      <c r="F17" s="476"/>
      <c r="G17" s="476"/>
      <c r="H17" s="476"/>
      <c r="I17" s="476"/>
      <c r="J17" s="476"/>
      <c r="K17" s="476"/>
      <c r="L17" s="476"/>
      <c r="M17" s="476"/>
      <c r="N17" s="476"/>
      <c r="O17" s="476"/>
      <c r="P17" s="476"/>
      <c r="Q17" s="476"/>
      <c r="R17" s="476"/>
      <c r="S17" s="476"/>
      <c r="T17" s="476"/>
      <c r="U17" s="476"/>
      <c r="V17" s="476"/>
      <c r="W17" s="476"/>
      <c r="X17" s="476"/>
      <c r="Y17" s="476"/>
      <c r="Z17" s="476"/>
      <c r="AA17" s="476"/>
      <c r="AB17" s="476"/>
      <c r="AC17" s="476"/>
      <c r="AD17" s="476"/>
      <c r="AE17" s="476"/>
      <c r="AF17" s="476"/>
      <c r="AG17" s="476"/>
      <c r="AH17" s="476"/>
      <c r="AI17" s="476"/>
      <c r="AJ17" s="476"/>
    </row>
    <row r="18" spans="1:37">
      <c r="A18" s="120" t="s">
        <v>186</v>
      </c>
      <c r="B18" s="476" t="s">
        <v>252</v>
      </c>
      <c r="C18" s="476"/>
      <c r="D18" s="476"/>
      <c r="E18" s="476"/>
      <c r="F18" s="476"/>
      <c r="G18" s="476"/>
      <c r="H18" s="476"/>
      <c r="I18" s="476"/>
      <c r="J18" s="476"/>
      <c r="K18" s="476"/>
      <c r="L18" s="476"/>
      <c r="M18" s="476"/>
      <c r="N18" s="476"/>
      <c r="O18" s="476"/>
      <c r="P18" s="476"/>
      <c r="Q18" s="476"/>
      <c r="R18" s="476"/>
      <c r="S18" s="476"/>
      <c r="T18" s="476"/>
      <c r="U18" s="476"/>
      <c r="V18" s="476"/>
      <c r="W18" s="476"/>
      <c r="X18" s="476"/>
      <c r="Y18" s="476"/>
      <c r="Z18" s="476"/>
      <c r="AA18" s="476"/>
      <c r="AB18" s="476"/>
      <c r="AC18" s="476"/>
      <c r="AD18" s="476"/>
      <c r="AE18" s="476"/>
      <c r="AF18" s="476"/>
      <c r="AG18" s="476"/>
      <c r="AH18" s="476"/>
      <c r="AI18" s="476"/>
      <c r="AJ18" s="476"/>
    </row>
    <row r="19" spans="1:37">
      <c r="A19" s="120" t="s">
        <v>186</v>
      </c>
      <c r="B19" s="476" t="s">
        <v>253</v>
      </c>
      <c r="C19" s="476"/>
      <c r="D19" s="476"/>
      <c r="E19" s="476"/>
      <c r="F19" s="476"/>
      <c r="G19" s="476"/>
      <c r="H19" s="476"/>
      <c r="I19" s="476"/>
      <c r="J19" s="476"/>
      <c r="K19" s="476"/>
      <c r="L19" s="476"/>
      <c r="M19" s="476"/>
      <c r="N19" s="476"/>
      <c r="O19" s="476"/>
      <c r="P19" s="476"/>
      <c r="Q19" s="476"/>
      <c r="R19" s="476"/>
      <c r="S19" s="476"/>
      <c r="T19" s="476"/>
      <c r="U19" s="476"/>
      <c r="V19" s="476"/>
      <c r="W19" s="476"/>
      <c r="X19" s="476"/>
      <c r="Y19" s="476"/>
      <c r="Z19" s="476"/>
      <c r="AA19" s="476"/>
      <c r="AB19" s="476"/>
      <c r="AC19" s="476"/>
      <c r="AD19" s="476"/>
      <c r="AE19" s="476"/>
      <c r="AF19" s="476"/>
      <c r="AG19" s="476"/>
      <c r="AH19" s="476"/>
      <c r="AI19" s="476"/>
      <c r="AJ19" s="476"/>
    </row>
    <row r="20" spans="1:37" ht="14.4">
      <c r="A20" s="569" t="s">
        <v>254</v>
      </c>
      <c r="B20" s="569"/>
      <c r="C20" s="569"/>
      <c r="D20" s="569"/>
      <c r="E20" s="569"/>
      <c r="F20" s="569"/>
      <c r="G20" s="569"/>
      <c r="H20" s="569"/>
      <c r="I20" s="569"/>
      <c r="J20" s="569"/>
      <c r="K20" s="569"/>
      <c r="L20" s="569"/>
      <c r="M20" s="569"/>
      <c r="N20" s="569"/>
      <c r="O20" s="569"/>
      <c r="P20" s="569"/>
      <c r="Q20" s="569"/>
      <c r="R20" s="569"/>
      <c r="S20" s="569"/>
      <c r="T20" s="569"/>
      <c r="U20" s="569"/>
      <c r="V20" s="569"/>
      <c r="W20" s="569"/>
      <c r="X20" s="569"/>
      <c r="Y20" s="569"/>
      <c r="Z20" s="569"/>
      <c r="AA20" s="569"/>
      <c r="AB20" s="569"/>
      <c r="AC20" s="569"/>
      <c r="AD20" s="569"/>
      <c r="AE20" s="569"/>
      <c r="AF20" s="569"/>
      <c r="AG20" s="569"/>
      <c r="AH20" s="569"/>
      <c r="AI20" s="569"/>
      <c r="AJ20" s="569"/>
      <c r="AK20"/>
    </row>
    <row r="21" spans="1:37" ht="14.4">
      <c r="A21" s="363" t="s">
        <v>255</v>
      </c>
      <c r="B21" s="363"/>
      <c r="C21" s="363"/>
      <c r="D21" s="363"/>
      <c r="E21" s="363"/>
      <c r="F21" s="363"/>
      <c r="G21" s="363"/>
      <c r="H21" s="363" t="s">
        <v>256</v>
      </c>
      <c r="I21" s="363"/>
      <c r="J21" s="363"/>
      <c r="K21" s="363"/>
      <c r="L21" s="363"/>
      <c r="M21" s="363"/>
      <c r="N21" s="363"/>
      <c r="O21" s="363" t="s">
        <v>257</v>
      </c>
      <c r="P21" s="363"/>
      <c r="Q21" s="363"/>
      <c r="R21" s="363"/>
      <c r="S21" s="363"/>
      <c r="T21" s="363"/>
      <c r="U21" s="363" t="s">
        <v>258</v>
      </c>
      <c r="V21" s="363"/>
      <c r="W21" s="363"/>
      <c r="X21" s="363"/>
      <c r="Y21" s="363"/>
      <c r="Z21" s="363"/>
      <c r="AA21" s="363" t="s">
        <v>259</v>
      </c>
      <c r="AB21" s="363"/>
      <c r="AC21" s="363"/>
      <c r="AD21" s="363"/>
      <c r="AE21" s="363"/>
      <c r="AF21" s="363"/>
      <c r="AG21" s="570" t="s">
        <v>260</v>
      </c>
      <c r="AH21" s="570"/>
      <c r="AI21" s="570"/>
      <c r="AJ21" s="570"/>
      <c r="AK21"/>
    </row>
    <row r="22" spans="1:37" ht="14.4">
      <c r="A22" s="567" t="s">
        <v>261</v>
      </c>
      <c r="B22" s="567"/>
      <c r="C22" s="567"/>
      <c r="D22" s="567"/>
      <c r="E22" s="567"/>
      <c r="F22" s="567"/>
      <c r="G22" s="567"/>
      <c r="H22" s="563" t="s">
        <v>262</v>
      </c>
      <c r="I22" s="563"/>
      <c r="J22" s="563"/>
      <c r="K22" s="563"/>
      <c r="L22" s="563"/>
      <c r="M22" s="563"/>
      <c r="N22" s="563"/>
      <c r="O22" s="563" t="s">
        <v>263</v>
      </c>
      <c r="P22" s="563"/>
      <c r="Q22" s="563"/>
      <c r="R22" s="563"/>
      <c r="S22" s="563"/>
      <c r="T22" s="563"/>
      <c r="U22" s="563" t="s">
        <v>264</v>
      </c>
      <c r="V22" s="563"/>
      <c r="W22" s="563"/>
      <c r="X22" s="563"/>
      <c r="Y22" s="563"/>
      <c r="Z22" s="563"/>
      <c r="AA22" s="563" t="s">
        <v>265</v>
      </c>
      <c r="AB22" s="563"/>
      <c r="AC22" s="563"/>
      <c r="AD22" s="563"/>
      <c r="AE22" s="563"/>
      <c r="AF22" s="563"/>
      <c r="AG22" s="568"/>
      <c r="AH22" s="568"/>
      <c r="AI22" s="568"/>
      <c r="AJ22" s="568"/>
      <c r="AK22"/>
    </row>
    <row r="23" spans="1:37" ht="22.35" customHeight="1">
      <c r="A23" s="562" t="s">
        <v>266</v>
      </c>
      <c r="B23" s="562"/>
      <c r="C23" s="562"/>
      <c r="D23" s="562"/>
      <c r="E23" s="562"/>
      <c r="F23" s="562"/>
      <c r="G23" s="562"/>
      <c r="H23" s="379" t="s">
        <v>316</v>
      </c>
      <c r="I23" s="379"/>
      <c r="J23" s="379"/>
      <c r="K23" s="379"/>
      <c r="L23" s="379"/>
      <c r="M23" s="379"/>
      <c r="N23" s="379"/>
      <c r="O23" s="563" t="s">
        <v>267</v>
      </c>
      <c r="P23" s="563"/>
      <c r="Q23" s="563"/>
      <c r="R23" s="563"/>
      <c r="S23" s="563"/>
      <c r="T23" s="563"/>
      <c r="U23" s="560">
        <v>44197</v>
      </c>
      <c r="V23" s="560"/>
      <c r="W23" s="560"/>
      <c r="X23" s="560">
        <v>44211</v>
      </c>
      <c r="Y23" s="560"/>
      <c r="Z23" s="560"/>
      <c r="AA23" s="563" t="s">
        <v>267</v>
      </c>
      <c r="AB23" s="563"/>
      <c r="AC23" s="563"/>
      <c r="AD23" s="563"/>
      <c r="AE23" s="563"/>
      <c r="AF23" s="563"/>
      <c r="AG23" s="557">
        <v>0</v>
      </c>
      <c r="AH23" s="557"/>
      <c r="AI23" s="557"/>
      <c r="AJ23" s="557"/>
      <c r="AK23"/>
    </row>
    <row r="24" spans="1:37" ht="20.25" customHeight="1">
      <c r="A24" s="562" t="s">
        <v>268</v>
      </c>
      <c r="B24" s="562"/>
      <c r="C24" s="562"/>
      <c r="D24" s="562"/>
      <c r="E24" s="562"/>
      <c r="F24" s="562"/>
      <c r="G24" s="562"/>
      <c r="H24" s="563" t="s">
        <v>269</v>
      </c>
      <c r="I24" s="563"/>
      <c r="J24" s="563"/>
      <c r="K24" s="563"/>
      <c r="L24" s="563"/>
      <c r="M24" s="563"/>
      <c r="N24" s="563"/>
      <c r="O24" s="563" t="s">
        <v>267</v>
      </c>
      <c r="P24" s="563"/>
      <c r="Q24" s="563"/>
      <c r="R24" s="563"/>
      <c r="S24" s="563"/>
      <c r="T24" s="563"/>
      <c r="U24" s="560">
        <v>44197</v>
      </c>
      <c r="V24" s="560"/>
      <c r="W24" s="560"/>
      <c r="X24" s="560">
        <v>44211</v>
      </c>
      <c r="Y24" s="560"/>
      <c r="Z24" s="560"/>
      <c r="AA24" s="563" t="s">
        <v>267</v>
      </c>
      <c r="AB24" s="563"/>
      <c r="AC24" s="563"/>
      <c r="AD24" s="563"/>
      <c r="AE24" s="563"/>
      <c r="AF24" s="563"/>
      <c r="AG24" s="557">
        <v>0</v>
      </c>
      <c r="AH24" s="557"/>
      <c r="AI24" s="557"/>
      <c r="AJ24" s="557"/>
      <c r="AK24"/>
    </row>
    <row r="25" spans="1:37" ht="14.4">
      <c r="A25" s="564" t="s">
        <v>270</v>
      </c>
      <c r="B25" s="564"/>
      <c r="C25" s="564"/>
      <c r="D25" s="564"/>
      <c r="E25" s="564"/>
      <c r="F25" s="564"/>
      <c r="G25" s="564"/>
      <c r="H25" s="565" t="s">
        <v>262</v>
      </c>
      <c r="I25" s="565"/>
      <c r="J25" s="565"/>
      <c r="K25" s="565"/>
      <c r="L25" s="565"/>
      <c r="M25" s="565"/>
      <c r="N25" s="565"/>
      <c r="O25" s="565" t="s">
        <v>263</v>
      </c>
      <c r="P25" s="565"/>
      <c r="Q25" s="565"/>
      <c r="R25" s="565"/>
      <c r="S25" s="565"/>
      <c r="T25" s="565"/>
      <c r="U25" s="566" t="s">
        <v>264</v>
      </c>
      <c r="V25" s="566"/>
      <c r="W25" s="566"/>
      <c r="X25" s="566"/>
      <c r="Y25" s="566"/>
      <c r="Z25" s="566"/>
      <c r="AA25" s="565" t="s">
        <v>265</v>
      </c>
      <c r="AB25" s="565"/>
      <c r="AC25" s="565"/>
      <c r="AD25" s="565"/>
      <c r="AE25" s="565"/>
      <c r="AF25" s="565"/>
      <c r="AG25" s="360"/>
      <c r="AH25" s="360"/>
      <c r="AI25" s="360"/>
      <c r="AJ25" s="360"/>
      <c r="AK25"/>
    </row>
    <row r="26" spans="1:37" ht="27.6" customHeight="1">
      <c r="A26" s="562" t="s">
        <v>271</v>
      </c>
      <c r="B26" s="562"/>
      <c r="C26" s="562"/>
      <c r="D26" s="562"/>
      <c r="E26" s="562"/>
      <c r="F26" s="562"/>
      <c r="G26" s="562"/>
      <c r="H26" s="563" t="s">
        <v>414</v>
      </c>
      <c r="I26" s="563"/>
      <c r="J26" s="563"/>
      <c r="K26" s="563"/>
      <c r="L26" s="563"/>
      <c r="M26" s="563"/>
      <c r="N26" s="563"/>
      <c r="O26" s="563" t="s">
        <v>267</v>
      </c>
      <c r="P26" s="563"/>
      <c r="Q26" s="563"/>
      <c r="R26" s="563"/>
      <c r="S26" s="563"/>
      <c r="T26" s="563"/>
      <c r="U26" s="560">
        <v>44197</v>
      </c>
      <c r="V26" s="560"/>
      <c r="W26" s="560"/>
      <c r="X26" s="560">
        <v>44211</v>
      </c>
      <c r="Y26" s="560"/>
      <c r="Z26" s="560"/>
      <c r="AA26" s="563" t="s">
        <v>267</v>
      </c>
      <c r="AB26" s="563"/>
      <c r="AC26" s="563"/>
      <c r="AD26" s="563"/>
      <c r="AE26" s="563"/>
      <c r="AF26" s="563"/>
      <c r="AG26" s="557">
        <v>0</v>
      </c>
      <c r="AH26" s="557"/>
      <c r="AI26" s="557"/>
      <c r="AJ26" s="557"/>
      <c r="AK26"/>
    </row>
    <row r="27" spans="1:37" ht="28.65" customHeight="1" thickBot="1">
      <c r="A27" s="558" t="s">
        <v>272</v>
      </c>
      <c r="B27" s="558"/>
      <c r="C27" s="558"/>
      <c r="D27" s="558"/>
      <c r="E27" s="558"/>
      <c r="F27" s="558"/>
      <c r="G27" s="558"/>
      <c r="H27" s="559" t="s">
        <v>269</v>
      </c>
      <c r="I27" s="559"/>
      <c r="J27" s="559"/>
      <c r="K27" s="559"/>
      <c r="L27" s="559"/>
      <c r="M27" s="559"/>
      <c r="N27" s="559"/>
      <c r="O27" s="559" t="s">
        <v>267</v>
      </c>
      <c r="P27" s="559"/>
      <c r="Q27" s="559"/>
      <c r="R27" s="559"/>
      <c r="S27" s="559"/>
      <c r="T27" s="559"/>
      <c r="U27" s="560">
        <v>44197</v>
      </c>
      <c r="V27" s="560"/>
      <c r="W27" s="560"/>
      <c r="X27" s="560">
        <v>44211</v>
      </c>
      <c r="Y27" s="560"/>
      <c r="Z27" s="560"/>
      <c r="AA27" s="559" t="s">
        <v>267</v>
      </c>
      <c r="AB27" s="559"/>
      <c r="AC27" s="559"/>
      <c r="AD27" s="559"/>
      <c r="AE27" s="559"/>
      <c r="AF27" s="559"/>
      <c r="AG27" s="561">
        <v>0</v>
      </c>
      <c r="AH27" s="561"/>
      <c r="AI27" s="561"/>
      <c r="AJ27" s="561"/>
      <c r="AK27"/>
    </row>
    <row r="28" spans="1:37" ht="23.4" customHeight="1" thickBot="1">
      <c r="A28" s="552" t="s">
        <v>273</v>
      </c>
      <c r="B28" s="552"/>
      <c r="C28" s="552"/>
      <c r="D28" s="552"/>
      <c r="E28" s="552"/>
      <c r="F28" s="552"/>
      <c r="G28" s="552"/>
      <c r="H28" s="552"/>
      <c r="I28" s="552"/>
      <c r="J28" s="552"/>
      <c r="K28" s="552"/>
      <c r="L28" s="552"/>
      <c r="M28" s="552"/>
      <c r="N28" s="552"/>
      <c r="O28" s="552"/>
      <c r="P28" s="552"/>
      <c r="Q28" s="552"/>
      <c r="R28" s="552"/>
      <c r="S28" s="552"/>
      <c r="T28" s="552"/>
      <c r="U28" s="552"/>
      <c r="V28" s="552"/>
      <c r="W28" s="552"/>
      <c r="X28" s="552"/>
      <c r="Y28" s="552"/>
      <c r="Z28" s="552"/>
      <c r="AA28" s="552"/>
      <c r="AB28" s="552"/>
      <c r="AC28" s="552"/>
      <c r="AD28" s="552"/>
      <c r="AE28" s="552"/>
      <c r="AF28" s="552"/>
      <c r="AG28" s="552"/>
      <c r="AH28" s="552"/>
      <c r="AI28" s="552"/>
      <c r="AJ28" s="552"/>
      <c r="AK28"/>
    </row>
    <row r="29" spans="1:37" ht="14.4" thickBot="1">
      <c r="A29" s="39" t="s">
        <v>186</v>
      </c>
      <c r="B29" s="553" t="s">
        <v>342</v>
      </c>
      <c r="C29" s="553"/>
      <c r="D29" s="553"/>
      <c r="E29" s="553"/>
      <c r="F29" s="553"/>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c r="AF29" s="553"/>
      <c r="AG29" s="553"/>
      <c r="AH29" s="553"/>
      <c r="AI29" s="553"/>
      <c r="AJ29" s="553"/>
      <c r="AK29"/>
    </row>
    <row r="30" spans="1:37" ht="14.4" thickBot="1">
      <c r="A30" s="270" t="s">
        <v>186</v>
      </c>
      <c r="B30" s="489"/>
      <c r="C30" s="489"/>
      <c r="D30" s="489"/>
      <c r="E30" s="489"/>
      <c r="F30" s="489"/>
      <c r="G30" s="489"/>
      <c r="H30" s="489"/>
      <c r="I30" s="489"/>
      <c r="J30" s="489"/>
      <c r="K30" s="489"/>
      <c r="L30" s="489"/>
      <c r="M30" s="489"/>
      <c r="N30" s="489"/>
      <c r="O30" s="489"/>
      <c r="P30" s="489"/>
      <c r="Q30" s="489"/>
      <c r="R30" s="489"/>
      <c r="S30" s="489"/>
      <c r="T30" s="489"/>
      <c r="U30" s="489"/>
      <c r="V30" s="489"/>
      <c r="W30" s="489"/>
      <c r="X30" s="489"/>
      <c r="Y30" s="489"/>
      <c r="Z30" s="489"/>
      <c r="AA30" s="489"/>
      <c r="AB30" s="489"/>
      <c r="AC30" s="489"/>
      <c r="AD30" s="489"/>
      <c r="AE30" s="489"/>
      <c r="AF30" s="489"/>
      <c r="AG30" s="489"/>
      <c r="AH30" s="489"/>
      <c r="AI30" s="489"/>
      <c r="AJ30" s="489"/>
      <c r="AK30"/>
    </row>
    <row r="31" spans="1:37" ht="15" thickBot="1">
      <c r="A31" s="554" t="s">
        <v>274</v>
      </c>
      <c r="B31" s="555"/>
      <c r="C31" s="555"/>
      <c r="D31" s="555"/>
      <c r="E31" s="555"/>
      <c r="F31" s="555"/>
      <c r="G31" s="555"/>
      <c r="H31" s="555"/>
      <c r="I31" s="555"/>
      <c r="J31" s="555"/>
      <c r="K31" s="555"/>
      <c r="L31" s="555"/>
      <c r="M31" s="555"/>
      <c r="N31" s="555"/>
      <c r="O31" s="555"/>
      <c r="P31" s="555"/>
      <c r="Q31" s="555"/>
      <c r="R31" s="555"/>
      <c r="S31" s="555"/>
      <c r="T31" s="555"/>
      <c r="U31" s="555"/>
      <c r="V31" s="555"/>
      <c r="W31" s="555"/>
      <c r="X31" s="555"/>
      <c r="Y31" s="555"/>
      <c r="Z31" s="555"/>
      <c r="AA31" s="555"/>
      <c r="AB31" s="555"/>
      <c r="AC31" s="555"/>
      <c r="AD31" s="555"/>
      <c r="AE31" s="555"/>
      <c r="AF31" s="555"/>
      <c r="AG31" s="555"/>
      <c r="AH31" s="555"/>
      <c r="AI31" s="555"/>
      <c r="AJ31" s="556"/>
      <c r="AK31"/>
    </row>
    <row r="32" spans="1:37" ht="14.25" customHeight="1">
      <c r="A32" s="269"/>
      <c r="B32" s="551" t="s">
        <v>317</v>
      </c>
      <c r="C32" s="551"/>
      <c r="D32" s="551"/>
      <c r="E32" s="551"/>
      <c r="F32" s="551"/>
      <c r="G32" s="551"/>
      <c r="H32" s="551"/>
      <c r="I32" s="551"/>
      <c r="J32" s="551"/>
      <c r="K32" s="551"/>
      <c r="L32" s="551"/>
      <c r="M32" s="551"/>
      <c r="N32" s="551"/>
      <c r="O32" s="551"/>
      <c r="P32" s="551"/>
      <c r="Q32" s="551"/>
      <c r="R32" s="551"/>
      <c r="S32" s="551"/>
      <c r="T32" s="551"/>
      <c r="U32" s="551"/>
      <c r="V32" s="551"/>
      <c r="W32" s="551"/>
      <c r="X32" s="551"/>
      <c r="Y32" s="551"/>
      <c r="Z32" s="551"/>
      <c r="AA32" s="551"/>
      <c r="AB32" s="551"/>
      <c r="AC32" s="551"/>
      <c r="AD32" s="551"/>
      <c r="AE32" s="551"/>
      <c r="AF32" s="551"/>
      <c r="AG32" s="551"/>
      <c r="AH32" s="551"/>
      <c r="AI32" s="551"/>
      <c r="AJ32" s="550"/>
    </row>
    <row r="33" spans="1:36" ht="30" customHeight="1">
      <c r="A33" s="267" t="s">
        <v>186</v>
      </c>
      <c r="B33" s="551"/>
      <c r="C33" s="551"/>
      <c r="D33" s="551"/>
      <c r="E33" s="551"/>
      <c r="F33" s="551"/>
      <c r="G33" s="551"/>
      <c r="H33" s="551"/>
      <c r="I33" s="551"/>
      <c r="J33" s="551"/>
      <c r="K33" s="551"/>
      <c r="L33" s="551"/>
      <c r="M33" s="551"/>
      <c r="N33" s="551"/>
      <c r="O33" s="551"/>
      <c r="P33" s="551"/>
      <c r="Q33" s="551"/>
      <c r="R33" s="551"/>
      <c r="S33" s="551"/>
      <c r="T33" s="551"/>
      <c r="U33" s="551"/>
      <c r="V33" s="551"/>
      <c r="W33" s="551"/>
      <c r="X33" s="551"/>
      <c r="Y33" s="551"/>
      <c r="Z33" s="551"/>
      <c r="AA33" s="551"/>
      <c r="AB33" s="551"/>
      <c r="AC33" s="551"/>
      <c r="AD33" s="551"/>
      <c r="AE33" s="551"/>
      <c r="AF33" s="551"/>
      <c r="AG33" s="551"/>
      <c r="AH33" s="551"/>
      <c r="AI33" s="551"/>
      <c r="AJ33" s="550"/>
    </row>
    <row r="34" spans="1:36" ht="24" customHeight="1">
      <c r="A34" s="267" t="s">
        <v>186</v>
      </c>
      <c r="B34" s="550" t="s">
        <v>324</v>
      </c>
      <c r="C34" s="550"/>
      <c r="D34" s="550"/>
      <c r="E34" s="550"/>
      <c r="F34" s="550"/>
      <c r="G34" s="550"/>
      <c r="H34" s="550"/>
      <c r="I34" s="550"/>
      <c r="J34" s="550"/>
      <c r="K34" s="550"/>
      <c r="L34" s="550"/>
      <c r="M34" s="550"/>
      <c r="N34" s="550"/>
      <c r="O34" s="550"/>
      <c r="P34" s="550"/>
      <c r="Q34" s="550"/>
      <c r="R34" s="550"/>
      <c r="S34" s="550"/>
      <c r="T34" s="550"/>
      <c r="U34" s="550"/>
      <c r="V34" s="550"/>
      <c r="W34" s="550"/>
      <c r="X34" s="550"/>
      <c r="Y34" s="550"/>
      <c r="Z34" s="550"/>
      <c r="AA34" s="550"/>
      <c r="AB34" s="550"/>
      <c r="AC34" s="550"/>
      <c r="AD34" s="550"/>
      <c r="AE34" s="550"/>
      <c r="AF34" s="550"/>
      <c r="AG34" s="550"/>
      <c r="AH34" s="550"/>
      <c r="AI34" s="550"/>
      <c r="AJ34" s="550"/>
    </row>
    <row r="35" spans="1:36" ht="36" customHeight="1">
      <c r="A35" s="267" t="s">
        <v>186</v>
      </c>
      <c r="B35" s="550" t="s">
        <v>318</v>
      </c>
      <c r="C35" s="550"/>
      <c r="D35" s="550"/>
      <c r="E35" s="550"/>
      <c r="F35" s="550"/>
      <c r="G35" s="550"/>
      <c r="H35" s="550"/>
      <c r="I35" s="550"/>
      <c r="J35" s="550"/>
      <c r="K35" s="550"/>
      <c r="L35" s="550"/>
      <c r="M35" s="550"/>
      <c r="N35" s="550"/>
      <c r="O35" s="550"/>
      <c r="P35" s="550"/>
      <c r="Q35" s="550"/>
      <c r="R35" s="550"/>
      <c r="S35" s="550"/>
      <c r="T35" s="550"/>
      <c r="U35" s="550"/>
      <c r="V35" s="550"/>
      <c r="W35" s="550"/>
      <c r="X35" s="550"/>
      <c r="Y35" s="550"/>
      <c r="Z35" s="550"/>
      <c r="AA35" s="550"/>
      <c r="AB35" s="550"/>
      <c r="AC35" s="550"/>
      <c r="AD35" s="550"/>
      <c r="AE35" s="550"/>
      <c r="AF35" s="550"/>
      <c r="AG35" s="550"/>
      <c r="AH35" s="550"/>
      <c r="AI35" s="550"/>
      <c r="AJ35" s="550"/>
    </row>
    <row r="36" spans="1:36" ht="41.25" customHeight="1">
      <c r="A36" s="268" t="s">
        <v>186</v>
      </c>
      <c r="B36" s="551" t="s">
        <v>327</v>
      </c>
      <c r="C36" s="551"/>
      <c r="D36" s="551"/>
      <c r="E36" s="551"/>
      <c r="F36" s="551"/>
      <c r="G36" s="551"/>
      <c r="H36" s="551"/>
      <c r="I36" s="551"/>
      <c r="J36" s="551"/>
      <c r="K36" s="551"/>
      <c r="L36" s="551"/>
      <c r="M36" s="551"/>
      <c r="N36" s="551"/>
      <c r="O36" s="551"/>
      <c r="P36" s="551"/>
      <c r="Q36" s="551"/>
      <c r="R36" s="551"/>
      <c r="S36" s="551"/>
      <c r="T36" s="551"/>
      <c r="U36" s="551"/>
      <c r="V36" s="551"/>
      <c r="W36" s="551"/>
      <c r="X36" s="551"/>
      <c r="Y36" s="551"/>
      <c r="Z36" s="551"/>
      <c r="AA36" s="551"/>
      <c r="AB36" s="551"/>
      <c r="AC36" s="551"/>
      <c r="AD36" s="551"/>
      <c r="AE36" s="551"/>
      <c r="AF36" s="551"/>
      <c r="AG36" s="551"/>
      <c r="AH36" s="551"/>
      <c r="AI36" s="551"/>
      <c r="AJ36" s="550"/>
    </row>
    <row r="37" spans="1:36" ht="38.25" customHeight="1">
      <c r="A37" s="268" t="s">
        <v>186</v>
      </c>
      <c r="B37" s="551" t="s">
        <v>330</v>
      </c>
      <c r="C37" s="551"/>
      <c r="D37" s="551"/>
      <c r="E37" s="551"/>
      <c r="F37" s="551"/>
      <c r="G37" s="551"/>
      <c r="H37" s="551"/>
      <c r="I37" s="551"/>
      <c r="J37" s="551"/>
      <c r="K37" s="551"/>
      <c r="L37" s="551"/>
      <c r="M37" s="551"/>
      <c r="N37" s="551"/>
      <c r="O37" s="551"/>
      <c r="P37" s="551"/>
      <c r="Q37" s="551"/>
      <c r="R37" s="551"/>
      <c r="S37" s="551"/>
      <c r="T37" s="551"/>
      <c r="U37" s="551"/>
      <c r="V37" s="551"/>
      <c r="W37" s="551"/>
      <c r="X37" s="551"/>
      <c r="Y37" s="551"/>
      <c r="Z37" s="551"/>
      <c r="AA37" s="551"/>
      <c r="AB37" s="551"/>
      <c r="AC37" s="551"/>
      <c r="AD37" s="551"/>
      <c r="AE37" s="551"/>
      <c r="AF37" s="551"/>
      <c r="AG37" s="551"/>
      <c r="AH37" s="551"/>
      <c r="AI37" s="551"/>
      <c r="AJ37" s="550"/>
    </row>
    <row r="38" spans="1:36" s="214" customFormat="1" ht="38.25" customHeight="1">
      <c r="A38" s="268" t="s">
        <v>186</v>
      </c>
      <c r="B38" s="550" t="s">
        <v>328</v>
      </c>
      <c r="C38" s="550"/>
      <c r="D38" s="550"/>
      <c r="E38" s="550"/>
      <c r="F38" s="550"/>
      <c r="G38" s="550"/>
      <c r="H38" s="550"/>
      <c r="I38" s="550"/>
      <c r="J38" s="550"/>
      <c r="K38" s="550"/>
      <c r="L38" s="550"/>
      <c r="M38" s="550"/>
      <c r="N38" s="550"/>
      <c r="O38" s="550"/>
      <c r="P38" s="550"/>
      <c r="Q38" s="550"/>
      <c r="R38" s="550"/>
      <c r="S38" s="550"/>
      <c r="T38" s="550"/>
      <c r="U38" s="550"/>
      <c r="V38" s="550"/>
      <c r="W38" s="550"/>
      <c r="X38" s="550"/>
      <c r="Y38" s="550"/>
      <c r="Z38" s="550"/>
      <c r="AA38" s="550"/>
      <c r="AB38" s="550"/>
      <c r="AC38" s="550"/>
      <c r="AD38" s="550"/>
      <c r="AE38" s="550"/>
      <c r="AF38" s="550"/>
      <c r="AG38" s="550"/>
      <c r="AH38" s="550"/>
      <c r="AI38" s="550"/>
      <c r="AJ38" s="550"/>
    </row>
    <row r="39" spans="1:36" s="219" customFormat="1" ht="38.25" customHeight="1">
      <c r="A39" s="268" t="s">
        <v>186</v>
      </c>
      <c r="B39" s="550" t="s">
        <v>319</v>
      </c>
      <c r="C39" s="550"/>
      <c r="D39" s="550"/>
      <c r="E39" s="550"/>
      <c r="F39" s="550"/>
      <c r="G39" s="550"/>
      <c r="H39" s="550"/>
      <c r="I39" s="550"/>
      <c r="J39" s="550"/>
      <c r="K39" s="550"/>
      <c r="L39" s="550"/>
      <c r="M39" s="550"/>
      <c r="N39" s="550"/>
      <c r="O39" s="550"/>
      <c r="P39" s="550"/>
      <c r="Q39" s="550"/>
      <c r="R39" s="550"/>
      <c r="S39" s="550"/>
      <c r="T39" s="550"/>
      <c r="U39" s="550"/>
      <c r="V39" s="550"/>
      <c r="W39" s="550"/>
      <c r="X39" s="550"/>
      <c r="Y39" s="550"/>
      <c r="Z39" s="550"/>
      <c r="AA39" s="550"/>
      <c r="AB39" s="550"/>
      <c r="AC39" s="550"/>
      <c r="AD39" s="550"/>
      <c r="AE39" s="550"/>
      <c r="AF39" s="550"/>
      <c r="AG39" s="550"/>
      <c r="AH39" s="550"/>
      <c r="AI39" s="550"/>
      <c r="AJ39" s="550"/>
    </row>
    <row r="40" spans="1:36" ht="35.25" customHeight="1">
      <c r="A40" s="268" t="s">
        <v>186</v>
      </c>
      <c r="B40" s="550" t="s">
        <v>320</v>
      </c>
      <c r="C40" s="550"/>
      <c r="D40" s="550"/>
      <c r="E40" s="550"/>
      <c r="F40" s="550"/>
      <c r="G40" s="550"/>
      <c r="H40" s="550"/>
      <c r="I40" s="550"/>
      <c r="J40" s="550"/>
      <c r="K40" s="550"/>
      <c r="L40" s="550"/>
      <c r="M40" s="550"/>
      <c r="N40" s="550"/>
      <c r="O40" s="550"/>
      <c r="P40" s="550"/>
      <c r="Q40" s="550"/>
      <c r="R40" s="550"/>
      <c r="S40" s="550"/>
      <c r="T40" s="550"/>
      <c r="U40" s="550"/>
      <c r="V40" s="550"/>
      <c r="W40" s="550"/>
      <c r="X40" s="550"/>
      <c r="Y40" s="550"/>
      <c r="Z40" s="550"/>
      <c r="AA40" s="550"/>
      <c r="AB40" s="550"/>
      <c r="AC40" s="550"/>
      <c r="AD40" s="550"/>
      <c r="AE40" s="550"/>
      <c r="AF40" s="550"/>
      <c r="AG40" s="550"/>
      <c r="AH40" s="550"/>
      <c r="AI40" s="550"/>
      <c r="AJ40" s="550"/>
    </row>
    <row r="41" spans="1:36" ht="35.25" customHeight="1" thickBot="1">
      <c r="A41" s="276" t="s">
        <v>186</v>
      </c>
      <c r="B41" s="549" t="s">
        <v>399</v>
      </c>
      <c r="C41" s="549"/>
      <c r="D41" s="549"/>
      <c r="E41" s="549"/>
      <c r="F41" s="549"/>
      <c r="G41" s="549"/>
      <c r="H41" s="549"/>
      <c r="I41" s="549"/>
      <c r="J41" s="549"/>
      <c r="K41" s="549"/>
      <c r="L41" s="549"/>
      <c r="M41" s="549"/>
      <c r="N41" s="549"/>
      <c r="O41" s="549"/>
      <c r="P41" s="549"/>
      <c r="Q41" s="549"/>
      <c r="R41" s="549"/>
      <c r="S41" s="549"/>
      <c r="T41" s="549"/>
      <c r="U41" s="549"/>
      <c r="V41" s="549"/>
      <c r="W41" s="549"/>
      <c r="X41" s="549"/>
      <c r="Y41" s="549"/>
      <c r="Z41" s="549"/>
      <c r="AA41" s="549"/>
      <c r="AB41" s="549"/>
      <c r="AC41" s="549"/>
      <c r="AD41" s="549"/>
      <c r="AE41" s="549"/>
      <c r="AF41" s="549"/>
      <c r="AG41" s="549"/>
      <c r="AH41" s="549"/>
      <c r="AI41" s="549"/>
      <c r="AJ41" s="549"/>
    </row>
  </sheetData>
  <mergeCells count="104">
    <mergeCell ref="AE4:AJ4"/>
    <mergeCell ref="A7:AJ7"/>
    <mergeCell ref="A8:AJ8"/>
    <mergeCell ref="A9:G9"/>
    <mergeCell ref="H9:N9"/>
    <mergeCell ref="O9:U9"/>
    <mergeCell ref="V9:AB9"/>
    <mergeCell ref="AC9:AJ9"/>
    <mergeCell ref="A1:G4"/>
    <mergeCell ref="H1:Z1"/>
    <mergeCell ref="AA1:AD1"/>
    <mergeCell ref="AE1:AJ1"/>
    <mergeCell ref="H2:Z4"/>
    <mergeCell ref="AA2:AD2"/>
    <mergeCell ref="AE2:AJ2"/>
    <mergeCell ref="AA3:AD3"/>
    <mergeCell ref="AE3:AJ3"/>
    <mergeCell ref="AA4:AD4"/>
    <mergeCell ref="A10:G10"/>
    <mergeCell ref="H10:N10"/>
    <mergeCell ref="O10:U10"/>
    <mergeCell ref="V10:AB10"/>
    <mergeCell ref="AC10:AJ10"/>
    <mergeCell ref="A11:G11"/>
    <mergeCell ref="H11:N11"/>
    <mergeCell ref="O11:U11"/>
    <mergeCell ref="V11:AB11"/>
    <mergeCell ref="AC11:AJ11"/>
    <mergeCell ref="A14:AJ14"/>
    <mergeCell ref="B15:AJ15"/>
    <mergeCell ref="B16:AJ16"/>
    <mergeCell ref="B17:AJ17"/>
    <mergeCell ref="B18:AJ18"/>
    <mergeCell ref="B19:AJ19"/>
    <mergeCell ref="A12:G12"/>
    <mergeCell ref="H12:N12"/>
    <mergeCell ref="O12:U12"/>
    <mergeCell ref="V12:AB12"/>
    <mergeCell ref="AC12:AJ12"/>
    <mergeCell ref="A13:G13"/>
    <mergeCell ref="H13:N13"/>
    <mergeCell ref="O13:U13"/>
    <mergeCell ref="V13:AB13"/>
    <mergeCell ref="AC13:AJ13"/>
    <mergeCell ref="A22:G22"/>
    <mergeCell ref="H22:N22"/>
    <mergeCell ref="O22:T22"/>
    <mergeCell ref="U22:Z22"/>
    <mergeCell ref="AA22:AF22"/>
    <mergeCell ref="AG22:AJ22"/>
    <mergeCell ref="A20:AJ20"/>
    <mergeCell ref="A21:G21"/>
    <mergeCell ref="H21:N21"/>
    <mergeCell ref="O21:T21"/>
    <mergeCell ref="U21:Z21"/>
    <mergeCell ref="AA21:AF21"/>
    <mergeCell ref="AG21:AJ21"/>
    <mergeCell ref="A25:G25"/>
    <mergeCell ref="H25:N25"/>
    <mergeCell ref="O25:T25"/>
    <mergeCell ref="U25:Z25"/>
    <mergeCell ref="AA25:AF25"/>
    <mergeCell ref="AG25:AJ25"/>
    <mergeCell ref="AG23:AJ23"/>
    <mergeCell ref="A24:G24"/>
    <mergeCell ref="H24:N24"/>
    <mergeCell ref="O24:T24"/>
    <mergeCell ref="U24:W24"/>
    <mergeCell ref="X24:Z24"/>
    <mergeCell ref="AA24:AF24"/>
    <mergeCell ref="AG24:AJ24"/>
    <mergeCell ref="A23:G23"/>
    <mergeCell ref="H23:N23"/>
    <mergeCell ref="O23:T23"/>
    <mergeCell ref="U23:W23"/>
    <mergeCell ref="X23:Z23"/>
    <mergeCell ref="AA23:AF23"/>
    <mergeCell ref="AG26:AJ26"/>
    <mergeCell ref="A27:G27"/>
    <mergeCell ref="H27:N27"/>
    <mergeCell ref="O27:T27"/>
    <mergeCell ref="U27:W27"/>
    <mergeCell ref="X27:Z27"/>
    <mergeCell ref="AA27:AF27"/>
    <mergeCell ref="AG27:AJ27"/>
    <mergeCell ref="A26:G26"/>
    <mergeCell ref="H26:N26"/>
    <mergeCell ref="O26:T26"/>
    <mergeCell ref="U26:W26"/>
    <mergeCell ref="X26:Z26"/>
    <mergeCell ref="AA26:AF26"/>
    <mergeCell ref="B41:AJ41"/>
    <mergeCell ref="B35:AJ35"/>
    <mergeCell ref="B36:AJ36"/>
    <mergeCell ref="B37:AJ37"/>
    <mergeCell ref="B40:AJ40"/>
    <mergeCell ref="A28:AJ28"/>
    <mergeCell ref="B29:AJ29"/>
    <mergeCell ref="B30:AJ30"/>
    <mergeCell ref="A31:AJ31"/>
    <mergeCell ref="B32:AJ33"/>
    <mergeCell ref="B34:AJ34"/>
    <mergeCell ref="B38:AJ38"/>
    <mergeCell ref="B39:AJ39"/>
  </mergeCells>
  <pageMargins left="0.7" right="0.7" top="0.75" bottom="0.75" header="0.3" footer="0.3"/>
  <pageSetup paperSize="9" scale="55" orientation="portrait" horizontalDpi="300" verticalDpi="300" r:id="rId1"/>
  <colBreaks count="1" manualBreakCount="1">
    <brk id="37" max="1048575" man="1"/>
  </colBreaks>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293"/>
  <sheetViews>
    <sheetView topLeftCell="A12" zoomScale="80" zoomScaleNormal="80" zoomScaleSheetLayoutView="75" workbookViewId="0">
      <selection activeCell="A6" sqref="A6"/>
    </sheetView>
  </sheetViews>
  <sheetFormatPr baseColWidth="10" defaultRowHeight="13.8"/>
  <cols>
    <col min="2" max="2" width="10.3984375" customWidth="1"/>
    <col min="3" max="3" width="8.5" customWidth="1"/>
    <col min="4" max="4" width="5" customWidth="1"/>
    <col min="5" max="5" width="10.3984375" customWidth="1"/>
    <col min="6" max="6" width="7.3984375" customWidth="1"/>
    <col min="7" max="7" width="7.69921875" customWidth="1"/>
    <col min="8" max="8" width="6.3984375" customWidth="1"/>
    <col min="9" max="9" width="10.09765625" customWidth="1"/>
    <col min="10" max="10" width="8.59765625" customWidth="1"/>
    <col min="11" max="11" width="2.5" customWidth="1"/>
    <col min="12" max="12" width="8.3984375" customWidth="1"/>
    <col min="13" max="13" width="6.69921875" customWidth="1"/>
    <col min="15" max="15" width="7.59765625" customWidth="1"/>
  </cols>
  <sheetData>
    <row r="1" spans="1:16">
      <c r="A1" s="628"/>
      <c r="B1" s="628"/>
      <c r="C1" s="628"/>
      <c r="D1" s="628"/>
      <c r="E1" s="629" t="s">
        <v>5</v>
      </c>
      <c r="F1" s="629"/>
      <c r="G1" s="629"/>
      <c r="H1" s="629"/>
      <c r="I1" s="629"/>
      <c r="J1" s="629"/>
      <c r="K1" s="629"/>
      <c r="L1" s="629"/>
      <c r="M1" s="626" t="s">
        <v>6</v>
      </c>
      <c r="N1" s="626"/>
      <c r="O1" s="625" t="s">
        <v>280</v>
      </c>
      <c r="P1" s="625"/>
    </row>
    <row r="2" spans="1:16">
      <c r="A2" s="628"/>
      <c r="B2" s="628"/>
      <c r="C2" s="628"/>
      <c r="D2" s="628"/>
      <c r="E2" s="650" t="s">
        <v>281</v>
      </c>
      <c r="F2" s="650"/>
      <c r="G2" s="650"/>
      <c r="H2" s="650"/>
      <c r="I2" s="650"/>
      <c r="J2" s="650"/>
      <c r="K2" s="650"/>
      <c r="L2" s="650"/>
      <c r="M2" s="626" t="s">
        <v>9</v>
      </c>
      <c r="N2" s="626"/>
      <c r="O2" s="625">
        <v>4</v>
      </c>
      <c r="P2" s="625"/>
    </row>
    <row r="3" spans="1:16">
      <c r="A3" s="628"/>
      <c r="B3" s="628"/>
      <c r="C3" s="628"/>
      <c r="D3" s="628"/>
      <c r="E3" s="650"/>
      <c r="F3" s="650"/>
      <c r="G3" s="650"/>
      <c r="H3" s="650"/>
      <c r="I3" s="650"/>
      <c r="J3" s="650"/>
      <c r="K3" s="650"/>
      <c r="L3" s="650"/>
      <c r="M3" s="626" t="s">
        <v>282</v>
      </c>
      <c r="N3" s="626"/>
      <c r="O3" s="627">
        <v>40313</v>
      </c>
      <c r="P3" s="627"/>
    </row>
    <row r="4" spans="1:16">
      <c r="A4" s="628"/>
      <c r="B4" s="628"/>
      <c r="C4" s="628"/>
      <c r="D4" s="628"/>
      <c r="E4" s="650"/>
      <c r="F4" s="650"/>
      <c r="G4" s="650"/>
      <c r="H4" s="650"/>
      <c r="I4" s="650"/>
      <c r="J4" s="650"/>
      <c r="K4" s="650"/>
      <c r="L4" s="650"/>
      <c r="M4" s="651" t="s">
        <v>283</v>
      </c>
      <c r="N4" s="651"/>
      <c r="O4" s="627">
        <v>42262</v>
      </c>
      <c r="P4" s="627"/>
    </row>
    <row r="5" spans="1:16">
      <c r="A5" s="628"/>
      <c r="B5" s="628"/>
      <c r="C5" s="628"/>
      <c r="D5" s="628"/>
      <c r="E5" s="650"/>
      <c r="F5" s="650"/>
      <c r="G5" s="650"/>
      <c r="H5" s="650"/>
      <c r="I5" s="650"/>
      <c r="J5" s="650"/>
      <c r="K5" s="650"/>
      <c r="L5" s="650"/>
      <c r="M5" s="626" t="s">
        <v>284</v>
      </c>
      <c r="N5" s="626"/>
      <c r="O5" s="625" t="s">
        <v>285</v>
      </c>
      <c r="P5" s="625"/>
    </row>
    <row r="6" spans="1:16">
      <c r="A6" s="184"/>
      <c r="B6" s="184"/>
      <c r="C6" s="184"/>
      <c r="D6" s="184"/>
      <c r="E6" s="184"/>
      <c r="F6" s="184"/>
      <c r="G6" s="184"/>
      <c r="H6" s="184"/>
      <c r="I6" s="184"/>
      <c r="J6" s="184"/>
      <c r="K6" s="184"/>
      <c r="L6" s="184"/>
      <c r="M6" s="184"/>
      <c r="N6" s="184"/>
      <c r="O6" s="184"/>
      <c r="P6" s="184"/>
    </row>
    <row r="7" spans="1:16">
      <c r="A7" s="646" t="s">
        <v>91</v>
      </c>
      <c r="B7" s="647"/>
      <c r="C7" s="648"/>
      <c r="D7" s="614">
        <v>44211</v>
      </c>
      <c r="E7" s="615"/>
      <c r="F7" s="615"/>
      <c r="G7" s="615"/>
      <c r="H7" s="615"/>
      <c r="I7" s="616"/>
      <c r="J7" s="185"/>
      <c r="K7" s="185"/>
      <c r="L7" s="185"/>
      <c r="M7" s="185"/>
      <c r="N7" s="185"/>
      <c r="O7" s="185"/>
      <c r="P7" s="185"/>
    </row>
    <row r="8" spans="1:16">
      <c r="A8" s="649" t="s">
        <v>286</v>
      </c>
      <c r="B8" s="649"/>
      <c r="C8" s="649"/>
      <c r="D8" s="618" t="s">
        <v>287</v>
      </c>
      <c r="E8" s="618"/>
      <c r="F8" s="618"/>
      <c r="G8" s="618"/>
      <c r="H8" s="618"/>
      <c r="I8" s="618"/>
      <c r="J8" s="618"/>
      <c r="K8" s="618"/>
      <c r="L8" s="618"/>
      <c r="M8" s="618"/>
      <c r="N8" s="618"/>
      <c r="O8" s="186"/>
      <c r="P8" s="185"/>
    </row>
    <row r="9" spans="1:16">
      <c r="A9" s="187"/>
      <c r="B9" s="187"/>
      <c r="C9" s="187"/>
      <c r="D9" s="185"/>
      <c r="E9" s="185"/>
      <c r="F9" s="185"/>
      <c r="G9" s="185"/>
      <c r="H9" s="185"/>
      <c r="I9" s="185"/>
      <c r="J9" s="185"/>
      <c r="K9" s="185"/>
      <c r="L9" s="185"/>
      <c r="M9" s="185"/>
      <c r="N9" s="185"/>
      <c r="O9" s="185"/>
      <c r="P9" s="185"/>
    </row>
    <row r="10" spans="1:16" ht="26.25" customHeight="1">
      <c r="A10" s="619" t="s">
        <v>288</v>
      </c>
      <c r="B10" s="619"/>
      <c r="C10" s="620" t="s">
        <v>289</v>
      </c>
      <c r="D10" s="621"/>
      <c r="E10" s="621"/>
      <c r="F10" s="621"/>
      <c r="G10" s="188" t="s">
        <v>290</v>
      </c>
      <c r="H10" s="622" t="s">
        <v>291</v>
      </c>
      <c r="I10" s="622"/>
      <c r="J10" s="623"/>
      <c r="K10" s="624"/>
      <c r="L10" s="212" t="s">
        <v>292</v>
      </c>
      <c r="M10" s="189"/>
      <c r="N10" s="190" t="s">
        <v>293</v>
      </c>
      <c r="O10" s="191"/>
      <c r="P10" s="185"/>
    </row>
    <row r="11" spans="1:16">
      <c r="A11" s="185"/>
      <c r="B11" s="185"/>
      <c r="C11" s="185"/>
      <c r="D11" s="185"/>
      <c r="E11" s="185"/>
      <c r="F11" s="596"/>
      <c r="G11" s="596"/>
      <c r="H11" s="596"/>
      <c r="I11" s="596"/>
      <c r="J11" s="185"/>
      <c r="K11" s="185"/>
      <c r="L11" s="185"/>
      <c r="M11" s="185"/>
      <c r="N11" s="185"/>
      <c r="O11" s="185"/>
      <c r="P11" s="185"/>
    </row>
    <row r="12" spans="1:16">
      <c r="A12" s="597"/>
      <c r="B12" s="597"/>
      <c r="C12" s="597"/>
      <c r="D12" s="597"/>
      <c r="E12" s="597"/>
      <c r="F12" s="597"/>
      <c r="G12" s="597"/>
      <c r="H12" s="597"/>
      <c r="I12" s="597"/>
      <c r="J12" s="597"/>
      <c r="K12" s="597"/>
      <c r="L12" s="597"/>
      <c r="M12" s="597"/>
      <c r="N12" s="597"/>
      <c r="O12" s="597"/>
      <c r="P12" s="597"/>
    </row>
    <row r="13" spans="1:16">
      <c r="A13" s="598"/>
      <c r="B13" s="598"/>
      <c r="C13" s="598"/>
      <c r="D13" s="598"/>
      <c r="E13" s="598"/>
      <c r="F13" s="598"/>
      <c r="G13" s="598"/>
      <c r="H13" s="598"/>
      <c r="I13" s="598"/>
      <c r="J13" s="598"/>
      <c r="K13" s="598"/>
      <c r="L13" s="598"/>
      <c r="M13" s="598"/>
      <c r="N13" s="598"/>
      <c r="O13" s="598"/>
      <c r="P13" s="598"/>
    </row>
    <row r="14" spans="1:16">
      <c r="A14" s="184"/>
      <c r="B14" s="184"/>
      <c r="C14" s="184"/>
      <c r="D14" s="184"/>
      <c r="E14" s="184"/>
      <c r="F14" s="184"/>
      <c r="G14" s="184"/>
      <c r="H14" s="184"/>
      <c r="I14" s="184"/>
      <c r="J14" s="184"/>
      <c r="K14" s="184"/>
      <c r="L14" s="184"/>
      <c r="M14" s="184"/>
      <c r="N14" s="184"/>
      <c r="O14" s="184"/>
      <c r="P14" s="184"/>
    </row>
    <row r="15" spans="1:16">
      <c r="A15" s="192"/>
      <c r="B15" s="193"/>
      <c r="C15" s="193"/>
      <c r="D15" s="193"/>
      <c r="E15" s="193"/>
      <c r="F15" s="193"/>
      <c r="G15" s="193"/>
      <c r="H15" s="193"/>
      <c r="I15" s="193"/>
      <c r="J15" s="193"/>
      <c r="K15" s="193"/>
      <c r="L15" s="193"/>
      <c r="M15" s="193"/>
      <c r="N15" s="193"/>
      <c r="O15" s="193"/>
      <c r="P15" s="193"/>
    </row>
    <row r="16" spans="1:16">
      <c r="A16" s="590" t="s">
        <v>294</v>
      </c>
      <c r="B16" s="591"/>
      <c r="C16" s="591" t="s">
        <v>295</v>
      </c>
      <c r="D16" s="591"/>
      <c r="E16" s="591"/>
      <c r="F16" s="592"/>
      <c r="G16" s="184"/>
      <c r="H16" s="599"/>
      <c r="I16" s="600"/>
      <c r="J16" s="600"/>
      <c r="K16" s="600"/>
      <c r="L16" s="600"/>
      <c r="M16" s="600"/>
      <c r="N16" s="600"/>
      <c r="O16" s="601"/>
      <c r="P16" s="184"/>
    </row>
    <row r="17" spans="1:16">
      <c r="A17" s="590" t="s">
        <v>296</v>
      </c>
      <c r="B17" s="591"/>
      <c r="C17" s="608">
        <v>44211</v>
      </c>
      <c r="D17" s="608"/>
      <c r="E17" s="608"/>
      <c r="F17" s="609"/>
      <c r="G17" s="184"/>
      <c r="H17" s="602"/>
      <c r="I17" s="603"/>
      <c r="J17" s="603"/>
      <c r="K17" s="603"/>
      <c r="L17" s="603"/>
      <c r="M17" s="603"/>
      <c r="N17" s="603"/>
      <c r="O17" s="604"/>
      <c r="P17" s="184"/>
    </row>
    <row r="18" spans="1:16">
      <c r="A18" s="590" t="s">
        <v>297</v>
      </c>
      <c r="B18" s="591"/>
      <c r="C18" s="610">
        <v>0.60416666666666663</v>
      </c>
      <c r="D18" s="591"/>
      <c r="E18" s="591"/>
      <c r="F18" s="592"/>
      <c r="G18" s="194"/>
      <c r="H18" s="602"/>
      <c r="I18" s="603"/>
      <c r="J18" s="603"/>
      <c r="K18" s="603"/>
      <c r="L18" s="603"/>
      <c r="M18" s="603"/>
      <c r="N18" s="603"/>
      <c r="O18" s="604"/>
      <c r="P18" s="184"/>
    </row>
    <row r="19" spans="1:16">
      <c r="A19" s="590" t="s">
        <v>298</v>
      </c>
      <c r="B19" s="591"/>
      <c r="C19" s="639" t="s">
        <v>299</v>
      </c>
      <c r="D19" s="639"/>
      <c r="E19" s="639"/>
      <c r="F19" s="640"/>
      <c r="G19" s="184"/>
      <c r="H19" s="602"/>
      <c r="I19" s="603"/>
      <c r="J19" s="603"/>
      <c r="K19" s="603"/>
      <c r="L19" s="603"/>
      <c r="M19" s="603"/>
      <c r="N19" s="603"/>
      <c r="O19" s="604"/>
      <c r="P19" s="184"/>
    </row>
    <row r="20" spans="1:16" ht="15" customHeight="1">
      <c r="A20" s="593" t="s">
        <v>300</v>
      </c>
      <c r="B20" s="594"/>
      <c r="C20" s="594"/>
      <c r="D20" s="594"/>
      <c r="E20" s="594"/>
      <c r="F20" s="595"/>
      <c r="G20" s="184"/>
      <c r="H20" s="602"/>
      <c r="I20" s="603"/>
      <c r="J20" s="603"/>
      <c r="K20" s="603"/>
      <c r="L20" s="603"/>
      <c r="M20" s="603"/>
      <c r="N20" s="603"/>
      <c r="O20" s="604"/>
      <c r="P20" s="184"/>
    </row>
    <row r="21" spans="1:16" ht="14.25" customHeight="1">
      <c r="A21" s="583" t="s">
        <v>359</v>
      </c>
      <c r="B21" s="583"/>
      <c r="C21" s="583"/>
      <c r="D21" s="583"/>
      <c r="E21" s="583"/>
      <c r="F21" s="583"/>
      <c r="G21" s="195"/>
      <c r="H21" s="602"/>
      <c r="I21" s="603"/>
      <c r="J21" s="603"/>
      <c r="K21" s="603"/>
      <c r="L21" s="603"/>
      <c r="M21" s="603"/>
      <c r="N21" s="603"/>
      <c r="O21" s="604"/>
      <c r="P21" s="184"/>
    </row>
    <row r="22" spans="1:16">
      <c r="A22" s="583"/>
      <c r="B22" s="583"/>
      <c r="C22" s="583"/>
      <c r="D22" s="583"/>
      <c r="E22" s="583"/>
      <c r="F22" s="583"/>
      <c r="G22" s="184"/>
      <c r="H22" s="602"/>
      <c r="I22" s="603"/>
      <c r="J22" s="603"/>
      <c r="K22" s="603"/>
      <c r="L22" s="603"/>
      <c r="M22" s="603"/>
      <c r="N22" s="603"/>
      <c r="O22" s="604"/>
      <c r="P22" s="184"/>
    </row>
    <row r="23" spans="1:16">
      <c r="A23" s="583"/>
      <c r="B23" s="583"/>
      <c r="C23" s="583"/>
      <c r="D23" s="583"/>
      <c r="E23" s="583"/>
      <c r="F23" s="583"/>
      <c r="G23" s="184"/>
      <c r="H23" s="602"/>
      <c r="I23" s="603"/>
      <c r="J23" s="603"/>
      <c r="K23" s="603"/>
      <c r="L23" s="603"/>
      <c r="M23" s="603"/>
      <c r="N23" s="603"/>
      <c r="O23" s="604"/>
      <c r="P23" s="184"/>
    </row>
    <row r="24" spans="1:16">
      <c r="A24" s="583"/>
      <c r="B24" s="583"/>
      <c r="C24" s="583"/>
      <c r="D24" s="583"/>
      <c r="E24" s="583"/>
      <c r="F24" s="583"/>
      <c r="G24" s="184"/>
      <c r="H24" s="602"/>
      <c r="I24" s="603"/>
      <c r="J24" s="603"/>
      <c r="K24" s="603"/>
      <c r="L24" s="603"/>
      <c r="M24" s="603"/>
      <c r="N24" s="603"/>
      <c r="O24" s="604"/>
      <c r="P24" s="184"/>
    </row>
    <row r="25" spans="1:16">
      <c r="A25" s="583"/>
      <c r="B25" s="583"/>
      <c r="C25" s="583"/>
      <c r="D25" s="583"/>
      <c r="E25" s="583"/>
      <c r="F25" s="583"/>
      <c r="G25" s="184"/>
      <c r="H25" s="602"/>
      <c r="I25" s="603"/>
      <c r="J25" s="603"/>
      <c r="K25" s="603"/>
      <c r="L25" s="603"/>
      <c r="M25" s="603"/>
      <c r="N25" s="603"/>
      <c r="O25" s="604"/>
      <c r="P25" s="184"/>
    </row>
    <row r="26" spans="1:16">
      <c r="A26" s="583"/>
      <c r="B26" s="583"/>
      <c r="C26" s="583"/>
      <c r="D26" s="583"/>
      <c r="E26" s="583"/>
      <c r="F26" s="583"/>
      <c r="G26" s="184"/>
      <c r="H26" s="602"/>
      <c r="I26" s="603"/>
      <c r="J26" s="603"/>
      <c r="K26" s="603"/>
      <c r="L26" s="603"/>
      <c r="M26" s="603"/>
      <c r="N26" s="603"/>
      <c r="O26" s="604"/>
      <c r="P26" s="184"/>
    </row>
    <row r="27" spans="1:16">
      <c r="A27" s="583"/>
      <c r="B27" s="583"/>
      <c r="C27" s="583"/>
      <c r="D27" s="583"/>
      <c r="E27" s="583"/>
      <c r="F27" s="583"/>
      <c r="G27" s="184"/>
      <c r="H27" s="602"/>
      <c r="I27" s="603"/>
      <c r="J27" s="603"/>
      <c r="K27" s="603"/>
      <c r="L27" s="603"/>
      <c r="M27" s="603"/>
      <c r="N27" s="603"/>
      <c r="O27" s="604"/>
      <c r="P27" s="184"/>
    </row>
    <row r="28" spans="1:16" ht="39" customHeight="1">
      <c r="A28" s="583"/>
      <c r="B28" s="583"/>
      <c r="C28" s="583"/>
      <c r="D28" s="583"/>
      <c r="E28" s="583"/>
      <c r="F28" s="583"/>
      <c r="G28" s="184"/>
      <c r="H28" s="605"/>
      <c r="I28" s="606"/>
      <c r="J28" s="606"/>
      <c r="K28" s="606"/>
      <c r="L28" s="606"/>
      <c r="M28" s="606"/>
      <c r="N28" s="606"/>
      <c r="O28" s="607"/>
      <c r="P28" s="184"/>
    </row>
    <row r="29" spans="1:16">
      <c r="A29" s="196"/>
      <c r="B29" s="197"/>
      <c r="C29" s="197"/>
      <c r="D29" s="198"/>
      <c r="E29" s="198"/>
      <c r="F29" s="198"/>
      <c r="G29" s="198"/>
      <c r="H29" s="198"/>
      <c r="I29" s="198"/>
      <c r="J29" s="198"/>
      <c r="K29" s="198"/>
      <c r="L29" s="198"/>
      <c r="M29" s="198"/>
      <c r="N29" s="198"/>
      <c r="O29" s="198"/>
      <c r="P29" s="198"/>
    </row>
    <row r="30" spans="1:16">
      <c r="A30" s="199"/>
      <c r="B30" s="199"/>
      <c r="C30" s="199"/>
      <c r="D30" s="199"/>
      <c r="E30" s="199"/>
      <c r="F30" s="199"/>
      <c r="G30" s="199"/>
      <c r="H30" s="199"/>
      <c r="I30" s="199"/>
      <c r="J30" s="199"/>
      <c r="K30" s="199"/>
      <c r="L30" s="199"/>
      <c r="M30" s="199"/>
      <c r="N30" s="199"/>
      <c r="O30" s="199"/>
      <c r="P30" s="192"/>
    </row>
    <row r="31" spans="1:16">
      <c r="A31" s="590" t="s">
        <v>294</v>
      </c>
      <c r="B31" s="591"/>
      <c r="C31" s="591" t="s">
        <v>295</v>
      </c>
      <c r="D31" s="591"/>
      <c r="E31" s="591"/>
      <c r="F31" s="592"/>
      <c r="G31" s="184"/>
      <c r="H31" s="599"/>
      <c r="I31" s="600"/>
      <c r="J31" s="600"/>
      <c r="K31" s="600"/>
      <c r="L31" s="600"/>
      <c r="M31" s="600"/>
      <c r="N31" s="600"/>
      <c r="O31" s="601"/>
      <c r="P31" s="184"/>
    </row>
    <row r="32" spans="1:16">
      <c r="A32" s="590" t="s">
        <v>296</v>
      </c>
      <c r="B32" s="591"/>
      <c r="C32" s="608">
        <v>44211</v>
      </c>
      <c r="D32" s="608"/>
      <c r="E32" s="608"/>
      <c r="F32" s="609"/>
      <c r="G32" s="184"/>
      <c r="H32" s="602"/>
      <c r="I32" s="603"/>
      <c r="J32" s="603"/>
      <c r="K32" s="603"/>
      <c r="L32" s="603"/>
      <c r="M32" s="603"/>
      <c r="N32" s="603"/>
      <c r="O32" s="604"/>
      <c r="P32" s="184"/>
    </row>
    <row r="33" spans="1:16">
      <c r="A33" s="590" t="s">
        <v>297</v>
      </c>
      <c r="B33" s="591"/>
      <c r="C33" s="610">
        <v>0.60416666666666663</v>
      </c>
      <c r="D33" s="591"/>
      <c r="E33" s="591"/>
      <c r="F33" s="592"/>
      <c r="G33" s="194"/>
      <c r="H33" s="602"/>
      <c r="I33" s="603"/>
      <c r="J33" s="603"/>
      <c r="K33" s="603"/>
      <c r="L33" s="603"/>
      <c r="M33" s="603"/>
      <c r="N33" s="603"/>
      <c r="O33" s="604"/>
      <c r="P33" s="184"/>
    </row>
    <row r="34" spans="1:16">
      <c r="A34" s="590" t="s">
        <v>298</v>
      </c>
      <c r="B34" s="591"/>
      <c r="C34" s="639" t="s">
        <v>299</v>
      </c>
      <c r="D34" s="639"/>
      <c r="E34" s="639"/>
      <c r="F34" s="640"/>
      <c r="G34" s="184"/>
      <c r="H34" s="602"/>
      <c r="I34" s="603"/>
      <c r="J34" s="603"/>
      <c r="K34" s="603"/>
      <c r="L34" s="603"/>
      <c r="M34" s="603"/>
      <c r="N34" s="603"/>
      <c r="O34" s="604"/>
      <c r="P34" s="184"/>
    </row>
    <row r="35" spans="1:16" ht="15" customHeight="1">
      <c r="A35" s="593" t="s">
        <v>300</v>
      </c>
      <c r="B35" s="594"/>
      <c r="C35" s="594"/>
      <c r="D35" s="594"/>
      <c r="E35" s="594"/>
      <c r="F35" s="595"/>
      <c r="G35" s="184"/>
      <c r="H35" s="602"/>
      <c r="I35" s="603"/>
      <c r="J35" s="603"/>
      <c r="K35" s="603"/>
      <c r="L35" s="603"/>
      <c r="M35" s="603"/>
      <c r="N35" s="603"/>
      <c r="O35" s="604"/>
      <c r="P35" s="184"/>
    </row>
    <row r="36" spans="1:16" ht="15" customHeight="1">
      <c r="A36" s="583" t="s">
        <v>301</v>
      </c>
      <c r="B36" s="583"/>
      <c r="C36" s="583"/>
      <c r="D36" s="583"/>
      <c r="E36" s="583"/>
      <c r="F36" s="583"/>
      <c r="G36" s="195"/>
      <c r="H36" s="602"/>
      <c r="I36" s="603"/>
      <c r="J36" s="603"/>
      <c r="K36" s="603"/>
      <c r="L36" s="603"/>
      <c r="M36" s="603"/>
      <c r="N36" s="603"/>
      <c r="O36" s="604"/>
      <c r="P36" s="184"/>
    </row>
    <row r="37" spans="1:16" ht="24.75" customHeight="1">
      <c r="A37" s="583"/>
      <c r="B37" s="583"/>
      <c r="C37" s="583"/>
      <c r="D37" s="583"/>
      <c r="E37" s="583"/>
      <c r="F37" s="583"/>
      <c r="G37" s="184"/>
      <c r="H37" s="602"/>
      <c r="I37" s="603"/>
      <c r="J37" s="603"/>
      <c r="K37" s="603"/>
      <c r="L37" s="603"/>
      <c r="M37" s="603"/>
      <c r="N37" s="603"/>
      <c r="O37" s="604"/>
      <c r="P37" s="184"/>
    </row>
    <row r="38" spans="1:16" ht="33.75" customHeight="1">
      <c r="A38" s="583"/>
      <c r="B38" s="583"/>
      <c r="C38" s="583"/>
      <c r="D38" s="583"/>
      <c r="E38" s="583"/>
      <c r="F38" s="583"/>
      <c r="G38" s="184"/>
      <c r="H38" s="602"/>
      <c r="I38" s="603"/>
      <c r="J38" s="603"/>
      <c r="K38" s="603"/>
      <c r="L38" s="603"/>
      <c r="M38" s="603"/>
      <c r="N38" s="603"/>
      <c r="O38" s="604"/>
      <c r="P38" s="184"/>
    </row>
    <row r="39" spans="1:16">
      <c r="A39" s="583"/>
      <c r="B39" s="583"/>
      <c r="C39" s="583"/>
      <c r="D39" s="583"/>
      <c r="E39" s="583"/>
      <c r="F39" s="583"/>
      <c r="G39" s="184"/>
      <c r="H39" s="602"/>
      <c r="I39" s="603"/>
      <c r="J39" s="603"/>
      <c r="K39" s="603"/>
      <c r="L39" s="603"/>
      <c r="M39" s="603"/>
      <c r="N39" s="603"/>
      <c r="O39" s="604"/>
      <c r="P39" s="184"/>
    </row>
    <row r="40" spans="1:16">
      <c r="A40" s="583"/>
      <c r="B40" s="583"/>
      <c r="C40" s="583"/>
      <c r="D40" s="583"/>
      <c r="E40" s="583"/>
      <c r="F40" s="583"/>
      <c r="G40" s="184"/>
      <c r="H40" s="602"/>
      <c r="I40" s="603"/>
      <c r="J40" s="603"/>
      <c r="K40" s="603"/>
      <c r="L40" s="603"/>
      <c r="M40" s="603"/>
      <c r="N40" s="603"/>
      <c r="O40" s="604"/>
      <c r="P40" s="184"/>
    </row>
    <row r="41" spans="1:16">
      <c r="A41" s="583"/>
      <c r="B41" s="583"/>
      <c r="C41" s="583"/>
      <c r="D41" s="583"/>
      <c r="E41" s="583"/>
      <c r="F41" s="583"/>
      <c r="G41" s="184"/>
      <c r="H41" s="602"/>
      <c r="I41" s="603"/>
      <c r="J41" s="603"/>
      <c r="K41" s="603"/>
      <c r="L41" s="603"/>
      <c r="M41" s="603"/>
      <c r="N41" s="603"/>
      <c r="O41" s="604"/>
      <c r="P41" s="184"/>
    </row>
    <row r="42" spans="1:16">
      <c r="A42" s="583"/>
      <c r="B42" s="583"/>
      <c r="C42" s="583"/>
      <c r="D42" s="583"/>
      <c r="E42" s="583"/>
      <c r="F42" s="583"/>
      <c r="G42" s="184"/>
      <c r="H42" s="602"/>
      <c r="I42" s="603"/>
      <c r="J42" s="603"/>
      <c r="K42" s="603"/>
      <c r="L42" s="603"/>
      <c r="M42" s="603"/>
      <c r="N42" s="603"/>
      <c r="O42" s="604"/>
      <c r="P42" s="184"/>
    </row>
    <row r="43" spans="1:16">
      <c r="A43" s="583"/>
      <c r="B43" s="583"/>
      <c r="C43" s="583"/>
      <c r="D43" s="583"/>
      <c r="E43" s="583"/>
      <c r="F43" s="583"/>
      <c r="G43" s="184"/>
      <c r="H43" s="605"/>
      <c r="I43" s="606"/>
      <c r="J43" s="606"/>
      <c r="K43" s="606"/>
      <c r="L43" s="606"/>
      <c r="M43" s="606"/>
      <c r="N43" s="606"/>
      <c r="O43" s="607"/>
      <c r="P43" s="184"/>
    </row>
    <row r="44" spans="1:16">
      <c r="A44" s="196"/>
      <c r="B44" s="197"/>
      <c r="C44" s="197"/>
      <c r="D44" s="198"/>
      <c r="E44" s="198"/>
      <c r="F44" s="198"/>
      <c r="G44" s="198"/>
      <c r="H44" s="198"/>
      <c r="I44" s="198"/>
      <c r="J44" s="198"/>
      <c r="K44" s="198"/>
      <c r="L44" s="198"/>
      <c r="M44" s="198"/>
      <c r="N44" s="198"/>
      <c r="O44" s="198"/>
      <c r="P44" s="198"/>
    </row>
    <row r="45" spans="1:16">
      <c r="A45" s="200"/>
      <c r="B45" s="200"/>
      <c r="C45" s="200"/>
      <c r="D45" s="201"/>
      <c r="E45" s="201"/>
      <c r="F45" s="201"/>
      <c r="G45" s="201"/>
      <c r="H45" s="201"/>
      <c r="I45" s="201"/>
      <c r="J45" s="202"/>
      <c r="K45" s="203"/>
      <c r="L45" s="203"/>
      <c r="M45" s="203"/>
      <c r="N45" s="203"/>
      <c r="O45" s="203"/>
      <c r="P45" s="203"/>
    </row>
    <row r="46" spans="1:16">
      <c r="A46" s="589" t="s">
        <v>302</v>
      </c>
      <c r="B46" s="589"/>
      <c r="C46" s="589"/>
      <c r="D46" s="589"/>
      <c r="E46" s="589" t="s">
        <v>303</v>
      </c>
      <c r="F46" s="589"/>
      <c r="G46" s="589"/>
      <c r="H46" s="589"/>
      <c r="I46" s="589"/>
      <c r="J46" s="589" t="s">
        <v>304</v>
      </c>
      <c r="K46" s="589"/>
      <c r="L46" s="589"/>
      <c r="M46" s="589"/>
      <c r="N46" s="589"/>
      <c r="O46" s="589"/>
      <c r="P46" s="589"/>
    </row>
    <row r="47" spans="1:16" ht="15" customHeight="1">
      <c r="A47" s="216" t="s">
        <v>305</v>
      </c>
      <c r="B47" s="586" t="s">
        <v>423</v>
      </c>
      <c r="C47" s="587"/>
      <c r="D47" s="587"/>
      <c r="E47" s="216" t="s">
        <v>305</v>
      </c>
      <c r="F47" s="584" t="s">
        <v>306</v>
      </c>
      <c r="G47" s="584"/>
      <c r="H47" s="584"/>
      <c r="I47" s="584"/>
      <c r="J47" s="585" t="s">
        <v>305</v>
      </c>
      <c r="K47" s="585"/>
      <c r="L47" s="585"/>
      <c r="M47" s="584"/>
      <c r="N47" s="584"/>
      <c r="O47" s="584"/>
      <c r="P47" s="584"/>
    </row>
    <row r="48" spans="1:16">
      <c r="A48" s="216" t="s">
        <v>307</v>
      </c>
      <c r="B48" s="584" t="s">
        <v>416</v>
      </c>
      <c r="C48" s="584"/>
      <c r="D48" s="584"/>
      <c r="E48" s="216" t="s">
        <v>307</v>
      </c>
      <c r="F48" s="584" t="s">
        <v>308</v>
      </c>
      <c r="G48" s="584"/>
      <c r="H48" s="584"/>
      <c r="I48" s="584"/>
      <c r="J48" s="585" t="s">
        <v>307</v>
      </c>
      <c r="K48" s="585"/>
      <c r="L48" s="585"/>
      <c r="M48" s="584"/>
      <c r="N48" s="584"/>
      <c r="O48" s="584"/>
      <c r="P48" s="584"/>
    </row>
    <row r="49" spans="1:16" ht="15" customHeight="1">
      <c r="A49" s="216" t="s">
        <v>309</v>
      </c>
      <c r="B49" s="586"/>
      <c r="C49" s="587"/>
      <c r="D49" s="587"/>
      <c r="E49" s="216" t="s">
        <v>309</v>
      </c>
      <c r="F49" s="584"/>
      <c r="G49" s="584"/>
      <c r="H49" s="584"/>
      <c r="I49" s="584"/>
      <c r="J49" s="585" t="s">
        <v>309</v>
      </c>
      <c r="K49" s="585"/>
      <c r="L49" s="585"/>
      <c r="M49" s="588"/>
      <c r="N49" s="588"/>
      <c r="O49" s="588"/>
      <c r="P49" s="588"/>
    </row>
    <row r="51" spans="1:16" ht="14.25" customHeight="1">
      <c r="A51" s="628"/>
      <c r="B51" s="628"/>
      <c r="C51" s="628"/>
      <c r="D51" s="628"/>
      <c r="E51" s="629" t="s">
        <v>5</v>
      </c>
      <c r="F51" s="629"/>
      <c r="G51" s="629"/>
      <c r="H51" s="629"/>
      <c r="I51" s="629"/>
      <c r="J51" s="629"/>
      <c r="K51" s="629"/>
      <c r="L51" s="629"/>
      <c r="M51" s="626" t="s">
        <v>6</v>
      </c>
      <c r="N51" s="626"/>
      <c r="O51" s="625" t="s">
        <v>280</v>
      </c>
      <c r="P51" s="625"/>
    </row>
    <row r="52" spans="1:16" ht="14.25" customHeight="1">
      <c r="A52" s="628"/>
      <c r="B52" s="628"/>
      <c r="C52" s="628"/>
      <c r="D52" s="628"/>
      <c r="E52" s="630" t="s">
        <v>281</v>
      </c>
      <c r="F52" s="630"/>
      <c r="G52" s="630"/>
      <c r="H52" s="630"/>
      <c r="I52" s="630"/>
      <c r="J52" s="630"/>
      <c r="K52" s="630"/>
      <c r="L52" s="630"/>
      <c r="M52" s="626" t="s">
        <v>9</v>
      </c>
      <c r="N52" s="626"/>
      <c r="O52" s="625">
        <v>4</v>
      </c>
      <c r="P52" s="625"/>
    </row>
    <row r="53" spans="1:16" ht="14.25" customHeight="1">
      <c r="A53" s="628"/>
      <c r="B53" s="628"/>
      <c r="C53" s="628"/>
      <c r="D53" s="628"/>
      <c r="E53" s="630"/>
      <c r="F53" s="630"/>
      <c r="G53" s="630"/>
      <c r="H53" s="630"/>
      <c r="I53" s="630"/>
      <c r="J53" s="630"/>
      <c r="K53" s="630"/>
      <c r="L53" s="630"/>
      <c r="M53" s="626" t="s">
        <v>282</v>
      </c>
      <c r="N53" s="626"/>
      <c r="O53" s="627">
        <v>40313</v>
      </c>
      <c r="P53" s="627"/>
    </row>
    <row r="54" spans="1:16" ht="14.25" customHeight="1">
      <c r="A54" s="628"/>
      <c r="B54" s="628"/>
      <c r="C54" s="628"/>
      <c r="D54" s="628"/>
      <c r="E54" s="630"/>
      <c r="F54" s="630"/>
      <c r="G54" s="630"/>
      <c r="H54" s="630"/>
      <c r="I54" s="630"/>
      <c r="J54" s="630"/>
      <c r="K54" s="630"/>
      <c r="L54" s="630"/>
      <c r="M54" s="626" t="s">
        <v>283</v>
      </c>
      <c r="N54" s="626"/>
      <c r="O54" s="627">
        <v>42262</v>
      </c>
      <c r="P54" s="627"/>
    </row>
    <row r="55" spans="1:16" ht="14.25" customHeight="1">
      <c r="A55" s="628"/>
      <c r="B55" s="628"/>
      <c r="C55" s="628"/>
      <c r="D55" s="628"/>
      <c r="E55" s="630"/>
      <c r="F55" s="630"/>
      <c r="G55" s="630"/>
      <c r="H55" s="630"/>
      <c r="I55" s="630"/>
      <c r="J55" s="630"/>
      <c r="K55" s="630"/>
      <c r="L55" s="630"/>
      <c r="M55" s="626" t="s">
        <v>284</v>
      </c>
      <c r="N55" s="626"/>
      <c r="O55" s="625" t="s">
        <v>285</v>
      </c>
      <c r="P55" s="625"/>
    </row>
    <row r="56" spans="1:16">
      <c r="A56" s="184"/>
      <c r="B56" s="184"/>
      <c r="C56" s="184"/>
      <c r="D56" s="184"/>
      <c r="E56" s="184"/>
      <c r="F56" s="184"/>
      <c r="G56" s="184"/>
      <c r="H56" s="184"/>
      <c r="I56" s="184"/>
      <c r="J56" s="184"/>
      <c r="K56" s="184"/>
      <c r="L56" s="184"/>
      <c r="M56" s="184"/>
      <c r="N56" s="184"/>
      <c r="O56" s="184"/>
      <c r="P56" s="184"/>
    </row>
    <row r="57" spans="1:16">
      <c r="A57" s="643" t="s">
        <v>310</v>
      </c>
      <c r="B57" s="644"/>
      <c r="C57" s="645"/>
      <c r="D57" s="614">
        <v>44211</v>
      </c>
      <c r="E57" s="615"/>
      <c r="F57" s="615"/>
      <c r="G57" s="615"/>
      <c r="H57" s="615"/>
      <c r="I57" s="616"/>
      <c r="J57" s="185"/>
      <c r="K57" s="185"/>
      <c r="L57" s="185"/>
      <c r="M57" s="185"/>
      <c r="N57" s="185"/>
      <c r="O57" s="185"/>
      <c r="P57" s="185"/>
    </row>
    <row r="58" spans="1:16" ht="23.25" customHeight="1">
      <c r="A58" s="617" t="s">
        <v>286</v>
      </c>
      <c r="B58" s="617"/>
      <c r="C58" s="617"/>
      <c r="D58" s="618" t="s">
        <v>311</v>
      </c>
      <c r="E58" s="618"/>
      <c r="F58" s="618"/>
      <c r="G58" s="618"/>
      <c r="H58" s="618"/>
      <c r="I58" s="618"/>
      <c r="J58" s="618"/>
      <c r="K58" s="618"/>
      <c r="L58" s="618"/>
      <c r="M58" s="618"/>
      <c r="N58" s="618"/>
      <c r="O58" s="186"/>
      <c r="P58" s="185"/>
    </row>
    <row r="59" spans="1:16">
      <c r="A59" s="187"/>
      <c r="B59" s="187"/>
      <c r="C59" s="187"/>
      <c r="D59" s="185"/>
      <c r="E59" s="185"/>
      <c r="F59" s="185"/>
      <c r="G59" s="185"/>
      <c r="H59" s="185"/>
      <c r="I59" s="185"/>
      <c r="J59" s="185"/>
      <c r="K59" s="185"/>
      <c r="L59" s="185"/>
      <c r="M59" s="185"/>
      <c r="N59" s="185"/>
      <c r="O59" s="185"/>
      <c r="P59" s="185"/>
    </row>
    <row r="60" spans="1:16" ht="27" customHeight="1">
      <c r="A60" s="619" t="s">
        <v>288</v>
      </c>
      <c r="B60" s="619"/>
      <c r="C60" s="620" t="s">
        <v>289</v>
      </c>
      <c r="D60" s="621"/>
      <c r="E60" s="621"/>
      <c r="F60" s="621"/>
      <c r="G60" s="204" t="s">
        <v>312</v>
      </c>
      <c r="H60" s="622" t="s">
        <v>291</v>
      </c>
      <c r="I60" s="622"/>
      <c r="J60" s="189"/>
      <c r="K60" s="641" t="s">
        <v>292</v>
      </c>
      <c r="L60" s="642"/>
      <c r="M60" s="189"/>
      <c r="N60" s="190" t="s">
        <v>293</v>
      </c>
      <c r="O60" s="191"/>
      <c r="P60" s="185"/>
    </row>
    <row r="61" spans="1:16">
      <c r="A61" s="185"/>
      <c r="B61" s="185"/>
      <c r="C61" s="185"/>
      <c r="D61" s="185"/>
      <c r="E61" s="185"/>
      <c r="F61" s="596"/>
      <c r="G61" s="596"/>
      <c r="H61" s="596"/>
      <c r="I61" s="596"/>
      <c r="J61" s="185"/>
      <c r="K61" s="185"/>
      <c r="L61" s="185"/>
      <c r="M61" s="185"/>
      <c r="N61" s="185"/>
      <c r="O61" s="185"/>
      <c r="P61" s="185"/>
    </row>
    <row r="62" spans="1:16">
      <c r="A62" s="597"/>
      <c r="B62" s="597"/>
      <c r="C62" s="597"/>
      <c r="D62" s="597"/>
      <c r="E62" s="597"/>
      <c r="F62" s="597"/>
      <c r="G62" s="597"/>
      <c r="H62" s="597"/>
      <c r="I62" s="597"/>
      <c r="J62" s="597"/>
      <c r="K62" s="597"/>
      <c r="L62" s="597"/>
      <c r="M62" s="597"/>
      <c r="N62" s="597"/>
      <c r="O62" s="597"/>
      <c r="P62" s="597"/>
    </row>
    <row r="63" spans="1:16">
      <c r="A63" s="598"/>
      <c r="B63" s="598"/>
      <c r="C63" s="598"/>
      <c r="D63" s="598"/>
      <c r="E63" s="598"/>
      <c r="F63" s="598"/>
      <c r="G63" s="598"/>
      <c r="H63" s="598"/>
      <c r="I63" s="598"/>
      <c r="J63" s="598"/>
      <c r="K63" s="598"/>
      <c r="L63" s="598"/>
      <c r="M63" s="598"/>
      <c r="N63" s="598"/>
      <c r="O63" s="598"/>
      <c r="P63" s="598"/>
    </row>
    <row r="64" spans="1:16">
      <c r="A64" s="184"/>
      <c r="B64" s="184"/>
      <c r="C64" s="184"/>
      <c r="D64" s="184"/>
      <c r="E64" s="184"/>
      <c r="F64" s="184"/>
      <c r="G64" s="184"/>
      <c r="H64" s="184"/>
      <c r="I64" s="184"/>
      <c r="J64" s="184"/>
      <c r="K64" s="184"/>
      <c r="L64" s="184"/>
      <c r="M64" s="184"/>
      <c r="N64" s="184"/>
      <c r="O64" s="184"/>
      <c r="P64" s="184"/>
    </row>
    <row r="65" spans="1:16">
      <c r="A65" s="192"/>
      <c r="B65" s="193"/>
      <c r="C65" s="193"/>
      <c r="D65" s="193"/>
      <c r="E65" s="193"/>
      <c r="F65" s="193"/>
      <c r="G65" s="193"/>
      <c r="H65" s="193"/>
      <c r="I65" s="193"/>
      <c r="J65" s="193"/>
      <c r="K65" s="193"/>
      <c r="L65" s="193"/>
      <c r="M65" s="193"/>
      <c r="N65" s="193"/>
      <c r="O65" s="193"/>
      <c r="P65" s="193"/>
    </row>
    <row r="66" spans="1:16">
      <c r="A66" s="590" t="s">
        <v>294</v>
      </c>
      <c r="B66" s="591"/>
      <c r="C66" s="591" t="s">
        <v>346</v>
      </c>
      <c r="D66" s="591"/>
      <c r="E66" s="591"/>
      <c r="F66" s="592"/>
      <c r="G66" s="184"/>
      <c r="H66" s="599"/>
      <c r="I66" s="600"/>
      <c r="J66" s="600"/>
      <c r="K66" s="600"/>
      <c r="L66" s="600"/>
      <c r="M66" s="600"/>
      <c r="N66" s="600"/>
      <c r="O66" s="601"/>
      <c r="P66" s="184"/>
    </row>
    <row r="67" spans="1:16">
      <c r="A67" s="590" t="s">
        <v>296</v>
      </c>
      <c r="B67" s="591"/>
      <c r="C67" s="608">
        <v>44209</v>
      </c>
      <c r="D67" s="608"/>
      <c r="E67" s="608"/>
      <c r="F67" s="609"/>
      <c r="G67" s="184"/>
      <c r="H67" s="602"/>
      <c r="I67" s="603"/>
      <c r="J67" s="603"/>
      <c r="K67" s="603"/>
      <c r="L67" s="603"/>
      <c r="M67" s="603"/>
      <c r="N67" s="603"/>
      <c r="O67" s="604"/>
      <c r="P67" s="184"/>
    </row>
    <row r="68" spans="1:16">
      <c r="A68" s="590" t="s">
        <v>297</v>
      </c>
      <c r="B68" s="591"/>
      <c r="C68" s="610" t="s">
        <v>415</v>
      </c>
      <c r="D68" s="591"/>
      <c r="E68" s="591"/>
      <c r="F68" s="592"/>
      <c r="G68" s="194"/>
      <c r="H68" s="602"/>
      <c r="I68" s="603"/>
      <c r="J68" s="603"/>
      <c r="K68" s="603"/>
      <c r="L68" s="603"/>
      <c r="M68" s="603"/>
      <c r="N68" s="603"/>
      <c r="O68" s="604"/>
      <c r="P68" s="184"/>
    </row>
    <row r="69" spans="1:16">
      <c r="A69" s="590" t="s">
        <v>298</v>
      </c>
      <c r="B69" s="591"/>
      <c r="C69" s="639" t="s">
        <v>299</v>
      </c>
      <c r="D69" s="639"/>
      <c r="E69" s="639"/>
      <c r="F69" s="640"/>
      <c r="G69" s="184"/>
      <c r="H69" s="602"/>
      <c r="I69" s="603"/>
      <c r="J69" s="603"/>
      <c r="K69" s="603"/>
      <c r="L69" s="603"/>
      <c r="M69" s="603"/>
      <c r="N69" s="603"/>
      <c r="O69" s="604"/>
      <c r="P69" s="184"/>
    </row>
    <row r="70" spans="1:16" ht="15" customHeight="1">
      <c r="A70" s="593" t="s">
        <v>300</v>
      </c>
      <c r="B70" s="594"/>
      <c r="C70" s="594"/>
      <c r="D70" s="594"/>
      <c r="E70" s="594"/>
      <c r="F70" s="595"/>
      <c r="G70" s="184"/>
      <c r="H70" s="602"/>
      <c r="I70" s="603"/>
      <c r="J70" s="603"/>
      <c r="K70" s="603"/>
      <c r="L70" s="603"/>
      <c r="M70" s="603"/>
      <c r="N70" s="603"/>
      <c r="O70" s="604"/>
      <c r="P70" s="184"/>
    </row>
    <row r="71" spans="1:16" ht="14.25" customHeight="1">
      <c r="A71" s="583" t="s">
        <v>371</v>
      </c>
      <c r="B71" s="583"/>
      <c r="C71" s="583"/>
      <c r="D71" s="583"/>
      <c r="E71" s="583"/>
      <c r="F71" s="583"/>
      <c r="G71" s="195"/>
      <c r="H71" s="602"/>
      <c r="I71" s="603"/>
      <c r="J71" s="603"/>
      <c r="K71" s="603"/>
      <c r="L71" s="603"/>
      <c r="M71" s="603"/>
      <c r="N71" s="603"/>
      <c r="O71" s="604"/>
      <c r="P71" s="184"/>
    </row>
    <row r="72" spans="1:16">
      <c r="A72" s="583"/>
      <c r="B72" s="583"/>
      <c r="C72" s="583"/>
      <c r="D72" s="583"/>
      <c r="E72" s="583"/>
      <c r="F72" s="583"/>
      <c r="G72" s="184"/>
      <c r="H72" s="602"/>
      <c r="I72" s="603"/>
      <c r="J72" s="603"/>
      <c r="K72" s="603"/>
      <c r="L72" s="603"/>
      <c r="M72" s="603"/>
      <c r="N72" s="603"/>
      <c r="O72" s="604"/>
      <c r="P72" s="184"/>
    </row>
    <row r="73" spans="1:16">
      <c r="A73" s="583"/>
      <c r="B73" s="583"/>
      <c r="C73" s="583"/>
      <c r="D73" s="583"/>
      <c r="E73" s="583"/>
      <c r="F73" s="583"/>
      <c r="G73" s="184"/>
      <c r="H73" s="602"/>
      <c r="I73" s="603"/>
      <c r="J73" s="603"/>
      <c r="K73" s="603"/>
      <c r="L73" s="603"/>
      <c r="M73" s="603"/>
      <c r="N73" s="603"/>
      <c r="O73" s="604"/>
      <c r="P73" s="184"/>
    </row>
    <row r="74" spans="1:16">
      <c r="A74" s="583"/>
      <c r="B74" s="583"/>
      <c r="C74" s="583"/>
      <c r="D74" s="583"/>
      <c r="E74" s="583"/>
      <c r="F74" s="583"/>
      <c r="G74" s="184"/>
      <c r="H74" s="602"/>
      <c r="I74" s="603"/>
      <c r="J74" s="603"/>
      <c r="K74" s="603"/>
      <c r="L74" s="603"/>
      <c r="M74" s="603"/>
      <c r="N74" s="603"/>
      <c r="O74" s="604"/>
      <c r="P74" s="184"/>
    </row>
    <row r="75" spans="1:16">
      <c r="A75" s="583"/>
      <c r="B75" s="583"/>
      <c r="C75" s="583"/>
      <c r="D75" s="583"/>
      <c r="E75" s="583"/>
      <c r="F75" s="583"/>
      <c r="G75" s="184"/>
      <c r="H75" s="602"/>
      <c r="I75" s="603"/>
      <c r="J75" s="603"/>
      <c r="K75" s="603"/>
      <c r="L75" s="603"/>
      <c r="M75" s="603"/>
      <c r="N75" s="603"/>
      <c r="O75" s="604"/>
      <c r="P75" s="184"/>
    </row>
    <row r="76" spans="1:16">
      <c r="A76" s="583"/>
      <c r="B76" s="583"/>
      <c r="C76" s="583"/>
      <c r="D76" s="583"/>
      <c r="E76" s="583"/>
      <c r="F76" s="583"/>
      <c r="G76" s="184"/>
      <c r="H76" s="602"/>
      <c r="I76" s="603"/>
      <c r="J76" s="603"/>
      <c r="K76" s="603"/>
      <c r="L76" s="603"/>
      <c r="M76" s="603"/>
      <c r="N76" s="603"/>
      <c r="O76" s="604"/>
      <c r="P76" s="184"/>
    </row>
    <row r="77" spans="1:16">
      <c r="A77" s="583"/>
      <c r="B77" s="583"/>
      <c r="C77" s="583"/>
      <c r="D77" s="583"/>
      <c r="E77" s="583"/>
      <c r="F77" s="583"/>
      <c r="G77" s="184"/>
      <c r="H77" s="602"/>
      <c r="I77" s="603"/>
      <c r="J77" s="603"/>
      <c r="K77" s="603"/>
      <c r="L77" s="603"/>
      <c r="M77" s="603"/>
      <c r="N77" s="603"/>
      <c r="O77" s="604"/>
      <c r="P77" s="184"/>
    </row>
    <row r="78" spans="1:16">
      <c r="A78" s="583"/>
      <c r="B78" s="583"/>
      <c r="C78" s="583"/>
      <c r="D78" s="583"/>
      <c r="E78" s="583"/>
      <c r="F78" s="583"/>
      <c r="G78" s="184"/>
      <c r="H78" s="605"/>
      <c r="I78" s="606"/>
      <c r="J78" s="606"/>
      <c r="K78" s="606"/>
      <c r="L78" s="606"/>
      <c r="M78" s="606"/>
      <c r="N78" s="606"/>
      <c r="O78" s="607"/>
      <c r="P78" s="184"/>
    </row>
    <row r="79" spans="1:16">
      <c r="A79" s="196"/>
      <c r="B79" s="197"/>
      <c r="C79" s="197"/>
      <c r="D79" s="198"/>
      <c r="E79" s="198"/>
      <c r="F79" s="198"/>
      <c r="G79" s="198"/>
      <c r="H79" s="198"/>
      <c r="I79" s="198"/>
      <c r="J79" s="198"/>
      <c r="K79" s="198"/>
      <c r="L79" s="198"/>
      <c r="M79" s="198"/>
      <c r="N79" s="198"/>
      <c r="O79" s="198"/>
      <c r="P79" s="198"/>
    </row>
    <row r="80" spans="1:16">
      <c r="A80" s="199"/>
      <c r="B80" s="199"/>
      <c r="C80" s="199"/>
      <c r="D80" s="199"/>
      <c r="E80" s="199"/>
      <c r="F80" s="199"/>
      <c r="G80" s="199"/>
      <c r="H80" s="199"/>
      <c r="I80" s="199"/>
      <c r="J80" s="199"/>
      <c r="K80" s="199"/>
      <c r="L80" s="199"/>
      <c r="M80" s="199"/>
      <c r="N80" s="199"/>
      <c r="O80" s="199"/>
      <c r="P80" s="192"/>
    </row>
    <row r="81" spans="1:16">
      <c r="A81" s="590" t="s">
        <v>294</v>
      </c>
      <c r="B81" s="591"/>
      <c r="C81" s="591" t="s">
        <v>344</v>
      </c>
      <c r="D81" s="591"/>
      <c r="E81" s="591"/>
      <c r="F81" s="592"/>
      <c r="G81" s="184"/>
      <c r="H81" s="599"/>
      <c r="I81" s="600"/>
      <c r="J81" s="600"/>
      <c r="K81" s="600"/>
      <c r="L81" s="600"/>
      <c r="M81" s="600"/>
      <c r="N81" s="600"/>
      <c r="O81" s="601"/>
      <c r="P81" s="184"/>
    </row>
    <row r="82" spans="1:16">
      <c r="A82" s="590" t="s">
        <v>296</v>
      </c>
      <c r="B82" s="591"/>
      <c r="C82" s="608">
        <v>44201</v>
      </c>
      <c r="D82" s="608"/>
      <c r="E82" s="608"/>
      <c r="F82" s="609"/>
      <c r="G82" s="184"/>
      <c r="H82" s="602"/>
      <c r="I82" s="603"/>
      <c r="J82" s="603"/>
      <c r="K82" s="603"/>
      <c r="L82" s="603"/>
      <c r="M82" s="603"/>
      <c r="N82" s="603"/>
      <c r="O82" s="604"/>
      <c r="P82" s="184"/>
    </row>
    <row r="83" spans="1:16">
      <c r="A83" s="590" t="s">
        <v>297</v>
      </c>
      <c r="B83" s="591"/>
      <c r="C83" s="610" t="s">
        <v>366</v>
      </c>
      <c r="D83" s="591"/>
      <c r="E83" s="591"/>
      <c r="F83" s="592"/>
      <c r="G83" s="194"/>
      <c r="H83" s="602"/>
      <c r="I83" s="603"/>
      <c r="J83" s="603"/>
      <c r="K83" s="603"/>
      <c r="L83" s="603"/>
      <c r="M83" s="603"/>
      <c r="N83" s="603"/>
      <c r="O83" s="604"/>
      <c r="P83" s="184"/>
    </row>
    <row r="84" spans="1:16">
      <c r="A84" s="590" t="s">
        <v>298</v>
      </c>
      <c r="B84" s="591"/>
      <c r="C84" s="639" t="s">
        <v>299</v>
      </c>
      <c r="D84" s="639"/>
      <c r="E84" s="639"/>
      <c r="F84" s="640"/>
      <c r="G84" s="184"/>
      <c r="H84" s="602"/>
      <c r="I84" s="603"/>
      <c r="J84" s="603"/>
      <c r="K84" s="603"/>
      <c r="L84" s="603"/>
      <c r="M84" s="603"/>
      <c r="N84" s="603"/>
      <c r="O84" s="604"/>
      <c r="P84" s="184"/>
    </row>
    <row r="85" spans="1:16" ht="15" customHeight="1">
      <c r="A85" s="593" t="s">
        <v>300</v>
      </c>
      <c r="B85" s="594"/>
      <c r="C85" s="594"/>
      <c r="D85" s="594"/>
      <c r="E85" s="594"/>
      <c r="F85" s="595"/>
      <c r="G85" s="184"/>
      <c r="H85" s="602"/>
      <c r="I85" s="603"/>
      <c r="J85" s="603"/>
      <c r="K85" s="603"/>
      <c r="L85" s="603"/>
      <c r="M85" s="603"/>
      <c r="N85" s="603"/>
      <c r="O85" s="604"/>
      <c r="P85" s="184"/>
    </row>
    <row r="86" spans="1:16" ht="14.25" customHeight="1">
      <c r="A86" s="583" t="s">
        <v>343</v>
      </c>
      <c r="B86" s="583"/>
      <c r="C86" s="583"/>
      <c r="D86" s="583"/>
      <c r="E86" s="583"/>
      <c r="F86" s="583"/>
      <c r="G86" s="195"/>
      <c r="H86" s="602"/>
      <c r="I86" s="603"/>
      <c r="J86" s="603"/>
      <c r="K86" s="603"/>
      <c r="L86" s="603"/>
      <c r="M86" s="603"/>
      <c r="N86" s="603"/>
      <c r="O86" s="604"/>
      <c r="P86" s="184"/>
    </row>
    <row r="87" spans="1:16">
      <c r="A87" s="583"/>
      <c r="B87" s="583"/>
      <c r="C87" s="583"/>
      <c r="D87" s="583"/>
      <c r="E87" s="583"/>
      <c r="F87" s="583"/>
      <c r="G87" s="184"/>
      <c r="H87" s="602"/>
      <c r="I87" s="603"/>
      <c r="J87" s="603"/>
      <c r="K87" s="603"/>
      <c r="L87" s="603"/>
      <c r="M87" s="603"/>
      <c r="N87" s="603"/>
      <c r="O87" s="604"/>
      <c r="P87" s="184"/>
    </row>
    <row r="88" spans="1:16">
      <c r="A88" s="583"/>
      <c r="B88" s="583"/>
      <c r="C88" s="583"/>
      <c r="D88" s="583"/>
      <c r="E88" s="583"/>
      <c r="F88" s="583"/>
      <c r="G88" s="184"/>
      <c r="H88" s="602"/>
      <c r="I88" s="603"/>
      <c r="J88" s="603"/>
      <c r="K88" s="603"/>
      <c r="L88" s="603"/>
      <c r="M88" s="603"/>
      <c r="N88" s="603"/>
      <c r="O88" s="604"/>
      <c r="P88" s="184"/>
    </row>
    <row r="89" spans="1:16">
      <c r="A89" s="583"/>
      <c r="B89" s="583"/>
      <c r="C89" s="583"/>
      <c r="D89" s="583"/>
      <c r="E89" s="583"/>
      <c r="F89" s="583"/>
      <c r="G89" s="184"/>
      <c r="H89" s="602"/>
      <c r="I89" s="603"/>
      <c r="J89" s="603"/>
      <c r="K89" s="603"/>
      <c r="L89" s="603"/>
      <c r="M89" s="603"/>
      <c r="N89" s="603"/>
      <c r="O89" s="604"/>
      <c r="P89" s="184"/>
    </row>
    <row r="90" spans="1:16">
      <c r="A90" s="583"/>
      <c r="B90" s="583"/>
      <c r="C90" s="583"/>
      <c r="D90" s="583"/>
      <c r="E90" s="583"/>
      <c r="F90" s="583"/>
      <c r="G90" s="184"/>
      <c r="H90" s="602"/>
      <c r="I90" s="603"/>
      <c r="J90" s="603"/>
      <c r="K90" s="603"/>
      <c r="L90" s="603"/>
      <c r="M90" s="603"/>
      <c r="N90" s="603"/>
      <c r="O90" s="604"/>
      <c r="P90" s="184"/>
    </row>
    <row r="91" spans="1:16">
      <c r="A91" s="583"/>
      <c r="B91" s="583"/>
      <c r="C91" s="583"/>
      <c r="D91" s="583"/>
      <c r="E91" s="583"/>
      <c r="F91" s="583"/>
      <c r="G91" s="184"/>
      <c r="H91" s="602"/>
      <c r="I91" s="603"/>
      <c r="J91" s="603"/>
      <c r="K91" s="603"/>
      <c r="L91" s="603"/>
      <c r="M91" s="603"/>
      <c r="N91" s="603"/>
      <c r="O91" s="604"/>
      <c r="P91" s="184"/>
    </row>
    <row r="92" spans="1:16">
      <c r="A92" s="583"/>
      <c r="B92" s="583"/>
      <c r="C92" s="583"/>
      <c r="D92" s="583"/>
      <c r="E92" s="583"/>
      <c r="F92" s="583"/>
      <c r="G92" s="184"/>
      <c r="H92" s="602"/>
      <c r="I92" s="603"/>
      <c r="J92" s="603"/>
      <c r="K92" s="603"/>
      <c r="L92" s="603"/>
      <c r="M92" s="603"/>
      <c r="N92" s="603"/>
      <c r="O92" s="604"/>
      <c r="P92" s="184"/>
    </row>
    <row r="93" spans="1:16">
      <c r="A93" s="583"/>
      <c r="B93" s="583"/>
      <c r="C93" s="583"/>
      <c r="D93" s="583"/>
      <c r="E93" s="583"/>
      <c r="F93" s="583"/>
      <c r="G93" s="184"/>
      <c r="H93" s="605"/>
      <c r="I93" s="606"/>
      <c r="J93" s="606"/>
      <c r="K93" s="606"/>
      <c r="L93" s="606"/>
      <c r="M93" s="606"/>
      <c r="N93" s="606"/>
      <c r="O93" s="607"/>
      <c r="P93" s="184"/>
    </row>
    <row r="94" spans="1:16">
      <c r="A94" s="196"/>
      <c r="B94" s="197"/>
      <c r="C94" s="197"/>
      <c r="D94" s="198"/>
      <c r="E94" s="198"/>
      <c r="F94" s="198"/>
      <c r="G94" s="198"/>
      <c r="H94" s="198"/>
      <c r="I94" s="198"/>
      <c r="J94" s="198"/>
      <c r="K94" s="198"/>
      <c r="L94" s="198"/>
      <c r="M94" s="198"/>
      <c r="N94" s="198"/>
      <c r="O94" s="198"/>
      <c r="P94" s="198"/>
    </row>
    <row r="95" spans="1:16">
      <c r="A95" s="200"/>
      <c r="B95" s="200"/>
      <c r="C95" s="200"/>
      <c r="D95" s="201"/>
      <c r="E95" s="201"/>
      <c r="F95" s="201"/>
      <c r="G95" s="201"/>
      <c r="H95" s="201"/>
      <c r="I95" s="201"/>
      <c r="J95" s="202"/>
      <c r="K95" s="203"/>
      <c r="L95" s="203"/>
      <c r="M95" s="203"/>
      <c r="N95" s="203"/>
      <c r="O95" s="203"/>
      <c r="P95" s="203"/>
    </row>
    <row r="96" spans="1:16">
      <c r="A96" s="589" t="s">
        <v>302</v>
      </c>
      <c r="B96" s="589"/>
      <c r="C96" s="589"/>
      <c r="D96" s="589"/>
      <c r="E96" s="589" t="s">
        <v>303</v>
      </c>
      <c r="F96" s="589"/>
      <c r="G96" s="589"/>
      <c r="H96" s="589"/>
      <c r="I96" s="589"/>
      <c r="J96" s="589" t="s">
        <v>304</v>
      </c>
      <c r="K96" s="589"/>
      <c r="L96" s="589"/>
      <c r="M96" s="589"/>
      <c r="N96" s="589"/>
      <c r="O96" s="589"/>
      <c r="P96" s="589"/>
    </row>
    <row r="97" spans="1:16" ht="14.25" customHeight="1">
      <c r="A97" s="216" t="s">
        <v>305</v>
      </c>
      <c r="B97" s="586" t="s">
        <v>423</v>
      </c>
      <c r="C97" s="587"/>
      <c r="D97" s="587"/>
      <c r="E97" s="216" t="s">
        <v>305</v>
      </c>
      <c r="F97" s="584" t="s">
        <v>306</v>
      </c>
      <c r="G97" s="584"/>
      <c r="H97" s="584"/>
      <c r="I97" s="584"/>
      <c r="J97" s="585" t="s">
        <v>305</v>
      </c>
      <c r="K97" s="585"/>
      <c r="L97" s="585"/>
      <c r="M97" s="584"/>
      <c r="N97" s="584"/>
      <c r="O97" s="584"/>
      <c r="P97" s="584"/>
    </row>
    <row r="98" spans="1:16">
      <c r="A98" s="216" t="s">
        <v>307</v>
      </c>
      <c r="B98" s="584" t="s">
        <v>416</v>
      </c>
      <c r="C98" s="584"/>
      <c r="D98" s="584"/>
      <c r="E98" s="216" t="s">
        <v>307</v>
      </c>
      <c r="F98" s="584" t="s">
        <v>308</v>
      </c>
      <c r="G98" s="584"/>
      <c r="H98" s="584"/>
      <c r="I98" s="584"/>
      <c r="J98" s="585" t="s">
        <v>307</v>
      </c>
      <c r="K98" s="585"/>
      <c r="L98" s="585"/>
      <c r="M98" s="584"/>
      <c r="N98" s="584"/>
      <c r="O98" s="584"/>
      <c r="P98" s="584"/>
    </row>
    <row r="99" spans="1:16">
      <c r="A99" s="216" t="s">
        <v>309</v>
      </c>
      <c r="B99" s="586"/>
      <c r="C99" s="587"/>
      <c r="D99" s="587"/>
      <c r="E99" s="216" t="s">
        <v>309</v>
      </c>
      <c r="F99" s="584"/>
      <c r="G99" s="584"/>
      <c r="H99" s="584"/>
      <c r="I99" s="584"/>
      <c r="J99" s="585" t="s">
        <v>309</v>
      </c>
      <c r="K99" s="585"/>
      <c r="L99" s="585"/>
      <c r="M99" s="588"/>
      <c r="N99" s="588"/>
      <c r="O99" s="588"/>
      <c r="P99" s="588"/>
    </row>
    <row r="101" spans="1:16" ht="14.25" customHeight="1">
      <c r="A101" s="628"/>
      <c r="B101" s="628"/>
      <c r="C101" s="628"/>
      <c r="D101" s="628"/>
      <c r="E101" s="629" t="s">
        <v>5</v>
      </c>
      <c r="F101" s="629"/>
      <c r="G101" s="629"/>
      <c r="H101" s="629"/>
      <c r="I101" s="629"/>
      <c r="J101" s="629"/>
      <c r="K101" s="629"/>
      <c r="L101" s="629"/>
      <c r="M101" s="626" t="s">
        <v>6</v>
      </c>
      <c r="N101" s="626"/>
      <c r="O101" s="625" t="s">
        <v>280</v>
      </c>
      <c r="P101" s="625"/>
    </row>
    <row r="102" spans="1:16" ht="14.25" customHeight="1">
      <c r="A102" s="628"/>
      <c r="B102" s="628"/>
      <c r="C102" s="628"/>
      <c r="D102" s="628"/>
      <c r="E102" s="630" t="s">
        <v>281</v>
      </c>
      <c r="F102" s="630"/>
      <c r="G102" s="630"/>
      <c r="H102" s="630"/>
      <c r="I102" s="630"/>
      <c r="J102" s="630"/>
      <c r="K102" s="630"/>
      <c r="L102" s="630"/>
      <c r="M102" s="626" t="s">
        <v>9</v>
      </c>
      <c r="N102" s="626"/>
      <c r="O102" s="625">
        <v>4</v>
      </c>
      <c r="P102" s="625"/>
    </row>
    <row r="103" spans="1:16" ht="14.25" customHeight="1">
      <c r="A103" s="628"/>
      <c r="B103" s="628"/>
      <c r="C103" s="628"/>
      <c r="D103" s="628"/>
      <c r="E103" s="630"/>
      <c r="F103" s="630"/>
      <c r="G103" s="630"/>
      <c r="H103" s="630"/>
      <c r="I103" s="630"/>
      <c r="J103" s="630"/>
      <c r="K103" s="630"/>
      <c r="L103" s="630"/>
      <c r="M103" s="626" t="s">
        <v>282</v>
      </c>
      <c r="N103" s="626"/>
      <c r="O103" s="627">
        <v>40313</v>
      </c>
      <c r="P103" s="627"/>
    </row>
    <row r="104" spans="1:16" ht="24" customHeight="1">
      <c r="A104" s="628"/>
      <c r="B104" s="628"/>
      <c r="C104" s="628"/>
      <c r="D104" s="628"/>
      <c r="E104" s="630"/>
      <c r="F104" s="630"/>
      <c r="G104" s="630"/>
      <c r="H104" s="630"/>
      <c r="I104" s="630"/>
      <c r="J104" s="630"/>
      <c r="K104" s="630"/>
      <c r="L104" s="630"/>
      <c r="M104" s="626" t="s">
        <v>283</v>
      </c>
      <c r="N104" s="626"/>
      <c r="O104" s="627">
        <v>42262</v>
      </c>
      <c r="P104" s="627"/>
    </row>
    <row r="105" spans="1:16" ht="14.25" customHeight="1">
      <c r="A105" s="628"/>
      <c r="B105" s="628"/>
      <c r="C105" s="628"/>
      <c r="D105" s="628"/>
      <c r="E105" s="630"/>
      <c r="F105" s="630"/>
      <c r="G105" s="630"/>
      <c r="H105" s="630"/>
      <c r="I105" s="630"/>
      <c r="J105" s="630"/>
      <c r="K105" s="630"/>
      <c r="L105" s="630"/>
      <c r="M105" s="626" t="s">
        <v>284</v>
      </c>
      <c r="N105" s="626"/>
      <c r="O105" s="625" t="s">
        <v>285</v>
      </c>
      <c r="P105" s="625"/>
    </row>
    <row r="106" spans="1:16">
      <c r="A106" s="184"/>
      <c r="B106" s="184"/>
      <c r="C106" s="184"/>
      <c r="D106" s="184"/>
      <c r="E106" s="184"/>
      <c r="F106" s="184"/>
      <c r="G106" s="184"/>
      <c r="H106" s="184"/>
      <c r="I106" s="184"/>
      <c r="J106" s="184"/>
      <c r="K106" s="184"/>
      <c r="L106" s="184"/>
      <c r="M106" s="184"/>
      <c r="N106" s="184"/>
      <c r="O106" s="184"/>
      <c r="P106" s="184"/>
    </row>
    <row r="107" spans="1:16">
      <c r="A107" s="611" t="s">
        <v>91</v>
      </c>
      <c r="B107" s="612"/>
      <c r="C107" s="613"/>
      <c r="D107" s="614">
        <v>44211</v>
      </c>
      <c r="E107" s="615"/>
      <c r="F107" s="615"/>
      <c r="G107" s="615"/>
      <c r="H107" s="615"/>
      <c r="I107" s="616"/>
      <c r="J107" s="185"/>
      <c r="K107" s="185"/>
      <c r="L107" s="185"/>
      <c r="M107" s="185"/>
      <c r="N107" s="185"/>
      <c r="O107" s="185"/>
      <c r="P107" s="185"/>
    </row>
    <row r="108" spans="1:16">
      <c r="A108" s="617" t="s">
        <v>286</v>
      </c>
      <c r="B108" s="617"/>
      <c r="C108" s="617"/>
      <c r="D108" s="618" t="s">
        <v>287</v>
      </c>
      <c r="E108" s="618"/>
      <c r="F108" s="618"/>
      <c r="G108" s="618"/>
      <c r="H108" s="618"/>
      <c r="I108" s="618"/>
      <c r="J108" s="618"/>
      <c r="K108" s="618"/>
      <c r="L108" s="618"/>
      <c r="M108" s="618"/>
      <c r="N108" s="618"/>
      <c r="O108" s="186"/>
      <c r="P108" s="185"/>
    </row>
    <row r="109" spans="1:16">
      <c r="A109" s="187"/>
      <c r="B109" s="187"/>
      <c r="C109" s="187"/>
      <c r="D109" s="185"/>
      <c r="E109" s="185"/>
      <c r="F109" s="185"/>
      <c r="G109" s="185"/>
      <c r="H109" s="185"/>
      <c r="I109" s="185"/>
      <c r="J109" s="185"/>
      <c r="K109" s="185"/>
      <c r="L109" s="185"/>
      <c r="M109" s="185"/>
      <c r="N109" s="185"/>
      <c r="O109" s="185"/>
      <c r="P109" s="185"/>
    </row>
    <row r="110" spans="1:16" ht="27" customHeight="1">
      <c r="A110" s="619" t="s">
        <v>288</v>
      </c>
      <c r="B110" s="619"/>
      <c r="C110" s="620" t="s">
        <v>289</v>
      </c>
      <c r="D110" s="621"/>
      <c r="E110" s="621"/>
      <c r="F110" s="621"/>
      <c r="G110" s="224" t="s">
        <v>290</v>
      </c>
      <c r="H110" s="622" t="s">
        <v>291</v>
      </c>
      <c r="I110" s="622"/>
      <c r="J110" s="637" t="s">
        <v>290</v>
      </c>
      <c r="K110" s="638"/>
      <c r="L110" s="212" t="s">
        <v>292</v>
      </c>
      <c r="M110" s="189"/>
      <c r="N110" s="190" t="s">
        <v>293</v>
      </c>
      <c r="O110" s="191"/>
      <c r="P110" s="185"/>
    </row>
    <row r="111" spans="1:16">
      <c r="A111" s="185"/>
      <c r="B111" s="185"/>
      <c r="C111" s="185"/>
      <c r="D111" s="185"/>
      <c r="E111" s="185"/>
      <c r="F111" s="596"/>
      <c r="G111" s="596"/>
      <c r="H111" s="596"/>
      <c r="I111" s="596"/>
      <c r="J111" s="185"/>
      <c r="K111" s="185"/>
      <c r="L111" s="185"/>
      <c r="M111" s="185"/>
      <c r="N111" s="185"/>
      <c r="O111" s="185"/>
      <c r="P111" s="185"/>
    </row>
    <row r="112" spans="1:16">
      <c r="A112" s="597"/>
      <c r="B112" s="597"/>
      <c r="C112" s="597"/>
      <c r="D112" s="597"/>
      <c r="E112" s="597"/>
      <c r="F112" s="597"/>
      <c r="G112" s="597"/>
      <c r="H112" s="597"/>
      <c r="I112" s="597"/>
      <c r="J112" s="597"/>
      <c r="K112" s="597"/>
      <c r="L112" s="597"/>
      <c r="M112" s="597"/>
      <c r="N112" s="597"/>
      <c r="O112" s="597"/>
      <c r="P112" s="597"/>
    </row>
    <row r="113" spans="1:16">
      <c r="A113" s="598"/>
      <c r="B113" s="598"/>
      <c r="C113" s="598"/>
      <c r="D113" s="598"/>
      <c r="E113" s="598"/>
      <c r="F113" s="598"/>
      <c r="G113" s="598"/>
      <c r="H113" s="598"/>
      <c r="I113" s="598"/>
      <c r="J113" s="598"/>
      <c r="K113" s="598"/>
      <c r="L113" s="598"/>
      <c r="M113" s="598"/>
      <c r="N113" s="598"/>
      <c r="O113" s="598"/>
      <c r="P113" s="598"/>
    </row>
    <row r="114" spans="1:16">
      <c r="A114" s="184"/>
      <c r="B114" s="184"/>
      <c r="C114" s="184"/>
      <c r="D114" s="184"/>
      <c r="E114" s="184"/>
      <c r="F114" s="184"/>
      <c r="G114" s="184"/>
      <c r="H114" s="184"/>
      <c r="I114" s="184"/>
      <c r="J114" s="184"/>
      <c r="K114" s="184"/>
      <c r="L114" s="184"/>
      <c r="M114" s="184"/>
      <c r="N114" s="184"/>
      <c r="O114" s="184"/>
      <c r="P114" s="184"/>
    </row>
    <row r="115" spans="1:16">
      <c r="A115" s="192"/>
      <c r="B115" s="193"/>
      <c r="C115" s="193"/>
      <c r="D115" s="193"/>
      <c r="E115" s="193"/>
      <c r="F115" s="193"/>
      <c r="G115" s="193"/>
      <c r="H115" s="193"/>
      <c r="I115" s="193"/>
      <c r="J115" s="193"/>
      <c r="K115" s="193"/>
      <c r="L115" s="193"/>
      <c r="M115" s="193"/>
      <c r="N115" s="193"/>
      <c r="O115" s="193"/>
      <c r="P115" s="193"/>
    </row>
    <row r="116" spans="1:16" ht="31.5" customHeight="1">
      <c r="A116" s="590" t="s">
        <v>294</v>
      </c>
      <c r="B116" s="591"/>
      <c r="C116" s="632" t="s">
        <v>368</v>
      </c>
      <c r="D116" s="632"/>
      <c r="E116" s="632"/>
      <c r="F116" s="633"/>
      <c r="G116" s="184"/>
      <c r="H116" s="599"/>
      <c r="I116" s="600"/>
      <c r="J116" s="600"/>
      <c r="K116" s="600"/>
      <c r="L116" s="600"/>
      <c r="M116" s="600"/>
      <c r="N116" s="600"/>
      <c r="O116" s="601"/>
      <c r="P116" s="184"/>
    </row>
    <row r="117" spans="1:16">
      <c r="A117" s="590" t="s">
        <v>296</v>
      </c>
      <c r="B117" s="591"/>
      <c r="C117" s="608">
        <v>44205</v>
      </c>
      <c r="D117" s="608"/>
      <c r="E117" s="608"/>
      <c r="F117" s="609"/>
      <c r="G117" s="184"/>
      <c r="H117" s="602"/>
      <c r="I117" s="603"/>
      <c r="J117" s="603"/>
      <c r="K117" s="603"/>
      <c r="L117" s="603"/>
      <c r="M117" s="603"/>
      <c r="N117" s="603"/>
      <c r="O117" s="604"/>
      <c r="P117" s="184"/>
    </row>
    <row r="118" spans="1:16">
      <c r="A118" s="590" t="s">
        <v>297</v>
      </c>
      <c r="B118" s="591"/>
      <c r="C118" s="610">
        <v>0.35416666666666669</v>
      </c>
      <c r="D118" s="591"/>
      <c r="E118" s="591"/>
      <c r="F118" s="592"/>
      <c r="G118" s="194"/>
      <c r="H118" s="602"/>
      <c r="I118" s="603"/>
      <c r="J118" s="603"/>
      <c r="K118" s="603"/>
      <c r="L118" s="603"/>
      <c r="M118" s="603"/>
      <c r="N118" s="603"/>
      <c r="O118" s="604"/>
      <c r="P118" s="184"/>
    </row>
    <row r="119" spans="1:16" ht="25.5" customHeight="1">
      <c r="A119" s="590" t="s">
        <v>298</v>
      </c>
      <c r="B119" s="591"/>
      <c r="C119" s="634" t="s">
        <v>367</v>
      </c>
      <c r="D119" s="634"/>
      <c r="E119" s="634"/>
      <c r="F119" s="635"/>
      <c r="G119" s="184"/>
      <c r="H119" s="602"/>
      <c r="I119" s="603"/>
      <c r="J119" s="603"/>
      <c r="K119" s="603"/>
      <c r="L119" s="603"/>
      <c r="M119" s="603"/>
      <c r="N119" s="603"/>
      <c r="O119" s="604"/>
      <c r="P119" s="184"/>
    </row>
    <row r="120" spans="1:16" ht="15" customHeight="1">
      <c r="A120" s="593" t="s">
        <v>300</v>
      </c>
      <c r="B120" s="594"/>
      <c r="C120" s="594"/>
      <c r="D120" s="594"/>
      <c r="E120" s="594"/>
      <c r="F120" s="595"/>
      <c r="G120" s="184"/>
      <c r="H120" s="602"/>
      <c r="I120" s="603"/>
      <c r="J120" s="603"/>
      <c r="K120" s="603"/>
      <c r="L120" s="603"/>
      <c r="M120" s="603"/>
      <c r="N120" s="603"/>
      <c r="O120" s="604"/>
      <c r="P120" s="184"/>
    </row>
    <row r="121" spans="1:16" ht="14.25" customHeight="1">
      <c r="A121" s="636" t="s">
        <v>363</v>
      </c>
      <c r="B121" s="636"/>
      <c r="C121" s="636"/>
      <c r="D121" s="636"/>
      <c r="E121" s="636"/>
      <c r="F121" s="636"/>
      <c r="G121" s="195"/>
      <c r="H121" s="602"/>
      <c r="I121" s="603"/>
      <c r="J121" s="603"/>
      <c r="K121" s="603"/>
      <c r="L121" s="603"/>
      <c r="M121" s="603"/>
      <c r="N121" s="603"/>
      <c r="O121" s="604"/>
      <c r="P121" s="184"/>
    </row>
    <row r="122" spans="1:16">
      <c r="A122" s="636"/>
      <c r="B122" s="636"/>
      <c r="C122" s="636"/>
      <c r="D122" s="636"/>
      <c r="E122" s="636"/>
      <c r="F122" s="636"/>
      <c r="G122" s="184"/>
      <c r="H122" s="602"/>
      <c r="I122" s="603"/>
      <c r="J122" s="603"/>
      <c r="K122" s="603"/>
      <c r="L122" s="603"/>
      <c r="M122" s="603"/>
      <c r="N122" s="603"/>
      <c r="O122" s="604"/>
      <c r="P122" s="184"/>
    </row>
    <row r="123" spans="1:16">
      <c r="A123" s="636"/>
      <c r="B123" s="636"/>
      <c r="C123" s="636"/>
      <c r="D123" s="636"/>
      <c r="E123" s="636"/>
      <c r="F123" s="636"/>
      <c r="G123" s="184"/>
      <c r="H123" s="602"/>
      <c r="I123" s="603"/>
      <c r="J123" s="603"/>
      <c r="K123" s="603"/>
      <c r="L123" s="603"/>
      <c r="M123" s="603"/>
      <c r="N123" s="603"/>
      <c r="O123" s="604"/>
      <c r="P123" s="184"/>
    </row>
    <row r="124" spans="1:16">
      <c r="A124" s="636"/>
      <c r="B124" s="636"/>
      <c r="C124" s="636"/>
      <c r="D124" s="636"/>
      <c r="E124" s="636"/>
      <c r="F124" s="636"/>
      <c r="G124" s="184"/>
      <c r="H124" s="602"/>
      <c r="I124" s="603"/>
      <c r="J124" s="603"/>
      <c r="K124" s="603"/>
      <c r="L124" s="603"/>
      <c r="M124" s="603"/>
      <c r="N124" s="603"/>
      <c r="O124" s="604"/>
      <c r="P124" s="184"/>
    </row>
    <row r="125" spans="1:16">
      <c r="A125" s="636"/>
      <c r="B125" s="636"/>
      <c r="C125" s="636"/>
      <c r="D125" s="636"/>
      <c r="E125" s="636"/>
      <c r="F125" s="636"/>
      <c r="G125" s="184"/>
      <c r="H125" s="602"/>
      <c r="I125" s="603"/>
      <c r="J125" s="603"/>
      <c r="K125" s="603"/>
      <c r="L125" s="603"/>
      <c r="M125" s="603"/>
      <c r="N125" s="603"/>
      <c r="O125" s="604"/>
      <c r="P125" s="184"/>
    </row>
    <row r="126" spans="1:16">
      <c r="A126" s="636"/>
      <c r="B126" s="636"/>
      <c r="C126" s="636"/>
      <c r="D126" s="636"/>
      <c r="E126" s="636"/>
      <c r="F126" s="636"/>
      <c r="G126" s="184"/>
      <c r="H126" s="602"/>
      <c r="I126" s="603"/>
      <c r="J126" s="603"/>
      <c r="K126" s="603"/>
      <c r="L126" s="603"/>
      <c r="M126" s="603"/>
      <c r="N126" s="603"/>
      <c r="O126" s="604"/>
      <c r="P126" s="184"/>
    </row>
    <row r="127" spans="1:16">
      <c r="A127" s="636"/>
      <c r="B127" s="636"/>
      <c r="C127" s="636"/>
      <c r="D127" s="636"/>
      <c r="E127" s="636"/>
      <c r="F127" s="636"/>
      <c r="G127" s="184"/>
      <c r="H127" s="602"/>
      <c r="I127" s="603"/>
      <c r="J127" s="603"/>
      <c r="K127" s="603"/>
      <c r="L127" s="603"/>
      <c r="M127" s="603"/>
      <c r="N127" s="603"/>
      <c r="O127" s="604"/>
      <c r="P127" s="184"/>
    </row>
    <row r="128" spans="1:16">
      <c r="A128" s="636"/>
      <c r="B128" s="636"/>
      <c r="C128" s="636"/>
      <c r="D128" s="636"/>
      <c r="E128" s="636"/>
      <c r="F128" s="636"/>
      <c r="G128" s="184"/>
      <c r="H128" s="605"/>
      <c r="I128" s="606"/>
      <c r="J128" s="606"/>
      <c r="K128" s="606"/>
      <c r="L128" s="606"/>
      <c r="M128" s="606"/>
      <c r="N128" s="606"/>
      <c r="O128" s="607"/>
      <c r="P128" s="184"/>
    </row>
    <row r="129" spans="1:16">
      <c r="A129" s="196"/>
      <c r="B129" s="197"/>
      <c r="C129" s="197"/>
      <c r="D129" s="198"/>
      <c r="E129" s="198"/>
      <c r="F129" s="198"/>
      <c r="G129" s="198"/>
      <c r="H129" s="198"/>
      <c r="I129" s="198"/>
      <c r="J129" s="198"/>
      <c r="K129" s="198"/>
      <c r="L129" s="198"/>
      <c r="M129" s="198"/>
      <c r="N129" s="198"/>
      <c r="O129" s="198"/>
      <c r="P129" s="198"/>
    </row>
    <row r="130" spans="1:16">
      <c r="A130" s="199"/>
      <c r="B130" s="199"/>
      <c r="C130" s="199"/>
      <c r="D130" s="199"/>
      <c r="E130" s="199"/>
      <c r="F130" s="199"/>
      <c r="G130" s="199"/>
      <c r="H130" s="199"/>
      <c r="I130" s="199"/>
      <c r="J130" s="199"/>
      <c r="K130" s="199"/>
      <c r="L130" s="199"/>
      <c r="M130" s="199"/>
      <c r="N130" s="199"/>
      <c r="O130" s="199"/>
      <c r="P130" s="192"/>
    </row>
    <row r="131" spans="1:16">
      <c r="A131" s="590" t="s">
        <v>294</v>
      </c>
      <c r="B131" s="591"/>
      <c r="C131" s="591" t="str">
        <f>C116</f>
        <v>Frente Conteiner Administrativo-Nueva torre</v>
      </c>
      <c r="D131" s="591"/>
      <c r="E131" s="591"/>
      <c r="F131" s="592"/>
      <c r="G131" s="184"/>
      <c r="H131" s="599"/>
      <c r="I131" s="600"/>
      <c r="J131" s="600"/>
      <c r="K131" s="600"/>
      <c r="L131" s="600"/>
      <c r="M131" s="600"/>
      <c r="N131" s="600"/>
      <c r="O131" s="601"/>
      <c r="P131" s="184"/>
    </row>
    <row r="132" spans="1:16">
      <c r="A132" s="590" t="s">
        <v>296</v>
      </c>
      <c r="B132" s="591"/>
      <c r="C132" s="608">
        <v>44166</v>
      </c>
      <c r="D132" s="608"/>
      <c r="E132" s="608"/>
      <c r="F132" s="609"/>
      <c r="G132" s="184"/>
      <c r="H132" s="602"/>
      <c r="I132" s="603"/>
      <c r="J132" s="603"/>
      <c r="K132" s="603"/>
      <c r="L132" s="603"/>
      <c r="M132" s="603"/>
      <c r="N132" s="603"/>
      <c r="O132" s="604"/>
      <c r="P132" s="184"/>
    </row>
    <row r="133" spans="1:16">
      <c r="A133" s="590" t="s">
        <v>297</v>
      </c>
      <c r="B133" s="591"/>
      <c r="C133" s="610" t="s">
        <v>364</v>
      </c>
      <c r="D133" s="591"/>
      <c r="E133" s="591"/>
      <c r="F133" s="592"/>
      <c r="G133" s="194"/>
      <c r="H133" s="602"/>
      <c r="I133" s="603"/>
      <c r="J133" s="603"/>
      <c r="K133" s="603"/>
      <c r="L133" s="603"/>
      <c r="M133" s="603"/>
      <c r="N133" s="603"/>
      <c r="O133" s="604"/>
      <c r="P133" s="184"/>
    </row>
    <row r="134" spans="1:16">
      <c r="A134" s="590" t="s">
        <v>298</v>
      </c>
      <c r="B134" s="591"/>
      <c r="C134" s="591" t="s">
        <v>313</v>
      </c>
      <c r="D134" s="591"/>
      <c r="E134" s="591"/>
      <c r="F134" s="592"/>
      <c r="G134" s="184"/>
      <c r="H134" s="602"/>
      <c r="I134" s="603"/>
      <c r="J134" s="603"/>
      <c r="K134" s="603"/>
      <c r="L134" s="603"/>
      <c r="M134" s="603"/>
      <c r="N134" s="603"/>
      <c r="O134" s="604"/>
      <c r="P134" s="184"/>
    </row>
    <row r="135" spans="1:16" ht="15" customHeight="1">
      <c r="A135" s="593" t="s">
        <v>300</v>
      </c>
      <c r="B135" s="594"/>
      <c r="C135" s="594"/>
      <c r="D135" s="594"/>
      <c r="E135" s="594"/>
      <c r="F135" s="595"/>
      <c r="G135" s="184"/>
      <c r="H135" s="602"/>
      <c r="I135" s="603"/>
      <c r="J135" s="603"/>
      <c r="K135" s="603"/>
      <c r="L135" s="603"/>
      <c r="M135" s="603"/>
      <c r="N135" s="603"/>
      <c r="O135" s="604"/>
      <c r="P135" s="184"/>
    </row>
    <row r="136" spans="1:16" ht="14.25" customHeight="1">
      <c r="A136" s="631" t="s">
        <v>424</v>
      </c>
      <c r="B136" s="631"/>
      <c r="C136" s="631"/>
      <c r="D136" s="631"/>
      <c r="E136" s="631"/>
      <c r="F136" s="631"/>
      <c r="G136" s="195"/>
      <c r="H136" s="602"/>
      <c r="I136" s="603"/>
      <c r="J136" s="603"/>
      <c r="K136" s="603"/>
      <c r="L136" s="603"/>
      <c r="M136" s="603"/>
      <c r="N136" s="603"/>
      <c r="O136" s="604"/>
      <c r="P136" s="184"/>
    </row>
    <row r="137" spans="1:16">
      <c r="A137" s="631"/>
      <c r="B137" s="631"/>
      <c r="C137" s="631"/>
      <c r="D137" s="631"/>
      <c r="E137" s="631"/>
      <c r="F137" s="631"/>
      <c r="G137" s="184"/>
      <c r="H137" s="602"/>
      <c r="I137" s="603"/>
      <c r="J137" s="603"/>
      <c r="K137" s="603"/>
      <c r="L137" s="603"/>
      <c r="M137" s="603"/>
      <c r="N137" s="603"/>
      <c r="O137" s="604"/>
      <c r="P137" s="184"/>
    </row>
    <row r="138" spans="1:16">
      <c r="A138" s="631"/>
      <c r="B138" s="631"/>
      <c r="C138" s="631"/>
      <c r="D138" s="631"/>
      <c r="E138" s="631"/>
      <c r="F138" s="631"/>
      <c r="G138" s="184"/>
      <c r="H138" s="602"/>
      <c r="I138" s="603"/>
      <c r="J138" s="603"/>
      <c r="K138" s="603"/>
      <c r="L138" s="603"/>
      <c r="M138" s="603"/>
      <c r="N138" s="603"/>
      <c r="O138" s="604"/>
      <c r="P138" s="184"/>
    </row>
    <row r="139" spans="1:16">
      <c r="A139" s="631"/>
      <c r="B139" s="631"/>
      <c r="C139" s="631"/>
      <c r="D139" s="631"/>
      <c r="E139" s="631"/>
      <c r="F139" s="631"/>
      <c r="G139" s="184"/>
      <c r="H139" s="602"/>
      <c r="I139" s="603"/>
      <c r="J139" s="603"/>
      <c r="K139" s="603"/>
      <c r="L139" s="603"/>
      <c r="M139" s="603"/>
      <c r="N139" s="603"/>
      <c r="O139" s="604"/>
      <c r="P139" s="184"/>
    </row>
    <row r="140" spans="1:16">
      <c r="A140" s="631"/>
      <c r="B140" s="631"/>
      <c r="C140" s="631"/>
      <c r="D140" s="631"/>
      <c r="E140" s="631"/>
      <c r="F140" s="631"/>
      <c r="G140" s="184"/>
      <c r="H140" s="602"/>
      <c r="I140" s="603"/>
      <c r="J140" s="603"/>
      <c r="K140" s="603"/>
      <c r="L140" s="603"/>
      <c r="M140" s="603"/>
      <c r="N140" s="603"/>
      <c r="O140" s="604"/>
      <c r="P140" s="184"/>
    </row>
    <row r="141" spans="1:16">
      <c r="A141" s="631"/>
      <c r="B141" s="631"/>
      <c r="C141" s="631"/>
      <c r="D141" s="631"/>
      <c r="E141" s="631"/>
      <c r="F141" s="631"/>
      <c r="G141" s="184"/>
      <c r="H141" s="602"/>
      <c r="I141" s="603"/>
      <c r="J141" s="603"/>
      <c r="K141" s="603"/>
      <c r="L141" s="603"/>
      <c r="M141" s="603"/>
      <c r="N141" s="603"/>
      <c r="O141" s="604"/>
      <c r="P141" s="184"/>
    </row>
    <row r="142" spans="1:16">
      <c r="A142" s="631"/>
      <c r="B142" s="631"/>
      <c r="C142" s="631"/>
      <c r="D142" s="631"/>
      <c r="E142" s="631"/>
      <c r="F142" s="631"/>
      <c r="G142" s="184"/>
      <c r="H142" s="602"/>
      <c r="I142" s="603"/>
      <c r="J142" s="603"/>
      <c r="K142" s="603"/>
      <c r="L142" s="603"/>
      <c r="M142" s="603"/>
      <c r="N142" s="603"/>
      <c r="O142" s="604"/>
      <c r="P142" s="184"/>
    </row>
    <row r="143" spans="1:16">
      <c r="A143" s="631"/>
      <c r="B143" s="631"/>
      <c r="C143" s="631"/>
      <c r="D143" s="631"/>
      <c r="E143" s="631"/>
      <c r="F143" s="631"/>
      <c r="G143" s="184"/>
      <c r="H143" s="605"/>
      <c r="I143" s="606"/>
      <c r="J143" s="606"/>
      <c r="K143" s="606"/>
      <c r="L143" s="606"/>
      <c r="M143" s="606"/>
      <c r="N143" s="606"/>
      <c r="O143" s="607"/>
      <c r="P143" s="184"/>
    </row>
    <row r="144" spans="1:16">
      <c r="A144" s="196"/>
      <c r="B144" s="197"/>
      <c r="C144" s="197"/>
      <c r="D144" s="198"/>
      <c r="E144" s="198"/>
      <c r="F144" s="198"/>
      <c r="G144" s="198"/>
      <c r="H144" s="198"/>
      <c r="I144" s="198"/>
      <c r="J144" s="198"/>
      <c r="K144" s="198"/>
      <c r="L144" s="198"/>
      <c r="M144" s="198"/>
      <c r="N144" s="198"/>
      <c r="O144" s="198"/>
      <c r="P144" s="198"/>
    </row>
    <row r="145" spans="1:16">
      <c r="A145" s="200"/>
      <c r="B145" s="200"/>
      <c r="C145" s="200"/>
      <c r="D145" s="201"/>
      <c r="E145" s="201"/>
      <c r="F145" s="201"/>
      <c r="G145" s="201"/>
      <c r="H145" s="201"/>
      <c r="I145" s="201"/>
      <c r="J145" s="202"/>
      <c r="K145" s="203"/>
      <c r="L145" s="203"/>
      <c r="M145" s="203"/>
      <c r="N145" s="203"/>
      <c r="O145" s="203"/>
      <c r="P145" s="203"/>
    </row>
    <row r="146" spans="1:16">
      <c r="A146" s="589" t="s">
        <v>302</v>
      </c>
      <c r="B146" s="589"/>
      <c r="C146" s="589"/>
      <c r="D146" s="589"/>
      <c r="E146" s="589" t="s">
        <v>303</v>
      </c>
      <c r="F146" s="589"/>
      <c r="G146" s="589"/>
      <c r="H146" s="589"/>
      <c r="I146" s="589"/>
      <c r="J146" s="589" t="s">
        <v>304</v>
      </c>
      <c r="K146" s="589"/>
      <c r="L146" s="589"/>
      <c r="M146" s="589"/>
      <c r="N146" s="589"/>
      <c r="O146" s="589"/>
      <c r="P146" s="589"/>
    </row>
    <row r="147" spans="1:16" ht="14.25" customHeight="1">
      <c r="A147" s="216" t="s">
        <v>305</v>
      </c>
      <c r="B147" s="586" t="s">
        <v>423</v>
      </c>
      <c r="C147" s="587"/>
      <c r="D147" s="587"/>
      <c r="E147" s="216" t="s">
        <v>305</v>
      </c>
      <c r="F147" s="584" t="s">
        <v>306</v>
      </c>
      <c r="G147" s="584"/>
      <c r="H147" s="584"/>
      <c r="I147" s="584"/>
      <c r="J147" s="585" t="s">
        <v>305</v>
      </c>
      <c r="K147" s="585"/>
      <c r="L147" s="585"/>
      <c r="M147" s="584"/>
      <c r="N147" s="584"/>
      <c r="O147" s="584"/>
      <c r="P147" s="584"/>
    </row>
    <row r="148" spans="1:16">
      <c r="A148" s="216" t="s">
        <v>307</v>
      </c>
      <c r="B148" s="584" t="s">
        <v>416</v>
      </c>
      <c r="C148" s="584"/>
      <c r="D148" s="584"/>
      <c r="E148" s="216" t="s">
        <v>307</v>
      </c>
      <c r="F148" s="584" t="s">
        <v>308</v>
      </c>
      <c r="G148" s="584"/>
      <c r="H148" s="584"/>
      <c r="I148" s="584"/>
      <c r="J148" s="585" t="s">
        <v>307</v>
      </c>
      <c r="K148" s="585"/>
      <c r="L148" s="585"/>
      <c r="M148" s="584"/>
      <c r="N148" s="584"/>
      <c r="O148" s="584"/>
      <c r="P148" s="584"/>
    </row>
    <row r="149" spans="1:16">
      <c r="A149" s="216" t="s">
        <v>309</v>
      </c>
      <c r="B149" s="586"/>
      <c r="C149" s="587"/>
      <c r="D149" s="587"/>
      <c r="E149" s="216" t="s">
        <v>309</v>
      </c>
      <c r="F149" s="584"/>
      <c r="G149" s="584"/>
      <c r="H149" s="584"/>
      <c r="I149" s="584"/>
      <c r="J149" s="585" t="s">
        <v>309</v>
      </c>
      <c r="K149" s="585"/>
      <c r="L149" s="585"/>
      <c r="M149" s="588"/>
      <c r="N149" s="588"/>
      <c r="O149" s="588"/>
      <c r="P149" s="588"/>
    </row>
    <row r="151" spans="1:16" ht="14.25" customHeight="1">
      <c r="A151" s="628"/>
      <c r="B151" s="628"/>
      <c r="C151" s="628"/>
      <c r="D151" s="628"/>
      <c r="E151" s="629" t="s">
        <v>5</v>
      </c>
      <c r="F151" s="629"/>
      <c r="G151" s="629"/>
      <c r="H151" s="629"/>
      <c r="I151" s="629"/>
      <c r="J151" s="629"/>
      <c r="K151" s="629"/>
      <c r="L151" s="629"/>
      <c r="M151" s="626" t="s">
        <v>6</v>
      </c>
      <c r="N151" s="626"/>
      <c r="O151" s="625" t="s">
        <v>280</v>
      </c>
      <c r="P151" s="625"/>
    </row>
    <row r="152" spans="1:16" ht="14.25" customHeight="1">
      <c r="A152" s="628"/>
      <c r="B152" s="628"/>
      <c r="C152" s="628"/>
      <c r="D152" s="628"/>
      <c r="E152" s="630" t="s">
        <v>281</v>
      </c>
      <c r="F152" s="630"/>
      <c r="G152" s="630"/>
      <c r="H152" s="630"/>
      <c r="I152" s="630"/>
      <c r="J152" s="630"/>
      <c r="K152" s="630"/>
      <c r="L152" s="630"/>
      <c r="M152" s="626" t="s">
        <v>9</v>
      </c>
      <c r="N152" s="626"/>
      <c r="O152" s="625">
        <v>4</v>
      </c>
      <c r="P152" s="625"/>
    </row>
    <row r="153" spans="1:16" ht="14.25" customHeight="1">
      <c r="A153" s="628"/>
      <c r="B153" s="628"/>
      <c r="C153" s="628"/>
      <c r="D153" s="628"/>
      <c r="E153" s="630"/>
      <c r="F153" s="630"/>
      <c r="G153" s="630"/>
      <c r="H153" s="630"/>
      <c r="I153" s="630"/>
      <c r="J153" s="630"/>
      <c r="K153" s="630"/>
      <c r="L153" s="630"/>
      <c r="M153" s="626" t="s">
        <v>282</v>
      </c>
      <c r="N153" s="626"/>
      <c r="O153" s="627">
        <v>40313</v>
      </c>
      <c r="P153" s="627"/>
    </row>
    <row r="154" spans="1:16" ht="26.25" customHeight="1">
      <c r="A154" s="628"/>
      <c r="B154" s="628"/>
      <c r="C154" s="628"/>
      <c r="D154" s="628"/>
      <c r="E154" s="630"/>
      <c r="F154" s="630"/>
      <c r="G154" s="630"/>
      <c r="H154" s="630"/>
      <c r="I154" s="630"/>
      <c r="J154" s="630"/>
      <c r="K154" s="630"/>
      <c r="L154" s="630"/>
      <c r="M154" s="626" t="s">
        <v>283</v>
      </c>
      <c r="N154" s="626"/>
      <c r="O154" s="627">
        <v>42262</v>
      </c>
      <c r="P154" s="627"/>
    </row>
    <row r="155" spans="1:16" ht="14.25" customHeight="1">
      <c r="A155" s="628"/>
      <c r="B155" s="628"/>
      <c r="C155" s="628"/>
      <c r="D155" s="628"/>
      <c r="E155" s="630"/>
      <c r="F155" s="630"/>
      <c r="G155" s="630"/>
      <c r="H155" s="630"/>
      <c r="I155" s="630"/>
      <c r="J155" s="630"/>
      <c r="K155" s="630"/>
      <c r="L155" s="630"/>
      <c r="M155" s="626" t="s">
        <v>284</v>
      </c>
      <c r="N155" s="626"/>
      <c r="O155" s="625" t="s">
        <v>285</v>
      </c>
      <c r="P155" s="625"/>
    </row>
    <row r="156" spans="1:16">
      <c r="A156" s="184"/>
      <c r="B156" s="184"/>
      <c r="C156" s="184"/>
      <c r="D156" s="184"/>
      <c r="E156" s="184"/>
      <c r="F156" s="184"/>
      <c r="G156" s="184"/>
      <c r="H156" s="184"/>
      <c r="I156" s="184"/>
      <c r="J156" s="184"/>
      <c r="K156" s="184"/>
      <c r="L156" s="184"/>
      <c r="M156" s="184"/>
      <c r="N156" s="184"/>
      <c r="O156" s="184"/>
      <c r="P156" s="184"/>
    </row>
    <row r="157" spans="1:16">
      <c r="A157" s="611" t="s">
        <v>91</v>
      </c>
      <c r="B157" s="612"/>
      <c r="C157" s="613"/>
      <c r="D157" s="614">
        <v>44211</v>
      </c>
      <c r="E157" s="615"/>
      <c r="F157" s="615"/>
      <c r="G157" s="615"/>
      <c r="H157" s="615"/>
      <c r="I157" s="616"/>
      <c r="J157" s="185"/>
      <c r="K157" s="185"/>
      <c r="L157" s="185"/>
      <c r="M157" s="185"/>
      <c r="N157" s="185"/>
      <c r="O157" s="185"/>
      <c r="P157" s="185"/>
    </row>
    <row r="158" spans="1:16">
      <c r="A158" s="617" t="s">
        <v>286</v>
      </c>
      <c r="B158" s="617"/>
      <c r="C158" s="617"/>
      <c r="D158" s="618" t="s">
        <v>287</v>
      </c>
      <c r="E158" s="618"/>
      <c r="F158" s="618"/>
      <c r="G158" s="618"/>
      <c r="H158" s="618"/>
      <c r="I158" s="618"/>
      <c r="J158" s="618"/>
      <c r="K158" s="618"/>
      <c r="L158" s="618"/>
      <c r="M158" s="618"/>
      <c r="N158" s="618"/>
      <c r="O158" s="186"/>
      <c r="P158" s="185"/>
    </row>
    <row r="159" spans="1:16">
      <c r="A159" s="187"/>
      <c r="B159" s="187"/>
      <c r="C159" s="187"/>
      <c r="D159" s="185"/>
      <c r="E159" s="185"/>
      <c r="F159" s="185"/>
      <c r="G159" s="185"/>
      <c r="H159" s="185"/>
      <c r="I159" s="185"/>
      <c r="J159" s="185"/>
      <c r="K159" s="185"/>
      <c r="L159" s="185"/>
      <c r="M159" s="185"/>
      <c r="N159" s="185"/>
      <c r="O159" s="185"/>
      <c r="P159" s="185"/>
    </row>
    <row r="160" spans="1:16" ht="26.25" customHeight="1">
      <c r="A160" s="619" t="s">
        <v>288</v>
      </c>
      <c r="B160" s="619"/>
      <c r="C160" s="620" t="s">
        <v>289</v>
      </c>
      <c r="D160" s="621"/>
      <c r="E160" s="621"/>
      <c r="F160" s="621"/>
      <c r="G160" s="188" t="s">
        <v>290</v>
      </c>
      <c r="H160" s="622" t="s">
        <v>291</v>
      </c>
      <c r="I160" s="622"/>
      <c r="J160" s="623"/>
      <c r="K160" s="624"/>
      <c r="L160" s="212" t="s">
        <v>292</v>
      </c>
      <c r="M160" s="189"/>
      <c r="N160" s="190" t="s">
        <v>293</v>
      </c>
      <c r="O160" s="191"/>
      <c r="P160" s="185"/>
    </row>
    <row r="161" spans="1:16">
      <c r="A161" s="185"/>
      <c r="B161" s="185"/>
      <c r="C161" s="185"/>
      <c r="D161" s="185"/>
      <c r="E161" s="185"/>
      <c r="F161" s="596"/>
      <c r="G161" s="596"/>
      <c r="H161" s="596"/>
      <c r="I161" s="596"/>
      <c r="J161" s="185"/>
      <c r="K161" s="185"/>
      <c r="L161" s="185"/>
      <c r="M161" s="185"/>
      <c r="N161" s="185"/>
      <c r="O161" s="185"/>
      <c r="P161" s="185"/>
    </row>
    <row r="162" spans="1:16">
      <c r="A162" s="597"/>
      <c r="B162" s="597"/>
      <c r="C162" s="597"/>
      <c r="D162" s="597"/>
      <c r="E162" s="597"/>
      <c r="F162" s="597"/>
      <c r="G162" s="597"/>
      <c r="H162" s="597"/>
      <c r="I162" s="597"/>
      <c r="J162" s="597"/>
      <c r="K162" s="597"/>
      <c r="L162" s="597"/>
      <c r="M162" s="597"/>
      <c r="N162" s="597"/>
      <c r="O162" s="597"/>
      <c r="P162" s="597"/>
    </row>
    <row r="163" spans="1:16">
      <c r="A163" s="598"/>
      <c r="B163" s="598"/>
      <c r="C163" s="598"/>
      <c r="D163" s="598"/>
      <c r="E163" s="598"/>
      <c r="F163" s="598"/>
      <c r="G163" s="598"/>
      <c r="H163" s="598"/>
      <c r="I163" s="598"/>
      <c r="J163" s="598"/>
      <c r="K163" s="598"/>
      <c r="L163" s="598"/>
      <c r="M163" s="598"/>
      <c r="N163" s="598"/>
      <c r="O163" s="598"/>
      <c r="P163" s="598"/>
    </row>
    <row r="164" spans="1:16">
      <c r="A164" s="184"/>
      <c r="B164" s="184"/>
      <c r="C164" s="184"/>
      <c r="D164" s="184"/>
      <c r="E164" s="184"/>
      <c r="F164" s="184"/>
      <c r="G164" s="184"/>
      <c r="H164" s="184"/>
      <c r="I164" s="184"/>
      <c r="J164" s="184"/>
      <c r="K164" s="184"/>
      <c r="L164" s="184"/>
      <c r="M164" s="184"/>
      <c r="N164" s="184"/>
      <c r="O164" s="184"/>
      <c r="P164" s="184"/>
    </row>
    <row r="165" spans="1:16">
      <c r="A165" s="192"/>
      <c r="B165" s="193"/>
      <c r="C165" s="193"/>
      <c r="D165" s="193"/>
      <c r="E165" s="193"/>
      <c r="F165" s="193"/>
      <c r="G165" s="193"/>
      <c r="H165" s="193"/>
      <c r="I165" s="193"/>
      <c r="J165" s="193"/>
      <c r="K165" s="193"/>
      <c r="L165" s="193"/>
      <c r="M165" s="193"/>
      <c r="N165" s="193"/>
      <c r="O165" s="193"/>
      <c r="P165" s="193"/>
    </row>
    <row r="166" spans="1:16">
      <c r="A166" s="590" t="s">
        <v>294</v>
      </c>
      <c r="B166" s="591"/>
      <c r="C166" s="591" t="s">
        <v>355</v>
      </c>
      <c r="D166" s="591"/>
      <c r="E166" s="591"/>
      <c r="F166" s="592"/>
      <c r="G166" s="184"/>
      <c r="H166" s="599"/>
      <c r="I166" s="600"/>
      <c r="J166" s="600"/>
      <c r="K166" s="600"/>
      <c r="L166" s="600"/>
      <c r="M166" s="600"/>
      <c r="N166" s="600"/>
      <c r="O166" s="601"/>
      <c r="P166" s="184"/>
    </row>
    <row r="167" spans="1:16">
      <c r="A167" s="590" t="s">
        <v>296</v>
      </c>
      <c r="B167" s="591"/>
      <c r="C167" s="608">
        <v>44200</v>
      </c>
      <c r="D167" s="608"/>
      <c r="E167" s="608"/>
      <c r="F167" s="609"/>
      <c r="G167" s="184"/>
      <c r="H167" s="602"/>
      <c r="I167" s="603"/>
      <c r="J167" s="603"/>
      <c r="K167" s="603"/>
      <c r="L167" s="603"/>
      <c r="M167" s="603"/>
      <c r="N167" s="603"/>
      <c r="O167" s="604"/>
      <c r="P167" s="184"/>
    </row>
    <row r="168" spans="1:16">
      <c r="A168" s="590" t="s">
        <v>297</v>
      </c>
      <c r="B168" s="591"/>
      <c r="C168" s="610">
        <v>0.42430555555555555</v>
      </c>
      <c r="D168" s="591"/>
      <c r="E168" s="591"/>
      <c r="F168" s="592"/>
      <c r="G168" s="194"/>
      <c r="H168" s="602"/>
      <c r="I168" s="603"/>
      <c r="J168" s="603"/>
      <c r="K168" s="603"/>
      <c r="L168" s="603"/>
      <c r="M168" s="603"/>
      <c r="N168" s="603"/>
      <c r="O168" s="604"/>
      <c r="P168" s="184"/>
    </row>
    <row r="169" spans="1:16">
      <c r="A169" s="590" t="s">
        <v>298</v>
      </c>
      <c r="B169" s="591"/>
      <c r="C169" s="591" t="s">
        <v>313</v>
      </c>
      <c r="D169" s="591"/>
      <c r="E169" s="591"/>
      <c r="F169" s="592"/>
      <c r="G169" s="184"/>
      <c r="H169" s="602"/>
      <c r="I169" s="603"/>
      <c r="J169" s="603"/>
      <c r="K169" s="603"/>
      <c r="L169" s="603"/>
      <c r="M169" s="603"/>
      <c r="N169" s="603"/>
      <c r="O169" s="604"/>
      <c r="P169" s="184"/>
    </row>
    <row r="170" spans="1:16" ht="15" customHeight="1">
      <c r="A170" s="593" t="s">
        <v>300</v>
      </c>
      <c r="B170" s="594"/>
      <c r="C170" s="594"/>
      <c r="D170" s="594"/>
      <c r="E170" s="594"/>
      <c r="F170" s="595"/>
      <c r="G170" s="184"/>
      <c r="H170" s="602"/>
      <c r="I170" s="603"/>
      <c r="J170" s="603"/>
      <c r="K170" s="603"/>
      <c r="L170" s="603"/>
      <c r="M170" s="603"/>
      <c r="N170" s="603"/>
      <c r="O170" s="604"/>
      <c r="P170" s="184"/>
    </row>
    <row r="171" spans="1:16" ht="14.25" customHeight="1">
      <c r="A171" s="583" t="s">
        <v>425</v>
      </c>
      <c r="B171" s="583"/>
      <c r="C171" s="583"/>
      <c r="D171" s="583"/>
      <c r="E171" s="583"/>
      <c r="F171" s="583"/>
      <c r="G171" s="195"/>
      <c r="H171" s="602"/>
      <c r="I171" s="603"/>
      <c r="J171" s="603"/>
      <c r="K171" s="603"/>
      <c r="L171" s="603"/>
      <c r="M171" s="603"/>
      <c r="N171" s="603"/>
      <c r="O171" s="604"/>
      <c r="P171" s="184"/>
    </row>
    <row r="172" spans="1:16">
      <c r="A172" s="583"/>
      <c r="B172" s="583"/>
      <c r="C172" s="583"/>
      <c r="D172" s="583"/>
      <c r="E172" s="583"/>
      <c r="F172" s="583"/>
      <c r="G172" s="184"/>
      <c r="H172" s="602"/>
      <c r="I172" s="603"/>
      <c r="J172" s="603"/>
      <c r="K172" s="603"/>
      <c r="L172" s="603"/>
      <c r="M172" s="603"/>
      <c r="N172" s="603"/>
      <c r="O172" s="604"/>
      <c r="P172" s="184"/>
    </row>
    <row r="173" spans="1:16">
      <c r="A173" s="583"/>
      <c r="B173" s="583"/>
      <c r="C173" s="583"/>
      <c r="D173" s="583"/>
      <c r="E173" s="583"/>
      <c r="F173" s="583"/>
      <c r="G173" s="184"/>
      <c r="H173" s="602"/>
      <c r="I173" s="603"/>
      <c r="J173" s="603"/>
      <c r="K173" s="603"/>
      <c r="L173" s="603"/>
      <c r="M173" s="603"/>
      <c r="N173" s="603"/>
      <c r="O173" s="604"/>
      <c r="P173" s="184"/>
    </row>
    <row r="174" spans="1:16">
      <c r="A174" s="583"/>
      <c r="B174" s="583"/>
      <c r="C174" s="583"/>
      <c r="D174" s="583"/>
      <c r="E174" s="583"/>
      <c r="F174" s="583"/>
      <c r="G174" s="184"/>
      <c r="H174" s="602"/>
      <c r="I174" s="603"/>
      <c r="J174" s="603"/>
      <c r="K174" s="603"/>
      <c r="L174" s="603"/>
      <c r="M174" s="603"/>
      <c r="N174" s="603"/>
      <c r="O174" s="604"/>
      <c r="P174" s="184"/>
    </row>
    <row r="175" spans="1:16">
      <c r="A175" s="583"/>
      <c r="B175" s="583"/>
      <c r="C175" s="583"/>
      <c r="D175" s="583"/>
      <c r="E175" s="583"/>
      <c r="F175" s="583"/>
      <c r="G175" s="184"/>
      <c r="H175" s="602"/>
      <c r="I175" s="603"/>
      <c r="J175" s="603"/>
      <c r="K175" s="603"/>
      <c r="L175" s="603"/>
      <c r="M175" s="603"/>
      <c r="N175" s="603"/>
      <c r="O175" s="604"/>
      <c r="P175" s="184"/>
    </row>
    <row r="176" spans="1:16">
      <c r="A176" s="583"/>
      <c r="B176" s="583"/>
      <c r="C176" s="583"/>
      <c r="D176" s="583"/>
      <c r="E176" s="583"/>
      <c r="F176" s="583"/>
      <c r="G176" s="184"/>
      <c r="H176" s="602"/>
      <c r="I176" s="603"/>
      <c r="J176" s="603"/>
      <c r="K176" s="603"/>
      <c r="L176" s="603"/>
      <c r="M176" s="603"/>
      <c r="N176" s="603"/>
      <c r="O176" s="604"/>
      <c r="P176" s="184"/>
    </row>
    <row r="177" spans="1:16">
      <c r="A177" s="583"/>
      <c r="B177" s="583"/>
      <c r="C177" s="583"/>
      <c r="D177" s="583"/>
      <c r="E177" s="583"/>
      <c r="F177" s="583"/>
      <c r="G177" s="184"/>
      <c r="H177" s="602"/>
      <c r="I177" s="603"/>
      <c r="J177" s="603"/>
      <c r="K177" s="603"/>
      <c r="L177" s="603"/>
      <c r="M177" s="603"/>
      <c r="N177" s="603"/>
      <c r="O177" s="604"/>
      <c r="P177" s="184"/>
    </row>
    <row r="178" spans="1:16">
      <c r="A178" s="583"/>
      <c r="B178" s="583"/>
      <c r="C178" s="583"/>
      <c r="D178" s="583"/>
      <c r="E178" s="583"/>
      <c r="F178" s="583"/>
      <c r="G178" s="184"/>
      <c r="H178" s="605"/>
      <c r="I178" s="606"/>
      <c r="J178" s="606"/>
      <c r="K178" s="606"/>
      <c r="L178" s="606"/>
      <c r="M178" s="606"/>
      <c r="N178" s="606"/>
      <c r="O178" s="607"/>
      <c r="P178" s="184"/>
    </row>
    <row r="179" spans="1:16">
      <c r="A179" s="196"/>
      <c r="B179" s="197"/>
      <c r="C179" s="197"/>
      <c r="D179" s="198"/>
      <c r="E179" s="198"/>
      <c r="F179" s="198"/>
      <c r="G179" s="198"/>
      <c r="H179" s="198"/>
      <c r="I179" s="198"/>
      <c r="J179" s="198"/>
      <c r="K179" s="198"/>
      <c r="L179" s="198"/>
      <c r="M179" s="198"/>
      <c r="N179" s="198"/>
      <c r="O179" s="198"/>
      <c r="P179" s="198"/>
    </row>
    <row r="180" spans="1:16">
      <c r="A180" s="199"/>
      <c r="B180" s="199"/>
      <c r="C180" s="199"/>
      <c r="D180" s="199"/>
      <c r="E180" s="199"/>
      <c r="F180" s="199"/>
      <c r="G180" s="199"/>
      <c r="H180" s="199"/>
      <c r="I180" s="199"/>
      <c r="J180" s="199"/>
      <c r="K180" s="199"/>
      <c r="L180" s="199"/>
      <c r="M180" s="199"/>
      <c r="N180" s="199"/>
      <c r="O180" s="199"/>
      <c r="P180" s="192"/>
    </row>
    <row r="181" spans="1:16">
      <c r="A181" s="590" t="s">
        <v>294</v>
      </c>
      <c r="B181" s="591"/>
      <c r="C181" s="591" t="s">
        <v>369</v>
      </c>
      <c r="D181" s="591"/>
      <c r="E181" s="591"/>
      <c r="F181" s="592"/>
      <c r="G181" s="184"/>
      <c r="H181" s="599"/>
      <c r="I181" s="600"/>
      <c r="J181" s="600"/>
      <c r="K181" s="600"/>
      <c r="L181" s="600"/>
      <c r="M181" s="600"/>
      <c r="N181" s="600"/>
      <c r="O181" s="601"/>
      <c r="P181" s="184"/>
    </row>
    <row r="182" spans="1:16">
      <c r="A182" s="590" t="s">
        <v>296</v>
      </c>
      <c r="B182" s="591"/>
      <c r="C182" s="608">
        <v>44203</v>
      </c>
      <c r="D182" s="608"/>
      <c r="E182" s="608"/>
      <c r="F182" s="609"/>
      <c r="G182" s="184"/>
      <c r="H182" s="602"/>
      <c r="I182" s="603"/>
      <c r="J182" s="603"/>
      <c r="K182" s="603"/>
      <c r="L182" s="603"/>
      <c r="M182" s="603"/>
      <c r="N182" s="603"/>
      <c r="O182" s="604"/>
      <c r="P182" s="184"/>
    </row>
    <row r="183" spans="1:16">
      <c r="A183" s="590" t="s">
        <v>297</v>
      </c>
      <c r="B183" s="591"/>
      <c r="C183" s="610" t="s">
        <v>417</v>
      </c>
      <c r="D183" s="591"/>
      <c r="E183" s="591"/>
      <c r="F183" s="592"/>
      <c r="G183" s="194"/>
      <c r="H183" s="602"/>
      <c r="I183" s="603"/>
      <c r="J183" s="603"/>
      <c r="K183" s="603"/>
      <c r="L183" s="603"/>
      <c r="M183" s="603"/>
      <c r="N183" s="603"/>
      <c r="O183" s="604"/>
      <c r="P183" s="184"/>
    </row>
    <row r="184" spans="1:16">
      <c r="A184" s="590" t="s">
        <v>298</v>
      </c>
      <c r="B184" s="591"/>
      <c r="C184" s="591" t="s">
        <v>315</v>
      </c>
      <c r="D184" s="591"/>
      <c r="E184" s="591"/>
      <c r="F184" s="592"/>
      <c r="G184" s="184"/>
      <c r="H184" s="602"/>
      <c r="I184" s="603"/>
      <c r="J184" s="603"/>
      <c r="K184" s="603"/>
      <c r="L184" s="603"/>
      <c r="M184" s="603"/>
      <c r="N184" s="603"/>
      <c r="O184" s="604"/>
      <c r="P184" s="184"/>
    </row>
    <row r="185" spans="1:16" ht="15" customHeight="1">
      <c r="A185" s="593" t="s">
        <v>300</v>
      </c>
      <c r="B185" s="594"/>
      <c r="C185" s="594"/>
      <c r="D185" s="594"/>
      <c r="E185" s="594"/>
      <c r="F185" s="595"/>
      <c r="G185" s="184"/>
      <c r="H185" s="602"/>
      <c r="I185" s="603"/>
      <c r="J185" s="603"/>
      <c r="K185" s="603"/>
      <c r="L185" s="603"/>
      <c r="M185" s="603"/>
      <c r="N185" s="603"/>
      <c r="O185" s="604"/>
      <c r="P185" s="184"/>
    </row>
    <row r="186" spans="1:16" ht="14.25" customHeight="1">
      <c r="A186" s="583" t="s">
        <v>426</v>
      </c>
      <c r="B186" s="583"/>
      <c r="C186" s="583"/>
      <c r="D186" s="583"/>
      <c r="E186" s="583"/>
      <c r="F186" s="583"/>
      <c r="G186" s="195"/>
      <c r="H186" s="602"/>
      <c r="I186" s="603"/>
      <c r="J186" s="603"/>
      <c r="K186" s="603"/>
      <c r="L186" s="603"/>
      <c r="M186" s="603"/>
      <c r="N186" s="603"/>
      <c r="O186" s="604"/>
      <c r="P186" s="184"/>
    </row>
    <row r="187" spans="1:16">
      <c r="A187" s="583"/>
      <c r="B187" s="583"/>
      <c r="C187" s="583"/>
      <c r="D187" s="583"/>
      <c r="E187" s="583"/>
      <c r="F187" s="583"/>
      <c r="G187" s="184"/>
      <c r="H187" s="602"/>
      <c r="I187" s="603"/>
      <c r="J187" s="603"/>
      <c r="K187" s="603"/>
      <c r="L187" s="603"/>
      <c r="M187" s="603"/>
      <c r="N187" s="603"/>
      <c r="O187" s="604"/>
      <c r="P187" s="184"/>
    </row>
    <row r="188" spans="1:16">
      <c r="A188" s="583"/>
      <c r="B188" s="583"/>
      <c r="C188" s="583"/>
      <c r="D188" s="583"/>
      <c r="E188" s="583"/>
      <c r="F188" s="583"/>
      <c r="G188" s="184"/>
      <c r="H188" s="602"/>
      <c r="I188" s="603"/>
      <c r="J188" s="603"/>
      <c r="K188" s="603"/>
      <c r="L188" s="603"/>
      <c r="M188" s="603"/>
      <c r="N188" s="603"/>
      <c r="O188" s="604"/>
      <c r="P188" s="184"/>
    </row>
    <row r="189" spans="1:16">
      <c r="A189" s="583"/>
      <c r="B189" s="583"/>
      <c r="C189" s="583"/>
      <c r="D189" s="583"/>
      <c r="E189" s="583"/>
      <c r="F189" s="583"/>
      <c r="G189" s="184"/>
      <c r="H189" s="602"/>
      <c r="I189" s="603"/>
      <c r="J189" s="603"/>
      <c r="K189" s="603"/>
      <c r="L189" s="603"/>
      <c r="M189" s="603"/>
      <c r="N189" s="603"/>
      <c r="O189" s="604"/>
      <c r="P189" s="184"/>
    </row>
    <row r="190" spans="1:16">
      <c r="A190" s="583"/>
      <c r="B190" s="583"/>
      <c r="C190" s="583"/>
      <c r="D190" s="583"/>
      <c r="E190" s="583"/>
      <c r="F190" s="583"/>
      <c r="G190" s="184"/>
      <c r="H190" s="602"/>
      <c r="I190" s="603"/>
      <c r="J190" s="603"/>
      <c r="K190" s="603"/>
      <c r="L190" s="603"/>
      <c r="M190" s="603"/>
      <c r="N190" s="603"/>
      <c r="O190" s="604"/>
      <c r="P190" s="184"/>
    </row>
    <row r="191" spans="1:16">
      <c r="A191" s="583"/>
      <c r="B191" s="583"/>
      <c r="C191" s="583"/>
      <c r="D191" s="583"/>
      <c r="E191" s="583"/>
      <c r="F191" s="583"/>
      <c r="G191" s="184"/>
      <c r="H191" s="602"/>
      <c r="I191" s="603"/>
      <c r="J191" s="603"/>
      <c r="K191" s="603"/>
      <c r="L191" s="603"/>
      <c r="M191" s="603"/>
      <c r="N191" s="603"/>
      <c r="O191" s="604"/>
      <c r="P191" s="184"/>
    </row>
    <row r="192" spans="1:16">
      <c r="A192" s="583"/>
      <c r="B192" s="583"/>
      <c r="C192" s="583"/>
      <c r="D192" s="583"/>
      <c r="E192" s="583"/>
      <c r="F192" s="583"/>
      <c r="G192" s="184"/>
      <c r="H192" s="602"/>
      <c r="I192" s="603"/>
      <c r="J192" s="603"/>
      <c r="K192" s="603"/>
      <c r="L192" s="603"/>
      <c r="M192" s="603"/>
      <c r="N192" s="603"/>
      <c r="O192" s="604"/>
      <c r="P192" s="184"/>
    </row>
    <row r="193" spans="1:16">
      <c r="A193" s="583"/>
      <c r="B193" s="583"/>
      <c r="C193" s="583"/>
      <c r="D193" s="583"/>
      <c r="E193" s="583"/>
      <c r="F193" s="583"/>
      <c r="G193" s="184"/>
      <c r="H193" s="605"/>
      <c r="I193" s="606"/>
      <c r="J193" s="606"/>
      <c r="K193" s="606"/>
      <c r="L193" s="606"/>
      <c r="M193" s="606"/>
      <c r="N193" s="606"/>
      <c r="O193" s="607"/>
      <c r="P193" s="184"/>
    </row>
    <row r="194" spans="1:16">
      <c r="A194" s="196"/>
      <c r="B194" s="197"/>
      <c r="C194" s="197"/>
      <c r="D194" s="198"/>
      <c r="E194" s="198"/>
      <c r="F194" s="198"/>
      <c r="G194" s="198"/>
      <c r="H194" s="198"/>
      <c r="I194" s="198"/>
      <c r="J194" s="198"/>
      <c r="K194" s="198"/>
      <c r="L194" s="198"/>
      <c r="M194" s="198"/>
      <c r="N194" s="198"/>
      <c r="O194" s="198"/>
      <c r="P194" s="198"/>
    </row>
    <row r="195" spans="1:16">
      <c r="A195" s="200"/>
      <c r="B195" s="200"/>
      <c r="C195" s="200"/>
      <c r="D195" s="201"/>
      <c r="E195" s="201"/>
      <c r="F195" s="201"/>
      <c r="G195" s="201"/>
      <c r="H195" s="201"/>
      <c r="I195" s="201"/>
      <c r="J195" s="202"/>
      <c r="K195" s="203"/>
      <c r="L195" s="203"/>
      <c r="M195" s="203"/>
      <c r="N195" s="203"/>
      <c r="O195" s="203"/>
      <c r="P195" s="203"/>
    </row>
    <row r="196" spans="1:16">
      <c r="A196" s="589" t="s">
        <v>302</v>
      </c>
      <c r="B196" s="589"/>
      <c r="C196" s="589"/>
      <c r="D196" s="589"/>
      <c r="E196" s="589" t="s">
        <v>303</v>
      </c>
      <c r="F196" s="589"/>
      <c r="G196" s="589"/>
      <c r="H196" s="589"/>
      <c r="I196" s="589"/>
      <c r="J196" s="589" t="s">
        <v>304</v>
      </c>
      <c r="K196" s="589"/>
      <c r="L196" s="589"/>
      <c r="M196" s="589"/>
      <c r="N196" s="589"/>
      <c r="O196" s="589"/>
      <c r="P196" s="589"/>
    </row>
    <row r="197" spans="1:16" ht="14.25" customHeight="1">
      <c r="A197" s="216" t="s">
        <v>305</v>
      </c>
      <c r="B197" s="586" t="s">
        <v>423</v>
      </c>
      <c r="C197" s="587"/>
      <c r="D197" s="587"/>
      <c r="E197" s="216" t="s">
        <v>305</v>
      </c>
      <c r="F197" s="584" t="s">
        <v>306</v>
      </c>
      <c r="G197" s="584"/>
      <c r="H197" s="584"/>
      <c r="I197" s="584"/>
      <c r="J197" s="585" t="s">
        <v>305</v>
      </c>
      <c r="K197" s="585"/>
      <c r="L197" s="585"/>
      <c r="M197" s="584"/>
      <c r="N197" s="584"/>
      <c r="O197" s="584"/>
      <c r="P197" s="584"/>
    </row>
    <row r="198" spans="1:16">
      <c r="A198" s="216" t="s">
        <v>307</v>
      </c>
      <c r="B198" s="584" t="s">
        <v>416</v>
      </c>
      <c r="C198" s="584"/>
      <c r="D198" s="584"/>
      <c r="E198" s="216" t="s">
        <v>307</v>
      </c>
      <c r="F198" s="584" t="s">
        <v>308</v>
      </c>
      <c r="G198" s="584"/>
      <c r="H198" s="584"/>
      <c r="I198" s="584"/>
      <c r="J198" s="585" t="s">
        <v>307</v>
      </c>
      <c r="K198" s="585"/>
      <c r="L198" s="585"/>
      <c r="M198" s="584"/>
      <c r="N198" s="584"/>
      <c r="O198" s="584"/>
      <c r="P198" s="584"/>
    </row>
    <row r="199" spans="1:16">
      <c r="A199" s="216" t="s">
        <v>309</v>
      </c>
      <c r="B199" s="586"/>
      <c r="C199" s="587"/>
      <c r="D199" s="587"/>
      <c r="E199" s="216" t="s">
        <v>309</v>
      </c>
      <c r="F199" s="584"/>
      <c r="G199" s="584"/>
      <c r="H199" s="584"/>
      <c r="I199" s="584"/>
      <c r="J199" s="585" t="s">
        <v>309</v>
      </c>
      <c r="K199" s="585"/>
      <c r="L199" s="585"/>
      <c r="M199" s="588"/>
      <c r="N199" s="588"/>
      <c r="O199" s="588"/>
      <c r="P199" s="588"/>
    </row>
    <row r="202" spans="1:16" ht="14.25" customHeight="1">
      <c r="A202" s="652"/>
      <c r="B202" s="653"/>
      <c r="C202" s="653"/>
      <c r="D202" s="654"/>
      <c r="E202" s="661" t="s">
        <v>5</v>
      </c>
      <c r="F202" s="662"/>
      <c r="G202" s="662"/>
      <c r="H202" s="662"/>
      <c r="I202" s="662"/>
      <c r="J202" s="662"/>
      <c r="K202" s="662"/>
      <c r="L202" s="663"/>
      <c r="M202" s="664" t="s">
        <v>6</v>
      </c>
      <c r="N202" s="665"/>
      <c r="O202" s="666" t="s">
        <v>280</v>
      </c>
      <c r="P202" s="667"/>
    </row>
    <row r="203" spans="1:16" ht="14.25" customHeight="1">
      <c r="A203" s="655"/>
      <c r="B203" s="656"/>
      <c r="C203" s="656"/>
      <c r="D203" s="657"/>
      <c r="E203" s="668" t="s">
        <v>281</v>
      </c>
      <c r="F203" s="669"/>
      <c r="G203" s="669"/>
      <c r="H203" s="669"/>
      <c r="I203" s="669"/>
      <c r="J203" s="669"/>
      <c r="K203" s="669"/>
      <c r="L203" s="670"/>
      <c r="M203" s="664" t="s">
        <v>9</v>
      </c>
      <c r="N203" s="665"/>
      <c r="O203" s="666">
        <v>4</v>
      </c>
      <c r="P203" s="667"/>
    </row>
    <row r="204" spans="1:16" ht="14.25" customHeight="1">
      <c r="A204" s="655"/>
      <c r="B204" s="656"/>
      <c r="C204" s="656"/>
      <c r="D204" s="657"/>
      <c r="E204" s="671"/>
      <c r="F204" s="672"/>
      <c r="G204" s="672"/>
      <c r="H204" s="672"/>
      <c r="I204" s="672"/>
      <c r="J204" s="672"/>
      <c r="K204" s="672"/>
      <c r="L204" s="673"/>
      <c r="M204" s="664" t="s">
        <v>282</v>
      </c>
      <c r="N204" s="665"/>
      <c r="O204" s="677">
        <v>40313</v>
      </c>
      <c r="P204" s="678"/>
    </row>
    <row r="205" spans="1:16" ht="14.25" customHeight="1">
      <c r="A205" s="655"/>
      <c r="B205" s="656"/>
      <c r="C205" s="656"/>
      <c r="D205" s="657"/>
      <c r="E205" s="671"/>
      <c r="F205" s="672"/>
      <c r="G205" s="672"/>
      <c r="H205" s="672"/>
      <c r="I205" s="672"/>
      <c r="J205" s="672"/>
      <c r="K205" s="672"/>
      <c r="L205" s="673"/>
      <c r="M205" s="664" t="s">
        <v>283</v>
      </c>
      <c r="N205" s="665"/>
      <c r="O205" s="677">
        <v>42262</v>
      </c>
      <c r="P205" s="678"/>
    </row>
    <row r="206" spans="1:16" ht="14.25" customHeight="1">
      <c r="A206" s="658"/>
      <c r="B206" s="659"/>
      <c r="C206" s="659"/>
      <c r="D206" s="660"/>
      <c r="E206" s="674"/>
      <c r="F206" s="675"/>
      <c r="G206" s="675"/>
      <c r="H206" s="675"/>
      <c r="I206" s="675"/>
      <c r="J206" s="675"/>
      <c r="K206" s="675"/>
      <c r="L206" s="676"/>
      <c r="M206" s="664" t="s">
        <v>284</v>
      </c>
      <c r="N206" s="665"/>
      <c r="O206" s="666" t="s">
        <v>285</v>
      </c>
      <c r="P206" s="667"/>
    </row>
    <row r="207" spans="1:16">
      <c r="A207" s="184"/>
      <c r="B207" s="184"/>
      <c r="C207" s="184"/>
      <c r="D207" s="184"/>
      <c r="E207" s="184"/>
      <c r="F207" s="184"/>
      <c r="G207" s="184"/>
      <c r="H207" s="184"/>
      <c r="I207" s="184"/>
      <c r="J207" s="184"/>
      <c r="K207" s="184"/>
      <c r="L207" s="184"/>
      <c r="M207" s="184"/>
      <c r="N207" s="184"/>
      <c r="O207" s="184"/>
      <c r="P207" s="184"/>
    </row>
    <row r="208" spans="1:16" ht="14.25" customHeight="1">
      <c r="A208" s="611" t="s">
        <v>91</v>
      </c>
      <c r="B208" s="612"/>
      <c r="C208" s="613"/>
      <c r="D208" s="689">
        <v>44211</v>
      </c>
      <c r="E208" s="690"/>
      <c r="F208" s="690"/>
      <c r="G208" s="690"/>
      <c r="H208" s="690"/>
      <c r="I208" s="691"/>
      <c r="J208" s="185"/>
      <c r="K208" s="185"/>
      <c r="L208" s="185"/>
      <c r="M208" s="185"/>
      <c r="N208" s="185"/>
      <c r="O208" s="185"/>
      <c r="P208" s="185"/>
    </row>
    <row r="209" spans="1:16">
      <c r="A209" s="692" t="s">
        <v>286</v>
      </c>
      <c r="B209" s="693"/>
      <c r="C209" s="694"/>
      <c r="D209" s="695" t="s">
        <v>287</v>
      </c>
      <c r="E209" s="696"/>
      <c r="F209" s="696"/>
      <c r="G209" s="696"/>
      <c r="H209" s="696"/>
      <c r="I209" s="696"/>
      <c r="J209" s="696"/>
      <c r="K209" s="696"/>
      <c r="L209" s="696"/>
      <c r="M209" s="696"/>
      <c r="N209" s="697"/>
      <c r="O209" s="186"/>
      <c r="P209" s="185"/>
    </row>
    <row r="210" spans="1:16">
      <c r="A210" s="187"/>
      <c r="B210" s="187"/>
      <c r="C210" s="187"/>
      <c r="D210" s="185"/>
      <c r="E210" s="185"/>
      <c r="F210" s="185"/>
      <c r="G210" s="185"/>
      <c r="H210" s="185"/>
      <c r="I210" s="185"/>
      <c r="J210" s="185"/>
      <c r="K210" s="185"/>
      <c r="L210" s="185"/>
      <c r="M210" s="185"/>
      <c r="N210" s="185"/>
      <c r="O210" s="185"/>
      <c r="P210" s="185"/>
    </row>
    <row r="211" spans="1:16" ht="14.25" customHeight="1">
      <c r="A211" s="698" t="s">
        <v>288</v>
      </c>
      <c r="B211" s="699"/>
      <c r="C211" s="620" t="s">
        <v>289</v>
      </c>
      <c r="D211" s="621"/>
      <c r="E211" s="621"/>
      <c r="F211" s="700"/>
      <c r="G211" s="188" t="s">
        <v>290</v>
      </c>
      <c r="H211" s="701" t="s">
        <v>291</v>
      </c>
      <c r="I211" s="642"/>
      <c r="J211" s="623"/>
      <c r="K211" s="624"/>
      <c r="L211" s="220" t="s">
        <v>292</v>
      </c>
      <c r="M211" s="189"/>
      <c r="N211" s="190" t="s">
        <v>293</v>
      </c>
      <c r="O211" s="191"/>
      <c r="P211" s="185"/>
    </row>
    <row r="212" spans="1:16">
      <c r="A212" s="185"/>
      <c r="B212" s="185"/>
      <c r="C212" s="185"/>
      <c r="D212" s="185"/>
      <c r="E212" s="185"/>
      <c r="F212" s="644"/>
      <c r="G212" s="644"/>
      <c r="H212" s="644"/>
      <c r="I212" s="644"/>
      <c r="J212" s="185"/>
      <c r="K212" s="185"/>
      <c r="L212" s="185"/>
      <c r="M212" s="185"/>
      <c r="N212" s="185"/>
      <c r="O212" s="185"/>
      <c r="P212" s="185"/>
    </row>
    <row r="213" spans="1:16">
      <c r="A213" s="702"/>
      <c r="B213" s="703"/>
      <c r="C213" s="703"/>
      <c r="D213" s="703"/>
      <c r="E213" s="703"/>
      <c r="F213" s="703"/>
      <c r="G213" s="703"/>
      <c r="H213" s="703"/>
      <c r="I213" s="703"/>
      <c r="J213" s="703"/>
      <c r="K213" s="703"/>
      <c r="L213" s="703"/>
      <c r="M213" s="703"/>
      <c r="N213" s="703"/>
      <c r="O213" s="703"/>
      <c r="P213" s="704"/>
    </row>
    <row r="214" spans="1:16">
      <c r="A214" s="705"/>
      <c r="B214" s="705"/>
      <c r="C214" s="705"/>
      <c r="D214" s="705"/>
      <c r="E214" s="705"/>
      <c r="F214" s="705"/>
      <c r="G214" s="705"/>
      <c r="H214" s="705"/>
      <c r="I214" s="705"/>
      <c r="J214" s="705"/>
      <c r="K214" s="705"/>
      <c r="L214" s="705"/>
      <c r="M214" s="705"/>
      <c r="N214" s="705"/>
      <c r="O214" s="705"/>
      <c r="P214" s="705"/>
    </row>
    <row r="215" spans="1:16">
      <c r="A215" s="184"/>
      <c r="B215" s="184"/>
      <c r="C215" s="184"/>
      <c r="D215" s="184"/>
      <c r="E215" s="184"/>
      <c r="F215" s="184"/>
      <c r="G215" s="184"/>
      <c r="H215" s="184"/>
      <c r="I215" s="184"/>
      <c r="J215" s="184"/>
      <c r="K215" s="184"/>
      <c r="L215" s="184"/>
      <c r="M215" s="184"/>
      <c r="N215" s="184"/>
      <c r="O215" s="184"/>
      <c r="P215" s="184"/>
    </row>
    <row r="216" spans="1:16">
      <c r="A216" s="192"/>
      <c r="B216" s="193"/>
      <c r="C216" s="193"/>
      <c r="D216" s="193"/>
      <c r="E216" s="193"/>
      <c r="F216" s="193"/>
      <c r="G216" s="193"/>
      <c r="H216" s="193"/>
      <c r="I216" s="193"/>
      <c r="J216" s="193"/>
      <c r="K216" s="193"/>
      <c r="L216" s="193"/>
      <c r="M216" s="193"/>
      <c r="N216" s="193"/>
      <c r="O216" s="193"/>
      <c r="P216" s="193"/>
    </row>
    <row r="217" spans="1:16">
      <c r="A217" s="590" t="s">
        <v>294</v>
      </c>
      <c r="B217" s="591"/>
      <c r="C217" s="591" t="s">
        <v>362</v>
      </c>
      <c r="D217" s="591"/>
      <c r="E217" s="591"/>
      <c r="F217" s="592"/>
      <c r="G217" s="184"/>
      <c r="H217" s="599"/>
      <c r="I217" s="600"/>
      <c r="J217" s="600"/>
      <c r="K217" s="600"/>
      <c r="L217" s="600"/>
      <c r="M217" s="600"/>
      <c r="N217" s="600"/>
      <c r="O217" s="601"/>
      <c r="P217" s="184"/>
    </row>
    <row r="218" spans="1:16" ht="15" customHeight="1">
      <c r="A218" s="590" t="s">
        <v>296</v>
      </c>
      <c r="B218" s="591"/>
      <c r="C218" s="608">
        <v>44210</v>
      </c>
      <c r="D218" s="608"/>
      <c r="E218" s="608"/>
      <c r="F218" s="609"/>
      <c r="G218" s="184"/>
      <c r="H218" s="602"/>
      <c r="I218" s="603"/>
      <c r="J218" s="603"/>
      <c r="K218" s="603"/>
      <c r="L218" s="603"/>
      <c r="M218" s="603"/>
      <c r="N218" s="603"/>
      <c r="O218" s="604"/>
      <c r="P218" s="184"/>
    </row>
    <row r="219" spans="1:16" ht="14.25" customHeight="1">
      <c r="A219" s="590" t="s">
        <v>297</v>
      </c>
      <c r="B219" s="591"/>
      <c r="C219" s="610">
        <v>0.33333333333333331</v>
      </c>
      <c r="D219" s="610"/>
      <c r="E219" s="610"/>
      <c r="F219" s="679"/>
      <c r="G219" s="194"/>
      <c r="H219" s="602"/>
      <c r="I219" s="603"/>
      <c r="J219" s="603"/>
      <c r="K219" s="603"/>
      <c r="L219" s="603"/>
      <c r="M219" s="603"/>
      <c r="N219" s="603"/>
      <c r="O219" s="604"/>
      <c r="P219" s="184"/>
    </row>
    <row r="220" spans="1:16">
      <c r="A220" s="590" t="s">
        <v>298</v>
      </c>
      <c r="B220" s="591"/>
      <c r="C220" s="639" t="s">
        <v>314</v>
      </c>
      <c r="D220" s="639"/>
      <c r="E220" s="639"/>
      <c r="F220" s="640"/>
      <c r="G220" s="184"/>
      <c r="H220" s="602"/>
      <c r="I220" s="603"/>
      <c r="J220" s="603"/>
      <c r="K220" s="603"/>
      <c r="L220" s="603"/>
      <c r="M220" s="603"/>
      <c r="N220" s="603"/>
      <c r="O220" s="604"/>
      <c r="P220" s="184"/>
    </row>
    <row r="221" spans="1:16" ht="15" customHeight="1">
      <c r="A221" s="593" t="s">
        <v>300</v>
      </c>
      <c r="B221" s="594"/>
      <c r="C221" s="594"/>
      <c r="D221" s="594"/>
      <c r="E221" s="594"/>
      <c r="F221" s="595"/>
      <c r="G221" s="184"/>
      <c r="H221" s="602"/>
      <c r="I221" s="603"/>
      <c r="J221" s="603"/>
      <c r="K221" s="603"/>
      <c r="L221" s="603"/>
      <c r="M221" s="603"/>
      <c r="N221" s="603"/>
      <c r="O221" s="604"/>
      <c r="P221" s="184"/>
    </row>
    <row r="222" spans="1:16" ht="14.25" customHeight="1">
      <c r="A222" s="680" t="s">
        <v>427</v>
      </c>
      <c r="B222" s="681"/>
      <c r="C222" s="681"/>
      <c r="D222" s="681"/>
      <c r="E222" s="681"/>
      <c r="F222" s="682"/>
      <c r="G222" s="195"/>
      <c r="H222" s="602"/>
      <c r="I222" s="603"/>
      <c r="J222" s="603"/>
      <c r="K222" s="603"/>
      <c r="L222" s="603"/>
      <c r="M222" s="603"/>
      <c r="N222" s="603"/>
      <c r="O222" s="604"/>
      <c r="P222" s="184"/>
    </row>
    <row r="223" spans="1:16">
      <c r="A223" s="683"/>
      <c r="B223" s="684"/>
      <c r="C223" s="684"/>
      <c r="D223" s="684"/>
      <c r="E223" s="684"/>
      <c r="F223" s="685"/>
      <c r="G223" s="184"/>
      <c r="H223" s="602"/>
      <c r="I223" s="603"/>
      <c r="J223" s="603"/>
      <c r="K223" s="603"/>
      <c r="L223" s="603"/>
      <c r="M223" s="603"/>
      <c r="N223" s="603"/>
      <c r="O223" s="604"/>
      <c r="P223" s="184"/>
    </row>
    <row r="224" spans="1:16">
      <c r="A224" s="683"/>
      <c r="B224" s="684"/>
      <c r="C224" s="684"/>
      <c r="D224" s="684"/>
      <c r="E224" s="684"/>
      <c r="F224" s="685"/>
      <c r="G224" s="184"/>
      <c r="H224" s="602"/>
      <c r="I224" s="603"/>
      <c r="J224" s="603"/>
      <c r="K224" s="603"/>
      <c r="L224" s="603"/>
      <c r="M224" s="603"/>
      <c r="N224" s="603"/>
      <c r="O224" s="604"/>
      <c r="P224" s="184"/>
    </row>
    <row r="225" spans="1:16">
      <c r="A225" s="683"/>
      <c r="B225" s="684"/>
      <c r="C225" s="684"/>
      <c r="D225" s="684"/>
      <c r="E225" s="684"/>
      <c r="F225" s="685"/>
      <c r="G225" s="184"/>
      <c r="H225" s="602"/>
      <c r="I225" s="603"/>
      <c r="J225" s="603"/>
      <c r="K225" s="603"/>
      <c r="L225" s="603"/>
      <c r="M225" s="603"/>
      <c r="N225" s="603"/>
      <c r="O225" s="604"/>
      <c r="P225" s="184"/>
    </row>
    <row r="226" spans="1:16">
      <c r="A226" s="683"/>
      <c r="B226" s="684"/>
      <c r="C226" s="684"/>
      <c r="D226" s="684"/>
      <c r="E226" s="684"/>
      <c r="F226" s="685"/>
      <c r="G226" s="184"/>
      <c r="H226" s="602"/>
      <c r="I226" s="603"/>
      <c r="J226" s="603"/>
      <c r="K226" s="603"/>
      <c r="L226" s="603"/>
      <c r="M226" s="603"/>
      <c r="N226" s="603"/>
      <c r="O226" s="604"/>
      <c r="P226" s="184"/>
    </row>
    <row r="227" spans="1:16">
      <c r="A227" s="683"/>
      <c r="B227" s="684"/>
      <c r="C227" s="684"/>
      <c r="D227" s="684"/>
      <c r="E227" s="684"/>
      <c r="F227" s="685"/>
      <c r="G227" s="184"/>
      <c r="H227" s="602"/>
      <c r="I227" s="603"/>
      <c r="J227" s="603"/>
      <c r="K227" s="603"/>
      <c r="L227" s="603"/>
      <c r="M227" s="603"/>
      <c r="N227" s="603"/>
      <c r="O227" s="604"/>
      <c r="P227" s="184"/>
    </row>
    <row r="228" spans="1:16">
      <c r="A228" s="683"/>
      <c r="B228" s="684"/>
      <c r="C228" s="684"/>
      <c r="D228" s="684"/>
      <c r="E228" s="684"/>
      <c r="F228" s="685"/>
      <c r="G228" s="184"/>
      <c r="H228" s="602"/>
      <c r="I228" s="603"/>
      <c r="J228" s="603"/>
      <c r="K228" s="603"/>
      <c r="L228" s="603"/>
      <c r="M228" s="603"/>
      <c r="N228" s="603"/>
      <c r="O228" s="604"/>
      <c r="P228" s="184"/>
    </row>
    <row r="229" spans="1:16">
      <c r="A229" s="686"/>
      <c r="B229" s="687"/>
      <c r="C229" s="687"/>
      <c r="D229" s="687"/>
      <c r="E229" s="687"/>
      <c r="F229" s="688"/>
      <c r="G229" s="184"/>
      <c r="H229" s="605"/>
      <c r="I229" s="606"/>
      <c r="J229" s="606"/>
      <c r="K229" s="606"/>
      <c r="L229" s="606"/>
      <c r="M229" s="606"/>
      <c r="N229" s="606"/>
      <c r="O229" s="607"/>
      <c r="P229" s="184"/>
    </row>
    <row r="230" spans="1:16">
      <c r="A230" s="196"/>
      <c r="B230" s="197"/>
      <c r="C230" s="197"/>
      <c r="D230" s="198"/>
      <c r="E230" s="198"/>
      <c r="F230" s="198"/>
      <c r="G230" s="198"/>
      <c r="H230" s="198"/>
      <c r="I230" s="198"/>
      <c r="J230" s="198"/>
      <c r="K230" s="198"/>
      <c r="L230" s="198"/>
      <c r="M230" s="198"/>
      <c r="N230" s="198"/>
      <c r="O230" s="198"/>
      <c r="P230" s="198"/>
    </row>
    <row r="231" spans="1:16">
      <c r="A231" s="199"/>
      <c r="B231" s="199"/>
      <c r="C231" s="199"/>
      <c r="D231" s="199"/>
      <c r="E231" s="199"/>
      <c r="F231" s="199"/>
      <c r="G231" s="199"/>
      <c r="H231" s="199"/>
      <c r="I231" s="199"/>
      <c r="J231" s="199"/>
      <c r="K231" s="199"/>
      <c r="L231" s="199"/>
      <c r="M231" s="199"/>
      <c r="N231" s="199"/>
      <c r="O231" s="199"/>
      <c r="P231" s="192"/>
    </row>
    <row r="232" spans="1:16" ht="27.75" customHeight="1">
      <c r="A232" s="590" t="s">
        <v>294</v>
      </c>
      <c r="B232" s="591"/>
      <c r="C232" s="632" t="s">
        <v>355</v>
      </c>
      <c r="D232" s="632"/>
      <c r="E232" s="632"/>
      <c r="F232" s="633"/>
      <c r="G232" s="184"/>
      <c r="H232" s="599"/>
      <c r="I232" s="600"/>
      <c r="J232" s="600"/>
      <c r="K232" s="600"/>
      <c r="L232" s="600"/>
      <c r="M232" s="600"/>
      <c r="N232" s="600"/>
      <c r="O232" s="601"/>
      <c r="P232" s="184"/>
    </row>
    <row r="233" spans="1:16" ht="15" customHeight="1">
      <c r="A233" s="590" t="s">
        <v>296</v>
      </c>
      <c r="B233" s="591"/>
      <c r="C233" s="608">
        <v>44208</v>
      </c>
      <c r="D233" s="608"/>
      <c r="E233" s="608"/>
      <c r="F233" s="609"/>
      <c r="G233" s="184"/>
      <c r="H233" s="602"/>
      <c r="I233" s="603"/>
      <c r="J233" s="603"/>
      <c r="K233" s="603"/>
      <c r="L233" s="603"/>
      <c r="M233" s="603"/>
      <c r="N233" s="603"/>
      <c r="O233" s="604"/>
      <c r="P233" s="184"/>
    </row>
    <row r="234" spans="1:16" ht="14.25" customHeight="1">
      <c r="A234" s="590" t="s">
        <v>297</v>
      </c>
      <c r="B234" s="591"/>
      <c r="C234" s="610">
        <v>0.33680555555555558</v>
      </c>
      <c r="D234" s="610"/>
      <c r="E234" s="610"/>
      <c r="F234" s="679"/>
      <c r="G234" s="194"/>
      <c r="H234" s="602"/>
      <c r="I234" s="603"/>
      <c r="J234" s="603"/>
      <c r="K234" s="603"/>
      <c r="L234" s="603"/>
      <c r="M234" s="603"/>
      <c r="N234" s="603"/>
      <c r="O234" s="604"/>
      <c r="P234" s="184"/>
    </row>
    <row r="235" spans="1:16">
      <c r="A235" s="590" t="s">
        <v>298</v>
      </c>
      <c r="B235" s="591"/>
      <c r="C235" s="591" t="s">
        <v>365</v>
      </c>
      <c r="D235" s="591"/>
      <c r="E235" s="591"/>
      <c r="F235" s="592"/>
      <c r="G235" s="184"/>
      <c r="H235" s="602"/>
      <c r="I235" s="603"/>
      <c r="J235" s="603"/>
      <c r="K235" s="603"/>
      <c r="L235" s="603"/>
      <c r="M235" s="603"/>
      <c r="N235" s="603"/>
      <c r="O235" s="604"/>
      <c r="P235" s="184"/>
    </row>
    <row r="236" spans="1:16" ht="15" customHeight="1">
      <c r="A236" s="593" t="s">
        <v>300</v>
      </c>
      <c r="B236" s="594"/>
      <c r="C236" s="594"/>
      <c r="D236" s="594"/>
      <c r="E236" s="594"/>
      <c r="F236" s="595"/>
      <c r="G236" s="184"/>
      <c r="H236" s="602"/>
      <c r="I236" s="603"/>
      <c r="J236" s="603"/>
      <c r="K236" s="603"/>
      <c r="L236" s="603"/>
      <c r="M236" s="603"/>
      <c r="N236" s="603"/>
      <c r="O236" s="604"/>
      <c r="P236" s="184"/>
    </row>
    <row r="237" spans="1:16" ht="14.25" customHeight="1">
      <c r="A237" s="680" t="s">
        <v>428</v>
      </c>
      <c r="B237" s="681"/>
      <c r="C237" s="681"/>
      <c r="D237" s="681"/>
      <c r="E237" s="681"/>
      <c r="F237" s="682"/>
      <c r="G237" s="195"/>
      <c r="H237" s="602"/>
      <c r="I237" s="603"/>
      <c r="J237" s="603"/>
      <c r="K237" s="603"/>
      <c r="L237" s="603"/>
      <c r="M237" s="603"/>
      <c r="N237" s="603"/>
      <c r="O237" s="604"/>
      <c r="P237" s="184"/>
    </row>
    <row r="238" spans="1:16">
      <c r="A238" s="683"/>
      <c r="B238" s="684"/>
      <c r="C238" s="684"/>
      <c r="D238" s="684"/>
      <c r="E238" s="684"/>
      <c r="F238" s="685"/>
      <c r="G238" s="184"/>
      <c r="H238" s="602"/>
      <c r="I238" s="603"/>
      <c r="J238" s="603"/>
      <c r="K238" s="603"/>
      <c r="L238" s="603"/>
      <c r="M238" s="603"/>
      <c r="N238" s="603"/>
      <c r="O238" s="604"/>
      <c r="P238" s="184"/>
    </row>
    <row r="239" spans="1:16">
      <c r="A239" s="683"/>
      <c r="B239" s="684"/>
      <c r="C239" s="684"/>
      <c r="D239" s="684"/>
      <c r="E239" s="684"/>
      <c r="F239" s="685"/>
      <c r="G239" s="184"/>
      <c r="H239" s="602"/>
      <c r="I239" s="603"/>
      <c r="J239" s="603"/>
      <c r="K239" s="603"/>
      <c r="L239" s="603"/>
      <c r="M239" s="603"/>
      <c r="N239" s="603"/>
      <c r="O239" s="604"/>
      <c r="P239" s="184"/>
    </row>
    <row r="240" spans="1:16">
      <c r="A240" s="683"/>
      <c r="B240" s="684"/>
      <c r="C240" s="684"/>
      <c r="D240" s="684"/>
      <c r="E240" s="684"/>
      <c r="F240" s="685"/>
      <c r="G240" s="184"/>
      <c r="H240" s="602"/>
      <c r="I240" s="603"/>
      <c r="J240" s="603"/>
      <c r="K240" s="603"/>
      <c r="L240" s="603"/>
      <c r="M240" s="603"/>
      <c r="N240" s="603"/>
      <c r="O240" s="604"/>
      <c r="P240" s="184"/>
    </row>
    <row r="241" spans="1:16">
      <c r="A241" s="683"/>
      <c r="B241" s="684"/>
      <c r="C241" s="684"/>
      <c r="D241" s="684"/>
      <c r="E241" s="684"/>
      <c r="F241" s="685"/>
      <c r="G241" s="184"/>
      <c r="H241" s="602"/>
      <c r="I241" s="603"/>
      <c r="J241" s="603"/>
      <c r="K241" s="603"/>
      <c r="L241" s="603"/>
      <c r="M241" s="603"/>
      <c r="N241" s="603"/>
      <c r="O241" s="604"/>
      <c r="P241" s="184"/>
    </row>
    <row r="242" spans="1:16">
      <c r="A242" s="683"/>
      <c r="B242" s="684"/>
      <c r="C242" s="684"/>
      <c r="D242" s="684"/>
      <c r="E242" s="684"/>
      <c r="F242" s="685"/>
      <c r="G242" s="184"/>
      <c r="H242" s="602"/>
      <c r="I242" s="603"/>
      <c r="J242" s="603"/>
      <c r="K242" s="603"/>
      <c r="L242" s="603"/>
      <c r="M242" s="603"/>
      <c r="N242" s="603"/>
      <c r="O242" s="604"/>
      <c r="P242" s="184"/>
    </row>
    <row r="243" spans="1:16">
      <c r="A243" s="683"/>
      <c r="B243" s="684"/>
      <c r="C243" s="684"/>
      <c r="D243" s="684"/>
      <c r="E243" s="684"/>
      <c r="F243" s="685"/>
      <c r="G243" s="184"/>
      <c r="H243" s="602"/>
      <c r="I243" s="603"/>
      <c r="J243" s="603"/>
      <c r="K243" s="603"/>
      <c r="L243" s="603"/>
      <c r="M243" s="603"/>
      <c r="N243" s="603"/>
      <c r="O243" s="604"/>
      <c r="P243" s="184"/>
    </row>
    <row r="244" spans="1:16">
      <c r="A244" s="686"/>
      <c r="B244" s="687"/>
      <c r="C244" s="687"/>
      <c r="D244" s="687"/>
      <c r="E244" s="687"/>
      <c r="F244" s="688"/>
      <c r="G244" s="184"/>
      <c r="H244" s="605"/>
      <c r="I244" s="606"/>
      <c r="J244" s="606"/>
      <c r="K244" s="606"/>
      <c r="L244" s="606"/>
      <c r="M244" s="606"/>
      <c r="N244" s="606"/>
      <c r="O244" s="607"/>
      <c r="P244" s="184"/>
    </row>
    <row r="245" spans="1:16" ht="14.25" customHeight="1">
      <c r="A245" s="196"/>
      <c r="B245" s="197"/>
      <c r="C245" s="197"/>
      <c r="D245" s="198"/>
      <c r="E245" s="198"/>
      <c r="F245" s="198"/>
      <c r="G245" s="198"/>
      <c r="H245" s="198"/>
      <c r="I245" s="198"/>
      <c r="J245" s="198"/>
      <c r="K245" s="198"/>
      <c r="L245" s="198"/>
      <c r="M245" s="198"/>
      <c r="N245" s="198"/>
      <c r="O245" s="198"/>
      <c r="P245" s="198"/>
    </row>
    <row r="246" spans="1:16" ht="14.25" customHeight="1">
      <c r="A246" s="652"/>
      <c r="B246" s="653"/>
      <c r="C246" s="653"/>
      <c r="D246" s="654"/>
      <c r="E246" s="661" t="s">
        <v>5</v>
      </c>
      <c r="F246" s="662"/>
      <c r="G246" s="662"/>
      <c r="H246" s="662"/>
      <c r="I246" s="662"/>
      <c r="J246" s="662"/>
      <c r="K246" s="662"/>
      <c r="L246" s="663"/>
      <c r="M246" s="664" t="s">
        <v>6</v>
      </c>
      <c r="N246" s="665"/>
      <c r="O246" s="666" t="s">
        <v>280</v>
      </c>
      <c r="P246" s="667"/>
    </row>
    <row r="247" spans="1:16" ht="14.25" customHeight="1">
      <c r="A247" s="655"/>
      <c r="B247" s="656"/>
      <c r="C247" s="656"/>
      <c r="D247" s="657"/>
      <c r="E247" s="668" t="s">
        <v>281</v>
      </c>
      <c r="F247" s="669"/>
      <c r="G247" s="669"/>
      <c r="H247" s="669"/>
      <c r="I247" s="669"/>
      <c r="J247" s="669"/>
      <c r="K247" s="669"/>
      <c r="L247" s="670"/>
      <c r="M247" s="664" t="s">
        <v>9</v>
      </c>
      <c r="N247" s="665"/>
      <c r="O247" s="666">
        <v>4</v>
      </c>
      <c r="P247" s="667"/>
    </row>
    <row r="248" spans="1:16" ht="14.25" customHeight="1">
      <c r="A248" s="655"/>
      <c r="B248" s="656"/>
      <c r="C248" s="656"/>
      <c r="D248" s="657"/>
      <c r="E248" s="671"/>
      <c r="F248" s="672"/>
      <c r="G248" s="672"/>
      <c r="H248" s="672"/>
      <c r="I248" s="672"/>
      <c r="J248" s="672"/>
      <c r="K248" s="672"/>
      <c r="L248" s="673"/>
      <c r="M248" s="664" t="s">
        <v>282</v>
      </c>
      <c r="N248" s="665"/>
      <c r="O248" s="677">
        <v>40313</v>
      </c>
      <c r="P248" s="678"/>
    </row>
    <row r="249" spans="1:16" ht="14.25" customHeight="1">
      <c r="A249" s="655"/>
      <c r="B249" s="656"/>
      <c r="C249" s="656"/>
      <c r="D249" s="657"/>
      <c r="E249" s="671"/>
      <c r="F249" s="672"/>
      <c r="G249" s="672"/>
      <c r="H249" s="672"/>
      <c r="I249" s="672"/>
      <c r="J249" s="672"/>
      <c r="K249" s="672"/>
      <c r="L249" s="673"/>
      <c r="M249" s="664" t="s">
        <v>283</v>
      </c>
      <c r="N249" s="665"/>
      <c r="O249" s="677">
        <v>42262</v>
      </c>
      <c r="P249" s="678"/>
    </row>
    <row r="250" spans="1:16" ht="14.25" customHeight="1">
      <c r="A250" s="658"/>
      <c r="B250" s="659"/>
      <c r="C250" s="659"/>
      <c r="D250" s="660"/>
      <c r="E250" s="674"/>
      <c r="F250" s="675"/>
      <c r="G250" s="675"/>
      <c r="H250" s="675"/>
      <c r="I250" s="675"/>
      <c r="J250" s="675"/>
      <c r="K250" s="675"/>
      <c r="L250" s="676"/>
      <c r="M250" s="664" t="s">
        <v>284</v>
      </c>
      <c r="N250" s="665"/>
      <c r="O250" s="666" t="s">
        <v>285</v>
      </c>
      <c r="P250" s="667"/>
    </row>
    <row r="251" spans="1:16">
      <c r="A251" s="184"/>
      <c r="B251" s="184"/>
      <c r="C251" s="184"/>
      <c r="D251" s="184"/>
      <c r="E251" s="184"/>
      <c r="F251" s="184"/>
      <c r="G251" s="184"/>
      <c r="H251" s="184"/>
      <c r="I251" s="184"/>
      <c r="J251" s="184"/>
      <c r="K251" s="184"/>
      <c r="L251" s="184"/>
      <c r="M251" s="184"/>
      <c r="N251" s="184"/>
      <c r="O251" s="184"/>
      <c r="P251" s="184"/>
    </row>
    <row r="252" spans="1:16" ht="14.25" customHeight="1">
      <c r="A252" s="611" t="s">
        <v>91</v>
      </c>
      <c r="B252" s="612"/>
      <c r="C252" s="613"/>
      <c r="D252" s="689">
        <v>44211</v>
      </c>
      <c r="E252" s="690"/>
      <c r="F252" s="690"/>
      <c r="G252" s="690"/>
      <c r="H252" s="690"/>
      <c r="I252" s="691"/>
      <c r="J252" s="185"/>
      <c r="K252" s="185"/>
      <c r="L252" s="185"/>
      <c r="M252" s="185"/>
      <c r="N252" s="185"/>
      <c r="O252" s="185"/>
      <c r="P252" s="185"/>
    </row>
    <row r="253" spans="1:16">
      <c r="A253" s="692" t="s">
        <v>286</v>
      </c>
      <c r="B253" s="693"/>
      <c r="C253" s="694"/>
      <c r="D253" s="695" t="s">
        <v>287</v>
      </c>
      <c r="E253" s="696"/>
      <c r="F253" s="696"/>
      <c r="G253" s="696"/>
      <c r="H253" s="696"/>
      <c r="I253" s="696"/>
      <c r="J253" s="696"/>
      <c r="K253" s="696"/>
      <c r="L253" s="696"/>
      <c r="M253" s="696"/>
      <c r="N253" s="697"/>
      <c r="O253" s="186"/>
      <c r="P253" s="185"/>
    </row>
    <row r="254" spans="1:16">
      <c r="A254" s="187"/>
      <c r="B254" s="187"/>
      <c r="C254" s="187"/>
      <c r="D254" s="185"/>
      <c r="E254" s="185"/>
      <c r="F254" s="185"/>
      <c r="G254" s="185"/>
      <c r="H254" s="185"/>
      <c r="I254" s="185"/>
      <c r="J254" s="185"/>
      <c r="K254" s="185"/>
      <c r="L254" s="185"/>
      <c r="M254" s="185"/>
      <c r="N254" s="185"/>
      <c r="O254" s="185"/>
      <c r="P254" s="185"/>
    </row>
    <row r="255" spans="1:16" ht="14.25" customHeight="1">
      <c r="A255" s="698" t="s">
        <v>288</v>
      </c>
      <c r="B255" s="699"/>
      <c r="C255" s="620" t="s">
        <v>289</v>
      </c>
      <c r="D255" s="621"/>
      <c r="E255" s="621"/>
      <c r="F255" s="700"/>
      <c r="G255" s="188" t="s">
        <v>312</v>
      </c>
      <c r="H255" s="701" t="s">
        <v>291</v>
      </c>
      <c r="I255" s="642"/>
      <c r="J255" s="623"/>
      <c r="K255" s="624"/>
      <c r="L255" s="273" t="s">
        <v>292</v>
      </c>
      <c r="M255" s="189" t="s">
        <v>312</v>
      </c>
      <c r="N255" s="190" t="s">
        <v>293</v>
      </c>
      <c r="O255" s="191"/>
      <c r="P255" s="185"/>
    </row>
    <row r="256" spans="1:16">
      <c r="A256" s="185"/>
      <c r="B256" s="185"/>
      <c r="C256" s="185"/>
      <c r="D256" s="185"/>
      <c r="E256" s="185"/>
      <c r="F256" s="644"/>
      <c r="G256" s="644"/>
      <c r="H256" s="644"/>
      <c r="I256" s="644"/>
      <c r="J256" s="185"/>
      <c r="K256" s="185"/>
      <c r="L256" s="185"/>
      <c r="M256" s="185"/>
      <c r="N256" s="185"/>
      <c r="O256" s="185"/>
      <c r="P256" s="185"/>
    </row>
    <row r="257" spans="1:16">
      <c r="A257" s="702"/>
      <c r="B257" s="703"/>
      <c r="C257" s="703"/>
      <c r="D257" s="703"/>
      <c r="E257" s="703"/>
      <c r="F257" s="703"/>
      <c r="G257" s="703"/>
      <c r="H257" s="703"/>
      <c r="I257" s="703"/>
      <c r="J257" s="703"/>
      <c r="K257" s="703"/>
      <c r="L257" s="703"/>
      <c r="M257" s="703"/>
      <c r="N257" s="703"/>
      <c r="O257" s="703"/>
      <c r="P257" s="704"/>
    </row>
    <row r="258" spans="1:16">
      <c r="A258" s="705"/>
      <c r="B258" s="705"/>
      <c r="C258" s="705"/>
      <c r="D258" s="705"/>
      <c r="E258" s="705"/>
      <c r="F258" s="705"/>
      <c r="G258" s="705"/>
      <c r="H258" s="705"/>
      <c r="I258" s="705"/>
      <c r="J258" s="705"/>
      <c r="K258" s="705"/>
      <c r="L258" s="705"/>
      <c r="M258" s="705"/>
      <c r="N258" s="705"/>
      <c r="O258" s="705"/>
      <c r="P258" s="705"/>
    </row>
    <row r="259" spans="1:16">
      <c r="A259" s="184"/>
      <c r="B259" s="184"/>
      <c r="C259" s="184"/>
      <c r="D259" s="184"/>
      <c r="E259" s="184"/>
      <c r="F259" s="184"/>
      <c r="G259" s="184"/>
      <c r="H259" s="184"/>
      <c r="I259" s="184"/>
      <c r="J259" s="184"/>
      <c r="K259" s="184"/>
      <c r="L259" s="184"/>
      <c r="M259" s="184"/>
      <c r="N259" s="184"/>
      <c r="O259" s="184"/>
      <c r="P259" s="184"/>
    </row>
    <row r="260" spans="1:16">
      <c r="A260" s="192"/>
      <c r="B260" s="193"/>
      <c r="C260" s="193"/>
      <c r="D260" s="193"/>
      <c r="E260" s="193"/>
      <c r="F260" s="193"/>
      <c r="G260" s="193"/>
      <c r="H260" s="193"/>
      <c r="I260" s="193"/>
      <c r="J260" s="193"/>
      <c r="K260" s="193"/>
      <c r="L260" s="193"/>
      <c r="M260" s="193"/>
      <c r="N260" s="193"/>
      <c r="O260" s="193"/>
      <c r="P260" s="193"/>
    </row>
    <row r="261" spans="1:16">
      <c r="A261" s="590" t="s">
        <v>294</v>
      </c>
      <c r="B261" s="591"/>
      <c r="C261" s="591" t="s">
        <v>370</v>
      </c>
      <c r="D261" s="591"/>
      <c r="E261" s="591"/>
      <c r="F261" s="592"/>
      <c r="G261" s="184"/>
      <c r="H261" s="599"/>
      <c r="I261" s="600"/>
      <c r="J261" s="600"/>
      <c r="K261" s="600"/>
      <c r="L261" s="600"/>
      <c r="M261" s="600"/>
      <c r="N261" s="600"/>
      <c r="O261" s="601"/>
      <c r="P261" s="184"/>
    </row>
    <row r="262" spans="1:16" ht="15" customHeight="1">
      <c r="A262" s="590" t="s">
        <v>296</v>
      </c>
      <c r="B262" s="591"/>
      <c r="C262" s="608">
        <v>44210</v>
      </c>
      <c r="D262" s="608"/>
      <c r="E262" s="608"/>
      <c r="F262" s="609"/>
      <c r="G262" s="184"/>
      <c r="H262" s="602"/>
      <c r="I262" s="603"/>
      <c r="J262" s="603"/>
      <c r="K262" s="603"/>
      <c r="L262" s="603"/>
      <c r="M262" s="603"/>
      <c r="N262" s="603"/>
      <c r="O262" s="604"/>
      <c r="P262" s="184"/>
    </row>
    <row r="263" spans="1:16" ht="14.25" customHeight="1">
      <c r="A263" s="590" t="s">
        <v>297</v>
      </c>
      <c r="B263" s="591"/>
      <c r="C263" s="610">
        <v>0.4375</v>
      </c>
      <c r="D263" s="610"/>
      <c r="E263" s="610"/>
      <c r="F263" s="679"/>
      <c r="G263" s="194"/>
      <c r="H263" s="602"/>
      <c r="I263" s="603"/>
      <c r="J263" s="603"/>
      <c r="K263" s="603"/>
      <c r="L263" s="603"/>
      <c r="M263" s="603"/>
      <c r="N263" s="603"/>
      <c r="O263" s="604"/>
      <c r="P263" s="184"/>
    </row>
    <row r="264" spans="1:16">
      <c r="A264" s="590" t="s">
        <v>298</v>
      </c>
      <c r="B264" s="591"/>
      <c r="C264" s="639" t="s">
        <v>314</v>
      </c>
      <c r="D264" s="639"/>
      <c r="E264" s="639"/>
      <c r="F264" s="640"/>
      <c r="G264" s="184"/>
      <c r="H264" s="602"/>
      <c r="I264" s="603"/>
      <c r="J264" s="603"/>
      <c r="K264" s="603"/>
      <c r="L264" s="603"/>
      <c r="M264" s="603"/>
      <c r="N264" s="603"/>
      <c r="O264" s="604"/>
      <c r="P264" s="184"/>
    </row>
    <row r="265" spans="1:16" ht="15" customHeight="1">
      <c r="A265" s="593" t="s">
        <v>300</v>
      </c>
      <c r="B265" s="594"/>
      <c r="C265" s="594"/>
      <c r="D265" s="594"/>
      <c r="E265" s="594"/>
      <c r="F265" s="595"/>
      <c r="G265" s="184"/>
      <c r="H265" s="602"/>
      <c r="I265" s="603"/>
      <c r="J265" s="603"/>
      <c r="K265" s="603"/>
      <c r="L265" s="603"/>
      <c r="M265" s="603"/>
      <c r="N265" s="603"/>
      <c r="O265" s="604"/>
      <c r="P265" s="184"/>
    </row>
    <row r="266" spans="1:16" ht="14.25" customHeight="1">
      <c r="A266" s="680" t="s">
        <v>429</v>
      </c>
      <c r="B266" s="681"/>
      <c r="C266" s="681"/>
      <c r="D266" s="681"/>
      <c r="E266" s="681"/>
      <c r="F266" s="682"/>
      <c r="G266" s="195"/>
      <c r="H266" s="602"/>
      <c r="I266" s="603"/>
      <c r="J266" s="603"/>
      <c r="K266" s="603"/>
      <c r="L266" s="603"/>
      <c r="M266" s="603"/>
      <c r="N266" s="603"/>
      <c r="O266" s="604"/>
      <c r="P266" s="184"/>
    </row>
    <row r="267" spans="1:16">
      <c r="A267" s="683"/>
      <c r="B267" s="684"/>
      <c r="C267" s="684"/>
      <c r="D267" s="684"/>
      <c r="E267" s="684"/>
      <c r="F267" s="685"/>
      <c r="G267" s="184"/>
      <c r="H267" s="602"/>
      <c r="I267" s="603"/>
      <c r="J267" s="603"/>
      <c r="K267" s="603"/>
      <c r="L267" s="603"/>
      <c r="M267" s="603"/>
      <c r="N267" s="603"/>
      <c r="O267" s="604"/>
      <c r="P267" s="184"/>
    </row>
    <row r="268" spans="1:16">
      <c r="A268" s="683"/>
      <c r="B268" s="684"/>
      <c r="C268" s="684"/>
      <c r="D268" s="684"/>
      <c r="E268" s="684"/>
      <c r="F268" s="685"/>
      <c r="G268" s="184"/>
      <c r="H268" s="602"/>
      <c r="I268" s="603"/>
      <c r="J268" s="603"/>
      <c r="K268" s="603"/>
      <c r="L268" s="603"/>
      <c r="M268" s="603"/>
      <c r="N268" s="603"/>
      <c r="O268" s="604"/>
      <c r="P268" s="184"/>
    </row>
    <row r="269" spans="1:16">
      <c r="A269" s="683"/>
      <c r="B269" s="684"/>
      <c r="C269" s="684"/>
      <c r="D269" s="684"/>
      <c r="E269" s="684"/>
      <c r="F269" s="685"/>
      <c r="G269" s="184"/>
      <c r="H269" s="602"/>
      <c r="I269" s="603"/>
      <c r="J269" s="603"/>
      <c r="K269" s="603"/>
      <c r="L269" s="603"/>
      <c r="M269" s="603"/>
      <c r="N269" s="603"/>
      <c r="O269" s="604"/>
      <c r="P269" s="184"/>
    </row>
    <row r="270" spans="1:16">
      <c r="A270" s="683"/>
      <c r="B270" s="684"/>
      <c r="C270" s="684"/>
      <c r="D270" s="684"/>
      <c r="E270" s="684"/>
      <c r="F270" s="685"/>
      <c r="G270" s="184"/>
      <c r="H270" s="602"/>
      <c r="I270" s="603"/>
      <c r="J270" s="603"/>
      <c r="K270" s="603"/>
      <c r="L270" s="603"/>
      <c r="M270" s="603"/>
      <c r="N270" s="603"/>
      <c r="O270" s="604"/>
      <c r="P270" s="184"/>
    </row>
    <row r="271" spans="1:16">
      <c r="A271" s="683"/>
      <c r="B271" s="684"/>
      <c r="C271" s="684"/>
      <c r="D271" s="684"/>
      <c r="E271" s="684"/>
      <c r="F271" s="685"/>
      <c r="G271" s="184"/>
      <c r="H271" s="602"/>
      <c r="I271" s="603"/>
      <c r="J271" s="603"/>
      <c r="K271" s="603"/>
      <c r="L271" s="603"/>
      <c r="M271" s="603"/>
      <c r="N271" s="603"/>
      <c r="O271" s="604"/>
      <c r="P271" s="184"/>
    </row>
    <row r="272" spans="1:16">
      <c r="A272" s="683"/>
      <c r="B272" s="684"/>
      <c r="C272" s="684"/>
      <c r="D272" s="684"/>
      <c r="E272" s="684"/>
      <c r="F272" s="685"/>
      <c r="G272" s="184"/>
      <c r="H272" s="602"/>
      <c r="I272" s="603"/>
      <c r="J272" s="603"/>
      <c r="K272" s="603"/>
      <c r="L272" s="603"/>
      <c r="M272" s="603"/>
      <c r="N272" s="603"/>
      <c r="O272" s="604"/>
      <c r="P272" s="184"/>
    </row>
    <row r="273" spans="1:16">
      <c r="A273" s="686"/>
      <c r="B273" s="687"/>
      <c r="C273" s="687"/>
      <c r="D273" s="687"/>
      <c r="E273" s="687"/>
      <c r="F273" s="688"/>
      <c r="G273" s="184"/>
      <c r="H273" s="605"/>
      <c r="I273" s="606"/>
      <c r="J273" s="606"/>
      <c r="K273" s="606"/>
      <c r="L273" s="606"/>
      <c r="M273" s="606"/>
      <c r="N273" s="606"/>
      <c r="O273" s="607"/>
      <c r="P273" s="184"/>
    </row>
    <row r="274" spans="1:16">
      <c r="A274" s="196"/>
      <c r="B274" s="197"/>
      <c r="C274" s="197"/>
      <c r="D274" s="198"/>
      <c r="E274" s="198"/>
      <c r="F274" s="198"/>
      <c r="G274" s="198"/>
      <c r="H274" s="198"/>
      <c r="I274" s="198"/>
      <c r="J274" s="198"/>
      <c r="K274" s="198"/>
      <c r="L274" s="198"/>
      <c r="M274" s="198"/>
      <c r="N274" s="198"/>
      <c r="O274" s="198"/>
      <c r="P274" s="198"/>
    </row>
    <row r="275" spans="1:16">
      <c r="A275" s="199"/>
      <c r="B275" s="199"/>
      <c r="C275" s="199"/>
      <c r="D275" s="199"/>
      <c r="E275" s="199"/>
      <c r="F275" s="199"/>
      <c r="G275" s="199"/>
      <c r="H275" s="199"/>
      <c r="I275" s="199"/>
      <c r="J275" s="199"/>
      <c r="K275" s="199"/>
      <c r="L275" s="199"/>
      <c r="M275" s="199"/>
      <c r="N275" s="199"/>
      <c r="O275" s="199"/>
      <c r="P275" s="192"/>
    </row>
    <row r="276" spans="1:16">
      <c r="A276" s="590" t="s">
        <v>294</v>
      </c>
      <c r="B276" s="591"/>
      <c r="C276" s="591"/>
      <c r="D276" s="591"/>
      <c r="E276" s="591"/>
      <c r="F276" s="592"/>
      <c r="G276" s="184"/>
      <c r="H276" s="599"/>
      <c r="I276" s="600"/>
      <c r="J276" s="600"/>
      <c r="K276" s="600"/>
      <c r="L276" s="600"/>
      <c r="M276" s="600"/>
      <c r="N276" s="600"/>
      <c r="O276" s="601"/>
      <c r="P276" s="184"/>
    </row>
    <row r="277" spans="1:16" ht="15" customHeight="1">
      <c r="A277" s="590" t="s">
        <v>296</v>
      </c>
      <c r="B277" s="591"/>
      <c r="C277" s="608"/>
      <c r="D277" s="608"/>
      <c r="E277" s="608"/>
      <c r="F277" s="609"/>
      <c r="G277" s="184"/>
      <c r="H277" s="602"/>
      <c r="I277" s="603"/>
      <c r="J277" s="603"/>
      <c r="K277" s="603"/>
      <c r="L277" s="603"/>
      <c r="M277" s="603"/>
      <c r="N277" s="603"/>
      <c r="O277" s="604"/>
      <c r="P277" s="184"/>
    </row>
    <row r="278" spans="1:16" ht="14.25" customHeight="1">
      <c r="A278" s="590" t="s">
        <v>297</v>
      </c>
      <c r="B278" s="591"/>
      <c r="C278" s="610"/>
      <c r="D278" s="610"/>
      <c r="E278" s="610"/>
      <c r="F278" s="679"/>
      <c r="G278" s="194"/>
      <c r="H278" s="602"/>
      <c r="I278" s="603"/>
      <c r="J278" s="603"/>
      <c r="K278" s="603"/>
      <c r="L278" s="603"/>
      <c r="M278" s="603"/>
      <c r="N278" s="603"/>
      <c r="O278" s="604"/>
      <c r="P278" s="184"/>
    </row>
    <row r="279" spans="1:16">
      <c r="A279" s="590" t="s">
        <v>298</v>
      </c>
      <c r="B279" s="591"/>
      <c r="C279" s="591"/>
      <c r="D279" s="591"/>
      <c r="E279" s="591"/>
      <c r="F279" s="592"/>
      <c r="G279" s="184"/>
      <c r="H279" s="602"/>
      <c r="I279" s="603"/>
      <c r="J279" s="603"/>
      <c r="K279" s="603"/>
      <c r="L279" s="603"/>
      <c r="M279" s="603"/>
      <c r="N279" s="603"/>
      <c r="O279" s="604"/>
      <c r="P279" s="184"/>
    </row>
    <row r="280" spans="1:16" ht="15" customHeight="1">
      <c r="A280" s="593" t="s">
        <v>300</v>
      </c>
      <c r="B280" s="594"/>
      <c r="C280" s="594"/>
      <c r="D280" s="594"/>
      <c r="E280" s="594"/>
      <c r="F280" s="595"/>
      <c r="G280" s="184"/>
      <c r="H280" s="602"/>
      <c r="I280" s="603"/>
      <c r="J280" s="603"/>
      <c r="K280" s="603"/>
      <c r="L280" s="603"/>
      <c r="M280" s="603"/>
      <c r="N280" s="603"/>
      <c r="O280" s="604"/>
      <c r="P280" s="184"/>
    </row>
    <row r="281" spans="1:16" ht="14.25" customHeight="1">
      <c r="A281" s="680"/>
      <c r="B281" s="681"/>
      <c r="C281" s="681"/>
      <c r="D281" s="681"/>
      <c r="E281" s="681"/>
      <c r="F281" s="682"/>
      <c r="G281" s="195"/>
      <c r="H281" s="602"/>
      <c r="I281" s="603"/>
      <c r="J281" s="603"/>
      <c r="K281" s="603"/>
      <c r="L281" s="603"/>
      <c r="M281" s="603"/>
      <c r="N281" s="603"/>
      <c r="O281" s="604"/>
      <c r="P281" s="184"/>
    </row>
    <row r="282" spans="1:16">
      <c r="A282" s="683"/>
      <c r="B282" s="684"/>
      <c r="C282" s="684"/>
      <c r="D282" s="684"/>
      <c r="E282" s="684"/>
      <c r="F282" s="685"/>
      <c r="G282" s="184"/>
      <c r="H282" s="602"/>
      <c r="I282" s="603"/>
      <c r="J282" s="603"/>
      <c r="K282" s="603"/>
      <c r="L282" s="603"/>
      <c r="M282" s="603"/>
      <c r="N282" s="603"/>
      <c r="O282" s="604"/>
      <c r="P282" s="184"/>
    </row>
    <row r="283" spans="1:16">
      <c r="A283" s="683"/>
      <c r="B283" s="684"/>
      <c r="C283" s="684"/>
      <c r="D283" s="684"/>
      <c r="E283" s="684"/>
      <c r="F283" s="685"/>
      <c r="G283" s="184"/>
      <c r="H283" s="602"/>
      <c r="I283" s="603"/>
      <c r="J283" s="603"/>
      <c r="K283" s="603"/>
      <c r="L283" s="603"/>
      <c r="M283" s="603"/>
      <c r="N283" s="603"/>
      <c r="O283" s="604"/>
      <c r="P283" s="184"/>
    </row>
    <row r="284" spans="1:16">
      <c r="A284" s="683"/>
      <c r="B284" s="684"/>
      <c r="C284" s="684"/>
      <c r="D284" s="684"/>
      <c r="E284" s="684"/>
      <c r="F284" s="685"/>
      <c r="G284" s="184"/>
      <c r="H284" s="602"/>
      <c r="I284" s="603"/>
      <c r="J284" s="603"/>
      <c r="K284" s="603"/>
      <c r="L284" s="603"/>
      <c r="M284" s="603"/>
      <c r="N284" s="603"/>
      <c r="O284" s="604"/>
      <c r="P284" s="184"/>
    </row>
    <row r="285" spans="1:16">
      <c r="A285" s="683"/>
      <c r="B285" s="684"/>
      <c r="C285" s="684"/>
      <c r="D285" s="684"/>
      <c r="E285" s="684"/>
      <c r="F285" s="685"/>
      <c r="G285" s="184"/>
      <c r="H285" s="602"/>
      <c r="I285" s="603"/>
      <c r="J285" s="603"/>
      <c r="K285" s="603"/>
      <c r="L285" s="603"/>
      <c r="M285" s="603"/>
      <c r="N285" s="603"/>
      <c r="O285" s="604"/>
      <c r="P285" s="184"/>
    </row>
    <row r="286" spans="1:16">
      <c r="A286" s="683"/>
      <c r="B286" s="684"/>
      <c r="C286" s="684"/>
      <c r="D286" s="684"/>
      <c r="E286" s="684"/>
      <c r="F286" s="685"/>
      <c r="G286" s="184"/>
      <c r="H286" s="602"/>
      <c r="I286" s="603"/>
      <c r="J286" s="603"/>
      <c r="K286" s="603"/>
      <c r="L286" s="603"/>
      <c r="M286" s="603"/>
      <c r="N286" s="603"/>
      <c r="O286" s="604"/>
      <c r="P286" s="184"/>
    </row>
    <row r="287" spans="1:16">
      <c r="A287" s="683"/>
      <c r="B287" s="684"/>
      <c r="C287" s="684"/>
      <c r="D287" s="684"/>
      <c r="E287" s="684"/>
      <c r="F287" s="685"/>
      <c r="G287" s="184"/>
      <c r="H287" s="602"/>
      <c r="I287" s="603"/>
      <c r="J287" s="603"/>
      <c r="K287" s="603"/>
      <c r="L287" s="603"/>
      <c r="M287" s="603"/>
      <c r="N287" s="603"/>
      <c r="O287" s="604"/>
      <c r="P287" s="184"/>
    </row>
    <row r="288" spans="1:16">
      <c r="A288" s="686"/>
      <c r="B288" s="687"/>
      <c r="C288" s="687"/>
      <c r="D288" s="687"/>
      <c r="E288" s="687"/>
      <c r="F288" s="688"/>
      <c r="G288" s="184"/>
      <c r="H288" s="605"/>
      <c r="I288" s="606"/>
      <c r="J288" s="606"/>
      <c r="K288" s="606"/>
      <c r="L288" s="606"/>
      <c r="M288" s="606"/>
      <c r="N288" s="606"/>
      <c r="O288" s="607"/>
      <c r="P288" s="184"/>
    </row>
    <row r="289" spans="1:16">
      <c r="A289" s="200"/>
      <c r="B289" s="200"/>
      <c r="C289" s="200"/>
      <c r="D289" s="201"/>
      <c r="E289" s="201"/>
      <c r="F289" s="201"/>
      <c r="G289" s="201"/>
      <c r="H289" s="201"/>
      <c r="I289" s="201"/>
      <c r="J289" s="202"/>
      <c r="K289" s="203"/>
      <c r="L289" s="203"/>
      <c r="M289" s="203"/>
      <c r="N289" s="203"/>
      <c r="O289" s="203"/>
      <c r="P289" s="203"/>
    </row>
    <row r="290" spans="1:16">
      <c r="A290" s="706" t="s">
        <v>302</v>
      </c>
      <c r="B290" s="707"/>
      <c r="C290" s="707"/>
      <c r="D290" s="708"/>
      <c r="E290" s="706" t="s">
        <v>303</v>
      </c>
      <c r="F290" s="707"/>
      <c r="G290" s="707"/>
      <c r="H290" s="707"/>
      <c r="I290" s="708"/>
      <c r="J290" s="706" t="s">
        <v>304</v>
      </c>
      <c r="K290" s="707"/>
      <c r="L290" s="707"/>
      <c r="M290" s="707"/>
      <c r="N290" s="707"/>
      <c r="O290" s="707"/>
      <c r="P290" s="708"/>
    </row>
    <row r="291" spans="1:16">
      <c r="A291" s="221" t="s">
        <v>305</v>
      </c>
      <c r="B291" s="586" t="s">
        <v>423</v>
      </c>
      <c r="C291" s="587"/>
      <c r="D291" s="587"/>
      <c r="E291" s="221" t="s">
        <v>305</v>
      </c>
      <c r="F291" s="584" t="s">
        <v>306</v>
      </c>
      <c r="G291" s="584"/>
      <c r="H291" s="584"/>
      <c r="I291" s="584"/>
      <c r="J291" s="585" t="s">
        <v>305</v>
      </c>
      <c r="K291" s="585"/>
      <c r="L291" s="585"/>
      <c r="M291" s="584"/>
      <c r="N291" s="584"/>
      <c r="O291" s="584"/>
      <c r="P291" s="584"/>
    </row>
    <row r="292" spans="1:16">
      <c r="A292" s="221" t="s">
        <v>307</v>
      </c>
      <c r="B292" s="584" t="s">
        <v>416</v>
      </c>
      <c r="C292" s="584"/>
      <c r="D292" s="584"/>
      <c r="E292" s="221" t="s">
        <v>307</v>
      </c>
      <c r="F292" s="584" t="s">
        <v>308</v>
      </c>
      <c r="G292" s="584"/>
      <c r="H292" s="584"/>
      <c r="I292" s="584"/>
      <c r="J292" s="585" t="s">
        <v>307</v>
      </c>
      <c r="K292" s="585"/>
      <c r="L292" s="585"/>
      <c r="M292" s="584"/>
      <c r="N292" s="584"/>
      <c r="O292" s="584"/>
      <c r="P292" s="584"/>
    </row>
    <row r="293" spans="1:16">
      <c r="A293" s="221" t="s">
        <v>309</v>
      </c>
      <c r="B293" s="586"/>
      <c r="C293" s="587"/>
      <c r="D293" s="587"/>
      <c r="E293" s="221" t="s">
        <v>309</v>
      </c>
      <c r="F293" s="584"/>
      <c r="G293" s="584"/>
      <c r="H293" s="584"/>
      <c r="I293" s="584"/>
      <c r="J293" s="585" t="s">
        <v>309</v>
      </c>
      <c r="K293" s="585"/>
      <c r="L293" s="585"/>
      <c r="M293" s="588"/>
      <c r="N293" s="588"/>
      <c r="O293" s="588"/>
      <c r="P293" s="588"/>
    </row>
  </sheetData>
  <mergeCells count="351">
    <mergeCell ref="A276:B276"/>
    <mergeCell ref="C276:F276"/>
    <mergeCell ref="H276:O288"/>
    <mergeCell ref="A277:B277"/>
    <mergeCell ref="C277:F277"/>
    <mergeCell ref="A278:B278"/>
    <mergeCell ref="C278:F278"/>
    <mergeCell ref="A279:B279"/>
    <mergeCell ref="C279:F279"/>
    <mergeCell ref="A280:F280"/>
    <mergeCell ref="A281:F288"/>
    <mergeCell ref="A257:P257"/>
    <mergeCell ref="A258:P258"/>
    <mergeCell ref="A261:B261"/>
    <mergeCell ref="C261:F261"/>
    <mergeCell ref="H261:O273"/>
    <mergeCell ref="A262:B262"/>
    <mergeCell ref="C262:F262"/>
    <mergeCell ref="A263:B263"/>
    <mergeCell ref="C263:F263"/>
    <mergeCell ref="A264:B264"/>
    <mergeCell ref="C264:F264"/>
    <mergeCell ref="A265:F265"/>
    <mergeCell ref="A266:F273"/>
    <mergeCell ref="A252:C252"/>
    <mergeCell ref="D252:I252"/>
    <mergeCell ref="A253:C253"/>
    <mergeCell ref="D253:N253"/>
    <mergeCell ref="A255:B255"/>
    <mergeCell ref="C255:F255"/>
    <mergeCell ref="H255:I255"/>
    <mergeCell ref="J255:K255"/>
    <mergeCell ref="F256:I256"/>
    <mergeCell ref="A246:D250"/>
    <mergeCell ref="E246:L246"/>
    <mergeCell ref="M246:N246"/>
    <mergeCell ref="O246:P246"/>
    <mergeCell ref="E247:L250"/>
    <mergeCell ref="M247:N247"/>
    <mergeCell ref="O247:P247"/>
    <mergeCell ref="M248:N248"/>
    <mergeCell ref="O248:P248"/>
    <mergeCell ref="M249:N249"/>
    <mergeCell ref="O249:P249"/>
    <mergeCell ref="M250:N250"/>
    <mergeCell ref="O250:P250"/>
    <mergeCell ref="B293:D293"/>
    <mergeCell ref="F293:I293"/>
    <mergeCell ref="J293:L293"/>
    <mergeCell ref="M293:P293"/>
    <mergeCell ref="A290:D290"/>
    <mergeCell ref="E290:I290"/>
    <mergeCell ref="J290:P290"/>
    <mergeCell ref="B291:D291"/>
    <mergeCell ref="F291:I291"/>
    <mergeCell ref="J291:L291"/>
    <mergeCell ref="M291:P291"/>
    <mergeCell ref="A213:P213"/>
    <mergeCell ref="A214:P214"/>
    <mergeCell ref="A217:B217"/>
    <mergeCell ref="C217:F217"/>
    <mergeCell ref="H217:O229"/>
    <mergeCell ref="A218:B218"/>
    <mergeCell ref="C218:F218"/>
    <mergeCell ref="A219:B219"/>
    <mergeCell ref="C219:F219"/>
    <mergeCell ref="A220:B220"/>
    <mergeCell ref="C220:F220"/>
    <mergeCell ref="A221:F221"/>
    <mergeCell ref="A222:F229"/>
    <mergeCell ref="A208:C208"/>
    <mergeCell ref="B292:D292"/>
    <mergeCell ref="F292:I292"/>
    <mergeCell ref="J292:L292"/>
    <mergeCell ref="M292:P292"/>
    <mergeCell ref="A232:B232"/>
    <mergeCell ref="C232:F232"/>
    <mergeCell ref="H232:O244"/>
    <mergeCell ref="A233:B233"/>
    <mergeCell ref="C233:F233"/>
    <mergeCell ref="A234:B234"/>
    <mergeCell ref="C234:F234"/>
    <mergeCell ref="A235:B235"/>
    <mergeCell ref="C235:F235"/>
    <mergeCell ref="A236:F236"/>
    <mergeCell ref="A237:F244"/>
    <mergeCell ref="D208:I208"/>
    <mergeCell ref="A209:C209"/>
    <mergeCell ref="D209:N209"/>
    <mergeCell ref="A211:B211"/>
    <mergeCell ref="C211:F211"/>
    <mergeCell ref="H211:I211"/>
    <mergeCell ref="J211:K211"/>
    <mergeCell ref="F212:I212"/>
    <mergeCell ref="A202:D206"/>
    <mergeCell ref="E202:L202"/>
    <mergeCell ref="M202:N202"/>
    <mergeCell ref="O202:P202"/>
    <mergeCell ref="E203:L206"/>
    <mergeCell ref="M203:N203"/>
    <mergeCell ref="O203:P203"/>
    <mergeCell ref="M204:N204"/>
    <mergeCell ref="O204:P204"/>
    <mergeCell ref="M205:N205"/>
    <mergeCell ref="O205:P205"/>
    <mergeCell ref="M206:N206"/>
    <mergeCell ref="O206:P206"/>
    <mergeCell ref="A10:B10"/>
    <mergeCell ref="C10:F10"/>
    <mergeCell ref="H10:I10"/>
    <mergeCell ref="J10:K10"/>
    <mergeCell ref="F11:I11"/>
    <mergeCell ref="A12:P12"/>
    <mergeCell ref="O4:P4"/>
    <mergeCell ref="M5:N5"/>
    <mergeCell ref="O5:P5"/>
    <mergeCell ref="A7:C7"/>
    <mergeCell ref="D7:I7"/>
    <mergeCell ref="A8:C8"/>
    <mergeCell ref="D8:N8"/>
    <mergeCell ref="A1:D5"/>
    <mergeCell ref="E1:L1"/>
    <mergeCell ref="M1:N1"/>
    <mergeCell ref="O1:P1"/>
    <mergeCell ref="E2:L5"/>
    <mergeCell ref="M2:N2"/>
    <mergeCell ref="O2:P2"/>
    <mergeCell ref="M3:N3"/>
    <mergeCell ref="O3:P3"/>
    <mergeCell ref="M4:N4"/>
    <mergeCell ref="A13:P13"/>
    <mergeCell ref="A16:B16"/>
    <mergeCell ref="C16:F16"/>
    <mergeCell ref="H16:O28"/>
    <mergeCell ref="A17:B17"/>
    <mergeCell ref="C17:F17"/>
    <mergeCell ref="A18:B18"/>
    <mergeCell ref="C18:F18"/>
    <mergeCell ref="A19:B19"/>
    <mergeCell ref="C19:F19"/>
    <mergeCell ref="A20:F20"/>
    <mergeCell ref="A21:F28"/>
    <mergeCell ref="A31:B31"/>
    <mergeCell ref="C31:F31"/>
    <mergeCell ref="H31:O43"/>
    <mergeCell ref="A32:B32"/>
    <mergeCell ref="C32:F32"/>
    <mergeCell ref="A33:B33"/>
    <mergeCell ref="C33:F33"/>
    <mergeCell ref="A34:B34"/>
    <mergeCell ref="B47:D47"/>
    <mergeCell ref="F47:I47"/>
    <mergeCell ref="J47:L47"/>
    <mergeCell ref="M47:P47"/>
    <mergeCell ref="B48:D48"/>
    <mergeCell ref="F48:I48"/>
    <mergeCell ref="J48:L48"/>
    <mergeCell ref="M48:P48"/>
    <mergeCell ref="C34:F34"/>
    <mergeCell ref="A35:F35"/>
    <mergeCell ref="A36:F43"/>
    <mergeCell ref="A46:D46"/>
    <mergeCell ref="E46:I46"/>
    <mergeCell ref="J46:P46"/>
    <mergeCell ref="B49:D49"/>
    <mergeCell ref="F49:I49"/>
    <mergeCell ref="J49:L49"/>
    <mergeCell ref="M49:P49"/>
    <mergeCell ref="A51:D55"/>
    <mergeCell ref="E51:L51"/>
    <mergeCell ref="M51:N51"/>
    <mergeCell ref="O51:P51"/>
    <mergeCell ref="E52:L55"/>
    <mergeCell ref="M52:N52"/>
    <mergeCell ref="D57:I57"/>
    <mergeCell ref="A58:C58"/>
    <mergeCell ref="D58:N58"/>
    <mergeCell ref="A60:B60"/>
    <mergeCell ref="C60:F60"/>
    <mergeCell ref="H60:I60"/>
    <mergeCell ref="K60:L60"/>
    <mergeCell ref="O52:P52"/>
    <mergeCell ref="M53:N53"/>
    <mergeCell ref="O53:P53"/>
    <mergeCell ref="M54:N54"/>
    <mergeCell ref="O54:P54"/>
    <mergeCell ref="M55:N55"/>
    <mergeCell ref="O55:P55"/>
    <mergeCell ref="A57:C57"/>
    <mergeCell ref="A69:B69"/>
    <mergeCell ref="C69:F69"/>
    <mergeCell ref="A70:F70"/>
    <mergeCell ref="A71:F78"/>
    <mergeCell ref="A81:B81"/>
    <mergeCell ref="C81:F81"/>
    <mergeCell ref="F61:I61"/>
    <mergeCell ref="A62:P62"/>
    <mergeCell ref="A63:P63"/>
    <mergeCell ref="A66:B66"/>
    <mergeCell ref="C66:F66"/>
    <mergeCell ref="H66:O78"/>
    <mergeCell ref="A67:B67"/>
    <mergeCell ref="C67:F67"/>
    <mergeCell ref="A68:B68"/>
    <mergeCell ref="C68:F68"/>
    <mergeCell ref="H81:O93"/>
    <mergeCell ref="A82:B82"/>
    <mergeCell ref="C82:F82"/>
    <mergeCell ref="A83:B83"/>
    <mergeCell ref="C83:F83"/>
    <mergeCell ref="A84:B84"/>
    <mergeCell ref="C84:F84"/>
    <mergeCell ref="A85:F85"/>
    <mergeCell ref="A86:F93"/>
    <mergeCell ref="B98:D98"/>
    <mergeCell ref="F98:I98"/>
    <mergeCell ref="J98:L98"/>
    <mergeCell ref="M98:P98"/>
    <mergeCell ref="B99:D99"/>
    <mergeCell ref="F99:I99"/>
    <mergeCell ref="J99:L99"/>
    <mergeCell ref="M99:P99"/>
    <mergeCell ref="A96:D96"/>
    <mergeCell ref="E96:I96"/>
    <mergeCell ref="J96:P96"/>
    <mergeCell ref="B97:D97"/>
    <mergeCell ref="F97:I97"/>
    <mergeCell ref="J97:L97"/>
    <mergeCell ref="M97:P97"/>
    <mergeCell ref="A110:B110"/>
    <mergeCell ref="C110:F110"/>
    <mergeCell ref="H110:I110"/>
    <mergeCell ref="J110:K110"/>
    <mergeCell ref="F111:I111"/>
    <mergeCell ref="A112:P112"/>
    <mergeCell ref="O104:P104"/>
    <mergeCell ref="M105:N105"/>
    <mergeCell ref="O105:P105"/>
    <mergeCell ref="A107:C107"/>
    <mergeCell ref="D107:I107"/>
    <mergeCell ref="A108:C108"/>
    <mergeCell ref="D108:N108"/>
    <mergeCell ref="A101:D105"/>
    <mergeCell ref="E101:L101"/>
    <mergeCell ref="M101:N101"/>
    <mergeCell ref="O101:P101"/>
    <mergeCell ref="E102:L105"/>
    <mergeCell ref="M102:N102"/>
    <mergeCell ref="O102:P102"/>
    <mergeCell ref="M103:N103"/>
    <mergeCell ref="O103:P103"/>
    <mergeCell ref="M104:N104"/>
    <mergeCell ref="A113:P113"/>
    <mergeCell ref="A116:B116"/>
    <mergeCell ref="C116:F116"/>
    <mergeCell ref="H116:O128"/>
    <mergeCell ref="A117:B117"/>
    <mergeCell ref="C117:F117"/>
    <mergeCell ref="A118:B118"/>
    <mergeCell ref="C118:F118"/>
    <mergeCell ref="A119:B119"/>
    <mergeCell ref="C119:F119"/>
    <mergeCell ref="A120:F120"/>
    <mergeCell ref="A121:F128"/>
    <mergeCell ref="A131:B131"/>
    <mergeCell ref="C131:F131"/>
    <mergeCell ref="H131:O143"/>
    <mergeCell ref="A132:B132"/>
    <mergeCell ref="C132:F132"/>
    <mergeCell ref="A133:B133"/>
    <mergeCell ref="C133:F133"/>
    <mergeCell ref="A134:B134"/>
    <mergeCell ref="B147:D147"/>
    <mergeCell ref="F147:I147"/>
    <mergeCell ref="J147:L147"/>
    <mergeCell ref="M147:P147"/>
    <mergeCell ref="B148:D148"/>
    <mergeCell ref="F148:I148"/>
    <mergeCell ref="J148:L148"/>
    <mergeCell ref="M148:P148"/>
    <mergeCell ref="C134:F134"/>
    <mergeCell ref="A135:F135"/>
    <mergeCell ref="A136:F143"/>
    <mergeCell ref="A146:D146"/>
    <mergeCell ref="E146:I146"/>
    <mergeCell ref="J146:P146"/>
    <mergeCell ref="B149:D149"/>
    <mergeCell ref="F149:I149"/>
    <mergeCell ref="J149:L149"/>
    <mergeCell ref="M149:P149"/>
    <mergeCell ref="A151:D155"/>
    <mergeCell ref="E151:L151"/>
    <mergeCell ref="M151:N151"/>
    <mergeCell ref="O151:P151"/>
    <mergeCell ref="E152:L155"/>
    <mergeCell ref="M152:N152"/>
    <mergeCell ref="A157:C157"/>
    <mergeCell ref="D157:I157"/>
    <mergeCell ref="A158:C158"/>
    <mergeCell ref="D158:N158"/>
    <mergeCell ref="A160:B160"/>
    <mergeCell ref="C160:F160"/>
    <mergeCell ref="H160:I160"/>
    <mergeCell ref="J160:K160"/>
    <mergeCell ref="O152:P152"/>
    <mergeCell ref="M153:N153"/>
    <mergeCell ref="O153:P153"/>
    <mergeCell ref="M154:N154"/>
    <mergeCell ref="O154:P154"/>
    <mergeCell ref="M155:N155"/>
    <mergeCell ref="O155:P155"/>
    <mergeCell ref="A169:B169"/>
    <mergeCell ref="C169:F169"/>
    <mergeCell ref="A170:F170"/>
    <mergeCell ref="A171:F178"/>
    <mergeCell ref="A181:B181"/>
    <mergeCell ref="C181:F181"/>
    <mergeCell ref="F161:I161"/>
    <mergeCell ref="A162:P162"/>
    <mergeCell ref="A163:P163"/>
    <mergeCell ref="A166:B166"/>
    <mergeCell ref="C166:F166"/>
    <mergeCell ref="H166:O178"/>
    <mergeCell ref="A167:B167"/>
    <mergeCell ref="C167:F167"/>
    <mergeCell ref="A168:B168"/>
    <mergeCell ref="C168:F168"/>
    <mergeCell ref="H181:O193"/>
    <mergeCell ref="A182:B182"/>
    <mergeCell ref="C182:F182"/>
    <mergeCell ref="A183:B183"/>
    <mergeCell ref="C183:F183"/>
    <mergeCell ref="A184:B184"/>
    <mergeCell ref="C184:F184"/>
    <mergeCell ref="A185:F185"/>
    <mergeCell ref="A186:F193"/>
    <mergeCell ref="B198:D198"/>
    <mergeCell ref="F198:I198"/>
    <mergeCell ref="J198:L198"/>
    <mergeCell ref="M198:P198"/>
    <mergeCell ref="B199:D199"/>
    <mergeCell ref="F199:I199"/>
    <mergeCell ref="J199:L199"/>
    <mergeCell ref="M199:P199"/>
    <mergeCell ref="A196:D196"/>
    <mergeCell ref="E196:I196"/>
    <mergeCell ref="J196:P196"/>
    <mergeCell ref="B197:D197"/>
    <mergeCell ref="F197:I197"/>
    <mergeCell ref="J197:L197"/>
    <mergeCell ref="M197:P197"/>
  </mergeCells>
  <pageMargins left="0.7" right="0.7" top="0.75" bottom="0.75" header="0.3" footer="0.3"/>
  <pageSetup scale="46" orientation="portrait" horizontalDpi="4294967293" r:id="rId1"/>
  <rowBreaks count="4" manualBreakCount="4">
    <brk id="50" max="16383" man="1"/>
    <brk id="100" max="16383" man="1"/>
    <brk id="150" max="16383" man="1"/>
    <brk id="200" max="15" man="1"/>
  </rowBreaks>
  <drawing r:id="rId2"/>
</worksheet>
</file>

<file path=docProps/app.xml><?xml version="1.0" encoding="utf-8"?>
<Properties xmlns="http://schemas.openxmlformats.org/officeDocument/2006/extended-properties" xmlns:vt="http://schemas.openxmlformats.org/officeDocument/2006/docPropsVTypes">
  <TotalTime>34</TotalTime>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Control</vt:lpstr>
      <vt:lpstr>Financiero</vt:lpstr>
      <vt:lpstr>Planeacion</vt:lpstr>
      <vt:lpstr>Avance</vt:lpstr>
      <vt:lpstr>horas_Hombre</vt:lpstr>
      <vt:lpstr>Hseq</vt:lpstr>
      <vt:lpstr>Anexos</vt:lpstr>
      <vt:lpstr>Anexos!Área_de_impresión</vt:lpstr>
      <vt:lpstr>Control!Área_de_impresión</vt:lpstr>
      <vt:lpstr>Hseq!Área_de_impresión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Juan Carlos Mancera</cp:lastModifiedBy>
  <cp:revision>9</cp:revision>
  <cp:lastPrinted>2020-02-28T15:03:31Z</cp:lastPrinted>
  <dcterms:created xsi:type="dcterms:W3CDTF">2020-02-13T19:17:34Z</dcterms:created>
  <dcterms:modified xsi:type="dcterms:W3CDTF">2021-05-31T03:26:15Z</dcterms:modified>
</cp:coreProperties>
</file>