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5.xml" ContentType="application/vnd.openxmlformats-officedocument.drawing+xml"/>
  <Override PartName="/xl/comments3.xml" ContentType="application/vnd.openxmlformats-officedocument.spreadsheetml.comments+xml"/>
  <Override PartName="/xl/charts/chart4.xml" ContentType="application/vnd.openxmlformats-officedocument.drawingml.chart+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defaultThemeVersion="166925"/>
  <mc:AlternateContent xmlns:mc="http://schemas.openxmlformats.org/markup-compatibility/2006">
    <mc:Choice Requires="x15">
      <x15ac:absPath xmlns:x15ac="http://schemas.microsoft.com/office/spreadsheetml/2010/11/ac" url="C:\Users\Juan Carlos Mancera\Documents\Juank\Disico Contrato No 19001328 H2 DE 2019\Disico Informes\Informes finales\Informes 2020\"/>
    </mc:Choice>
  </mc:AlternateContent>
  <xr:revisionPtr revIDLastSave="0" documentId="13_ncr:1_{43D69246-9095-472C-BBBF-DC67367BDB63}" xr6:coauthVersionLast="47" xr6:coauthVersionMax="47" xr10:uidLastSave="{00000000-0000-0000-0000-000000000000}"/>
  <bookViews>
    <workbookView xWindow="-108" yWindow="-108" windowWidth="23256" windowHeight="12576" xr2:uid="{00000000-000D-0000-FFFF-FFFF00000000}"/>
  </bookViews>
  <sheets>
    <sheet name="Control" sheetId="1" r:id="rId1"/>
    <sheet name="Financiero" sheetId="12" r:id="rId2"/>
    <sheet name="Planeacion" sheetId="3" r:id="rId3"/>
    <sheet name="Avance" sheetId="4" r:id="rId4"/>
    <sheet name="horas_Hombre" sheetId="5" r:id="rId5"/>
    <sheet name="Hseq" sheetId="8" r:id="rId6"/>
    <sheet name="Anexos" sheetId="9" r:id="rId7"/>
  </sheets>
  <externalReferences>
    <externalReference r:id="rId8"/>
    <externalReference r:id="rId9"/>
  </externalReferences>
  <definedNames>
    <definedName name="_xlnm.Print_Area" localSheetId="6">Anexos!$A$1:$P$328</definedName>
    <definedName name="_xlnm.Print_Area" localSheetId="0">Control!$A$8:$AK$134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95" i="1" l="1"/>
  <c r="T90" i="1"/>
  <c r="H90" i="1"/>
  <c r="V13" i="5"/>
  <c r="Z95" i="1" l="1"/>
  <c r="Z39" i="1"/>
  <c r="U11" i="5"/>
  <c r="U13" i="5" s="1"/>
  <c r="L116" i="12" l="1"/>
  <c r="H108" i="12"/>
  <c r="M108" i="12" s="1"/>
  <c r="H107" i="12"/>
  <c r="H106" i="12"/>
  <c r="L106" i="12" s="1"/>
  <c r="H105" i="12"/>
  <c r="M104" i="12"/>
  <c r="L104" i="12"/>
  <c r="H100" i="12"/>
  <c r="M99" i="12"/>
  <c r="L99" i="12"/>
  <c r="N99" i="12" s="1"/>
  <c r="H98" i="12"/>
  <c r="H97" i="12"/>
  <c r="M97" i="12" s="1"/>
  <c r="H96" i="12"/>
  <c r="L96" i="12" s="1"/>
  <c r="H95" i="12"/>
  <c r="H94" i="12"/>
  <c r="L94" i="12" s="1"/>
  <c r="H93" i="12"/>
  <c r="M93" i="12" s="1"/>
  <c r="H92" i="12"/>
  <c r="M92" i="12" s="1"/>
  <c r="M91" i="12"/>
  <c r="L91" i="12"/>
  <c r="H89" i="12"/>
  <c r="M89" i="12" s="1"/>
  <c r="H88" i="12"/>
  <c r="M88" i="12" s="1"/>
  <c r="H87" i="12"/>
  <c r="M87" i="12" s="1"/>
  <c r="H86" i="12"/>
  <c r="H85" i="12"/>
  <c r="L85" i="12" s="1"/>
  <c r="H84" i="12"/>
  <c r="M84" i="12" s="1"/>
  <c r="H83" i="12"/>
  <c r="H82" i="12"/>
  <c r="L82" i="12" s="1"/>
  <c r="H81" i="12"/>
  <c r="M81" i="12" s="1"/>
  <c r="H80" i="12"/>
  <c r="M80" i="12" s="1"/>
  <c r="H79" i="12"/>
  <c r="M79" i="12" s="1"/>
  <c r="H78" i="12"/>
  <c r="H77" i="12"/>
  <c r="L77" i="12" s="1"/>
  <c r="H76" i="12"/>
  <c r="L76" i="12" s="1"/>
  <c r="H75" i="12"/>
  <c r="H73" i="12"/>
  <c r="H72" i="12"/>
  <c r="L72" i="12" s="1"/>
  <c r="H71" i="12"/>
  <c r="M71" i="12" s="1"/>
  <c r="H70" i="12"/>
  <c r="M70" i="12" s="1"/>
  <c r="H69" i="12"/>
  <c r="M69" i="12" s="1"/>
  <c r="H68" i="12"/>
  <c r="H67" i="12"/>
  <c r="L67" i="12" s="1"/>
  <c r="H66" i="12"/>
  <c r="L66" i="12" s="1"/>
  <c r="H65" i="12"/>
  <c r="H64" i="12"/>
  <c r="L64" i="12" s="1"/>
  <c r="H63" i="12"/>
  <c r="M63" i="12" s="1"/>
  <c r="H62" i="12"/>
  <c r="M62" i="12" s="1"/>
  <c r="H61" i="12"/>
  <c r="M61" i="12" s="1"/>
  <c r="H60" i="12"/>
  <c r="H59" i="12"/>
  <c r="L59" i="12" s="1"/>
  <c r="H58" i="12"/>
  <c r="L58" i="12" s="1"/>
  <c r="L57" i="12"/>
  <c r="N57" i="12" s="1"/>
  <c r="H56" i="12"/>
  <c r="L56" i="12" s="1"/>
  <c r="H55" i="12"/>
  <c r="H54" i="12"/>
  <c r="L54" i="12" s="1"/>
  <c r="H53" i="12"/>
  <c r="M53" i="12" s="1"/>
  <c r="H52" i="12"/>
  <c r="M52" i="12" s="1"/>
  <c r="H51" i="12"/>
  <c r="L51" i="12" s="1"/>
  <c r="H50" i="12"/>
  <c r="H49" i="12"/>
  <c r="L49" i="12" s="1"/>
  <c r="M48" i="12"/>
  <c r="L48" i="12"/>
  <c r="H48" i="12"/>
  <c r="H47" i="12"/>
  <c r="L47" i="12" s="1"/>
  <c r="L46" i="12"/>
  <c r="N46" i="12" s="1"/>
  <c r="L45" i="12"/>
  <c r="N45" i="12" s="1"/>
  <c r="H44" i="12"/>
  <c r="M44" i="12" s="1"/>
  <c r="H43" i="12"/>
  <c r="L43" i="12" s="1"/>
  <c r="L42" i="12"/>
  <c r="H42" i="12"/>
  <c r="M42" i="12" s="1"/>
  <c r="H41" i="12"/>
  <c r="L41" i="12" s="1"/>
  <c r="H40" i="12"/>
  <c r="H39" i="12"/>
  <c r="M39" i="12" s="1"/>
  <c r="H38" i="12"/>
  <c r="H37" i="12"/>
  <c r="L37" i="12" s="1"/>
  <c r="H36" i="12"/>
  <c r="M36" i="12" s="1"/>
  <c r="H35" i="12"/>
  <c r="L35" i="12" s="1"/>
  <c r="H34" i="12"/>
  <c r="M34" i="12" s="1"/>
  <c r="H33" i="12"/>
  <c r="L33" i="12" s="1"/>
  <c r="H32" i="12"/>
  <c r="H31" i="12"/>
  <c r="L31" i="12" s="1"/>
  <c r="H30" i="12"/>
  <c r="L30" i="12" s="1"/>
  <c r="H29" i="12"/>
  <c r="M29" i="12" s="1"/>
  <c r="H28" i="12"/>
  <c r="M28" i="12" s="1"/>
  <c r="H27" i="12"/>
  <c r="L27" i="12" s="1"/>
  <c r="H26" i="12"/>
  <c r="L26" i="12" s="1"/>
  <c r="H25" i="12"/>
  <c r="L25" i="12" s="1"/>
  <c r="L24" i="12"/>
  <c r="H23" i="12"/>
  <c r="L23" i="12" s="1"/>
  <c r="H22" i="12"/>
  <c r="M22" i="12" s="1"/>
  <c r="H21" i="12"/>
  <c r="L21" i="12" s="1"/>
  <c r="H20" i="12"/>
  <c r="H19" i="12"/>
  <c r="L19" i="12" s="1"/>
  <c r="H18" i="12"/>
  <c r="H17" i="12"/>
  <c r="M17" i="12" s="1"/>
  <c r="H16" i="12"/>
  <c r="M16" i="12" s="1"/>
  <c r="H15" i="12"/>
  <c r="L15" i="12" s="1"/>
  <c r="H14" i="12"/>
  <c r="M14" i="12" s="1"/>
  <c r="H13" i="12"/>
  <c r="L13" i="12" s="1"/>
  <c r="H12" i="12"/>
  <c r="H11" i="12"/>
  <c r="M11" i="12" s="1"/>
  <c r="H3" i="12"/>
  <c r="L84" i="12" l="1"/>
  <c r="N42" i="12"/>
  <c r="M66" i="12"/>
  <c r="N91" i="12"/>
  <c r="L14" i="12"/>
  <c r="N14" i="12" s="1"/>
  <c r="L29" i="12"/>
  <c r="N29" i="12" s="1"/>
  <c r="M33" i="12"/>
  <c r="N33" i="12" s="1"/>
  <c r="M31" i="12"/>
  <c r="N31" i="12" s="1"/>
  <c r="M56" i="12"/>
  <c r="M72" i="12"/>
  <c r="N72" i="12" s="1"/>
  <c r="M76" i="12"/>
  <c r="N76" i="12" s="1"/>
  <c r="M85" i="12"/>
  <c r="L92" i="12"/>
  <c r="M51" i="12"/>
  <c r="N51" i="12" s="1"/>
  <c r="M96" i="12"/>
  <c r="M58" i="12"/>
  <c r="N58" i="12" s="1"/>
  <c r="M94" i="12"/>
  <c r="L53" i="12"/>
  <c r="N53" i="12" s="1"/>
  <c r="L62" i="12"/>
  <c r="N62" i="12" s="1"/>
  <c r="M64" i="12"/>
  <c r="N64" i="12" s="1"/>
  <c r="L70" i="12"/>
  <c r="N70" i="12" s="1"/>
  <c r="L80" i="12"/>
  <c r="N80" i="12" s="1"/>
  <c r="M82" i="12"/>
  <c r="N82" i="12" s="1"/>
  <c r="L88" i="12"/>
  <c r="L108" i="12"/>
  <c r="N108" i="12" s="1"/>
  <c r="M23" i="12"/>
  <c r="N23" i="12" s="1"/>
  <c r="M27" i="12"/>
  <c r="N27" i="12" s="1"/>
  <c r="M35" i="12"/>
  <c r="N35" i="12" s="1"/>
  <c r="L44" i="12"/>
  <c r="N44" i="12" s="1"/>
  <c r="L11" i="12"/>
  <c r="N11" i="12" s="1"/>
  <c r="M13" i="12"/>
  <c r="M19" i="12"/>
  <c r="N19" i="12" s="1"/>
  <c r="M26" i="12"/>
  <c r="N26" i="12" s="1"/>
  <c r="L34" i="12"/>
  <c r="M37" i="12"/>
  <c r="N37" i="12" s="1"/>
  <c r="M47" i="12"/>
  <c r="N47" i="12" s="1"/>
  <c r="M59" i="12"/>
  <c r="N59" i="12" s="1"/>
  <c r="L61" i="12"/>
  <c r="N61" i="12" s="1"/>
  <c r="L69" i="12"/>
  <c r="N69" i="12" s="1"/>
  <c r="M77" i="12"/>
  <c r="N77" i="12" s="1"/>
  <c r="L79" i="12"/>
  <c r="N79" i="12" s="1"/>
  <c r="L87" i="12"/>
  <c r="N87" i="12" s="1"/>
  <c r="L93" i="12"/>
  <c r="N93" i="12" s="1"/>
  <c r="L97" i="12"/>
  <c r="N97" i="12" s="1"/>
  <c r="N104" i="12"/>
  <c r="M106" i="12"/>
  <c r="N106" i="12" s="1"/>
  <c r="L17" i="12"/>
  <c r="N17" i="12" s="1"/>
  <c r="L22" i="12"/>
  <c r="N22" i="12" s="1"/>
  <c r="M15" i="12"/>
  <c r="N15" i="12" s="1"/>
  <c r="M43" i="12"/>
  <c r="M49" i="12"/>
  <c r="N49" i="12" s="1"/>
  <c r="L52" i="12"/>
  <c r="N52" i="12" s="1"/>
  <c r="M54" i="12"/>
  <c r="N54" i="12" s="1"/>
  <c r="L63" i="12"/>
  <c r="N63" i="12" s="1"/>
  <c r="M67" i="12"/>
  <c r="N67" i="12" s="1"/>
  <c r="L81" i="12"/>
  <c r="N81" i="12" s="1"/>
  <c r="N94" i="12"/>
  <c r="N85" i="12"/>
  <c r="N43" i="12"/>
  <c r="N92" i="12"/>
  <c r="N34" i="12"/>
  <c r="L40" i="12"/>
  <c r="M55" i="12"/>
  <c r="L55" i="12"/>
  <c r="M38" i="12"/>
  <c r="M50" i="12"/>
  <c r="L50" i="12"/>
  <c r="N50" i="12" s="1"/>
  <c r="M100" i="12"/>
  <c r="L100" i="12"/>
  <c r="M18" i="12"/>
  <c r="M25" i="12"/>
  <c r="N25" i="12" s="1"/>
  <c r="L32" i="12"/>
  <c r="L38" i="12"/>
  <c r="N88" i="12"/>
  <c r="L12" i="12"/>
  <c r="L18" i="12"/>
  <c r="M32" i="12"/>
  <c r="L36" i="12"/>
  <c r="N36" i="12" s="1"/>
  <c r="N48" i="12"/>
  <c r="N56" i="12"/>
  <c r="M65" i="12"/>
  <c r="L65" i="12"/>
  <c r="N65" i="12" s="1"/>
  <c r="M68" i="12"/>
  <c r="L68" i="12"/>
  <c r="M83" i="12"/>
  <c r="L83" i="12"/>
  <c r="M86" i="12"/>
  <c r="L86" i="12"/>
  <c r="M95" i="12"/>
  <c r="L95" i="12"/>
  <c r="N95" i="12" s="1"/>
  <c r="H109" i="12"/>
  <c r="M105" i="12"/>
  <c r="L20" i="12"/>
  <c r="M20" i="12"/>
  <c r="M73" i="12"/>
  <c r="L73" i="12"/>
  <c r="M107" i="12"/>
  <c r="L107" i="12"/>
  <c r="M12" i="12"/>
  <c r="M21" i="12"/>
  <c r="L39" i="12"/>
  <c r="N39" i="12" s="1"/>
  <c r="M60" i="12"/>
  <c r="L60" i="12"/>
  <c r="L71" i="12"/>
  <c r="N71" i="12" s="1"/>
  <c r="M75" i="12"/>
  <c r="L75" i="12"/>
  <c r="M78" i="12"/>
  <c r="L78" i="12"/>
  <c r="L89" i="12"/>
  <c r="N89" i="12" s="1"/>
  <c r="L105" i="12"/>
  <c r="M40" i="12"/>
  <c r="L16" i="12"/>
  <c r="N16" i="12" s="1"/>
  <c r="M30" i="12"/>
  <c r="N30" i="12" s="1"/>
  <c r="M41" i="12"/>
  <c r="N41" i="12" s="1"/>
  <c r="M98" i="12"/>
  <c r="L98" i="12"/>
  <c r="H101" i="12"/>
  <c r="N13" i="12"/>
  <c r="L28" i="12"/>
  <c r="N28" i="12" s="1"/>
  <c r="N66" i="12"/>
  <c r="N84" i="12"/>
  <c r="N96" i="12"/>
  <c r="N55" i="12" l="1"/>
  <c r="N98" i="12"/>
  <c r="N78" i="12"/>
  <c r="N75" i="12"/>
  <c r="M109" i="12"/>
  <c r="N86" i="12"/>
  <c r="N68" i="12"/>
  <c r="N60" i="12"/>
  <c r="N83" i="12"/>
  <c r="M101" i="12"/>
  <c r="M102" i="12" s="1"/>
  <c r="M103" i="12" s="1"/>
  <c r="N21" i="12"/>
  <c r="N107" i="12"/>
  <c r="N20" i="12"/>
  <c r="N18" i="12"/>
  <c r="N38" i="12"/>
  <c r="N100" i="12"/>
  <c r="L109" i="12"/>
  <c r="N105" i="12"/>
  <c r="H111" i="12"/>
  <c r="H110" i="12"/>
  <c r="N12" i="12"/>
  <c r="H102" i="12"/>
  <c r="H103" i="12" s="1"/>
  <c r="N73" i="12"/>
  <c r="L101" i="12"/>
  <c r="N32" i="12"/>
  <c r="N40" i="12"/>
  <c r="I87" i="12" l="1"/>
  <c r="I79" i="12"/>
  <c r="I69" i="12"/>
  <c r="I61" i="12"/>
  <c r="I51" i="12"/>
  <c r="I37" i="12"/>
  <c r="I29" i="12"/>
  <c r="I17" i="12"/>
  <c r="I97" i="12"/>
  <c r="I85" i="12"/>
  <c r="I77" i="12"/>
  <c r="I67" i="12"/>
  <c r="I59" i="12"/>
  <c r="I57" i="12"/>
  <c r="I49" i="12"/>
  <c r="I42" i="12"/>
  <c r="I35" i="12"/>
  <c r="I86" i="12"/>
  <c r="I71" i="12"/>
  <c r="I26" i="12"/>
  <c r="I21" i="12"/>
  <c r="I14" i="12"/>
  <c r="I22" i="12"/>
  <c r="I11" i="12"/>
  <c r="I96" i="12"/>
  <c r="I84" i="12"/>
  <c r="I66" i="12"/>
  <c r="I89" i="12"/>
  <c r="I68" i="12"/>
  <c r="I39" i="12"/>
  <c r="I23" i="12"/>
  <c r="I27" i="12"/>
  <c r="I76" i="12"/>
  <c r="I44" i="12"/>
  <c r="I31" i="12"/>
  <c r="I13" i="12"/>
  <c r="I43" i="12"/>
  <c r="I56" i="12"/>
  <c r="I48" i="12"/>
  <c r="I34" i="12"/>
  <c r="I58" i="12"/>
  <c r="I47" i="12"/>
  <c r="I15" i="12"/>
  <c r="I100" i="12"/>
  <c r="I28" i="12"/>
  <c r="I75" i="12"/>
  <c r="I33" i="12"/>
  <c r="I93" i="12"/>
  <c r="I54" i="12"/>
  <c r="I30" i="12"/>
  <c r="I36" i="12"/>
  <c r="I52" i="12"/>
  <c r="I19" i="12"/>
  <c r="I88" i="12"/>
  <c r="I38" i="12"/>
  <c r="I95" i="12"/>
  <c r="I40" i="12"/>
  <c r="I32" i="12"/>
  <c r="I53" i="12"/>
  <c r="I73" i="12"/>
  <c r="I64" i="12"/>
  <c r="I16" i="12"/>
  <c r="I83" i="12"/>
  <c r="I60" i="12"/>
  <c r="I72" i="12"/>
  <c r="I94" i="12"/>
  <c r="I55" i="12"/>
  <c r="I50" i="12"/>
  <c r="I65" i="12"/>
  <c r="I78" i="12"/>
  <c r="I81" i="12"/>
  <c r="I41" i="12"/>
  <c r="I63" i="12"/>
  <c r="I62" i="12"/>
  <c r="I82" i="12"/>
  <c r="I12" i="12"/>
  <c r="I20" i="12"/>
  <c r="I70" i="12"/>
  <c r="I80" i="12"/>
  <c r="I98" i="12"/>
  <c r="I18" i="12"/>
  <c r="I25" i="12"/>
  <c r="I92" i="12"/>
  <c r="N109" i="12"/>
  <c r="H112" i="12"/>
  <c r="L102" i="12"/>
  <c r="N102" i="12" s="1"/>
  <c r="N101" i="12"/>
  <c r="L103" i="12" l="1"/>
  <c r="N103" i="12" s="1"/>
  <c r="G113" i="12"/>
  <c r="I101" i="12"/>
  <c r="I102" i="12" l="1"/>
  <c r="I103" i="12" s="1"/>
  <c r="I105" i="12"/>
  <c r="I108" i="12"/>
  <c r="I106" i="12"/>
  <c r="I107" i="12"/>
  <c r="G115" i="12"/>
  <c r="I110" i="12"/>
  <c r="I111" i="12"/>
  <c r="I112" i="12"/>
  <c r="I109" i="12" l="1"/>
  <c r="I113" i="12" s="1"/>
  <c r="M110" i="12"/>
  <c r="L110" i="12"/>
  <c r="N110" i="12" l="1"/>
  <c r="L111" i="12"/>
  <c r="M111" i="12"/>
  <c r="M112" i="12" s="1"/>
  <c r="L112" i="12" l="1"/>
  <c r="N112" i="12" s="1"/>
  <c r="N111" i="12"/>
  <c r="M113" i="12"/>
  <c r="M115" i="12" s="1"/>
  <c r="N113" i="12" l="1"/>
  <c r="N115" i="12" s="1"/>
  <c r="N117" i="12" s="1"/>
  <c r="L113" i="12"/>
  <c r="L115" i="12" s="1"/>
  <c r="T11" i="5" l="1"/>
  <c r="T13" i="5"/>
  <c r="S13" i="5" l="1"/>
  <c r="Z40" i="1"/>
  <c r="Z34" i="1" l="1"/>
  <c r="C131" i="9" l="1"/>
  <c r="C34" i="9"/>
  <c r="C33" i="9"/>
  <c r="C31" i="9"/>
  <c r="Z38" i="1" l="1"/>
  <c r="Z37" i="1" l="1"/>
  <c r="Z36" i="1"/>
  <c r="Z42" i="1" l="1"/>
  <c r="AE3" i="8" l="1"/>
  <c r="J12" i="5" l="1"/>
  <c r="J11" i="5"/>
  <c r="K12" i="5"/>
  <c r="K11" i="5"/>
  <c r="AA11" i="5" s="1"/>
  <c r="AA12" i="5" l="1"/>
  <c r="H95" i="1" s="1"/>
  <c r="AA13" i="5" l="1"/>
  <c r="K3" i="5"/>
  <c r="L3" i="4"/>
  <c r="AE3" i="3"/>
  <c r="E42" i="5"/>
  <c r="D37" i="5"/>
  <c r="E37" i="5" s="1"/>
  <c r="D43" i="5" s="1"/>
  <c r="R43" i="5" s="1"/>
  <c r="R13" i="5"/>
  <c r="Q13" i="5"/>
  <c r="P13" i="5"/>
  <c r="O13" i="5"/>
  <c r="N13" i="5"/>
  <c r="M13" i="5"/>
  <c r="L13" i="5"/>
  <c r="K13" i="5"/>
  <c r="J13" i="5"/>
  <c r="I13" i="5"/>
  <c r="H13" i="5"/>
  <c r="G13" i="5"/>
  <c r="F13" i="5"/>
  <c r="E13" i="5"/>
  <c r="D13" i="5"/>
  <c r="C13" i="5"/>
  <c r="D100" i="1"/>
  <c r="D99" i="1"/>
  <c r="AF95" i="1"/>
  <c r="AI95" i="1" s="1"/>
  <c r="AC95" i="1"/>
  <c r="W95" i="1"/>
  <c r="N95" i="1"/>
  <c r="Q95" i="1" s="1"/>
  <c r="AI91" i="1"/>
  <c r="Z90" i="1"/>
  <c r="W90" i="1"/>
  <c r="Q90" i="1"/>
  <c r="K90" i="1"/>
  <c r="Z41" i="1"/>
  <c r="Z35" i="1"/>
  <c r="Z33" i="1"/>
  <c r="Z32" i="1"/>
  <c r="Z31" i="1"/>
  <c r="Z30" i="1"/>
  <c r="D101" i="1" l="1"/>
  <c r="AC90" i="1"/>
  <c r="K95" i="1"/>
  <c r="D42" i="5"/>
  <c r="R42" i="5" s="1"/>
  <c r="D50" i="5"/>
  <c r="R50" i="5" s="1"/>
  <c r="D52" i="5"/>
  <c r="R52" i="5" s="1"/>
  <c r="D41" i="5"/>
  <c r="R41" i="5" s="1"/>
  <c r="D49" i="5"/>
  <c r="R49" i="5" s="1"/>
  <c r="D51" i="5"/>
  <c r="R51" i="5" s="1"/>
  <c r="R44" i="5" l="1"/>
  <c r="R5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27" authorId="0" shapeId="0" xr:uid="{00000000-0006-0000-0000-000001000000}">
      <text>
        <r>
          <rPr>
            <sz val="9"/>
            <color rgb="FF000000"/>
            <rFont val="Arial"/>
            <family val="2"/>
          </rPr>
          <t>Actividades del cronograma</t>
        </r>
      </text>
    </comment>
    <comment ref="K27" authorId="0" shapeId="0" xr:uid="{00000000-0006-0000-0000-000002000000}">
      <text>
        <r>
          <rPr>
            <sz val="9"/>
            <color rgb="FF000000"/>
            <rFont val="Arial"/>
            <family val="2"/>
          </rPr>
          <t>Porcentajes actividades programadas-ejecutadas</t>
        </r>
      </text>
    </comment>
    <comment ref="P27" authorId="0" shapeId="0" xr:uid="{00000000-0006-0000-0000-000003000000}">
      <text>
        <r>
          <rPr>
            <sz val="9"/>
            <color rgb="FF000000"/>
            <rFont val="Arial"/>
            <family val="2"/>
          </rPr>
          <t>porcentajes acumulado Programado-ejecutado</t>
        </r>
      </text>
    </comment>
    <comment ref="Z27" authorId="0" shapeId="0" xr:uid="{00000000-0006-0000-0000-000004000000}">
      <text>
        <r>
          <rPr>
            <sz val="9"/>
            <color rgb="FF000000"/>
            <rFont val="Arial"/>
            <family val="2"/>
          </rPr>
          <t>diferencia entre Programado- ejecutado</t>
        </r>
      </text>
    </comment>
    <comment ref="AF27" authorId="0" shapeId="0" xr:uid="{00000000-0006-0000-0000-000005000000}">
      <text>
        <r>
          <rPr>
            <sz val="9"/>
            <color rgb="FF000000"/>
            <rFont val="Arial"/>
            <family val="2"/>
          </rPr>
          <t>Descripción del atraso de las actividades</t>
        </r>
      </text>
    </comment>
    <comment ref="B44" authorId="0" shapeId="0" xr:uid="{00000000-0006-0000-0000-000006000000}">
      <text>
        <r>
          <rPr>
            <b/>
            <sz val="8"/>
            <color rgb="FF000000"/>
            <rFont val="Arial"/>
            <family val="2"/>
          </rPr>
          <t>Personal:</t>
        </r>
        <r>
          <rPr>
            <b/>
            <sz val="8"/>
            <color rgb="FF000000"/>
            <rFont val="Arial"/>
            <family val="2"/>
          </rPr>
          <t xml:space="preserve">
</t>
        </r>
        <r>
          <rPr>
            <sz val="8"/>
            <color rgb="FF000000"/>
            <rFont val="Arial"/>
            <family val="2"/>
          </rPr>
          <t>SOLO LAS QUE TIENEN DESVIO</t>
        </r>
      </text>
    </comment>
    <comment ref="B60" authorId="0" shapeId="0" xr:uid="{00000000-0006-0000-0000-000007000000}">
      <text>
        <r>
          <rPr>
            <sz val="9"/>
            <color rgb="FF000000"/>
            <rFont val="Arial"/>
            <family val="2"/>
          </rPr>
          <t>Actividades criticas de desarrollo del proyecto.</t>
        </r>
      </text>
    </comment>
    <comment ref="B69" authorId="0" shapeId="0" xr:uid="{00000000-0006-0000-0000-000008000000}">
      <text>
        <r>
          <rPr>
            <sz val="9"/>
            <color rgb="FF000000"/>
            <rFont val="Arial"/>
            <family val="2"/>
          </rPr>
          <t>Breve descripción de actividades realizadas, planteamiento y desarrollo</t>
        </r>
      </text>
    </comment>
    <comment ref="B102" authorId="0" shapeId="0" xr:uid="{00000000-0006-0000-0000-000009000000}">
      <text>
        <r>
          <rPr>
            <sz val="9"/>
            <color rgb="FF000000"/>
            <rFont val="Arial"/>
            <family val="2"/>
          </rPr>
          <t>descripción y  cantidad de tiempo de horas inactivas.</t>
        </r>
        <r>
          <rPr>
            <sz val="9"/>
            <color rgb="FF000000"/>
            <rFont val="Arial"/>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300-000001000000}">
      <text>
        <r>
          <rPr>
            <sz val="9"/>
            <color rgb="FF000000"/>
            <rFont val="Arial"/>
            <family val="2"/>
          </rPr>
          <t>Fecha del ultimo corte, el corte debe ser quincenal.</t>
        </r>
      </text>
    </comment>
    <comment ref="C31" authorId="0" shapeId="0" xr:uid="{00000000-0006-0000-0300-000002000000}">
      <text>
        <r>
          <rPr>
            <sz val="9"/>
            <color rgb="FF000000"/>
            <rFont val="Arial"/>
            <family val="2"/>
          </rPr>
          <t>Fecha del ultimo corte, el corte debe ser quincenal.</t>
        </r>
      </text>
    </comment>
    <comment ref="C54" authorId="0" shapeId="0" xr:uid="{00000000-0006-0000-0300-000003000000}">
      <text>
        <r>
          <rPr>
            <sz val="9"/>
            <color rgb="FF000000"/>
            <rFont val="Arial"/>
            <family val="2"/>
          </rPr>
          <t>Fecha del ultimo corte, el corte debe ser quincenal.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C10" authorId="0" shapeId="0" xr:uid="{00000000-0006-0000-0400-000001000000}">
      <text>
        <r>
          <rPr>
            <sz val="9"/>
            <color rgb="FF000000"/>
            <rFont val="Arial"/>
            <family val="2"/>
          </rPr>
          <t>Fecha del ultimo corte, el corte debe ser quincenal.</t>
        </r>
      </text>
    </comment>
    <comment ref="E10" authorId="0" shapeId="0" xr:uid="{00000000-0006-0000-0400-000002000000}">
      <text>
        <r>
          <rPr>
            <sz val="9"/>
            <color rgb="FF000000"/>
            <rFont val="Arial"/>
            <family val="2"/>
          </rPr>
          <t>Fecha del ultimo corte, el corte debe ser quincenal.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H9" authorId="0" shapeId="0" xr:uid="{00000000-0006-0000-0500-000001000000}">
      <text>
        <r>
          <rPr>
            <sz val="9"/>
            <color rgb="FF000000"/>
            <rFont val="Arial"/>
            <family val="2"/>
          </rPr>
          <t>Tareas no realizadas por accidentes</t>
        </r>
      </text>
    </comment>
    <comment ref="O9" authorId="0" shapeId="0" xr:uid="{00000000-0006-0000-0500-000002000000}">
      <text>
        <r>
          <rPr>
            <sz val="8"/>
            <color rgb="FF000000"/>
            <rFont val="Arial"/>
            <family val="2"/>
          </rPr>
          <t>Accidentes sin perdida de tiempo</t>
        </r>
        <r>
          <rPr>
            <sz val="8"/>
            <color rgb="FF000000"/>
            <rFont val="Arial"/>
            <family val="2"/>
          </rPr>
          <t xml:space="preserve">
</t>
        </r>
      </text>
    </comment>
    <comment ref="V9" authorId="0" shapeId="0" xr:uid="{00000000-0006-0000-0500-000003000000}">
      <text>
        <r>
          <rPr>
            <b/>
            <sz val="8"/>
            <color rgb="FF000000"/>
            <rFont val="Arial"/>
            <family val="2"/>
          </rPr>
          <t>Accidentes con pérdida de tiempo</t>
        </r>
        <r>
          <rPr>
            <b/>
            <sz val="8"/>
            <color rgb="FF000000"/>
            <rFont val="Arial"/>
            <family val="2"/>
          </rPr>
          <t xml:space="preserve">
</t>
        </r>
      </text>
    </comment>
    <comment ref="AC9" authorId="0" shapeId="0" xr:uid="{00000000-0006-0000-0500-000004000000}">
      <text>
        <r>
          <rPr>
            <b/>
            <sz val="8"/>
            <color rgb="FF000000"/>
            <rFont val="Arial"/>
            <family val="2"/>
          </rPr>
          <t>Personal:</t>
        </r>
        <r>
          <rPr>
            <b/>
            <sz val="8"/>
            <color rgb="FF000000"/>
            <rFont val="Arial"/>
            <family val="2"/>
          </rPr>
          <t xml:space="preserve">
</t>
        </r>
        <r>
          <rPr>
            <sz val="8"/>
            <color rgb="FF000000"/>
            <rFont val="Arial"/>
            <family val="2"/>
          </rPr>
          <t>Diálogos diarios de seguridad</t>
        </r>
        <r>
          <rPr>
            <sz val="8"/>
            <color rgb="FF000000"/>
            <rFont val="Arial"/>
            <family val="2"/>
          </rPr>
          <t xml:space="preserve">
</t>
        </r>
      </text>
    </comment>
    <comment ref="A31" authorId="0" shapeId="0" xr:uid="{00000000-0006-0000-0500-000005000000}">
      <text>
        <r>
          <rPr>
            <b/>
            <sz val="8"/>
            <color rgb="FF000000"/>
            <rFont val="Arial"/>
            <family val="2"/>
          </rPr>
          <t>Personal:</t>
        </r>
        <r>
          <rPr>
            <b/>
            <sz val="8"/>
            <color rgb="FF000000"/>
            <rFont val="Arial"/>
            <family val="2"/>
          </rPr>
          <t xml:space="preserve">
</t>
        </r>
        <r>
          <rPr>
            <sz val="8"/>
            <color rgb="FF000000"/>
            <rFont val="Arial"/>
            <family val="2"/>
          </rPr>
          <t>ALGÚN TEMA MEDIOAMBIENTAL INVOLUCRADO</t>
        </r>
        <r>
          <rPr>
            <sz val="8"/>
            <color rgb="FF000000"/>
            <rFont val="Arial"/>
            <family val="2"/>
          </rPr>
          <t xml:space="preserve">
</t>
        </r>
      </text>
    </comment>
  </commentList>
</comments>
</file>

<file path=xl/sharedStrings.xml><?xml version="1.0" encoding="utf-8"?>
<sst xmlns="http://schemas.openxmlformats.org/spreadsheetml/2006/main" count="1029" uniqueCount="444">
  <si>
    <t>UNIDAD ADMINISTRATIVA ESPECIAL DE AERONAUTICA CIVIL</t>
  </si>
  <si>
    <t>DIRECCION DE TELECOMUNICACIONES Y AYUDAS A LA NAVEGACION AEREA</t>
  </si>
  <si>
    <t>GRUPO ENERGIA Y SISTEMAS ELECTROMECANICOS</t>
  </si>
  <si>
    <t>LICITACION PUBLICA 190013289 H2 DE 2019</t>
  </si>
  <si>
    <t xml:space="preserve">OBJETO: ADQUIRIR, INSTALAR,  REMODELACION Y PONER EN SERVICIO SUBESTACION ELECTRICA PARA EL AEROPUERTO EL DORADO
</t>
  </si>
  <si>
    <t>TITULO DOCUMENTO</t>
  </si>
  <si>
    <t>Código:</t>
  </si>
  <si>
    <t>FDI-001-04</t>
  </si>
  <si>
    <t>INFORME QUINCENAL CONTROL PROYECTO</t>
  </si>
  <si>
    <t>Versión:</t>
  </si>
  <si>
    <t>Fecha de Creación:</t>
  </si>
  <si>
    <t>Documento:</t>
  </si>
  <si>
    <t>1 de 6</t>
  </si>
  <si>
    <t xml:space="preserve">NOMBRE DEL PROYECTO:    EL AEROPUERTO EL DORADO
</t>
  </si>
  <si>
    <t>PERÍODO DE INFORME:</t>
  </si>
  <si>
    <t>EMITIDO POR:</t>
  </si>
  <si>
    <t>CARGO</t>
  </si>
  <si>
    <t>Residente de Obra</t>
  </si>
  <si>
    <t>ESTADÍSTICAS DEL PLANEAMIENTO</t>
  </si>
  <si>
    <t>Programado/Ejecutado</t>
  </si>
  <si>
    <t>Actividades</t>
  </si>
  <si>
    <t>% Avance físico</t>
  </si>
  <si>
    <t>Desvío (%)</t>
  </si>
  <si>
    <t>Total</t>
  </si>
  <si>
    <t>Críticas</t>
  </si>
  <si>
    <t>Iniciadas</t>
  </si>
  <si>
    <t>Finalizadas</t>
  </si>
  <si>
    <t>GENERAL</t>
  </si>
  <si>
    <t>Programado</t>
  </si>
  <si>
    <t>Ejecutado</t>
  </si>
  <si>
    <t>Actividades Plan de trabajo (PDT)</t>
  </si>
  <si>
    <t>Quincena Anterior</t>
  </si>
  <si>
    <t>Quincena actual</t>
  </si>
  <si>
    <t>Acumulado</t>
  </si>
  <si>
    <t>Desviación</t>
  </si>
  <si>
    <t>Observaciones</t>
  </si>
  <si>
    <t>Item</t>
  </si>
  <si>
    <t>Descripción</t>
  </si>
  <si>
    <t xml:space="preserve">Permisos de ingreso </t>
  </si>
  <si>
    <t>Reconocimiento del aeropuerto</t>
  </si>
  <si>
    <t>Relación de documentación técnica para entrega y aprobación. Documental 1</t>
  </si>
  <si>
    <t>Informe técnico visita Subestaciones</t>
  </si>
  <si>
    <t>Disposición de espacios para tableros</t>
  </si>
  <si>
    <t>Descripción de las actividades del desvío</t>
  </si>
  <si>
    <t>ID</t>
  </si>
  <si>
    <t>Actividad</t>
  </si>
  <si>
    <t>% Avance Programado</t>
  </si>
  <si>
    <t>Fin Planeado</t>
  </si>
  <si>
    <t>Reconocimiento y replanteo de Actividades a ejecutar</t>
  </si>
  <si>
    <t>% Avance ejecutado</t>
  </si>
  <si>
    <t>Fin Previsto</t>
  </si>
  <si>
    <t>Situación Presentada</t>
  </si>
  <si>
    <t>Causa</t>
  </si>
  <si>
    <t>Acción</t>
  </si>
  <si>
    <t>Compromiso</t>
  </si>
  <si>
    <t>Responsable</t>
  </si>
  <si>
    <t>Ruta Crítica</t>
  </si>
  <si>
    <t>Fecha programada</t>
  </si>
  <si>
    <t>Avance programado</t>
  </si>
  <si>
    <t>Fecha pronostico</t>
  </si>
  <si>
    <t>Avance ejecutado</t>
  </si>
  <si>
    <t>Descripción del avance realizado</t>
  </si>
  <si>
    <t>1. PLANEAMIENTO:</t>
  </si>
  <si>
    <t>2. SEGURIDAD , SALUD Y MEDIO AMBIENTE:</t>
  </si>
  <si>
    <t>3. SUMINISTROS INTERNOS (SUBCONTRATISTAS)</t>
  </si>
  <si>
    <t>.  - A la fecha no aplican</t>
  </si>
  <si>
    <t>HISTOGRAMA DE MANO DE OBRA</t>
  </si>
  <si>
    <t>horas Hombre Indirectas</t>
  </si>
  <si>
    <t>Programado Total</t>
  </si>
  <si>
    <t xml:space="preserve">Programado Quincenal </t>
  </si>
  <si>
    <t xml:space="preserve">Ejecutado Quincenal </t>
  </si>
  <si>
    <t>Ejecutado Acumulado</t>
  </si>
  <si>
    <t>Tipo</t>
  </si>
  <si>
    <t>No. de Personas</t>
  </si>
  <si>
    <t>Cantidad</t>
  </si>
  <si>
    <t>%</t>
  </si>
  <si>
    <t>Directo</t>
  </si>
  <si>
    <t>Indirecto</t>
  </si>
  <si>
    <t>TOTAL</t>
  </si>
  <si>
    <t>Horas Hombre Directas</t>
  </si>
  <si>
    <t>Restante</t>
  </si>
  <si>
    <t>PERSONAL ACTUAL</t>
  </si>
  <si>
    <t>TIPO</t>
  </si>
  <si>
    <t>No PERSONAS</t>
  </si>
  <si>
    <t>REGISTRO HORAS HOMBRES INACTIVAS</t>
  </si>
  <si>
    <t>Horas Hombre Inactivas</t>
  </si>
  <si>
    <t>En el periodo se registraron las siguientes Horas Hombres Inactivas</t>
  </si>
  <si>
    <t>Horas Hombre Inactivas por estado de tiempo</t>
  </si>
  <si>
    <t>Acumulado anterior:</t>
  </si>
  <si>
    <t>Semana:</t>
  </si>
  <si>
    <t>Acumulado Actual:</t>
  </si>
  <si>
    <t>Horas Hombre Inactivas por otros motivos</t>
  </si>
  <si>
    <t>REGISTRO FOTOGRAFICO ACTIVIDADES RELEVANTES</t>
  </si>
  <si>
    <t>REGISTRO FOTOGRÁFICO CON FECHA IMPRESA</t>
  </si>
  <si>
    <t>LUGAR:</t>
  </si>
  <si>
    <t>FECHA:</t>
  </si>
  <si>
    <t xml:space="preserve">             TITULO DOCUMENTO</t>
  </si>
  <si>
    <t xml:space="preserve">     INFORME QUINCENAL FINANCIERO</t>
  </si>
  <si>
    <t>Fecha Creación:</t>
  </si>
  <si>
    <t>2 de 6</t>
  </si>
  <si>
    <t xml:space="preserve">FORMATO N° 7 ITEMS A COTIZAR </t>
  </si>
  <si>
    <t>Ejecutado en el periodo</t>
  </si>
  <si>
    <t>ITEM</t>
  </si>
  <si>
    <t>DESCRIPCION</t>
  </si>
  <si>
    <t>UNIDAD</t>
  </si>
  <si>
    <t xml:space="preserve">CANTIDAD </t>
  </si>
  <si>
    <t>MARCA</t>
  </si>
  <si>
    <t>MODELO</t>
  </si>
  <si>
    <t>V/UNITARIO</t>
  </si>
  <si>
    <t>V/TOTAL CONTRACTUAL</t>
  </si>
  <si>
    <t>% PESO</t>
  </si>
  <si>
    <t>Acum. Anterior</t>
  </si>
  <si>
    <t>Ejecutado a fecha</t>
  </si>
  <si>
    <t>CAP 1</t>
  </si>
  <si>
    <t>SUBESTACION NUEVA TORRE DE CONTROL</t>
  </si>
  <si>
    <t>EQUIPO PARA CONEXIÓN SUBESTACION C</t>
  </si>
  <si>
    <t>Celda Tipo metaclad normas IEC/EN o aplicables tal y como son: IEC 60439-1/61439, EN 60439-1/61439  con especificaciones técnicas de acuerdo al  Anexo 2, con salida a cable. Para tren de 480 V existente en la subestación, con interruptor tripolar de 500 Amperios.</t>
  </si>
  <si>
    <t>UND</t>
  </si>
  <si>
    <t>DISICO</t>
  </si>
  <si>
    <t>Instalación de la celda ítem anterior, incluye los accesorios de conexión , de acuerdo a las recomendaciones del fabricante.</t>
  </si>
  <si>
    <t>GB</t>
  </si>
  <si>
    <t>Acometida eléctrica entre el tablero de paralelismo y la celda del ítem 1.01, en conductores 3 x 3 No 350 Kcmil + 1 No 350 kcmil  - THHN, incuye instalación por cárcamo existente.</t>
  </si>
  <si>
    <t>ML</t>
  </si>
  <si>
    <t xml:space="preserve">NEXANS / PROCABLES </t>
  </si>
  <si>
    <t>Acometida eléctrica entre la celda de protección  y el transformador de 300 KVA, en conductores 3 x 3 No 350 Kcmil + 1 No 350 kcmil  - THHN, incuye instalación por cárcamo existente.</t>
  </si>
  <si>
    <t>Transformador de potencia trifásico 300 KVA, elevador, 0,48/4,160 kV; 60 Hz, DYn5,3,34% tensión cc. Icc. 1.246 kA Tipo seco Norma NTC 3654</t>
  </si>
  <si>
    <t>AWA INGENIERIA</t>
  </si>
  <si>
    <t>Celda para el transformador de potencia de 300 KVA, incluye accesorios de conexión. Incluye sensor de temperatura, borneras e iluminación interior, norma CODENSA CTS 518-2. De acuerdo a RETIE</t>
  </si>
  <si>
    <t>Instalación de la celda del transformador de 300 KVA, incluye equipo para instalación del tansformador y conexionado de la totalidad de accesorios suministrados.</t>
  </si>
  <si>
    <t>Acometida eléctrica entre el transformador de 300 KVA y la celda del interruptor  de protección de la acometida, en conductores 3 x 1/0 awg, 15 kV aíslamiento XLPE - TR 100% Incluye instalación por cárcamo existente.</t>
  </si>
  <si>
    <t>Celda de protección switchgear con Interruptor de potencia del tipo vacio, mínimo 15 kV, 3 x 50 A con seccionador bajo carga en SF6, salida a cable, de acuerdo al Anexo 2.</t>
  </si>
  <si>
    <t>AWA</t>
  </si>
  <si>
    <t>Instalación del interruptor de potencia. Incluye accesorios.</t>
  </si>
  <si>
    <t>Acometida en media tensión en  3 conductores No. 1/0 AWG aislamiento XLPE -TR  de 5 kV para interconexión Interruptor protección y celda de entrada subestación C</t>
  </si>
  <si>
    <t>Instalación de la acometida ítem anterior, por canalización existente.</t>
  </si>
  <si>
    <t>Pruebas y puesta en marcha. Incluye conexionado en bahia de la subestación C</t>
  </si>
  <si>
    <t xml:space="preserve"> EQUIPO PARA CONEXIÓN SUBESTACION D</t>
  </si>
  <si>
    <t>Instalación de la celda ítem anterior, incluye los accesorios de conexión, de acuerdo a las recomendaciones del fabricante.</t>
  </si>
  <si>
    <t>Acometida eléctrica entre la celday el transformador de 350 KVA, en conductores 3 x 3 No 350 Kcmil + 1 No 350 kcmil  - THHN, incuye instalación por cárcamo existente.</t>
  </si>
  <si>
    <t>Transformador de potencia trifásico 350 KVA, elevador, 0,48/2,400 kV; 60 Hz, YDn5,3,48% tensión cc. Icc. 2,419 kA Tipo seco Norma NTC 3654</t>
  </si>
  <si>
    <t>Celda para el transformador de potencia de 350 KVA, incluye accesorios de conexión. Incluye sensor de temperatura, borneras e iluminación interior, norma CODENSA CTS 518-2. De acuerdo a RETIE</t>
  </si>
  <si>
    <t>Instalación de la celda del transformador de 350 KVA, incluye equipo para instalación del tansformador y conexionado de la totalidad de accesorios suministrados.</t>
  </si>
  <si>
    <t>Acometida eléctrica entre el transformador de 350 KVA y la celda de remonte de cables para el interruptor de protección de la acometida, en conductores 3 x 1/0 AWG, 15 kV aíslamiento XLPE - TR 100% Incluye instalación por cárcamo existente.</t>
  </si>
  <si>
    <t>Celda de protección switchgear con Interruptor de potencia del tipo vacio,mínimo 15  kV, 3 x 50 A, salida a cable, de acuerdo al Anexo 2.Celda de protección con interruptor en vacío, seccionador bajo carga en gas SF6, 01 relé de protección 50/51, 50N/51N, 03 TCs de protección y medición, 01 TC toroidal para protección homopolar, 03 VTs de protección y medición, 01 analizador de redes. En  la acometida de la Nueva Torre de control.</t>
  </si>
  <si>
    <t>Instalación de la celda de protección del ítem anterior, incluye accesorios de conexión.</t>
  </si>
  <si>
    <t>Celda de remonte de cables con barras  para conexión seccionadores de salida.</t>
  </si>
  <si>
    <t>Instalación de la celda de remonte de cables del ítem anterior.</t>
  </si>
  <si>
    <t>Celda de protección  con seccionador en SF6  mínimo 15 kV y fusibles  3 x 50 A, de acuerdo al Anexo 2. En  la acometida de la subestación D</t>
  </si>
  <si>
    <t xml:space="preserve">Celda de protección  con seccionador en SF6  mínimo 15 kV y fusibles  3 x 50 A, de acuerdo al Anexo 2. En  la acometida para el ILS - </t>
  </si>
  <si>
    <t>Acometida en media tensión en  3 conductores No. 1/0 AWG aislamiento XLPE -TR  de 5 kV para interconexión seccionador protección y Subestación D</t>
  </si>
  <si>
    <t>Instalación de la acometida ítem anterior, por canalización existente en el campo de vuelo de la pista norte del aeropuerto.</t>
  </si>
  <si>
    <t>Acometida en media tensión en  3 conductores No. 1/0 AWG aislamiento XLPE -TR  de 5 kV para interconexión Interruptor protección y celda del sistema ILS, ubicada en el  Shelter antiguo del GP.</t>
  </si>
  <si>
    <t>EQUIPO GLIDE PATH, PUNTO MEDIO Y LOCALIZADOR</t>
  </si>
  <si>
    <t>Estos equipos se instalarán en el Shelter del Glide Slope</t>
  </si>
  <si>
    <t>Instalación de la celda de remonte de cables del ítem anterior. Incluye la conexión de la acometida existente y los accesorios de conexión - terminales 5 KV cintas etc.</t>
  </si>
  <si>
    <t>Celda de protección  con seccionador en SF6  minimo 15 kV y fusibles  3 x 40 A, de acuerdo al Anexo 2. En  la acometida para hacia el GP - a ubicar en el Shelter del Glide Slope</t>
  </si>
  <si>
    <t>Celda de protección  con seccionador en SF6  mínimo 15 kV y fusibles  3 x 15 A, de acuerdo al Anexo 2. En  la acometida para hacia el Punto Medio RVR - a ubicar en el Shelter del Glide Slope</t>
  </si>
  <si>
    <t>Celda de protección  con seccionador en SF6  mínimo 15 kV y fusibles  3 x 40 A, de acuerdo al Anexo 2. En  la acometida para hacia el localizador - a ubicar en el Shelter del Glide Slope</t>
  </si>
  <si>
    <t>Instalación de la celda del ítem anterior. Incluye la conexión de la acometida existente y los accesorios de conexión - terminales 5 KV cintas etc.</t>
  </si>
  <si>
    <t>Caja de maniobra tipo intemperie, tensión de serie 15 kV, 60 Hz, con tres (3) vias SELECTIVA  con entradas y derivación de 200 A trifásica, refrigeración ONAN de acuerdo a especificaciones técnicas Anexo 2.</t>
  </si>
  <si>
    <t>Instalación de la caja de maniobra   del ítem anterior. Incluye la conexión de la acometida existente y los accesorios de conexión - terminales 5 KV cintas etc.</t>
  </si>
  <si>
    <t>CAP 2</t>
  </si>
  <si>
    <t>EQUIPOS POTENCIA SUBESTACION A/B</t>
  </si>
  <si>
    <t>Celda de protección switchgear con Interruptor de potencia del tipo vacio,mínimo 15 kV, 3 x 50 A, salida a cable, de acuerdo al Anexo 2.Celda de protección con interruptor en vacío, seccionador bajo carga en gas SF6, 01 relé de protección 50/51, 50N/51N, 03 TCs de protección y medición, 01 TC toroidal para protección homopolar, 03 VTs de protección y medición, 01 analizador de redes. En  la acometida del CGAC.</t>
  </si>
  <si>
    <t>Instalación del interruptor de potencia del ítem anterior. Incluye accesorios.</t>
  </si>
  <si>
    <t>Celda de protección switchgear con Interruptor de potencia del tipo vacio, mínimo 15 kV, 3 x 50 A, salida a cable, de acuerdo al Anexo 2.Celda de protección con interruptor en vacío, seccionador bajo carga en gas SF6, 01 relé de protección 50/51, 50N/51N, 03 TCs de protección y medición, 01 TC toroidal para protección homopolar, 03 VTs de protección y medición, 01 analizador de redes. En  la acometida Nueva Torre de Control</t>
  </si>
  <si>
    <t xml:space="preserve">GB </t>
  </si>
  <si>
    <t>Celda de protección  con seccionador en SF6  mínimo 15 kV y fusibles  3 x 40  A, de acuerdo al Anexo 2.para el transformador de la subestación A</t>
  </si>
  <si>
    <t>Celda de protección  con seccionador en SF6  mínimo 15 kV y fusibles  3 x 40  A, de acuerdo al Anexo 2.para el transformador de la subestación B</t>
  </si>
  <si>
    <t>Instalación del seccionador de potencia del ítem anterior. Incluye accesorios.</t>
  </si>
  <si>
    <t>Celda de remonte de cables con barras  para conexión seccionadores de salida, de acuerdo a diagrama unifilar.</t>
  </si>
  <si>
    <t>Celda para alojamiento del transformador de 500 KVA,  Norma CS 518</t>
  </si>
  <si>
    <t>Instalación celda de transformador y traslado de los transformadores existentes, conforme al plan de transición, desde el actual sitio a las celdas del item anterior, incluye acccesorios.</t>
  </si>
  <si>
    <t>Acometida eléctica en conductores 3 # 2/0 AWG aislamiento 15 kV XLPE entre interruptor de entrada y seccionador de proteccion transformador. (una  por seccionador y celda de remonte</t>
  </si>
  <si>
    <t xml:space="preserve">Acometida eléctrica en conductores 3 X 2/0 AWG, aislamiento 15 KV XLPE entre seccioandor de protección del transformador y transformador, incluye los accesorios de conexión - Conos preformados para interior, cinta, etc. (una por transformador) </t>
  </si>
  <si>
    <t xml:space="preserve">ML </t>
  </si>
  <si>
    <t>EQUIPOS BAJA TENSION SUBESTACION A/B</t>
  </si>
  <si>
    <t>Celda Tipo metaclad IEC 60439-1/61439-1, EN 60439-1/61439-1  con especificaciones técnicas de acuerdo al  Anexo 2, con salida a cable. Para tren de 480 V  en la subestación, con interruptor tripolar tipo abierto de 630 Amperios.</t>
  </si>
  <si>
    <t>Transferencia automática PLANTA RED de 500 KVA, con interruptores abiertos, enclave electroico y mecanico, con módulo de control de acuerdo a especificaciones técnicas Anexo 2., 480/277 V 60 HZ</t>
  </si>
  <si>
    <t>Instalación de la transferencia del ítem anterior, incluyen los accesorios de conexión. Terminales, cintas, configuración y software de control y monitoreo.</t>
  </si>
  <si>
    <t>Tablero  tipo metalclad  compartimentada, con tres (3)  interruptores de 630/800 A tipo abierto, para acople de barras entre subestación A y Subestación B, funcionamiento conforme al Anexo 2, con sistema de control automático por PLC  con bobina de mínima tensión, cierre apertura, motorizado y control automático, cumplimiento ensayos y certificación de acuerdo a Normas IEC 60429 - 1 e IEC 61439 1 y 2- Diagrama unifilar</t>
  </si>
  <si>
    <t>instalación del tablero del ítem anterior, incluye accesorios de conexión, software de contro PLC, configuración y puesta en marcha.</t>
  </si>
  <si>
    <t>Tablero de distribución general tipo switchboard,  de 18 circuitos autosoportado , cumplimiento ensayos y certificación de acuerdo a Normas IEC 60429 - 1 e IEC 61439 1 y 2, 18 circuitos con interruptores termomagnéticos de caja moldeada (60A - 80A) instantaneos y totalizador. (100-630 A regulable) de acuerdo a diagrama unifilar, instalado en la  Subestación A 480/277 V, 60 HZ, protección DPS tipo I + II 80 kA 6 y analizador de medida con puerto de comunicaciones.</t>
  </si>
  <si>
    <t>Instalación del tablero  del ítem anterior, incluyen los accesorios de conexión. Terminales, cintas, etc. Traslado de acometida de alimentación para el tablero de reguladores.</t>
  </si>
  <si>
    <t>Tablero de distribución general tipo switchboard autosoportado, de 18 cuitcuitos, cumplimiento ensayos y certificación de acuerdo a Normas IEC 60429 - 1 e IEC 61439 1 y 2, 18 circuitos con interruptores termomagnéticos de caja moldeada (60A - 80A) instantaneos y totalizador. (100-630 A regulable) de acuerdo a diagrama unifilar, instalado en la  Subestación B, 480/277 V, 60 HZ, Protección DPS tipo I + II 80 kA y analizador de medida con puerto de comunicación.</t>
  </si>
  <si>
    <t>Instalación del tablero  del ítem anterior, incluyen los accesorios de conexión. Terminales, cintas, etc. Traslado de acometida de alimentación para el tablero de reguladores. Conforme a diagrama unifilar.</t>
  </si>
  <si>
    <t>Celda con seccionador de protección, con fusibles del tipo HH para nivel de tensión 4.160 voltios (/,2 KV) para la acometida del sistema ILS</t>
  </si>
  <si>
    <t>Celda para transformador de 40 KVA, 480/4160 voltios para el sistema ILS</t>
  </si>
  <si>
    <t>Traslado del transformador de 40 KVA del  ILS, de acuerdo a plan de transición. Incluye accesorios de conexionado.</t>
  </si>
  <si>
    <t>ACOMETIDAS ELECTRICAS BAJA TENSION S/E A/B</t>
  </si>
  <si>
    <t>Para los siguientes equipos se debe incluir la instalación en cada uno de los ITEMES</t>
  </si>
  <si>
    <t>Acometida eléctrica en 8 conductores 400 MCM para interconexión entre tableros de distribución, transformadores y transferencias.  2 x(3 x 400 MCM+ 1 x 400 MCM)</t>
  </si>
  <si>
    <t>Acometida eléctrica en 8 conductores 400 MCM para interconexión entre transferencias e interuptor de los grupos electrógenos. 2 x(3 x 400 MCM+ 1 x 400 MCM)</t>
  </si>
  <si>
    <t>Acometida eléctrica en 2 conductores 2 X 10 AWG conexión entre Tablero de distribución y reguladores de corriente.</t>
  </si>
  <si>
    <t>Acometida eléctrica en 4 conductores 4/0 AWG  para interconexión entre tableros de distibución y UPS ( Principal y by Pass) -Plan de tansición</t>
  </si>
  <si>
    <t>Acometida eléctrica en 3 conductores 4 AWG conexión entre Tablero de distribución  UPS y sistemas aeronáuticos y  Tablero de distribución UPS y tableros de distribución AYUDAS VISUALES Plan de transicion</t>
  </si>
  <si>
    <t>Acometida eléctrica en 2 conductores 2 X 6 AWG conexión entre Tablero de distribución y sistemas aeronáuticos (ILS, luces de destello, etc) Plan de transición</t>
  </si>
  <si>
    <t>Bandeja portacable de 50 cm tipo semipesada, incluye accesorios de ensamble, Iincluye 15 curvas. -7 horizontales y 8 verticales. Para acometidas en las las subestaciones</t>
  </si>
  <si>
    <t>INGENIERIA Y SERVICIOS</t>
  </si>
  <si>
    <t>Servicios de Ingenieria eléctrica, incluyendo cálculos de protecciones, coordinación de protecciones e integración al sistema SCADA existente.</t>
  </si>
  <si>
    <t>SUBTOTAL</t>
  </si>
  <si>
    <t>IVA 19 %</t>
  </si>
  <si>
    <t>TOTAL 1</t>
  </si>
  <si>
    <t>AMPLIACION SUBESTACION  S/E A/B</t>
  </si>
  <si>
    <t>Ampliación de la subestación A/B de cuerdo al plano adjunto, en materiales y terminados y altura iguales a los existentes. 40 M2 de planta.</t>
  </si>
  <si>
    <t>Retiro  del tanque de combustible existente, construcción de foso y trampa de grasas y limpieza y mantenimiento del tanque y suministro de tanque de 2.000 GL, incluye sistema de conexión a los tanques diarios y sistema de bombeo para llenado.</t>
  </si>
  <si>
    <t>Cámara de inspección CODENSA CS - 275 de acuerdo a plano de planta de la subestación.</t>
  </si>
  <si>
    <t>Canalización en 6 ductos de 6" PVC del tipo pesado, incluye excavación de zanja. Ductos de PVC, lecho de arena, llenado de zanja con material de relleno y disposición de escombros. Norma CODENSA - CS  212</t>
  </si>
  <si>
    <t>ADMINISTRACION (%)</t>
  </si>
  <si>
    <t>UTILIDAD (%)</t>
  </si>
  <si>
    <t>IVA SOBRE UTILIDAD (%)</t>
  </si>
  <si>
    <t>TOTAL 2</t>
  </si>
  <si>
    <t>TOTAL PROYECTO (1) + (2)</t>
  </si>
  <si>
    <t>INFORME QUINCENAL PLANEACION DEL PROYECTO</t>
  </si>
  <si>
    <t>3 de 6</t>
  </si>
  <si>
    <r>
      <t xml:space="preserve">PRINCIPALES ACTIVIDADES  </t>
    </r>
    <r>
      <rPr>
        <b/>
        <sz val="11"/>
        <color rgb="FF000000"/>
        <rFont val="Calibri"/>
        <family val="2"/>
      </rPr>
      <t>OBRA</t>
    </r>
    <r>
      <rPr>
        <sz val="11"/>
        <color rgb="FF000000"/>
        <rFont val="Calibri"/>
        <family val="2"/>
      </rPr>
      <t xml:space="preserve">  PARA LA PRÓXIMA QUINCENA</t>
    </r>
  </si>
  <si>
    <t>P</t>
  </si>
  <si>
    <r>
      <t xml:space="preserve">PRINCIPALES ACTIVIDADES  </t>
    </r>
    <r>
      <rPr>
        <b/>
        <sz val="11"/>
        <color rgb="FF000000"/>
        <rFont val="Calibri"/>
        <family val="2"/>
      </rPr>
      <t>HSEQ</t>
    </r>
    <r>
      <rPr>
        <sz val="11"/>
        <color rgb="FF000000"/>
        <rFont val="Calibri"/>
        <family val="2"/>
      </rPr>
      <t xml:space="preserve">  PARA LA PRÓXIMA QUINCENA</t>
    </r>
  </si>
  <si>
    <t>Planeamiento:</t>
  </si>
  <si>
    <t>SUMINISTROS OBRA</t>
  </si>
  <si>
    <t>SUMINISTROS NACIONALES</t>
  </si>
  <si>
    <t>Elementos de protección personal</t>
  </si>
  <si>
    <t>SUMINISTROS INTERNACIONALES</t>
  </si>
  <si>
    <t>EJECUCIÓN OBRA</t>
  </si>
  <si>
    <t>Entregable 2:</t>
  </si>
  <si>
    <t xml:space="preserve">COMENTARIOS </t>
  </si>
  <si>
    <t xml:space="preserve">                  INFORME QUINCENAL POR PORCENTAJE DE</t>
  </si>
  <si>
    <t>AVANCE FISICO DESARROLLADO</t>
  </si>
  <si>
    <t>4 de 6</t>
  </si>
  <si>
    <t>Avance Ampliación</t>
  </si>
  <si>
    <t>Avance Cables</t>
  </si>
  <si>
    <t>Avance Tableros</t>
  </si>
  <si>
    <t>INFORME QUINCENAL HORAS HOMBRE</t>
  </si>
  <si>
    <t>REALES POR DISCIPLINA</t>
  </si>
  <si>
    <t>5 de 6</t>
  </si>
  <si>
    <t>QUINCENAS</t>
  </si>
  <si>
    <t>DISCIPLINA</t>
  </si>
  <si>
    <t>hH. Acumulado</t>
  </si>
  <si>
    <t>Administración</t>
  </si>
  <si>
    <t>Montaje</t>
  </si>
  <si>
    <t>1H</t>
  </si>
  <si>
    <t>h/H  Directas</t>
  </si>
  <si>
    <t>H</t>
  </si>
  <si>
    <t>h/m</t>
  </si>
  <si>
    <t>meses</t>
  </si>
  <si>
    <t>ene</t>
  </si>
  <si>
    <t>feb</t>
  </si>
  <si>
    <t>mar</t>
  </si>
  <si>
    <t>abr</t>
  </si>
  <si>
    <t>may</t>
  </si>
  <si>
    <t>jun</t>
  </si>
  <si>
    <t>jul</t>
  </si>
  <si>
    <t>ago</t>
  </si>
  <si>
    <t>sep</t>
  </si>
  <si>
    <t>oct</t>
  </si>
  <si>
    <t>nov</t>
  </si>
  <si>
    <t>dic</t>
  </si>
  <si>
    <t>Instalacion Cables</t>
  </si>
  <si>
    <t>h/H</t>
  </si>
  <si>
    <t>Instalacion Tableros</t>
  </si>
  <si>
    <t>obra civil</t>
  </si>
  <si>
    <t>h/H  Indirectas</t>
  </si>
  <si>
    <t>Residente</t>
  </si>
  <si>
    <t>Hseq</t>
  </si>
  <si>
    <t>Administrador</t>
  </si>
  <si>
    <t>Director</t>
  </si>
  <si>
    <t>INFORME QUINCENAL HSEQ</t>
  </si>
  <si>
    <t>6 de 6</t>
  </si>
  <si>
    <t>SEGURIDAD EN EL TRABAJO</t>
  </si>
  <si>
    <t>Tasa de Frecuencia</t>
  </si>
  <si>
    <t>N° de tareas no realizadas</t>
  </si>
  <si>
    <t>N° Accidentes sin perdida de tiempo</t>
  </si>
  <si>
    <t>N° de accidentes con perdida de tiempo</t>
  </si>
  <si>
    <t>N° de charlas de seguridad</t>
  </si>
  <si>
    <t>Metas en esta quincena</t>
  </si>
  <si>
    <t>Datos quincena anterior</t>
  </si>
  <si>
    <t>Datos quincena actual</t>
  </si>
  <si>
    <t>Acumulados del proyecto</t>
  </si>
  <si>
    <t>PLAN DE CALIDAD:</t>
  </si>
  <si>
    <t>Prevención de eventos</t>
  </si>
  <si>
    <t>Proyección de ensayos</t>
  </si>
  <si>
    <t>Calibraciones y certificaciones</t>
  </si>
  <si>
    <t>Actas de reunión</t>
  </si>
  <si>
    <t>Manejo de formatos</t>
  </si>
  <si>
    <t>ESTADISTICAS DE SALUD OCUPACIONAL :</t>
  </si>
  <si>
    <t>Concepto</t>
  </si>
  <si>
    <t>Última fecha reportada</t>
  </si>
  <si>
    <t>Acumulado anterior</t>
  </si>
  <si>
    <t>Periodo</t>
  </si>
  <si>
    <t>Acumulado del periodo</t>
  </si>
  <si>
    <t>% Porcentaje</t>
  </si>
  <si>
    <t>TOTAL ACCIDENTES</t>
  </si>
  <si>
    <t>dd-mm</t>
  </si>
  <si>
    <t>xxAT</t>
  </si>
  <si>
    <t>de-mm-aa/de-mm-aa</t>
  </si>
  <si>
    <t>xat</t>
  </si>
  <si>
    <t>Con perdida de tiempo</t>
  </si>
  <si>
    <t>----</t>
  </si>
  <si>
    <t>Sin perdida de tiempo</t>
  </si>
  <si>
    <t>---</t>
  </si>
  <si>
    <t>TOTAL DIAS PERDIDOS</t>
  </si>
  <si>
    <t>Por accidente</t>
  </si>
  <si>
    <t>Por enfermedad</t>
  </si>
  <si>
    <t>OBSERVACIONES:</t>
  </si>
  <si>
    <t>MEJORA ASPECTOS DEL MEDIO AMBIENTE</t>
  </si>
  <si>
    <t>Acum. Anterior $</t>
  </si>
  <si>
    <t>Ejecutado Total $</t>
  </si>
  <si>
    <t>Ejecutado en corte $</t>
  </si>
  <si>
    <t>HORAS HOMBRE  EJECUTADAS  POR  DISCIPLINA</t>
  </si>
  <si>
    <t>Planeamiento próxima quincena:</t>
  </si>
  <si>
    <t>FPC-005-02</t>
  </si>
  <si>
    <t>HOJA DE INFORMACIÓN FOTOGRÁFICA</t>
  </si>
  <si>
    <t>Fecha de creación:</t>
  </si>
  <si>
    <t>Fecha de Modificación:</t>
  </si>
  <si>
    <t>Página:</t>
  </si>
  <si>
    <t>1 de 1</t>
  </si>
  <si>
    <t>PROYECTO O AREA:</t>
  </si>
  <si>
    <t>Subestaciones Aeropuerto</t>
  </si>
  <si>
    <t>ASPECTO RELACIONADO:</t>
  </si>
  <si>
    <t>SEGURIDAD Y SALUD EN EL TRABAJO</t>
  </si>
  <si>
    <t>X</t>
  </si>
  <si>
    <t>AMBIENTAL</t>
  </si>
  <si>
    <t>CALIDAD</t>
  </si>
  <si>
    <t>SOCIAL</t>
  </si>
  <si>
    <t>Lugar:</t>
  </si>
  <si>
    <t xml:space="preserve">Frente de obra </t>
  </si>
  <si>
    <t xml:space="preserve">Fecha de la foto:  </t>
  </si>
  <si>
    <t xml:space="preserve">Hora del día: </t>
  </si>
  <si>
    <t xml:space="preserve">Ubicación: </t>
  </si>
  <si>
    <t>Aeropuerto- subestación AB</t>
  </si>
  <si>
    <t>Descripción de la foto:</t>
  </si>
  <si>
    <t xml:space="preserve">Registro de la documentación del vehículo operativo en el frente de obra - Camioneta amarok volskwagen - Licencia de transito y soat </t>
  </si>
  <si>
    <t>ELABORÓ</t>
  </si>
  <si>
    <t>REVISÓ</t>
  </si>
  <si>
    <t>Vo Bo.</t>
  </si>
  <si>
    <t>NOMBRE:</t>
  </si>
  <si>
    <t>Roberto Nieto</t>
  </si>
  <si>
    <t>CARGO:</t>
  </si>
  <si>
    <t>Ingeniero Residente</t>
  </si>
  <si>
    <t>FIRMA:</t>
  </si>
  <si>
    <t xml:space="preserve">FECHA: </t>
  </si>
  <si>
    <t>Aeronáutica civil, subestación AB</t>
  </si>
  <si>
    <t>x</t>
  </si>
  <si>
    <t xml:space="preserve">Aeropuerto- Subestación AB </t>
  </si>
  <si>
    <t xml:space="preserve">Aeropuerto - Subestación AB </t>
  </si>
  <si>
    <t>Aeropuerto - subestación AB</t>
  </si>
  <si>
    <t>Aeropuerto- Subestación AB</t>
  </si>
  <si>
    <t>Sin reporte</t>
  </si>
  <si>
    <t>El suministro de agua y energía es posible debido al punto de agua y energía  suministrado por las instalaciones del cliente, sin embrago no se tienen datos evaluables del consumo</t>
  </si>
  <si>
    <t xml:space="preserve">Se realiza diligenciamiento de control de combustible consumido por los vehículos del proyecto, afín de hacer el calculo de la huella de carbono del proyecto al termino del mismo. </t>
  </si>
  <si>
    <t>Las afectaciones al medio ambiente por ruido no constituyen un impacto significativo por la ejecución del proyecto</t>
  </si>
  <si>
    <t xml:space="preserve">Durante la ejecución de actividades inherentes a la obra no se afectan fuentes hídricas aledañas ni cuerpos de agua, pues la ubicación no linda con ninguna de las mencionadas </t>
  </si>
  <si>
    <t>Instalación de celdas SF6 subestaciones Nueva Torre</t>
  </si>
  <si>
    <t xml:space="preserve">Confirmación en campo distancias de ductos </t>
  </si>
  <si>
    <t>las ducterias existentes son insuficientes para las acometidas a realizar</t>
  </si>
  <si>
    <t>realizar nuevos ductos</t>
  </si>
  <si>
    <t>Acometidas a transformadores subestación Nueva torre</t>
  </si>
  <si>
    <t xml:space="preserve">Para el consumo de agua potable se hace la compra de botellones de agua y se cuenta con análisis microbiológico y físicos de agua allegados por el proveedor </t>
  </si>
  <si>
    <t xml:space="preserve">Se presentó  el informe técnico de las subestaciones A, B y Nueva torre. Pendiente el informe técnico de las subestaciones C y D, hasta que se ingrese a las dos subestaciones. </t>
  </si>
  <si>
    <t>Faltan ductos para tendido de cables</t>
  </si>
  <si>
    <t>Cables de BT y MT</t>
  </si>
  <si>
    <t>Durante la ejecución de labores no se reportan afectaciones a la cobertura vegetal o fauna aledaña al proyecto.</t>
  </si>
  <si>
    <t>Durante el periodo informado  se genera  material aprovechable, el cual se almacena para su disposición con fundación de recicladores puerta de oro.</t>
  </si>
  <si>
    <t xml:space="preserve"> Definir la construcción de ducterías y cajas</t>
  </si>
  <si>
    <t>Verificación de continuidad y aislamiento de equipos</t>
  </si>
  <si>
    <t>Se realiza reutilización de contenedor metálico para el almacenamiento de residuos metálicos generados en el proyecto</t>
  </si>
  <si>
    <t>Instalación de equipos en Ampliación de la subestación A/B</t>
  </si>
  <si>
    <t>Se ubicaron las celdas de media tensión en la ampliación de la subestación A/B.  Se armaron las celdas para protección de los transformadores de 500kVA</t>
  </si>
  <si>
    <t>En espera de realizar las nuevas ducterias para rutas de cables a las subestaciones C y D</t>
  </si>
  <si>
    <t>Instalación de acometidas de baja y media tensión en la subestación Nueva Torre</t>
  </si>
  <si>
    <t xml:space="preserve">Subestación A / B -  </t>
  </si>
  <si>
    <t>Se presento el informe técnico de subestaciones A, B y Nueva torre.  Esta pendiente la verificación de actividades en la subestación C, D, y rutas de acometidas.  Se ejecutaran una vez se ingrese  a las Subestaciones.</t>
  </si>
  <si>
    <t>Continuamos la instalación celdas para media tensión de los transformadores de 300kVA y 350kVA</t>
  </si>
  <si>
    <t>Se están instalado los equipos de acuerdo a la disposición de tableros  aprobada, por parte de los supervisores de la Aeronáutica</t>
  </si>
  <si>
    <t xml:space="preserve">OBJETIVO:   ADQUIRIR, INSTALAR, REMODELACIÓN Y PONER EN SERVICIO SUBESTACIÓN ELECTRICA PARA EL AEROPUERTO EL DORADO
</t>
  </si>
  <si>
    <t>ROBERTO NIETO RODRIGUEZ</t>
  </si>
  <si>
    <t>Personal Indirecto:  1 Administrador + 1 Director + 1 Residente  + 1 Hseq   &amp;     Personal Directo: 3 operarios</t>
  </si>
  <si>
    <t>Aterrizar bandejas en plantas subestación A, B</t>
  </si>
  <si>
    <t>Se aterrizo toda la bandeja para acometidas desde las plantas a los cárcamos</t>
  </si>
  <si>
    <t>Pruebas para conexión de equipos</t>
  </si>
  <si>
    <t>Diligenciamiento de inspecciones HSEQ</t>
  </si>
  <si>
    <t>Realización de charlas pre operacionales de acuerdo al programa de capacitación de la compañía</t>
  </si>
  <si>
    <t xml:space="preserve">Realizar inspecciones en obra </t>
  </si>
  <si>
    <t>Continuar con el marquillado de acometidas y tableros</t>
  </si>
  <si>
    <t>Preparar las áreas para intervención y excavaciones sector Catam</t>
  </si>
  <si>
    <t xml:space="preserve">Ejecutar campañas de gestión integral </t>
  </si>
  <si>
    <t>Evaluar a los integrantes del proyecto sobre conocimientos del sistema de gestión integral</t>
  </si>
  <si>
    <t>Participación en reunión de copasst</t>
  </si>
  <si>
    <t>Diligenciamiento de formatos de calidad en el proyecto</t>
  </si>
  <si>
    <t xml:space="preserve">Realizar alimentación del programa de mantenimiento de vehículos y herramientas del programa </t>
  </si>
  <si>
    <t>Realizar renovación de permisos de ingreso a los integrantes y vehículos del proyecto.</t>
  </si>
  <si>
    <t>Instalar Tebledros y celdas</t>
  </si>
  <si>
    <t xml:space="preserve">. - Se programa instalación de transformadores en la Subestación A,  B, </t>
  </si>
  <si>
    <t>Conexiones de equipos en baja tensión</t>
  </si>
  <si>
    <t>Actualización de plan de trabajo anual v7,1 Hseq en el proyecto</t>
  </si>
  <si>
    <t>Acompañar a los trabajadores en caso de realizar labores dentro de las pistas</t>
  </si>
  <si>
    <t>A la fecha no se ha dado lugar para accidentes laborales</t>
  </si>
  <si>
    <t>Lorena Gonzalez</t>
  </si>
  <si>
    <t>Coordinadora HSEQ</t>
  </si>
  <si>
    <t>Se realiza inspección , desinfección equipo y herramientas del proyecto, de acuerdo al protocolo de trabajo en estado de emergencia se realizan desinfecciones y limpieza de la herramienta  y equipos manipulados.</t>
  </si>
  <si>
    <t>Contenedor Administrativo</t>
  </si>
  <si>
    <t xml:space="preserve">Se realiza verificación de elementos de protección personal durante la ejecución de las labores. </t>
  </si>
  <si>
    <t>Se realizan jornadas de limpieza de manera diaria, desinfección en áreas comunes , vehículos y herramientas</t>
  </si>
  <si>
    <t xml:space="preserve">Subestación A / B -  Planta Disico </t>
  </si>
  <si>
    <t>16 octubre 2020  -  31 octubre 2020</t>
  </si>
  <si>
    <t>En este periodo se tramitaron permisos de ingreso para una camioneta, un camión pequeño y cuatro personas</t>
  </si>
  <si>
    <t>Pendiente el ingreso a la subestación D.</t>
  </si>
  <si>
    <t xml:space="preserve">Traslado de transformador 500kVA           Subestación A </t>
  </si>
  <si>
    <t xml:space="preserve">Se inicia el traslado de equipos de media tensión, desde la subestación A hacia la ampliación de subestaciones A y B </t>
  </si>
  <si>
    <t>Control de llenado tanques combustible</t>
  </si>
  <si>
    <t>Verificado  funcionamiento, pendiente adjuntar diagramas y planos de conexionado</t>
  </si>
  <si>
    <t>Se termino la instlación de celdas en donde se tiene la subestación Nueva torre</t>
  </si>
  <si>
    <t>Instalación de equipos en subestación A</t>
  </si>
  <si>
    <t>Recibo de Tableros y celdas para subestación A</t>
  </si>
  <si>
    <t xml:space="preserve">20/oct/20   y   27/oct/2020  </t>
  </si>
  <si>
    <t>DESCRIPCIÓN:  Desconexión de banco de transformadores en subestación A.  Alistamiento de transformador de 500kVA para traslado.  Instalación de deldas de remonte y protección en subestación A.</t>
  </si>
  <si>
    <t>Realizar seguimiento a las campañas que se tienen en el proyecto, cuidado de manos y prevención ante el covid-19</t>
  </si>
  <si>
    <t>Campaña a nivel nacional de reciclar las embolturas, con esta ayuda buscamos que la fundacion pueda cumplir sus metas de construir casas con ladrillos de papel reciclado.</t>
  </si>
  <si>
    <t>Punto de encuentro trabajadores</t>
  </si>
  <si>
    <t>Se realiza seguimiento a los trabajadores sobre control de síntomas asociados  a covid 19, para lo cual se utiliza termómetro sin contacto para el seguimiento de la temperatura corporal y se lleva el registro diario de entrada y salida al personal asistente a obra. Para fortalecer las medidas de bioseguridad de acuerdo a la campaña de prevención de covid-19 la toma de temperatura se realiza antes de ingresar al vehículo que nos transporta y se realiza la encuesta de sintomatología.</t>
  </si>
  <si>
    <t xml:space="preserve"> 7:45 a.m -4:40:00 p. m.</t>
  </si>
  <si>
    <t>Se realiza Jornada de orden y aseo al container administrativo y en las sub estaciones.</t>
  </si>
  <si>
    <t>Contenedor Administrativo-Subestación.</t>
  </si>
  <si>
    <t>Subestación nueva torre</t>
  </si>
  <si>
    <t>Se desenergizo el transformador que se encuentra en la subestación nueva torre y proceder a retirar los cables de conexión con la celda para cambiarla de lugar en la subestación..</t>
  </si>
  <si>
    <t>Punto de encuentro</t>
  </si>
  <si>
    <t>15/10/2020   22/10/2020</t>
  </si>
  <si>
    <t>Se realiza capacitación en simulacro de autoportección y estilos de vida saludable virtual con la colaboración del la ARL colmena.</t>
  </si>
  <si>
    <t>container administrativo</t>
  </si>
  <si>
    <t>Se solicito la ampliación de los carnets de los vehículos que se tienen en el proyecto, para los permisos de ingreso a las áreas restringidas. Ya se encuentran vigentes.</t>
  </si>
  <si>
    <t>19-10-2020 20/10/2020</t>
  </si>
  <si>
    <t>Container Administrativa</t>
  </si>
  <si>
    <t>Sede Disico -HSEQ</t>
  </si>
  <si>
    <t>Container administrativo- Sede Disico HSEQ</t>
  </si>
  <si>
    <t>Se da inicio y se divulga al personal la camapaña preventiva ante el covid-19 en el proyecto, con la meta establecida de 0 contagiados hasta finalizar el proyecto. Adicionamente se fabricaron dos dispensadores de uno de gel y jabón con material reciclable.</t>
  </si>
  <si>
    <t>20/10/2020 - 22/10/2020 - 30/10/2020</t>
  </si>
  <si>
    <t xml:space="preserve">DESCRIPCIÓN:  Se realizó el simulacro nacional de autoprotección y evacuación, en el caso del proyecto si evacuamos al punto de encuentro, debido a que el número de trabajadores es bajo y se podian mantener los protocolos de bioseguridad (distanciamiento social y uso de tapabocas), el evento se realizo el día 22-10-2020.                                                                                                                            Se da inicio a la campaña de prevención ante el covid-19 contando con el apoyo de todos los trabajadores del proyecto para cumplir la meta de 0 contagiados. Adicionalmente se realiza la prueba de covid-19 antígeno al personal del proyecto.                                                                 </t>
  </si>
  <si>
    <t>Se capacitara a los brigadistas del proyecto  para conocer la metodologia en tema de accidentes laborales.                                                                                                                                                                                                                                                                            Se realiza evaluaciones de conocimientos en la segunda semana sobre riesgo eléctrico.
Se realiza socialización y diligenciamiento de análisis de trabajo seguro semanalmente. 
Se realizan charlas pre operacionales diarias sobre temas de prevención en seguridad y salud en el trabajo, calidad, y medio ambiente, también se realizan charlas sobre medidas de prevención en el estado de emergencia. 
Se realizan controles de temperatura y sintomatología a los asistentes del proyecto de manera diaria al inicio y al termino del turno laboral.
Se realiza seguimiento del consumo de combustible en el proyecto, para el calculo de la huella ambiental de la compañía. 
Se realizan inspecciones planeadas para el periodo en el programa de inspecciones.
Se realiza la actualización del archivo "plan de trabajo anual" para el seguimiento de la gestión integral en el proyecto.
Se realiza actualización de la matriz de aspectos e impactos ambientales en el proyecto.                                                                                                                                                           Se realizara seguimiento a las campañas establecidas en el proyecto cuidado de manos y prevención ante el COVID-19.                                                                                                           Se realizaron las pruebas de covid-19 antígeno al personal del proyecto, los resultados se conoceran en dos días aproximadamente.</t>
  </si>
  <si>
    <t>Resultados de las pruebas de covid-19 antígeno realizado al personal del proyecto.</t>
  </si>
  <si>
    <t xml:space="preserve">Se realizo el simulacro nacional de autoprotección y evacuación, en el caso del proyecto evacuamos al punto de encuentro debido a que el número de trabajadores es bajo y se podrían mantener los protocolos de bioseguridad (distanciamiento y uso de tapabocas), el evento se realizó el día 22-10-2020.   </t>
  </si>
  <si>
    <t>El dia de hoy se tomaron muestras para la prueba antígeno de covid-19 en las instalaciones de Disico, esto con el fin de revisar el cuadro epidemiologico debido a casos que se han presentado en la empresa.</t>
  </si>
  <si>
    <t xml:space="preserve"> REVISADO POR:</t>
  </si>
  <si>
    <t>JUAN CARLOS MANCERA MORENO</t>
  </si>
  <si>
    <t>Supervisor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</si>
</sst>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164" formatCode="[$-240A]General"/>
    <numFmt numFmtId="165" formatCode="0.0%"/>
    <numFmt numFmtId="166" formatCode="[$-1540A]dd\-mmm\-yy;@"/>
    <numFmt numFmtId="167" formatCode="&quot; &quot;&quot;$&quot;#,##0&quot; &quot;;&quot;-&quot;&quot;$&quot;#,##0&quot; &quot;;&quot; &quot;&quot;$&quot;&quot;- &quot;;&quot; &quot;@&quot; &quot;"/>
    <numFmt numFmtId="168" formatCode="&quot; &quot;&quot;$&quot;#,##0.00&quot; &quot;;&quot;-&quot;&quot;$&quot;#,##0.00&quot; &quot;;&quot; &quot;&quot;$&quot;&quot;-&quot;00&quot; &quot;;&quot; &quot;@&quot; &quot;"/>
    <numFmt numFmtId="169" formatCode="0.000%"/>
    <numFmt numFmtId="170" formatCode="0.000000%"/>
    <numFmt numFmtId="171" formatCode="&quot; &quot;&quot;$&quot;#,##0&quot; &quot;;&quot;-&quot;&quot;$&quot;#,##0&quot; &quot;;&quot; &quot;&quot;$&quot;&quot;-&quot;00&quot; &quot;;&quot; &quot;@&quot; &quot;"/>
    <numFmt numFmtId="172" formatCode="[$-240A]0%"/>
    <numFmt numFmtId="173" formatCode="[$€-409]&quot; &quot;#,##0.00&quot; &quot;;[$€-409]&quot; (&quot;#,##0.00&quot;)&quot;;[$€-409]&quot; -&quot;#&quot; &quot;"/>
    <numFmt numFmtId="174" formatCode="#,##0.00&quot;    &quot;;&quot;-&quot;#,##0.00&quot;    &quot;;&quot; -&quot;#&quot;    &quot;;@&quot; &quot;"/>
    <numFmt numFmtId="175" formatCode="#,##0.00&quot; &quot;;&quot; (&quot;#,##0.00&quot;)&quot;;&quot; -&quot;#&quot; &quot;;@&quot; &quot;"/>
    <numFmt numFmtId="176" formatCode="General;&quot;-&quot;#,##0&quot;    &quot;;&quot; -&quot;#&quot;    &quot;"/>
    <numFmt numFmtId="177" formatCode="&quot; &quot;#,##0.00&quot; &quot;;&quot;-&quot;#,##0.00&quot; &quot;;&quot; -&quot;00&quot; &quot;;&quot; &quot;@&quot; &quot;"/>
    <numFmt numFmtId="178" formatCode="&quot; $ &quot;#,##0.00&quot; &quot;;&quot; $ (&quot;#,##0.00&quot;)&quot;;&quot; $ -&quot;#&quot; &quot;;@&quot; &quot;"/>
    <numFmt numFmtId="179" formatCode="[$$-240A]#,##0.00;[Red]&quot;(&quot;[$$-240A]#,##0.00&quot;)&quot;"/>
    <numFmt numFmtId="180" formatCode="&quot;$&quot;#,##0.00"/>
    <numFmt numFmtId="181" formatCode="dd/mmm/yyyy"/>
    <numFmt numFmtId="182" formatCode="d&quot; de &quot;mmm&quot; de &quot;yy"/>
  </numFmts>
  <fonts count="53">
    <font>
      <sz val="11"/>
      <color rgb="FF000000"/>
      <name val="Arial"/>
      <family val="2"/>
    </font>
    <font>
      <sz val="11"/>
      <color rgb="FF000000"/>
      <name val="Arial"/>
      <family val="2"/>
    </font>
    <font>
      <sz val="11"/>
      <color rgb="FF000000"/>
      <name val="Calibri"/>
      <family val="2"/>
    </font>
    <font>
      <sz val="10"/>
      <color rgb="FF000000"/>
      <name val="Arial"/>
      <family val="2"/>
    </font>
    <font>
      <u/>
      <sz val="11"/>
      <color rgb="FF0000FF"/>
      <name val="Calibri"/>
      <family val="2"/>
    </font>
    <font>
      <b/>
      <i/>
      <sz val="16"/>
      <color rgb="FF000000"/>
      <name val="Arial"/>
      <family val="2"/>
    </font>
    <font>
      <sz val="10"/>
      <color rgb="FF000000"/>
      <name val="Calibri"/>
      <family val="2"/>
    </font>
    <font>
      <b/>
      <i/>
      <u/>
      <sz val="11"/>
      <color rgb="FF000000"/>
      <name val="Arial"/>
      <family val="2"/>
    </font>
    <font>
      <b/>
      <sz val="10"/>
      <color rgb="FF000000"/>
      <name val="Calibri "/>
    </font>
    <font>
      <b/>
      <sz val="11"/>
      <color rgb="FF000000"/>
      <name val="DejaVu Sans"/>
    </font>
    <font>
      <sz val="11"/>
      <color rgb="FF000000"/>
      <name val="DejaVu Sans"/>
    </font>
    <font>
      <b/>
      <sz val="10"/>
      <color rgb="FF000000"/>
      <name val="DejaVu Sans"/>
    </font>
    <font>
      <b/>
      <sz val="11"/>
      <color rgb="FF000000"/>
      <name val="Calibri"/>
      <family val="2"/>
    </font>
    <font>
      <b/>
      <i/>
      <sz val="10"/>
      <color rgb="FF000000"/>
      <name val="Calibri"/>
      <family val="2"/>
    </font>
    <font>
      <b/>
      <sz val="10"/>
      <color rgb="FF000000"/>
      <name val="Calibri"/>
      <family val="2"/>
    </font>
    <font>
      <sz val="9"/>
      <color rgb="FF000000"/>
      <name val="Arial"/>
      <family val="2"/>
    </font>
    <font>
      <b/>
      <sz val="11"/>
      <color rgb="FF000000"/>
      <name val="Arial"/>
      <family val="2"/>
    </font>
    <font>
      <b/>
      <sz val="8"/>
      <color rgb="FF000000"/>
      <name val="Arial"/>
      <family val="2"/>
    </font>
    <font>
      <sz val="8"/>
      <color rgb="FF000000"/>
      <name val="Arial"/>
      <family val="2"/>
    </font>
    <font>
      <b/>
      <sz val="10"/>
      <color rgb="FF0000FF"/>
      <name val="Calibri"/>
      <family val="2"/>
    </font>
    <font>
      <b/>
      <sz val="11"/>
      <color rgb="FF0000FF"/>
      <name val="Calibri"/>
      <family val="2"/>
    </font>
    <font>
      <b/>
      <sz val="12"/>
      <color rgb="FF000000"/>
      <name val="Calibri"/>
      <family val="2"/>
    </font>
    <font>
      <b/>
      <i/>
      <sz val="16"/>
      <color rgb="FFBFBFBF"/>
      <name val="Calibri"/>
      <family val="2"/>
    </font>
    <font>
      <sz val="10"/>
      <color rgb="FF000000"/>
      <name val="Calibri "/>
    </font>
    <font>
      <b/>
      <sz val="10"/>
      <color rgb="FF000000"/>
      <name val="Wingdings 2"/>
      <family val="1"/>
      <charset val="2"/>
    </font>
    <font>
      <b/>
      <sz val="10"/>
      <color rgb="FF000000"/>
      <name val="Arial"/>
      <family val="2"/>
    </font>
    <font>
      <b/>
      <sz val="9"/>
      <color rgb="FF000000"/>
      <name val="Arial"/>
      <family val="2"/>
    </font>
    <font>
      <sz val="10"/>
      <color rgb="FF000000"/>
      <name val="DejaVu Sans"/>
    </font>
    <font>
      <b/>
      <i/>
      <sz val="11"/>
      <color rgb="FF000000"/>
      <name val="Arial"/>
      <family val="2"/>
    </font>
    <font>
      <b/>
      <sz val="7"/>
      <color rgb="FF000000"/>
      <name val="Arial"/>
      <family val="2"/>
    </font>
    <font>
      <b/>
      <sz val="11"/>
      <color rgb="FF000000"/>
      <name val="Wingdings 2"/>
      <family val="1"/>
      <charset val="2"/>
    </font>
    <font>
      <i/>
      <sz val="10"/>
      <color rgb="FF000000"/>
      <name val="Calibri"/>
      <family val="2"/>
    </font>
    <font>
      <sz val="10.5"/>
      <color indexed="8"/>
      <name val="DejaVu Sans"/>
      <family val="2"/>
      <charset val="1"/>
    </font>
    <font>
      <b/>
      <sz val="10"/>
      <color indexed="8"/>
      <name val="DejaVu Sans"/>
      <family val="2"/>
      <charset val="1"/>
    </font>
    <font>
      <sz val="10"/>
      <color indexed="8"/>
      <name val="DejaVu Sans"/>
      <family val="2"/>
      <charset val="1"/>
    </font>
    <font>
      <b/>
      <sz val="15"/>
      <color indexed="8"/>
      <name val="DejaVu Sans"/>
      <family val="2"/>
      <charset val="1"/>
    </font>
    <font>
      <sz val="10"/>
      <name val="DejaVu Sans"/>
      <family val="2"/>
      <charset val="1"/>
    </font>
    <font>
      <b/>
      <sz val="10"/>
      <name val="DejaVu Sans"/>
      <family val="2"/>
      <charset val="1"/>
    </font>
    <font>
      <b/>
      <sz val="9"/>
      <color indexed="8"/>
      <name val="DejaVu Sans"/>
      <family val="2"/>
      <charset val="1"/>
    </font>
    <font>
      <sz val="10"/>
      <color indexed="8"/>
      <name val="Arial"/>
      <family val="2"/>
    </font>
    <font>
      <b/>
      <sz val="10"/>
      <color indexed="8"/>
      <name val="Arial"/>
      <family val="2"/>
    </font>
    <font>
      <b/>
      <sz val="10"/>
      <color indexed="10"/>
      <name val="DejaVu Sans"/>
      <family val="2"/>
      <charset val="1"/>
    </font>
    <font>
      <b/>
      <sz val="11"/>
      <name val="DejaVu Sans"/>
      <family val="2"/>
      <charset val="1"/>
    </font>
    <font>
      <sz val="10"/>
      <name val="DejaVu Sans"/>
    </font>
    <font>
      <sz val="8"/>
      <name val="DejaVu Sans"/>
      <family val="2"/>
      <charset val="1"/>
    </font>
    <font>
      <b/>
      <sz val="8"/>
      <name val="DejaVu Sans"/>
      <family val="2"/>
      <charset val="1"/>
    </font>
    <font>
      <b/>
      <sz val="11"/>
      <color indexed="8"/>
      <name val="DejaVu Sans"/>
      <family val="2"/>
      <charset val="1"/>
    </font>
    <font>
      <sz val="9"/>
      <color rgb="FF000000"/>
      <name val="Calibri"/>
      <family val="2"/>
    </font>
    <font>
      <sz val="9"/>
      <color indexed="8"/>
      <name val="Arial"/>
      <family val="2"/>
    </font>
    <font>
      <sz val="10"/>
      <name val="Calibri "/>
    </font>
    <font>
      <sz val="11"/>
      <color theme="4"/>
      <name val="Arial"/>
      <family val="2"/>
    </font>
    <font>
      <sz val="11"/>
      <color theme="4"/>
      <name val="Calibri"/>
      <family val="2"/>
    </font>
    <font>
      <b/>
      <sz val="8"/>
      <color indexed="8"/>
      <name val="DejaVu Sans"/>
      <family val="2"/>
      <charset val="1"/>
    </font>
  </fonts>
  <fills count="35">
    <fill>
      <patternFill patternType="none"/>
    </fill>
    <fill>
      <patternFill patternType="gray125"/>
    </fill>
    <fill>
      <patternFill patternType="solid">
        <fgColor rgb="FFDCE6F2"/>
        <bgColor rgb="FFDCE6F2"/>
      </patternFill>
    </fill>
    <fill>
      <patternFill patternType="solid">
        <fgColor rgb="FFF2DCDB"/>
        <bgColor rgb="FFF2DCDB"/>
      </patternFill>
    </fill>
    <fill>
      <patternFill patternType="solid">
        <fgColor rgb="FFEBF1DE"/>
        <bgColor rgb="FFEBF1DE"/>
      </patternFill>
    </fill>
    <fill>
      <patternFill patternType="solid">
        <fgColor rgb="FFE6E0EC"/>
        <bgColor rgb="FFE6E0EC"/>
      </patternFill>
    </fill>
    <fill>
      <patternFill patternType="solid">
        <fgColor rgb="FFDBEEF4"/>
        <bgColor rgb="FFDBEEF4"/>
      </patternFill>
    </fill>
    <fill>
      <patternFill patternType="solid">
        <fgColor rgb="FFFDEADA"/>
        <bgColor rgb="FFFDEADA"/>
      </patternFill>
    </fill>
    <fill>
      <patternFill patternType="solid">
        <fgColor rgb="FFB9CDE5"/>
        <bgColor rgb="FFB9CDE5"/>
      </patternFill>
    </fill>
    <fill>
      <patternFill patternType="solid">
        <fgColor rgb="FFE6B9B8"/>
        <bgColor rgb="FFE6B9B8"/>
      </patternFill>
    </fill>
    <fill>
      <patternFill patternType="solid">
        <fgColor rgb="FFD7E4BD"/>
        <bgColor rgb="FFD7E4BD"/>
      </patternFill>
    </fill>
    <fill>
      <patternFill patternType="solid">
        <fgColor rgb="FFCCC1DA"/>
        <bgColor rgb="FFCCC1DA"/>
      </patternFill>
    </fill>
    <fill>
      <patternFill patternType="solid">
        <fgColor rgb="FFB7DEE8"/>
        <bgColor rgb="FFB7DEE8"/>
      </patternFill>
    </fill>
    <fill>
      <patternFill patternType="solid">
        <fgColor rgb="FFFCD5B5"/>
        <bgColor rgb="FFFCD5B5"/>
      </patternFill>
    </fill>
    <fill>
      <patternFill patternType="solid">
        <fgColor rgb="FFFFFFCC"/>
        <bgColor rgb="FFFFFFCC"/>
      </patternFill>
    </fill>
    <fill>
      <patternFill patternType="solid">
        <fgColor rgb="FFDDEBF7"/>
        <bgColor rgb="FFDDEBF7"/>
      </patternFill>
    </fill>
    <fill>
      <patternFill patternType="solid">
        <fgColor rgb="FFFF9933"/>
        <bgColor rgb="FFFF9933"/>
      </patternFill>
    </fill>
    <fill>
      <patternFill patternType="solid">
        <fgColor rgb="FFFFFFFF"/>
        <bgColor rgb="FFFFFFFF"/>
      </patternFill>
    </fill>
    <fill>
      <patternFill patternType="solid">
        <fgColor rgb="FFFFFF99"/>
        <bgColor rgb="FFFFFF99"/>
      </patternFill>
    </fill>
    <fill>
      <patternFill patternType="solid">
        <fgColor rgb="FFD9E1F2"/>
        <bgColor rgb="FFD9E1F2"/>
      </patternFill>
    </fill>
    <fill>
      <patternFill patternType="solid">
        <fgColor rgb="FF9BC2E6"/>
        <bgColor rgb="FF9BC2E6"/>
      </patternFill>
    </fill>
    <fill>
      <patternFill patternType="solid">
        <fgColor rgb="FF8EA9DB"/>
        <bgColor rgb="FF8EA9DB"/>
      </patternFill>
    </fill>
    <fill>
      <patternFill patternType="solid">
        <fgColor rgb="FFF4B084"/>
        <bgColor rgb="FFF4B084"/>
      </patternFill>
    </fill>
    <fill>
      <patternFill patternType="solid">
        <fgColor rgb="FFA9D08E"/>
        <bgColor rgb="FFA9D08E"/>
      </patternFill>
    </fill>
    <fill>
      <patternFill patternType="solid">
        <fgColor theme="0"/>
        <bgColor indexed="64"/>
      </patternFill>
    </fill>
    <fill>
      <patternFill patternType="solid">
        <fgColor theme="0"/>
        <bgColor rgb="FFDDEBF7"/>
      </patternFill>
    </fill>
    <fill>
      <patternFill patternType="solid">
        <fgColor theme="0"/>
        <bgColor rgb="FFFFFFFF"/>
      </patternFill>
    </fill>
    <fill>
      <patternFill patternType="solid">
        <fgColor theme="0"/>
        <bgColor rgb="FFCCFFFF"/>
      </patternFill>
    </fill>
    <fill>
      <patternFill patternType="solid">
        <fgColor theme="0"/>
        <bgColor rgb="FFFF6600"/>
      </patternFill>
    </fill>
    <fill>
      <patternFill patternType="solid">
        <fgColor theme="0"/>
        <bgColor rgb="FFFF9933"/>
      </patternFill>
    </fill>
    <fill>
      <patternFill patternType="solid">
        <fgColor theme="0"/>
        <bgColor rgb="FFFFFFCC"/>
      </patternFill>
    </fill>
    <fill>
      <patternFill patternType="solid">
        <fgColor indexed="9"/>
        <bgColor indexed="26"/>
      </patternFill>
    </fill>
    <fill>
      <patternFill patternType="solid">
        <fgColor theme="4" tint="0.79998168889431442"/>
        <bgColor indexed="23"/>
      </patternFill>
    </fill>
    <fill>
      <patternFill patternType="solid">
        <fgColor rgb="FFFFFFFF"/>
        <bgColor indexed="64"/>
      </patternFill>
    </fill>
    <fill>
      <patternFill patternType="solid">
        <fgColor rgb="FFCCFFCC"/>
        <bgColor rgb="FFFFFFFF"/>
      </patternFill>
    </fill>
  </fills>
  <borders count="127">
    <border>
      <left/>
      <right/>
      <top/>
      <bottom/>
      <diagonal/>
    </border>
    <border>
      <left style="thin">
        <color rgb="FFB2B2B2"/>
      </left>
      <right style="thin">
        <color rgb="FFB2B2B2"/>
      </right>
      <top style="thin">
        <color rgb="FFB2B2B2"/>
      </top>
      <bottom style="thin">
        <color rgb="FFB2B2B2"/>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medium">
        <color rgb="FF000000"/>
      </right>
      <top style="thin">
        <color rgb="FF000000"/>
      </top>
      <bottom/>
      <diagonal/>
    </border>
    <border>
      <left style="thin">
        <color rgb="FF000000"/>
      </left>
      <right/>
      <top/>
      <bottom/>
      <diagonal/>
    </border>
    <border>
      <left/>
      <right style="thin">
        <color rgb="FF000000"/>
      </right>
      <top/>
      <bottom/>
      <diagonal/>
    </border>
    <border>
      <left style="medium">
        <color rgb="FF000000"/>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medium">
        <color rgb="FF000000"/>
      </left>
      <right/>
      <top/>
      <bottom style="medium">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style="medium">
        <color indexed="64"/>
      </left>
      <right style="thin">
        <color rgb="FF000000"/>
      </right>
      <top style="medium">
        <color indexed="64"/>
      </top>
      <bottom style="medium">
        <color rgb="FF000000"/>
      </bottom>
      <diagonal/>
    </border>
    <border>
      <left style="medium">
        <color rgb="FF000000"/>
      </left>
      <right style="thin">
        <color rgb="FF000000"/>
      </right>
      <top style="medium">
        <color indexed="64"/>
      </top>
      <bottom style="medium">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medium">
        <color rgb="FF000000"/>
      </top>
      <bottom style="medium">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medium">
        <color rgb="FF000000"/>
      </top>
      <bottom style="medium">
        <color indexed="64"/>
      </bottom>
      <diagonal/>
    </border>
    <border>
      <left style="medium">
        <color rgb="FF000000"/>
      </left>
      <right style="thin">
        <color rgb="FF000000"/>
      </right>
      <top style="medium">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rgb="FF000000"/>
      </right>
      <top/>
      <bottom style="medium">
        <color rgb="FF000000"/>
      </bottom>
      <diagonal/>
    </border>
    <border>
      <left style="medium">
        <color rgb="FF000000"/>
      </left>
      <right style="thin">
        <color rgb="FF000000"/>
      </right>
      <top style="thin">
        <color rgb="FF000000"/>
      </top>
      <bottom/>
      <diagonal/>
    </border>
    <border>
      <left style="hair">
        <color indexed="8"/>
      </left>
      <right style="hair">
        <color indexed="8"/>
      </right>
      <top style="hair">
        <color indexed="8"/>
      </top>
      <bottom style="hair">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hair">
        <color indexed="8"/>
      </bottom>
      <diagonal/>
    </border>
    <border>
      <left style="hair">
        <color indexed="8"/>
      </left>
      <right/>
      <top style="hair">
        <color indexed="8"/>
      </top>
      <bottom/>
      <diagonal/>
    </border>
    <border>
      <left/>
      <right/>
      <top style="hair">
        <color indexed="8"/>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8"/>
      </left>
      <right/>
      <top/>
      <bottom style="hair">
        <color indexed="8"/>
      </bottom>
      <diagonal/>
    </border>
    <border>
      <left style="hair">
        <color indexed="8"/>
      </left>
      <right style="hair">
        <color indexed="8"/>
      </right>
      <top style="hair">
        <color indexed="8"/>
      </top>
      <bottom/>
      <diagonal/>
    </border>
    <border>
      <left/>
      <right/>
      <top style="hair">
        <color indexed="8"/>
      </top>
      <bottom style="hair">
        <color indexed="8"/>
      </bottom>
      <diagonal/>
    </border>
    <border>
      <left/>
      <right/>
      <top style="medium">
        <color rgb="FF000000"/>
      </top>
      <bottom/>
      <diagonal/>
    </border>
    <border>
      <left style="medium">
        <color rgb="FF000000"/>
      </left>
      <right/>
      <top style="medium">
        <color rgb="FF000000"/>
      </top>
      <bottom style="medium">
        <color rgb="FF000000"/>
      </bottom>
      <diagonal/>
    </border>
    <border>
      <left style="medium">
        <color rgb="FF000000"/>
      </left>
      <right/>
      <top style="thin">
        <color rgb="FF000000"/>
      </top>
      <bottom/>
      <diagonal/>
    </border>
    <border>
      <left style="medium">
        <color rgb="FF000000"/>
      </left>
      <right/>
      <top style="thin">
        <color rgb="FF000000"/>
      </top>
      <bottom style="thin">
        <color rgb="FF000000"/>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right style="hair">
        <color indexed="8"/>
      </right>
      <top style="hair">
        <color indexed="8"/>
      </top>
      <bottom/>
      <diagonal/>
    </border>
    <border>
      <left style="hair">
        <color indexed="8"/>
      </left>
      <right/>
      <top/>
      <bottom/>
      <diagonal/>
    </border>
    <border>
      <left/>
      <right style="hair">
        <color indexed="8"/>
      </right>
      <top/>
      <bottom/>
      <diagonal/>
    </border>
    <border>
      <left/>
      <right style="hair">
        <color indexed="8"/>
      </right>
      <top/>
      <bottom style="hair">
        <color indexed="8"/>
      </bottom>
      <diagonal/>
    </border>
    <border>
      <left/>
      <right/>
      <top style="thin">
        <color indexed="64"/>
      </top>
      <bottom style="hair">
        <color indexed="8"/>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indexed="64"/>
      </bottom>
      <diagonal/>
    </border>
    <border>
      <left style="thin">
        <color rgb="FF000000"/>
      </left>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medium">
        <color indexed="64"/>
      </right>
      <top style="thin">
        <color rgb="FF000000"/>
      </top>
      <bottom style="medium">
        <color indexed="64"/>
      </bottom>
      <diagonal/>
    </border>
    <border>
      <left/>
      <right style="medium">
        <color indexed="64"/>
      </right>
      <top/>
      <bottom style="thin">
        <color rgb="FF000000"/>
      </bottom>
      <diagonal/>
    </border>
    <border>
      <left style="medium">
        <color indexed="64"/>
      </left>
      <right style="medium">
        <color rgb="FF000000"/>
      </right>
      <top/>
      <bottom/>
      <diagonal/>
    </border>
    <border>
      <left style="medium">
        <color rgb="FF000000"/>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rgb="FF000000"/>
      </left>
      <right/>
      <top/>
      <bottom style="medium">
        <color indexed="64"/>
      </bottom>
      <diagonal/>
    </border>
  </borders>
  <cellStyleXfs count="136">
    <xf numFmtId="0" fontId="0" fillId="0" borderId="0"/>
    <xf numFmtId="9" fontId="1" fillId="0" borderId="0" applyFont="0" applyFill="0" applyBorder="0" applyAlignment="0" applyProtection="0"/>
    <xf numFmtId="0" fontId="2" fillId="2" borderId="0" applyNumberFormat="0" applyBorder="0" applyProtection="0"/>
    <xf numFmtId="0" fontId="2" fillId="2" borderId="0" applyNumberFormat="0" applyBorder="0" applyProtection="0"/>
    <xf numFmtId="0" fontId="2" fillId="2" borderId="0" applyNumberFormat="0" applyBorder="0" applyProtection="0"/>
    <xf numFmtId="0" fontId="2" fillId="3" borderId="0" applyNumberFormat="0" applyBorder="0" applyProtection="0"/>
    <xf numFmtId="0" fontId="2" fillId="3" borderId="0" applyNumberFormat="0" applyBorder="0" applyProtection="0"/>
    <xf numFmtId="0" fontId="2" fillId="3" borderId="0" applyNumberFormat="0" applyBorder="0" applyProtection="0"/>
    <xf numFmtId="0" fontId="2" fillId="4" borderId="0" applyNumberFormat="0" applyBorder="0" applyProtection="0"/>
    <xf numFmtId="0" fontId="2" fillId="4" borderId="0" applyNumberFormat="0" applyBorder="0" applyProtection="0"/>
    <xf numFmtId="0" fontId="2" fillId="4" borderId="0" applyNumberFormat="0" applyBorder="0" applyProtection="0"/>
    <xf numFmtId="0" fontId="2" fillId="5" borderId="0" applyNumberFormat="0" applyBorder="0" applyProtection="0"/>
    <xf numFmtId="0" fontId="2" fillId="5" borderId="0" applyNumberFormat="0" applyBorder="0" applyProtection="0"/>
    <xf numFmtId="0" fontId="2" fillId="5" borderId="0" applyNumberFormat="0" applyBorder="0" applyProtection="0"/>
    <xf numFmtId="0" fontId="2" fillId="6" borderId="0" applyNumberFormat="0" applyBorder="0" applyProtection="0"/>
    <xf numFmtId="0" fontId="2" fillId="6" borderId="0" applyNumberFormat="0" applyBorder="0" applyProtection="0"/>
    <xf numFmtId="0" fontId="2" fillId="6" borderId="0" applyNumberFormat="0" applyBorder="0" applyProtection="0"/>
    <xf numFmtId="0" fontId="2" fillId="7" borderId="0" applyNumberFormat="0" applyBorder="0" applyProtection="0"/>
    <xf numFmtId="0" fontId="2" fillId="7" borderId="0" applyNumberFormat="0" applyBorder="0" applyProtection="0"/>
    <xf numFmtId="0" fontId="2" fillId="7" borderId="0" applyNumberFormat="0" applyBorder="0" applyProtection="0"/>
    <xf numFmtId="0" fontId="2" fillId="8" borderId="0" applyNumberFormat="0" applyBorder="0" applyProtection="0"/>
    <xf numFmtId="0" fontId="2" fillId="8" borderId="0" applyNumberFormat="0" applyBorder="0" applyProtection="0"/>
    <xf numFmtId="0" fontId="2" fillId="8" borderId="0" applyNumberFormat="0" applyBorder="0" applyProtection="0"/>
    <xf numFmtId="0" fontId="2" fillId="9" borderId="0" applyNumberFormat="0" applyBorder="0" applyProtection="0"/>
    <xf numFmtId="0" fontId="2" fillId="9" borderId="0" applyNumberFormat="0" applyBorder="0" applyProtection="0"/>
    <xf numFmtId="0" fontId="2" fillId="9" borderId="0" applyNumberFormat="0" applyBorder="0" applyProtection="0"/>
    <xf numFmtId="0" fontId="2" fillId="10" borderId="0" applyNumberFormat="0" applyBorder="0" applyProtection="0"/>
    <xf numFmtId="0" fontId="2" fillId="10" borderId="0" applyNumberFormat="0" applyBorder="0" applyProtection="0"/>
    <xf numFmtId="0" fontId="2" fillId="10" borderId="0" applyNumberFormat="0" applyBorder="0" applyProtection="0"/>
    <xf numFmtId="0" fontId="2" fillId="11" borderId="0" applyNumberFormat="0" applyBorder="0" applyProtection="0"/>
    <xf numFmtId="0" fontId="2" fillId="11" borderId="0" applyNumberFormat="0" applyBorder="0" applyProtection="0"/>
    <xf numFmtId="0" fontId="2" fillId="11" borderId="0" applyNumberFormat="0" applyBorder="0" applyProtection="0"/>
    <xf numFmtId="0" fontId="2" fillId="12" borderId="0" applyNumberFormat="0" applyBorder="0" applyProtection="0"/>
    <xf numFmtId="0" fontId="2" fillId="12" borderId="0" applyNumberFormat="0" applyBorder="0" applyProtection="0"/>
    <xf numFmtId="0" fontId="2" fillId="12" borderId="0" applyNumberFormat="0" applyBorder="0" applyProtection="0"/>
    <xf numFmtId="0" fontId="2" fillId="13" borderId="0" applyNumberFormat="0" applyBorder="0" applyProtection="0"/>
    <xf numFmtId="0" fontId="2" fillId="13" borderId="0" applyNumberFormat="0" applyBorder="0" applyProtection="0"/>
    <xf numFmtId="0" fontId="2" fillId="13" borderId="0" applyNumberFormat="0" applyBorder="0" applyProtection="0"/>
    <xf numFmtId="164" fontId="3" fillId="0" borderId="0" applyBorder="0" applyProtection="0">
      <alignment vertical="top"/>
    </xf>
    <xf numFmtId="173" fontId="1" fillId="0" borderId="0" applyFont="0" applyBorder="0" applyProtection="0"/>
    <xf numFmtId="0" fontId="4" fillId="0" borderId="0" applyNumberFormat="0" applyBorder="0" applyProtection="0"/>
    <xf numFmtId="164" fontId="2" fillId="0" borderId="0" applyBorder="0" applyProtection="0"/>
    <xf numFmtId="172" fontId="1" fillId="0" borderId="0" applyFont="0" applyBorder="0" applyProtection="0"/>
    <xf numFmtId="0" fontId="5" fillId="0" borderId="0" applyNumberFormat="0" applyBorder="0" applyProtection="0">
      <alignment horizontal="center"/>
    </xf>
    <xf numFmtId="0" fontId="5" fillId="0" borderId="0" applyNumberFormat="0" applyBorder="0" applyProtection="0">
      <alignment horizontal="center" textRotation="90"/>
    </xf>
    <xf numFmtId="0" fontId="4" fillId="0" borderId="0" applyNumberFormat="0" applyBorder="0" applyProtection="0"/>
    <xf numFmtId="174" fontId="1" fillId="0" borderId="0" applyFont="0" applyBorder="0" applyProtection="0"/>
    <xf numFmtId="174" fontId="1" fillId="0" borderId="0" applyFont="0" applyBorder="0" applyProtection="0"/>
    <xf numFmtId="175" fontId="1" fillId="0" borderId="0" applyFont="0" applyBorder="0" applyProtection="0"/>
    <xf numFmtId="175" fontId="1" fillId="0" borderId="0" applyFont="0" applyBorder="0" applyProtection="0"/>
    <xf numFmtId="176" fontId="1" fillId="0" borderId="0" applyFont="0" applyBorder="0" applyProtection="0"/>
    <xf numFmtId="175" fontId="1" fillId="0" borderId="0" applyFont="0" applyBorder="0" applyProtection="0"/>
    <xf numFmtId="175" fontId="1" fillId="0" borderId="0" applyFont="0" applyBorder="0" applyProtection="0"/>
    <xf numFmtId="175" fontId="1" fillId="0" borderId="0" applyFont="0" applyBorder="0" applyProtection="0"/>
    <xf numFmtId="175" fontId="1" fillId="0" borderId="0" applyFont="0" applyBorder="0" applyProtection="0"/>
    <xf numFmtId="175" fontId="1" fillId="0" borderId="0" applyFont="0" applyBorder="0" applyProtection="0"/>
    <xf numFmtId="175" fontId="1" fillId="0" borderId="0" applyFont="0" applyBorder="0" applyProtection="0"/>
    <xf numFmtId="176" fontId="1" fillId="0" borderId="0" applyFont="0" applyBorder="0" applyProtection="0"/>
    <xf numFmtId="176" fontId="1" fillId="0" borderId="0" applyFont="0" applyBorder="0" applyProtection="0"/>
    <xf numFmtId="176" fontId="1" fillId="0" borderId="0" applyFont="0" applyBorder="0" applyProtection="0"/>
    <xf numFmtId="176" fontId="1" fillId="0" borderId="0" applyFont="0" applyBorder="0" applyProtection="0"/>
    <xf numFmtId="176" fontId="1" fillId="0" borderId="0" applyFont="0" applyBorder="0" applyProtection="0"/>
    <xf numFmtId="175" fontId="1" fillId="0" borderId="0" applyFont="0" applyBorder="0" applyProtection="0"/>
    <xf numFmtId="175" fontId="1" fillId="0" borderId="0" applyFont="0" applyBorder="0" applyProtection="0"/>
    <xf numFmtId="174" fontId="1" fillId="0" borderId="0" applyFont="0" applyBorder="0" applyProtection="0"/>
    <xf numFmtId="174" fontId="1" fillId="0" borderId="0" applyFont="0" applyBorder="0" applyProtection="0"/>
    <xf numFmtId="174" fontId="1" fillId="0" borderId="0" applyFont="0" applyBorder="0" applyProtection="0"/>
    <xf numFmtId="174" fontId="1" fillId="0" borderId="0" applyFont="0" applyBorder="0" applyProtection="0"/>
    <xf numFmtId="174" fontId="1" fillId="0" borderId="0" applyFont="0" applyBorder="0" applyProtection="0"/>
    <xf numFmtId="174" fontId="1" fillId="0" borderId="0" applyFont="0" applyBorder="0" applyProtection="0"/>
    <xf numFmtId="175" fontId="1" fillId="0" borderId="0" applyFont="0" applyBorder="0" applyProtection="0"/>
    <xf numFmtId="174" fontId="1" fillId="0" borderId="0" applyFont="0" applyBorder="0" applyProtection="0"/>
    <xf numFmtId="174" fontId="1" fillId="0" borderId="0" applyFont="0" applyBorder="0" applyProtection="0"/>
    <xf numFmtId="174" fontId="1" fillId="0" borderId="0" applyFont="0" applyBorder="0" applyProtection="0"/>
    <xf numFmtId="175" fontId="1" fillId="0" borderId="0" applyFont="0" applyBorder="0" applyProtection="0"/>
    <xf numFmtId="174" fontId="1" fillId="0" borderId="0" applyFont="0" applyBorder="0" applyProtection="0"/>
    <xf numFmtId="175" fontId="1" fillId="0" borderId="0" applyFont="0" applyBorder="0" applyProtection="0"/>
    <xf numFmtId="174" fontId="1" fillId="0" borderId="0" applyFont="0" applyBorder="0" applyProtection="0"/>
    <xf numFmtId="175" fontId="1" fillId="0" borderId="0" applyFont="0" applyBorder="0" applyProtection="0"/>
    <xf numFmtId="174" fontId="1" fillId="0" borderId="0" applyFont="0" applyBorder="0" applyProtection="0"/>
    <xf numFmtId="174" fontId="1" fillId="0" borderId="0" applyFont="0" applyBorder="0" applyProtection="0"/>
    <xf numFmtId="174" fontId="1" fillId="0" borderId="0" applyFont="0" applyBorder="0" applyProtection="0"/>
    <xf numFmtId="175" fontId="1" fillId="0" borderId="0" applyFont="0" applyBorder="0" applyProtection="0"/>
    <xf numFmtId="177" fontId="1" fillId="0" borderId="0" applyFont="0" applyFill="0" applyBorder="0" applyAlignment="0" applyProtection="0"/>
    <xf numFmtId="174" fontId="1" fillId="0" borderId="0" applyFont="0" applyBorder="0" applyProtection="0"/>
    <xf numFmtId="174" fontId="1" fillId="0" borderId="0" applyFont="0" applyBorder="0" applyProtection="0"/>
    <xf numFmtId="174" fontId="1" fillId="0" borderId="0" applyFont="0" applyBorder="0" applyProtection="0"/>
    <xf numFmtId="174" fontId="1" fillId="0" borderId="0" applyFont="0" applyBorder="0" applyProtection="0"/>
    <xf numFmtId="167" fontId="1" fillId="0" borderId="0" applyFont="0" applyFill="0" applyBorder="0" applyAlignment="0" applyProtection="0"/>
    <xf numFmtId="178" fontId="1" fillId="0" borderId="0" applyFont="0" applyBorder="0" applyProtection="0"/>
    <xf numFmtId="178" fontId="1" fillId="0" borderId="0" applyFont="0" applyBorder="0" applyProtection="0"/>
    <xf numFmtId="178" fontId="1" fillId="0" borderId="0" applyFont="0" applyBorder="0" applyProtection="0"/>
    <xf numFmtId="178" fontId="1" fillId="0" borderId="0" applyFont="0" applyBorder="0" applyProtection="0"/>
    <xf numFmtId="178" fontId="1" fillId="0" borderId="0" applyFont="0" applyBorder="0" applyProtection="0"/>
    <xf numFmtId="178" fontId="1" fillId="0" borderId="0" applyFont="0" applyBorder="0" applyProtection="0"/>
    <xf numFmtId="178" fontId="1" fillId="0" borderId="0" applyFont="0" applyBorder="0" applyProtection="0"/>
    <xf numFmtId="168" fontId="1" fillId="0" borderId="0" applyFont="0" applyFill="0" applyBorder="0" applyAlignment="0" applyProtection="0"/>
    <xf numFmtId="164" fontId="3" fillId="0" borderId="0" applyBorder="0" applyProtection="0"/>
    <xf numFmtId="164" fontId="6" fillId="0" borderId="0" applyBorder="0" applyProtection="0"/>
    <xf numFmtId="164" fontId="3" fillId="0" borderId="0" applyBorder="0" applyProtection="0"/>
    <xf numFmtId="164" fontId="6" fillId="0" borderId="0" applyBorder="0" applyProtection="0"/>
    <xf numFmtId="164" fontId="3" fillId="0" borderId="0" applyBorder="0" applyProtection="0"/>
    <xf numFmtId="164" fontId="6" fillId="0" borderId="0" applyBorder="0" applyProtection="0"/>
    <xf numFmtId="164" fontId="6" fillId="0" borderId="0" applyBorder="0" applyProtection="0"/>
    <xf numFmtId="164" fontId="6" fillId="0" borderId="0" applyBorder="0" applyProtection="0"/>
    <xf numFmtId="164" fontId="6" fillId="0" borderId="0" applyBorder="0" applyProtection="0"/>
    <xf numFmtId="164" fontId="6" fillId="0" borderId="0" applyBorder="0" applyProtection="0"/>
    <xf numFmtId="0" fontId="3" fillId="0" borderId="0" applyNumberFormat="0" applyBorder="0" applyProtection="0"/>
    <xf numFmtId="164" fontId="2" fillId="0" borderId="0" applyBorder="0" applyProtection="0"/>
    <xf numFmtId="164" fontId="3" fillId="0" borderId="0" applyBorder="0" applyProtection="0"/>
    <xf numFmtId="176" fontId="3" fillId="0" borderId="0" applyBorder="0" applyProtection="0"/>
    <xf numFmtId="164" fontId="2" fillId="0" borderId="0" applyBorder="0" applyProtection="0"/>
    <xf numFmtId="164" fontId="3" fillId="0" borderId="0" applyBorder="0" applyProtection="0"/>
    <xf numFmtId="164" fontId="2" fillId="0" borderId="0" applyBorder="0" applyProtection="0"/>
    <xf numFmtId="164" fontId="2" fillId="0" borderId="0" applyBorder="0" applyProtection="0"/>
    <xf numFmtId="164" fontId="2" fillId="0" borderId="0" applyBorder="0" applyProtection="0"/>
    <xf numFmtId="164" fontId="2" fillId="0" borderId="0" applyBorder="0" applyProtection="0"/>
    <xf numFmtId="0" fontId="2" fillId="0" borderId="0" applyNumberFormat="0" applyBorder="0" applyProtection="0"/>
    <xf numFmtId="164" fontId="2" fillId="0" borderId="0" applyBorder="0" applyProtection="0"/>
    <xf numFmtId="164" fontId="2" fillId="0" borderId="0" applyBorder="0" applyProtection="0"/>
    <xf numFmtId="0" fontId="3" fillId="0" borderId="0" applyNumberFormat="0" applyBorder="0" applyProtection="0"/>
    <xf numFmtId="0" fontId="1" fillId="14" borderId="1" applyNumberFormat="0" applyFont="0" applyProtection="0"/>
    <xf numFmtId="0" fontId="1" fillId="14" borderId="1" applyNumberFormat="0" applyFont="0" applyProtection="0"/>
    <xf numFmtId="0" fontId="1" fillId="14" borderId="1" applyNumberFormat="0" applyFont="0" applyProtection="0"/>
    <xf numFmtId="9" fontId="1" fillId="0" borderId="0" applyFont="0" applyFill="0" applyBorder="0" applyAlignment="0" applyProtection="0"/>
    <xf numFmtId="172" fontId="1" fillId="0" borderId="0" applyFont="0" applyBorder="0" applyProtection="0"/>
    <xf numFmtId="172" fontId="1" fillId="0" borderId="0" applyFont="0" applyBorder="0" applyProtection="0"/>
    <xf numFmtId="172" fontId="1" fillId="0" borderId="0" applyFont="0" applyBorder="0" applyProtection="0"/>
    <xf numFmtId="172" fontId="1" fillId="0" borderId="0" applyFont="0" applyBorder="0" applyProtection="0"/>
    <xf numFmtId="172" fontId="1" fillId="0" borderId="0" applyFont="0" applyBorder="0" applyProtection="0"/>
    <xf numFmtId="172" fontId="1" fillId="0" borderId="0" applyFont="0" applyBorder="0" applyProtection="0"/>
    <xf numFmtId="172" fontId="1" fillId="0" borderId="0" applyFont="0" applyBorder="0" applyProtection="0"/>
    <xf numFmtId="172" fontId="1" fillId="0" borderId="0" applyFont="0" applyBorder="0" applyProtection="0"/>
    <xf numFmtId="172" fontId="1" fillId="0" borderId="0" applyFont="0" applyBorder="0" applyProtection="0"/>
    <xf numFmtId="0" fontId="7" fillId="0" borderId="0" applyNumberFormat="0" applyBorder="0" applyProtection="0"/>
    <xf numFmtId="179" fontId="7" fillId="0" borderId="0" applyBorder="0" applyProtection="0"/>
  </cellStyleXfs>
  <cellXfs count="706">
    <xf numFmtId="0" fontId="0" fillId="0" borderId="0" xfId="0"/>
    <xf numFmtId="0" fontId="10" fillId="0" borderId="4" xfId="0" applyFont="1" applyFill="1" applyBorder="1" applyAlignment="1">
      <alignment horizontal="center" vertical="center"/>
    </xf>
    <xf numFmtId="166" fontId="10" fillId="0" borderId="4" xfId="0" applyNumberFormat="1" applyFont="1" applyFill="1" applyBorder="1" applyAlignment="1">
      <alignment horizontal="center" vertical="center"/>
    </xf>
    <xf numFmtId="0" fontId="14" fillId="0" borderId="4" xfId="0" applyFont="1" applyFill="1" applyBorder="1" applyAlignment="1">
      <alignment vertical="center"/>
    </xf>
    <xf numFmtId="0" fontId="14" fillId="0" borderId="4" xfId="0" applyFont="1" applyFill="1" applyBorder="1" applyAlignment="1">
      <alignment horizontal="center" vertical="center"/>
    </xf>
    <xf numFmtId="9" fontId="1" fillId="0" borderId="4" xfId="1" applyFill="1" applyBorder="1" applyAlignment="1">
      <alignment horizontal="center" vertical="center"/>
    </xf>
    <xf numFmtId="0" fontId="0" fillId="17" borderId="27" xfId="0" applyFill="1" applyBorder="1" applyAlignment="1">
      <alignment wrapText="1"/>
    </xf>
    <xf numFmtId="0" fontId="0" fillId="17" borderId="0" xfId="0" applyFill="1" applyAlignment="1">
      <alignment wrapText="1"/>
    </xf>
    <xf numFmtId="0" fontId="0" fillId="17" borderId="28" xfId="0" applyFill="1" applyBorder="1" applyAlignment="1">
      <alignment wrapText="1"/>
    </xf>
    <xf numFmtId="0" fontId="0" fillId="0" borderId="36" xfId="0" applyFill="1" applyBorder="1" applyAlignment="1"/>
    <xf numFmtId="0" fontId="0" fillId="15" borderId="35" xfId="0" applyFill="1" applyBorder="1" applyAlignment="1"/>
    <xf numFmtId="0" fontId="9" fillId="15" borderId="37" xfId="0" applyFont="1" applyFill="1" applyBorder="1" applyAlignment="1">
      <alignment horizontal="center" vertical="center"/>
    </xf>
    <xf numFmtId="164" fontId="3" fillId="15" borderId="37" xfId="97" applyFont="1" applyFill="1" applyBorder="1" applyAlignment="1"/>
    <xf numFmtId="0" fontId="9" fillId="15" borderId="38" xfId="0" applyFont="1" applyFill="1" applyBorder="1" applyAlignment="1">
      <alignment horizontal="center" vertical="center"/>
    </xf>
    <xf numFmtId="0" fontId="0" fillId="0" borderId="28" xfId="0" applyFill="1" applyBorder="1" applyAlignment="1"/>
    <xf numFmtId="0" fontId="9" fillId="15" borderId="39" xfId="0" applyFont="1" applyFill="1" applyBorder="1" applyAlignment="1">
      <alignment horizontal="center" vertical="center"/>
    </xf>
    <xf numFmtId="166" fontId="11" fillId="15" borderId="39" xfId="0" applyNumberFormat="1" applyFont="1" applyFill="1" applyBorder="1" applyAlignment="1">
      <alignment horizontal="left" vertical="center"/>
    </xf>
    <xf numFmtId="0" fontId="0" fillId="0" borderId="40" xfId="0" applyFill="1" applyBorder="1" applyAlignment="1"/>
    <xf numFmtId="0" fontId="10" fillId="15" borderId="39" xfId="0" applyFont="1" applyFill="1" applyBorder="1" applyAlignment="1">
      <alignment horizontal="left" vertical="center"/>
    </xf>
    <xf numFmtId="0" fontId="8" fillId="16" borderId="4" xfId="0" applyFont="1" applyFill="1" applyBorder="1" applyAlignment="1">
      <alignment horizontal="center" vertical="center" wrapText="1"/>
    </xf>
    <xf numFmtId="0" fontId="23" fillId="0" borderId="43" xfId="120" applyFont="1" applyFill="1" applyBorder="1" applyAlignment="1" applyProtection="1">
      <alignment horizontal="center" vertical="center"/>
      <protection locked="0"/>
    </xf>
    <xf numFmtId="3" fontId="8" fillId="16" borderId="6" xfId="117" applyNumberFormat="1" applyFont="1" applyFill="1" applyBorder="1" applyAlignment="1" applyProtection="1">
      <alignment vertical="top"/>
      <protection locked="0"/>
    </xf>
    <xf numFmtId="0" fontId="0" fillId="15" borderId="37" xfId="0" applyFill="1" applyBorder="1" applyAlignment="1"/>
    <xf numFmtId="164" fontId="3" fillId="15" borderId="36" xfId="97" applyFont="1" applyFill="1" applyBorder="1" applyAlignment="1"/>
    <xf numFmtId="0" fontId="9" fillId="15" borderId="50" xfId="0" applyFont="1" applyFill="1" applyBorder="1" applyAlignment="1">
      <alignment horizontal="center" vertical="center"/>
    </xf>
    <xf numFmtId="0" fontId="9" fillId="15" borderId="40" xfId="0" applyFont="1" applyFill="1" applyBorder="1" applyAlignment="1">
      <alignment horizontal="center" vertical="center"/>
    </xf>
    <xf numFmtId="164" fontId="3" fillId="0" borderId="0" xfId="97" applyFont="1" applyFill="1" applyAlignment="1"/>
    <xf numFmtId="166" fontId="11" fillId="15" borderId="40" xfId="0" applyNumberFormat="1" applyFont="1" applyFill="1" applyBorder="1" applyAlignment="1">
      <alignment horizontal="left" vertical="center"/>
    </xf>
    <xf numFmtId="0" fontId="10" fillId="15" borderId="40" xfId="0" applyFont="1" applyFill="1" applyBorder="1" applyAlignment="1">
      <alignment horizontal="center" vertical="center"/>
    </xf>
    <xf numFmtId="164" fontId="25" fillId="0" borderId="51" xfId="97" applyFont="1" applyFill="1" applyBorder="1" applyAlignment="1">
      <alignment horizontal="center" vertical="center"/>
    </xf>
    <xf numFmtId="166" fontId="26" fillId="0" borderId="47" xfId="97" applyNumberFormat="1" applyFont="1" applyFill="1" applyBorder="1" applyAlignment="1">
      <alignment horizontal="center" vertical="center" wrapText="1"/>
    </xf>
    <xf numFmtId="166" fontId="26" fillId="0" borderId="51" xfId="97" applyNumberFormat="1" applyFont="1" applyFill="1" applyBorder="1" applyAlignment="1">
      <alignment horizontal="center" vertical="center" wrapText="1"/>
    </xf>
    <xf numFmtId="164" fontId="25" fillId="20" borderId="15" xfId="97" applyFont="1" applyFill="1" applyBorder="1" applyAlignment="1"/>
    <xf numFmtId="172" fontId="3" fillId="0" borderId="3" xfId="42" applyFont="1" applyFill="1" applyBorder="1" applyAlignment="1">
      <alignment horizontal="center"/>
    </xf>
    <xf numFmtId="172" fontId="3" fillId="0" borderId="52" xfId="42" applyFont="1" applyFill="1" applyBorder="1" applyAlignment="1">
      <alignment horizontal="center"/>
    </xf>
    <xf numFmtId="164" fontId="25" fillId="16" borderId="8" xfId="97" applyFont="1" applyFill="1" applyBorder="1" applyAlignment="1"/>
    <xf numFmtId="172" fontId="3" fillId="0" borderId="4" xfId="42" applyFont="1" applyFill="1" applyBorder="1" applyAlignment="1">
      <alignment horizontal="center"/>
    </xf>
    <xf numFmtId="172" fontId="3" fillId="0" borderId="38" xfId="42" applyFont="1" applyFill="1" applyBorder="1" applyAlignment="1">
      <alignment horizontal="center"/>
    </xf>
    <xf numFmtId="0" fontId="0" fillId="0" borderId="0" xfId="0" applyAlignment="1">
      <alignment horizontal="center" vertical="center"/>
    </xf>
    <xf numFmtId="0" fontId="24" fillId="0" borderId="43" xfId="0" applyFont="1" applyBorder="1" applyAlignment="1">
      <alignment horizontal="left"/>
    </xf>
    <xf numFmtId="0" fontId="8" fillId="16" borderId="42" xfId="0" applyFont="1" applyFill="1" applyBorder="1" applyAlignment="1">
      <alignment horizontal="center" vertical="center" wrapText="1"/>
    </xf>
    <xf numFmtId="0" fontId="0" fillId="0" borderId="0" xfId="0" applyAlignment="1">
      <alignment wrapText="1"/>
    </xf>
    <xf numFmtId="0" fontId="0" fillId="24" borderId="35" xfId="0" applyFill="1" applyBorder="1" applyAlignment="1"/>
    <xf numFmtId="0" fontId="0" fillId="24" borderId="36" xfId="0" applyFill="1" applyBorder="1" applyAlignment="1"/>
    <xf numFmtId="0" fontId="0" fillId="25" borderId="35" xfId="0" applyFill="1" applyBorder="1" applyAlignment="1"/>
    <xf numFmtId="0" fontId="9" fillId="25" borderId="37" xfId="0" applyFont="1" applyFill="1" applyBorder="1" applyAlignment="1">
      <alignment horizontal="center" vertical="center"/>
    </xf>
    <xf numFmtId="164" fontId="3" fillId="25" borderId="37" xfId="97" applyFont="1" applyFill="1" applyBorder="1" applyAlignment="1"/>
    <xf numFmtId="0" fontId="9" fillId="25" borderId="38" xfId="0" applyFont="1" applyFill="1" applyBorder="1" applyAlignment="1">
      <alignment horizontal="center" vertical="center"/>
    </xf>
    <xf numFmtId="0" fontId="10" fillId="24" borderId="4" xfId="0" applyFont="1" applyFill="1" applyBorder="1" applyAlignment="1">
      <alignment horizontal="center" vertical="center"/>
    </xf>
    <xf numFmtId="0" fontId="10" fillId="24" borderId="0" xfId="0" applyFont="1" applyFill="1" applyAlignment="1">
      <alignment horizontal="center" vertical="center"/>
    </xf>
    <xf numFmtId="0" fontId="23" fillId="24" borderId="0" xfId="117" applyFont="1" applyFill="1" applyAlignment="1"/>
    <xf numFmtId="0" fontId="9" fillId="24" borderId="0" xfId="0" applyFont="1" applyFill="1" applyAlignment="1">
      <alignment horizontal="center" vertical="center"/>
    </xf>
    <xf numFmtId="0" fontId="0" fillId="24" borderId="0" xfId="0" applyFill="1"/>
    <xf numFmtId="0" fontId="0" fillId="24" borderId="27" xfId="0" applyFill="1" applyBorder="1" applyAlignment="1"/>
    <xf numFmtId="0" fontId="0" fillId="24" borderId="28" xfId="0" applyFill="1" applyBorder="1" applyAlignment="1"/>
    <xf numFmtId="0" fontId="0" fillId="24" borderId="0" xfId="0" applyFill="1" applyAlignment="1"/>
    <xf numFmtId="0" fontId="9" fillId="25" borderId="39" xfId="0" applyFont="1" applyFill="1" applyBorder="1" applyAlignment="1">
      <alignment horizontal="center" vertical="center"/>
    </xf>
    <xf numFmtId="0" fontId="16" fillId="24" borderId="0" xfId="0" applyFont="1" applyFill="1" applyAlignment="1"/>
    <xf numFmtId="164" fontId="3" fillId="24" borderId="28" xfId="97" applyFont="1" applyFill="1" applyBorder="1" applyAlignment="1"/>
    <xf numFmtId="166" fontId="11" fillId="25" borderId="39" xfId="0" applyNumberFormat="1" applyFont="1" applyFill="1" applyBorder="1" applyAlignment="1">
      <alignment horizontal="left" vertical="center"/>
    </xf>
    <xf numFmtId="166" fontId="10" fillId="24" borderId="4" xfId="0" applyNumberFormat="1" applyFont="1" applyFill="1" applyBorder="1" applyAlignment="1">
      <alignment horizontal="center" vertical="center"/>
    </xf>
    <xf numFmtId="166" fontId="10" fillId="24" borderId="0" xfId="0" applyNumberFormat="1" applyFont="1" applyFill="1" applyAlignment="1">
      <alignment horizontal="center" vertical="center"/>
    </xf>
    <xf numFmtId="166" fontId="11" fillId="24" borderId="0" xfId="0" applyNumberFormat="1" applyFont="1" applyFill="1" applyAlignment="1">
      <alignment horizontal="left" vertical="center"/>
    </xf>
    <xf numFmtId="0" fontId="0" fillId="24" borderId="39" xfId="0" applyFill="1" applyBorder="1" applyAlignment="1"/>
    <xf numFmtId="0" fontId="0" fillId="24" borderId="40" xfId="0" applyFill="1" applyBorder="1" applyAlignment="1"/>
    <xf numFmtId="0" fontId="0" fillId="24" borderId="41" xfId="0" applyFill="1" applyBorder="1" applyAlignment="1"/>
    <xf numFmtId="0" fontId="10" fillId="25" borderId="39" xfId="0" applyFont="1" applyFill="1" applyBorder="1" applyAlignment="1">
      <alignment horizontal="left" vertical="center"/>
    </xf>
    <xf numFmtId="0" fontId="23" fillId="24" borderId="0" xfId="117" applyFont="1" applyFill="1" applyAlignment="1">
      <alignment vertical="center"/>
    </xf>
    <xf numFmtId="0" fontId="23" fillId="24" borderId="0" xfId="117" applyFont="1" applyFill="1" applyAlignment="1">
      <alignment wrapText="1"/>
    </xf>
    <xf numFmtId="167" fontId="23" fillId="24" borderId="0" xfId="88" applyFont="1" applyFill="1"/>
    <xf numFmtId="168" fontId="23" fillId="24" borderId="0" xfId="96" applyFont="1" applyFill="1"/>
    <xf numFmtId="0" fontId="8" fillId="24" borderId="0" xfId="120" applyFont="1" applyFill="1" applyAlignment="1" applyProtection="1">
      <alignment horizontal="center" vertical="center"/>
      <protection locked="0"/>
    </xf>
    <xf numFmtId="0" fontId="8" fillId="24" borderId="0" xfId="120" applyFont="1" applyFill="1" applyAlignment="1" applyProtection="1">
      <alignment horizontal="center" vertical="top"/>
      <protection locked="0"/>
    </xf>
    <xf numFmtId="0" fontId="8" fillId="24" borderId="0" xfId="120" applyFont="1" applyFill="1" applyAlignment="1" applyProtection="1">
      <alignment horizontal="center" vertical="top" wrapText="1"/>
      <protection locked="0"/>
    </xf>
    <xf numFmtId="0" fontId="0" fillId="24" borderId="0" xfId="0" applyFill="1" applyAlignment="1">
      <alignment horizontal="center"/>
    </xf>
    <xf numFmtId="9" fontId="8" fillId="16" borderId="42" xfId="1" applyFont="1" applyFill="1" applyBorder="1" applyAlignment="1">
      <alignment horizontal="center" vertical="center" wrapText="1"/>
    </xf>
    <xf numFmtId="9" fontId="23" fillId="24" borderId="0" xfId="1" applyFont="1" applyFill="1" applyAlignment="1">
      <alignment vertical="center"/>
    </xf>
    <xf numFmtId="0" fontId="8" fillId="16" borderId="4" xfId="0" applyFont="1" applyFill="1" applyBorder="1" applyAlignment="1">
      <alignment vertical="center" wrapText="1"/>
    </xf>
    <xf numFmtId="0" fontId="16" fillId="24" borderId="4" xfId="0" applyFont="1" applyFill="1" applyBorder="1" applyAlignment="1">
      <alignment horizontal="center"/>
    </xf>
    <xf numFmtId="0" fontId="0" fillId="24" borderId="4" xfId="0" applyFill="1" applyBorder="1" applyAlignment="1">
      <alignment horizontal="center" vertical="center"/>
    </xf>
    <xf numFmtId="0" fontId="13" fillId="24" borderId="0" xfId="0" applyFont="1" applyFill="1" applyAlignment="1">
      <alignment vertical="top"/>
    </xf>
    <xf numFmtId="0" fontId="2" fillId="24" borderId="0" xfId="0" applyFont="1" applyFill="1"/>
    <xf numFmtId="0" fontId="0" fillId="24" borderId="0" xfId="0" applyFill="1" applyBorder="1"/>
    <xf numFmtId="0" fontId="15" fillId="24" borderId="0" xfId="0" applyFont="1" applyFill="1" applyBorder="1" applyAlignment="1">
      <alignment vertical="center" wrapText="1"/>
    </xf>
    <xf numFmtId="0" fontId="2" fillId="24" borderId="0" xfId="0" applyFont="1" applyFill="1" applyBorder="1" applyAlignment="1">
      <alignment vertical="center" wrapText="1"/>
    </xf>
    <xf numFmtId="0" fontId="2" fillId="24" borderId="0" xfId="0" applyFont="1" applyFill="1" applyBorder="1"/>
    <xf numFmtId="0" fontId="0" fillId="24" borderId="0" xfId="0" applyFill="1" applyBorder="1" applyAlignment="1">
      <alignment horizontal="center"/>
    </xf>
    <xf numFmtId="0" fontId="0" fillId="24" borderId="31" xfId="0" applyFill="1" applyBorder="1"/>
    <xf numFmtId="0" fontId="0" fillId="24" borderId="32" xfId="0" applyFill="1" applyBorder="1"/>
    <xf numFmtId="0" fontId="23" fillId="24" borderId="0" xfId="120" applyFont="1" applyFill="1" applyAlignment="1" applyProtection="1">
      <alignment horizontal="center" vertical="center"/>
      <protection locked="0"/>
    </xf>
    <xf numFmtId="3" fontId="23" fillId="24" borderId="0" xfId="117" applyNumberFormat="1" applyFont="1" applyFill="1" applyAlignment="1" applyProtection="1">
      <alignment vertical="top"/>
      <protection locked="0"/>
    </xf>
    <xf numFmtId="3" fontId="8" fillId="24" borderId="0" xfId="117" applyNumberFormat="1" applyFont="1" applyFill="1" applyAlignment="1" applyProtection="1">
      <alignment horizontal="justify" vertical="top" wrapText="1"/>
      <protection locked="0"/>
    </xf>
    <xf numFmtId="0" fontId="23" fillId="24" borderId="0" xfId="117" applyFont="1" applyFill="1" applyAlignment="1" applyProtection="1">
      <alignment vertical="top"/>
      <protection locked="0"/>
    </xf>
    <xf numFmtId="180" fontId="23" fillId="24" borderId="4" xfId="117" applyNumberFormat="1" applyFont="1" applyFill="1" applyBorder="1" applyAlignment="1">
      <alignment vertical="center"/>
    </xf>
    <xf numFmtId="3" fontId="23" fillId="24" borderId="0" xfId="117" applyNumberFormat="1" applyFont="1" applyFill="1" applyAlignment="1" applyProtection="1">
      <alignment vertical="top" wrapText="1"/>
      <protection locked="0"/>
    </xf>
    <xf numFmtId="168" fontId="23" fillId="24" borderId="0" xfId="96" applyFont="1" applyFill="1" applyAlignment="1" applyProtection="1">
      <alignment vertical="top"/>
      <protection locked="0"/>
    </xf>
    <xf numFmtId="170" fontId="23" fillId="24" borderId="0" xfId="124" applyNumberFormat="1" applyFont="1" applyFill="1"/>
    <xf numFmtId="171" fontId="23" fillId="24" borderId="0" xfId="96" applyNumberFormat="1" applyFont="1" applyFill="1"/>
    <xf numFmtId="0" fontId="8" fillId="24" borderId="8" xfId="117" applyFont="1" applyFill="1" applyBorder="1" applyAlignment="1">
      <alignment horizontal="center" vertical="center"/>
    </xf>
    <xf numFmtId="0" fontId="8" fillId="24" borderId="4" xfId="117" applyFont="1" applyFill="1" applyBorder="1" applyAlignment="1">
      <alignment horizontal="center" vertical="center"/>
    </xf>
    <xf numFmtId="0" fontId="8" fillId="24" borderId="4" xfId="117" applyFont="1" applyFill="1" applyBorder="1" applyAlignment="1">
      <alignment horizontal="center" vertical="center" wrapText="1"/>
    </xf>
    <xf numFmtId="167" fontId="23" fillId="24" borderId="38" xfId="88" applyFont="1" applyFill="1" applyBorder="1" applyAlignment="1">
      <alignment horizontal="right"/>
    </xf>
    <xf numFmtId="167" fontId="23" fillId="24" borderId="4" xfId="88" applyFont="1" applyFill="1" applyBorder="1" applyAlignment="1">
      <alignment horizontal="right"/>
    </xf>
    <xf numFmtId="9" fontId="23" fillId="24" borderId="4" xfId="1" applyFont="1" applyFill="1" applyBorder="1" applyAlignment="1">
      <alignment vertical="center"/>
    </xf>
    <xf numFmtId="0" fontId="23" fillId="24" borderId="4" xfId="117" applyFont="1" applyFill="1" applyBorder="1" applyAlignment="1"/>
    <xf numFmtId="0" fontId="23" fillId="24" borderId="8" xfId="117" applyFont="1" applyFill="1" applyBorder="1" applyAlignment="1">
      <alignment horizontal="center" vertical="center"/>
    </xf>
    <xf numFmtId="0" fontId="23" fillId="24" borderId="4" xfId="117" applyFont="1" applyFill="1" applyBorder="1" applyAlignment="1">
      <alignment horizontal="justify" vertical="top"/>
    </xf>
    <xf numFmtId="0" fontId="23" fillId="24" borderId="4" xfId="117" applyFont="1" applyFill="1" applyBorder="1" applyAlignment="1">
      <alignment horizontal="center" vertical="center" wrapText="1"/>
    </xf>
    <xf numFmtId="168" fontId="23" fillId="24" borderId="38" xfId="96" applyFont="1" applyFill="1" applyBorder="1" applyAlignment="1">
      <alignment horizontal="right" vertical="center" wrapText="1"/>
    </xf>
    <xf numFmtId="169" fontId="23" fillId="24" borderId="4" xfId="1" applyNumberFormat="1" applyFont="1" applyFill="1" applyBorder="1" applyAlignment="1">
      <alignment horizontal="right" vertical="center" wrapText="1"/>
    </xf>
    <xf numFmtId="167" fontId="23" fillId="24" borderId="38" xfId="88" applyFont="1" applyFill="1" applyBorder="1" applyAlignment="1">
      <alignment horizontal="right" vertical="center" wrapText="1"/>
    </xf>
    <xf numFmtId="2" fontId="23" fillId="24" borderId="8" xfId="117" applyNumberFormat="1" applyFont="1" applyFill="1" applyBorder="1" applyAlignment="1">
      <alignment horizontal="center" vertical="center"/>
    </xf>
    <xf numFmtId="0" fontId="23" fillId="24" borderId="4" xfId="117" applyFont="1" applyFill="1" applyBorder="1" applyAlignment="1">
      <alignment wrapText="1"/>
    </xf>
    <xf numFmtId="0" fontId="23" fillId="24" borderId="4" xfId="117" applyFont="1" applyFill="1" applyBorder="1" applyAlignment="1">
      <alignment vertical="center" wrapText="1"/>
    </xf>
    <xf numFmtId="0" fontId="23" fillId="24" borderId="4" xfId="117" applyFont="1" applyFill="1" applyBorder="1" applyAlignment="1">
      <alignment horizontal="justify" wrapText="1"/>
    </xf>
    <xf numFmtId="167" fontId="23" fillId="24" borderId="4" xfId="88" applyFont="1" applyFill="1" applyBorder="1" applyAlignment="1">
      <alignment horizontal="right" vertical="center" wrapText="1"/>
    </xf>
    <xf numFmtId="0" fontId="8" fillId="24" borderId="4" xfId="117" applyFont="1" applyFill="1" applyBorder="1" applyAlignment="1">
      <alignment horizontal="center" wrapText="1"/>
    </xf>
    <xf numFmtId="0" fontId="23" fillId="24" borderId="8" xfId="117" applyFont="1" applyFill="1" applyBorder="1" applyAlignment="1"/>
    <xf numFmtId="0" fontId="8" fillId="24" borderId="4" xfId="117" applyFont="1" applyFill="1" applyBorder="1" applyAlignment="1"/>
    <xf numFmtId="9" fontId="23" fillId="24" borderId="4" xfId="1" applyFont="1" applyFill="1" applyBorder="1" applyAlignment="1">
      <alignment horizontal="right" vertical="center" wrapText="1"/>
    </xf>
    <xf numFmtId="0" fontId="0" fillId="24" borderId="0" xfId="0" applyFill="1" applyAlignment="1">
      <alignment horizontal="center" vertical="center"/>
    </xf>
    <xf numFmtId="0" fontId="30" fillId="24" borderId="31" xfId="0" applyFont="1" applyFill="1" applyBorder="1"/>
    <xf numFmtId="164" fontId="3" fillId="24" borderId="0" xfId="97" applyFont="1" applyFill="1" applyAlignment="1"/>
    <xf numFmtId="0" fontId="9" fillId="24" borderId="40" xfId="0" applyFont="1" applyFill="1" applyBorder="1" applyAlignment="1">
      <alignment horizontal="center" vertical="center"/>
    </xf>
    <xf numFmtId="164" fontId="25" fillId="24" borderId="0" xfId="97" applyFont="1" applyFill="1" applyAlignment="1">
      <alignment horizontal="center"/>
    </xf>
    <xf numFmtId="164" fontId="25" fillId="24" borderId="0" xfId="97" applyFont="1" applyFill="1" applyAlignment="1"/>
    <xf numFmtId="0" fontId="0" fillId="25" borderId="37" xfId="0" applyFill="1" applyBorder="1" applyAlignment="1"/>
    <xf numFmtId="164" fontId="3" fillId="25" borderId="36" xfId="97" applyFont="1" applyFill="1" applyBorder="1" applyAlignment="1"/>
    <xf numFmtId="0" fontId="9" fillId="25" borderId="50" xfId="0" applyFont="1" applyFill="1" applyBorder="1" applyAlignment="1">
      <alignment horizontal="center" vertical="center"/>
    </xf>
    <xf numFmtId="0" fontId="9" fillId="25" borderId="40" xfId="0" applyFont="1" applyFill="1" applyBorder="1" applyAlignment="1">
      <alignment horizontal="center" vertical="center"/>
    </xf>
    <xf numFmtId="166" fontId="11" fillId="25" borderId="40" xfId="0" applyNumberFormat="1" applyFont="1" applyFill="1" applyBorder="1" applyAlignment="1">
      <alignment horizontal="left" vertical="center"/>
    </xf>
    <xf numFmtId="166" fontId="27" fillId="24" borderId="4" xfId="0" applyNumberFormat="1" applyFont="1" applyFill="1" applyBorder="1" applyAlignment="1">
      <alignment horizontal="center" vertical="center"/>
    </xf>
    <xf numFmtId="0" fontId="10" fillId="25" borderId="40" xfId="0" applyFont="1" applyFill="1" applyBorder="1" applyAlignment="1">
      <alignment horizontal="center" vertical="center"/>
    </xf>
    <xf numFmtId="166" fontId="17" fillId="24" borderId="55" xfId="97" applyNumberFormat="1" applyFont="1" applyFill="1" applyBorder="1" applyAlignment="1">
      <alignment horizontal="center" vertical="center" wrapText="1"/>
    </xf>
    <xf numFmtId="164" fontId="3" fillId="24" borderId="4" xfId="97" applyFont="1" applyFill="1" applyBorder="1" applyAlignment="1">
      <alignment horizontal="center"/>
    </xf>
    <xf numFmtId="0" fontId="0" fillId="24" borderId="0" xfId="0" applyFill="1" applyAlignment="1">
      <alignment horizontal="right"/>
    </xf>
    <xf numFmtId="0" fontId="0" fillId="27" borderId="0" xfId="0" applyFill="1" applyAlignment="1">
      <alignment horizontal="center"/>
    </xf>
    <xf numFmtId="0" fontId="0" fillId="27" borderId="0" xfId="0" applyFill="1" applyAlignment="1">
      <alignment horizontal="center" vertical="center"/>
    </xf>
    <xf numFmtId="164" fontId="0" fillId="27" borderId="0" xfId="97" applyFont="1" applyFill="1" applyAlignment="1">
      <alignment horizontal="center" vertical="center"/>
    </xf>
    <xf numFmtId="164" fontId="3" fillId="27" borderId="0" xfId="97" applyFont="1" applyFill="1" applyAlignment="1"/>
    <xf numFmtId="0" fontId="0" fillId="27" borderId="0" xfId="0" applyFill="1"/>
    <xf numFmtId="0" fontId="16" fillId="28" borderId="0" xfId="0" applyFont="1" applyFill="1" applyAlignment="1">
      <alignment horizontal="center" vertical="center"/>
    </xf>
    <xf numFmtId="164" fontId="3" fillId="24" borderId="0" xfId="97" applyFont="1" applyFill="1" applyAlignment="1">
      <alignment horizontal="center" vertical="center"/>
    </xf>
    <xf numFmtId="166" fontId="26" fillId="24" borderId="0" xfId="97" applyNumberFormat="1" applyFont="1" applyFill="1" applyAlignment="1">
      <alignment horizontal="center" vertical="center" wrapText="1"/>
    </xf>
    <xf numFmtId="172" fontId="3" fillId="24" borderId="0" xfId="42" applyFont="1" applyFill="1" applyAlignment="1">
      <alignment horizontal="center"/>
    </xf>
    <xf numFmtId="166" fontId="26" fillId="24" borderId="51" xfId="97" applyNumberFormat="1" applyFont="1" applyFill="1" applyBorder="1" applyAlignment="1">
      <alignment horizontal="center" vertical="center" wrapText="1"/>
    </xf>
    <xf numFmtId="166" fontId="26" fillId="24" borderId="47" xfId="97" applyNumberFormat="1" applyFont="1" applyFill="1" applyBorder="1" applyAlignment="1">
      <alignment horizontal="center" vertical="center" wrapText="1"/>
    </xf>
    <xf numFmtId="172" fontId="3" fillId="24" borderId="52" xfId="42" applyFont="1" applyFill="1" applyBorder="1" applyAlignment="1">
      <alignment horizontal="center"/>
    </xf>
    <xf numFmtId="172" fontId="3" fillId="24" borderId="3" xfId="42" applyFont="1" applyFill="1" applyBorder="1" applyAlignment="1">
      <alignment horizontal="center"/>
    </xf>
    <xf numFmtId="172" fontId="3" fillId="24" borderId="38" xfId="42" applyFont="1" applyFill="1" applyBorder="1" applyAlignment="1">
      <alignment horizontal="center"/>
    </xf>
    <xf numFmtId="172" fontId="3" fillId="24" borderId="4" xfId="42" applyFont="1" applyFill="1" applyBorder="1" applyAlignment="1">
      <alignment horizontal="center"/>
    </xf>
    <xf numFmtId="0" fontId="0" fillId="24" borderId="34" xfId="0" applyFill="1" applyBorder="1"/>
    <xf numFmtId="0" fontId="24" fillId="24" borderId="0" xfId="0" applyFont="1" applyFill="1" applyAlignment="1"/>
    <xf numFmtId="0" fontId="0" fillId="26" borderId="0" xfId="0" applyFill="1" applyAlignment="1">
      <alignment vertical="center"/>
    </xf>
    <xf numFmtId="0" fontId="0" fillId="24" borderId="30" xfId="0" applyFill="1" applyBorder="1"/>
    <xf numFmtId="0" fontId="24" fillId="24" borderId="31" xfId="0" applyFont="1" applyFill="1" applyBorder="1"/>
    <xf numFmtId="0" fontId="23" fillId="24" borderId="31" xfId="117" applyFont="1" applyFill="1" applyBorder="1" applyAlignment="1">
      <alignment horizontal="center" vertical="center"/>
    </xf>
    <xf numFmtId="0" fontId="8" fillId="29" borderId="0" xfId="117" applyFont="1" applyFill="1" applyBorder="1" applyAlignment="1"/>
    <xf numFmtId="0" fontId="0" fillId="29" borderId="34" xfId="0" applyFill="1" applyBorder="1"/>
    <xf numFmtId="0" fontId="23" fillId="24" borderId="73" xfId="117" applyFont="1" applyFill="1" applyBorder="1" applyAlignment="1">
      <alignment horizontal="center" vertical="center"/>
    </xf>
    <xf numFmtId="0" fontId="23" fillId="24" borderId="42" xfId="117" applyFont="1" applyFill="1" applyBorder="1" applyAlignment="1"/>
    <xf numFmtId="169" fontId="23" fillId="24" borderId="42" xfId="1" applyNumberFormat="1" applyFont="1" applyFill="1" applyBorder="1" applyAlignment="1">
      <alignment horizontal="right" vertical="center" wrapText="1"/>
    </xf>
    <xf numFmtId="0" fontId="23" fillId="0" borderId="68" xfId="117" applyFont="1" applyFill="1" applyBorder="1" applyAlignment="1">
      <alignment horizontal="center" vertical="center"/>
    </xf>
    <xf numFmtId="0" fontId="8" fillId="16" borderId="68" xfId="117" applyFont="1" applyFill="1" applyBorder="1" applyAlignment="1"/>
    <xf numFmtId="168" fontId="23" fillId="24" borderId="35" xfId="96" applyFont="1" applyFill="1" applyBorder="1" applyAlignment="1">
      <alignment horizontal="right" vertical="center" wrapText="1"/>
    </xf>
    <xf numFmtId="168" fontId="23" fillId="0" borderId="68" xfId="117" applyNumberFormat="1" applyFont="1" applyFill="1" applyBorder="1" applyAlignment="1">
      <alignment horizontal="right" vertical="center"/>
    </xf>
    <xf numFmtId="168" fontId="23" fillId="24" borderId="4" xfId="96" applyFont="1" applyFill="1" applyBorder="1" applyAlignment="1">
      <alignment horizontal="right" vertical="center" wrapText="1"/>
    </xf>
    <xf numFmtId="180" fontId="23" fillId="24" borderId="4" xfId="117" applyNumberFormat="1" applyFont="1" applyFill="1" applyBorder="1" applyAlignment="1">
      <alignment horizontal="right" vertical="center"/>
    </xf>
    <xf numFmtId="168" fontId="8" fillId="24" borderId="38" xfId="96" applyFont="1" applyFill="1" applyBorder="1" applyAlignment="1">
      <alignment horizontal="right" vertical="center" wrapText="1"/>
    </xf>
    <xf numFmtId="9" fontId="8" fillId="24" borderId="4" xfId="1" applyFont="1" applyFill="1" applyBorder="1" applyAlignment="1">
      <alignment horizontal="right" vertical="center" wrapText="1"/>
    </xf>
    <xf numFmtId="180" fontId="8" fillId="24" borderId="4" xfId="117" applyNumberFormat="1" applyFont="1" applyFill="1" applyBorder="1" applyAlignment="1">
      <alignment horizontal="right" vertical="center"/>
    </xf>
    <xf numFmtId="9" fontId="23" fillId="24" borderId="4" xfId="124" applyFont="1" applyFill="1" applyBorder="1" applyAlignment="1">
      <alignment horizontal="right" vertical="center" wrapText="1"/>
    </xf>
    <xf numFmtId="9" fontId="23" fillId="24" borderId="42" xfId="124" applyFont="1" applyFill="1" applyBorder="1" applyAlignment="1">
      <alignment horizontal="right" vertical="center" wrapText="1"/>
    </xf>
    <xf numFmtId="180" fontId="23" fillId="24" borderId="42" xfId="117" applyNumberFormat="1" applyFont="1" applyFill="1" applyBorder="1" applyAlignment="1">
      <alignment horizontal="right" vertical="center"/>
    </xf>
    <xf numFmtId="180" fontId="8" fillId="24" borderId="42" xfId="117" applyNumberFormat="1" applyFont="1" applyFill="1" applyBorder="1" applyAlignment="1">
      <alignment horizontal="right" vertical="center"/>
    </xf>
    <xf numFmtId="9" fontId="23" fillId="0" borderId="68" xfId="117" applyNumberFormat="1" applyFont="1" applyFill="1" applyBorder="1" applyAlignment="1">
      <alignment horizontal="right" vertical="center"/>
    </xf>
    <xf numFmtId="180" fontId="23" fillId="0" borderId="68" xfId="117" applyNumberFormat="1" applyFont="1" applyFill="1" applyBorder="1" applyAlignment="1">
      <alignment horizontal="right" vertical="center"/>
    </xf>
    <xf numFmtId="168" fontId="8" fillId="29" borderId="34" xfId="96" applyFont="1" applyFill="1" applyBorder="1" applyAlignment="1">
      <alignment horizontal="right" vertical="center" wrapText="1"/>
    </xf>
    <xf numFmtId="168" fontId="8" fillId="29" borderId="72" xfId="96" applyFont="1" applyFill="1" applyBorder="1" applyAlignment="1">
      <alignment horizontal="right" vertical="center" wrapText="1"/>
    </xf>
    <xf numFmtId="9" fontId="23" fillId="24" borderId="11" xfId="117" applyNumberFormat="1" applyFont="1" applyFill="1" applyBorder="1" applyAlignment="1">
      <alignment horizontal="right" vertical="center"/>
    </xf>
    <xf numFmtId="180" fontId="23" fillId="24" borderId="11" xfId="117" applyNumberFormat="1" applyFont="1" applyFill="1" applyBorder="1" applyAlignment="1">
      <alignment horizontal="right" vertical="center"/>
    </xf>
    <xf numFmtId="168" fontId="23" fillId="24" borderId="11" xfId="117" applyNumberFormat="1" applyFont="1" applyFill="1" applyBorder="1" applyAlignment="1">
      <alignment horizontal="right" vertical="center"/>
    </xf>
    <xf numFmtId="0" fontId="23" fillId="0" borderId="4" xfId="117" applyFont="1" applyFill="1" applyBorder="1" applyAlignment="1">
      <alignment horizontal="right" vertical="center"/>
    </xf>
    <xf numFmtId="9" fontId="23" fillId="0" borderId="4" xfId="1" applyFont="1" applyFill="1" applyBorder="1" applyAlignment="1">
      <alignment horizontal="right" vertical="center"/>
    </xf>
    <xf numFmtId="180" fontId="23" fillId="0" borderId="4" xfId="117" applyNumberFormat="1" applyFont="1" applyFill="1" applyBorder="1" applyAlignment="1">
      <alignment horizontal="right" vertical="center"/>
    </xf>
    <xf numFmtId="168" fontId="23" fillId="0" borderId="4" xfId="117" applyNumberFormat="1" applyFont="1" applyFill="1" applyBorder="1" applyAlignment="1">
      <alignment horizontal="right" vertical="center"/>
    </xf>
    <xf numFmtId="164" fontId="36" fillId="0" borderId="0" xfId="98" applyFont="1" applyAlignment="1">
      <alignment vertical="center"/>
    </xf>
    <xf numFmtId="164" fontId="37" fillId="0" borderId="0" xfId="98" applyFont="1" applyAlignment="1">
      <alignment vertical="center"/>
    </xf>
    <xf numFmtId="164" fontId="37" fillId="0" borderId="0" xfId="98" applyFont="1" applyAlignment="1">
      <alignment horizontal="left" vertical="center"/>
    </xf>
    <xf numFmtId="164" fontId="37" fillId="0" borderId="0" xfId="98" applyFont="1" applyAlignment="1">
      <alignment horizontal="left" vertical="center" indent="1"/>
    </xf>
    <xf numFmtId="164" fontId="38" fillId="0" borderId="68" xfId="98" applyFont="1" applyBorder="1" applyAlignment="1" applyProtection="1">
      <alignment horizontal="center" vertical="center" wrapText="1"/>
      <protection locked="0"/>
    </xf>
    <xf numFmtId="164" fontId="40" fillId="0" borderId="68" xfId="98" applyFont="1" applyBorder="1" applyAlignment="1">
      <alignment horizontal="center" vertical="center"/>
    </xf>
    <xf numFmtId="164" fontId="33" fillId="0" borderId="68" xfId="98" applyFont="1" applyBorder="1" applyAlignment="1">
      <alignment horizontal="right" vertical="center"/>
    </xf>
    <xf numFmtId="164" fontId="41" fillId="0" borderId="68" xfId="98" applyFont="1" applyBorder="1" applyAlignment="1">
      <alignment vertical="center"/>
    </xf>
    <xf numFmtId="164" fontId="36" fillId="0" borderId="79" xfId="98" applyFont="1" applyBorder="1" applyAlignment="1">
      <alignment vertical="center"/>
    </xf>
    <xf numFmtId="164" fontId="36" fillId="0" borderId="80" xfId="98" applyFont="1" applyBorder="1" applyAlignment="1">
      <alignment vertical="center"/>
    </xf>
    <xf numFmtId="18" fontId="36" fillId="0" borderId="0" xfId="98" applyNumberFormat="1" applyFont="1" applyAlignment="1">
      <alignment vertical="center"/>
    </xf>
    <xf numFmtId="164" fontId="36" fillId="0" borderId="0" xfId="98" applyFont="1" applyAlignment="1">
      <alignment horizontal="left" vertical="center" wrapText="1"/>
    </xf>
    <xf numFmtId="164" fontId="36" fillId="0" borderId="89" xfId="98" applyFont="1" applyBorder="1" applyAlignment="1">
      <alignment horizontal="left" vertical="center" indent="1"/>
    </xf>
    <xf numFmtId="164" fontId="36" fillId="0" borderId="78" xfId="98" applyFont="1" applyBorder="1" applyAlignment="1">
      <alignment horizontal="left" vertical="center" indent="1"/>
    </xf>
    <xf numFmtId="164" fontId="36" fillId="0" borderId="78" xfId="98" applyFont="1" applyBorder="1" applyAlignment="1">
      <alignment vertical="center"/>
    </xf>
    <xf numFmtId="164" fontId="36" fillId="0" borderId="90" xfId="98" applyFont="1" applyBorder="1" applyAlignment="1">
      <alignment vertical="center"/>
    </xf>
    <xf numFmtId="164" fontId="44" fillId="0" borderId="91" xfId="98" applyFont="1" applyBorder="1" applyAlignment="1">
      <alignment horizontal="left" vertical="center" indent="1"/>
    </xf>
    <xf numFmtId="164" fontId="36" fillId="0" borderId="91" xfId="98" applyFont="1" applyBorder="1" applyAlignment="1">
      <alignment horizontal="left" vertical="center" wrapText="1"/>
    </xf>
    <xf numFmtId="164" fontId="44" fillId="0" borderId="91" xfId="98" applyFont="1" applyBorder="1" applyAlignment="1">
      <alignment vertical="center"/>
    </xf>
    <xf numFmtId="164" fontId="36" fillId="0" borderId="91" xfId="98" applyFont="1" applyBorder="1" applyAlignment="1">
      <alignment vertical="center"/>
    </xf>
    <xf numFmtId="164" fontId="46" fillId="0" borderId="68" xfId="98" applyFont="1" applyBorder="1" applyAlignment="1" applyProtection="1">
      <alignment horizontal="center" vertical="center" wrapText="1"/>
      <protection locked="0"/>
    </xf>
    <xf numFmtId="164" fontId="40" fillId="0" borderId="75" xfId="98" applyFont="1" applyBorder="1" applyAlignment="1">
      <alignment vertical="center"/>
    </xf>
    <xf numFmtId="0" fontId="47" fillId="0" borderId="4" xfId="0" applyFont="1" applyFill="1" applyBorder="1" applyAlignment="1">
      <alignment horizontal="center" vertical="center"/>
    </xf>
    <xf numFmtId="0" fontId="0" fillId="24" borderId="0" xfId="0" applyFill="1"/>
    <xf numFmtId="0" fontId="0" fillId="24" borderId="0" xfId="0" applyFill="1" applyBorder="1"/>
    <xf numFmtId="9" fontId="1" fillId="0" borderId="4" xfId="1" applyFill="1" applyBorder="1" applyAlignment="1">
      <alignment horizontal="center" vertical="center"/>
    </xf>
    <xf numFmtId="0" fontId="0" fillId="24" borderId="0" xfId="0" applyFill="1"/>
    <xf numFmtId="9" fontId="1" fillId="0" borderId="4" xfId="1" applyFill="1" applyBorder="1" applyAlignment="1">
      <alignment horizontal="center" vertical="center"/>
    </xf>
    <xf numFmtId="0" fontId="0" fillId="24" borderId="0" xfId="0" applyFill="1" applyBorder="1"/>
    <xf numFmtId="0" fontId="0" fillId="24" borderId="0" xfId="0" applyFill="1"/>
    <xf numFmtId="0" fontId="0" fillId="0" borderId="4" xfId="0" applyFill="1" applyBorder="1" applyAlignment="1">
      <alignment horizontal="center" vertical="center"/>
    </xf>
    <xf numFmtId="0" fontId="0" fillId="0" borderId="0" xfId="0" applyFill="1"/>
    <xf numFmtId="164" fontId="33" fillId="0" borderId="68" xfId="98" applyFont="1" applyBorder="1" applyAlignment="1">
      <alignment horizontal="center" vertical="center"/>
    </xf>
    <xf numFmtId="9" fontId="23" fillId="24" borderId="0" xfId="1" applyFont="1" applyFill="1" applyAlignment="1"/>
    <xf numFmtId="0" fontId="0" fillId="24" borderId="0" xfId="0" applyFill="1"/>
    <xf numFmtId="0" fontId="0" fillId="24" borderId="0" xfId="0" applyFill="1" applyAlignment="1">
      <alignment wrapText="1"/>
    </xf>
    <xf numFmtId="9" fontId="23" fillId="24" borderId="4" xfId="1" applyFont="1" applyFill="1" applyBorder="1" applyAlignment="1">
      <alignment horizontal="right" vertical="center"/>
    </xf>
    <xf numFmtId="0" fontId="23" fillId="24" borderId="4" xfId="117" applyFont="1" applyFill="1" applyBorder="1" applyAlignment="1">
      <alignment horizontal="right" vertical="center"/>
    </xf>
    <xf numFmtId="9" fontId="23" fillId="24" borderId="11" xfId="1" applyFont="1" applyFill="1" applyBorder="1" applyAlignment="1">
      <alignment horizontal="right" vertical="center"/>
    </xf>
    <xf numFmtId="0" fontId="23" fillId="24" borderId="11" xfId="117" applyFont="1" applyFill="1" applyBorder="1" applyAlignment="1">
      <alignment horizontal="right" vertical="center"/>
    </xf>
    <xf numFmtId="164" fontId="37" fillId="32" borderId="74" xfId="98" applyFont="1" applyFill="1" applyBorder="1" applyAlignment="1">
      <alignment horizontal="left" vertical="center"/>
    </xf>
    <xf numFmtId="9" fontId="1" fillId="0" borderId="4" xfId="1" applyFill="1" applyBorder="1" applyAlignment="1">
      <alignment horizontal="center" vertical="center"/>
    </xf>
    <xf numFmtId="0" fontId="0" fillId="0" borderId="0" xfId="0" applyFill="1" applyBorder="1"/>
    <xf numFmtId="0" fontId="0" fillId="24" borderId="0" xfId="0" applyFill="1"/>
    <xf numFmtId="164" fontId="33" fillId="0" borderId="68" xfId="98" applyFont="1" applyBorder="1" applyAlignment="1">
      <alignment horizontal="center" vertical="center"/>
    </xf>
    <xf numFmtId="164" fontId="37" fillId="32" borderId="74" xfId="98" applyFont="1" applyFill="1" applyBorder="1" applyAlignment="1">
      <alignment horizontal="left" vertical="center"/>
    </xf>
    <xf numFmtId="0" fontId="15" fillId="0" borderId="0" xfId="0" applyFont="1" applyFill="1" applyBorder="1" applyAlignment="1">
      <alignment vertical="center" wrapText="1"/>
    </xf>
    <xf numFmtId="0" fontId="2" fillId="0" borderId="0" xfId="0" applyFont="1" applyFill="1" applyBorder="1" applyAlignment="1">
      <alignment vertical="center" wrapText="1"/>
    </xf>
    <xf numFmtId="164" fontId="48" fillId="0" borderId="68" xfId="98" applyFont="1" applyBorder="1" applyAlignment="1" applyProtection="1">
      <alignment horizontal="center" vertical="center" wrapText="1"/>
      <protection locked="0"/>
    </xf>
    <xf numFmtId="0" fontId="0" fillId="24" borderId="0" xfId="0" applyFill="1"/>
    <xf numFmtId="0" fontId="23" fillId="0" borderId="8" xfId="117" applyFont="1" applyFill="1" applyBorder="1" applyAlignment="1">
      <alignment horizontal="center" vertical="center"/>
    </xf>
    <xf numFmtId="0" fontId="23" fillId="0" borderId="4" xfId="117" applyFont="1" applyFill="1" applyBorder="1" applyAlignment="1">
      <alignment wrapText="1"/>
    </xf>
    <xf numFmtId="168" fontId="23" fillId="0" borderId="4" xfId="96" applyFont="1" applyFill="1" applyBorder="1" applyAlignment="1">
      <alignment horizontal="right" vertical="center" wrapText="1"/>
    </xf>
    <xf numFmtId="167" fontId="23" fillId="0" borderId="38" xfId="88" applyFont="1" applyFill="1" applyBorder="1" applyAlignment="1">
      <alignment horizontal="right" vertical="center" wrapText="1"/>
    </xf>
    <xf numFmtId="169" fontId="23" fillId="0" borderId="4" xfId="1" applyNumberFormat="1" applyFont="1" applyFill="1" applyBorder="1" applyAlignment="1">
      <alignment horizontal="right" vertical="center" wrapText="1"/>
    </xf>
    <xf numFmtId="0" fontId="50" fillId="0" borderId="4" xfId="0" applyFont="1" applyFill="1" applyBorder="1" applyAlignment="1">
      <alignment horizontal="center" vertical="center"/>
    </xf>
    <xf numFmtId="9" fontId="1" fillId="0" borderId="4" xfId="1" applyFill="1" applyBorder="1" applyAlignment="1">
      <alignment horizontal="center" vertical="center"/>
    </xf>
    <xf numFmtId="0" fontId="0" fillId="24" borderId="0" xfId="0" applyFill="1" applyBorder="1"/>
    <xf numFmtId="0" fontId="0" fillId="24" borderId="0" xfId="0" applyFill="1"/>
    <xf numFmtId="166" fontId="17" fillId="24" borderId="31" xfId="97" applyNumberFormat="1" applyFont="1" applyFill="1" applyBorder="1" applyAlignment="1">
      <alignment horizontal="center" vertical="center" wrapText="1"/>
    </xf>
    <xf numFmtId="164" fontId="3" fillId="24" borderId="38" xfId="97" applyFont="1" applyFill="1" applyBorder="1" applyAlignment="1">
      <alignment horizontal="center"/>
    </xf>
    <xf numFmtId="164" fontId="3" fillId="24" borderId="68" xfId="97" applyFont="1" applyFill="1" applyBorder="1" applyAlignment="1"/>
    <xf numFmtId="164" fontId="3" fillId="24" borderId="11" xfId="97" applyFont="1" applyFill="1" applyBorder="1" applyAlignment="1">
      <alignment horizontal="center"/>
    </xf>
    <xf numFmtId="164" fontId="25" fillId="0" borderId="31" xfId="97" applyFont="1" applyFill="1" applyBorder="1" applyAlignment="1">
      <alignment horizontal="center" vertical="center"/>
    </xf>
    <xf numFmtId="164" fontId="25" fillId="21" borderId="103" xfId="97" applyFont="1" applyFill="1" applyBorder="1" applyAlignment="1"/>
    <xf numFmtId="164" fontId="3" fillId="24" borderId="60" xfId="97" applyFont="1" applyFill="1" applyBorder="1" applyAlignment="1">
      <alignment horizontal="center"/>
    </xf>
    <xf numFmtId="164" fontId="3" fillId="24" borderId="104" xfId="97" applyFont="1" applyFill="1" applyBorder="1" applyAlignment="1">
      <alignment horizontal="center"/>
    </xf>
    <xf numFmtId="164" fontId="3" fillId="24" borderId="105" xfId="97" applyFont="1" applyFill="1" applyBorder="1" applyAlignment="1">
      <alignment horizontal="center"/>
    </xf>
    <xf numFmtId="164" fontId="3" fillId="24" borderId="69" xfId="97" applyFont="1" applyFill="1" applyBorder="1" applyAlignment="1"/>
    <xf numFmtId="164" fontId="25" fillId="22" borderId="106" xfId="97" applyFont="1" applyFill="1" applyBorder="1" applyAlignment="1"/>
    <xf numFmtId="164" fontId="25" fillId="23" borderId="107" xfId="97" applyFont="1" applyFill="1" applyBorder="1" applyAlignment="1"/>
    <xf numFmtId="164" fontId="25" fillId="24" borderId="66" xfId="97" applyFont="1" applyFill="1" applyBorder="1" applyAlignment="1">
      <alignment horizontal="center"/>
    </xf>
    <xf numFmtId="164" fontId="25" fillId="24" borderId="108" xfId="97" applyFont="1" applyFill="1" applyBorder="1" applyAlignment="1">
      <alignment horizontal="center"/>
    </xf>
    <xf numFmtId="164" fontId="25" fillId="24" borderId="71" xfId="97" applyFont="1" applyFill="1" applyBorder="1" applyAlignment="1"/>
    <xf numFmtId="164" fontId="25" fillId="24" borderId="109" xfId="97" applyFont="1" applyFill="1" applyBorder="1" applyAlignment="1">
      <alignment horizontal="center"/>
    </xf>
    <xf numFmtId="164" fontId="3" fillId="24" borderId="110" xfId="97" applyFont="1" applyFill="1" applyBorder="1" applyAlignment="1">
      <alignment horizontal="center"/>
    </xf>
    <xf numFmtId="164" fontId="3" fillId="24" borderId="70" xfId="97" applyFont="1" applyFill="1" applyBorder="1" applyAlignment="1">
      <alignment horizontal="center"/>
    </xf>
    <xf numFmtId="166" fontId="17" fillId="24" borderId="111" xfId="97" applyNumberFormat="1" applyFont="1" applyFill="1" applyBorder="1" applyAlignment="1">
      <alignment horizontal="center" vertical="center" wrapText="1"/>
    </xf>
    <xf numFmtId="166" fontId="17" fillId="24" borderId="112" xfId="97" applyNumberFormat="1" applyFont="1" applyFill="1" applyBorder="1" applyAlignment="1">
      <alignment horizontal="center" vertical="center" wrapText="1"/>
    </xf>
    <xf numFmtId="164" fontId="29" fillId="24" borderId="113" xfId="97" applyFont="1" applyFill="1" applyBorder="1" applyAlignment="1">
      <alignment horizontal="center" vertical="center" wrapText="1"/>
    </xf>
    <xf numFmtId="164" fontId="3" fillId="24" borderId="114" xfId="97" applyFont="1" applyFill="1" applyBorder="1" applyAlignment="1"/>
    <xf numFmtId="164" fontId="3" fillId="24" borderId="115" xfId="97" applyFont="1" applyFill="1" applyBorder="1" applyAlignment="1"/>
    <xf numFmtId="164" fontId="3" fillId="24" borderId="0" xfId="97" applyFont="1" applyFill="1" applyBorder="1" applyAlignment="1"/>
    <xf numFmtId="164" fontId="3" fillId="24" borderId="116" xfId="97" applyFont="1" applyFill="1" applyBorder="1" applyAlignment="1"/>
    <xf numFmtId="164" fontId="3" fillId="24" borderId="117" xfId="97" applyFont="1" applyFill="1" applyBorder="1" applyAlignment="1"/>
    <xf numFmtId="164" fontId="3" fillId="24" borderId="118" xfId="97" applyFont="1" applyFill="1" applyBorder="1" applyAlignment="1"/>
    <xf numFmtId="0" fontId="0" fillId="24" borderId="68" xfId="0" applyFill="1" applyBorder="1"/>
    <xf numFmtId="166" fontId="26" fillId="24" borderId="123" xfId="97" applyNumberFormat="1" applyFont="1" applyFill="1" applyBorder="1" applyAlignment="1">
      <alignment horizontal="center" vertical="center" wrapText="1"/>
    </xf>
    <xf numFmtId="166" fontId="26" fillId="24" borderId="124" xfId="97" applyNumberFormat="1" applyFont="1" applyFill="1" applyBorder="1" applyAlignment="1">
      <alignment horizontal="center" vertical="center" wrapText="1"/>
    </xf>
    <xf numFmtId="166" fontId="26" fillId="24" borderId="125" xfId="97" applyNumberFormat="1" applyFont="1" applyFill="1" applyBorder="1" applyAlignment="1">
      <alignment horizontal="center" vertical="center" wrapText="1"/>
    </xf>
    <xf numFmtId="9" fontId="3" fillId="24" borderId="122" xfId="1" applyFont="1" applyFill="1" applyBorder="1" applyAlignment="1">
      <alignment horizontal="center"/>
    </xf>
    <xf numFmtId="166" fontId="26" fillId="24" borderId="121" xfId="97" applyNumberFormat="1" applyFont="1" applyFill="1" applyBorder="1" applyAlignment="1">
      <alignment horizontal="center" vertical="center" wrapText="1"/>
    </xf>
    <xf numFmtId="0" fontId="0" fillId="24" borderId="0" xfId="0" applyFill="1"/>
    <xf numFmtId="0" fontId="8" fillId="24" borderId="0" xfId="120" applyFont="1" applyFill="1" applyAlignment="1" applyProtection="1">
      <alignment horizontal="center" vertical="top"/>
      <protection locked="0"/>
    </xf>
    <xf numFmtId="0" fontId="23" fillId="24" borderId="4" xfId="117" applyFont="1" applyFill="1" applyBorder="1" applyAlignment="1">
      <alignment horizontal="center" vertical="center"/>
    </xf>
    <xf numFmtId="0" fontId="23" fillId="0" borderId="4" xfId="117" applyFont="1" applyFill="1" applyBorder="1" applyAlignment="1">
      <alignment horizontal="center" vertical="center"/>
    </xf>
    <xf numFmtId="0" fontId="0" fillId="24" borderId="0" xfId="0" applyFill="1"/>
    <xf numFmtId="9" fontId="1" fillId="0" borderId="4" xfId="1" applyFill="1" applyBorder="1" applyAlignment="1">
      <alignment horizontal="center" vertical="center"/>
    </xf>
    <xf numFmtId="0" fontId="0" fillId="24" borderId="0" xfId="0" applyFill="1" applyBorder="1"/>
    <xf numFmtId="0" fontId="0" fillId="24" borderId="0" xfId="0" applyFill="1"/>
    <xf numFmtId="9" fontId="23" fillId="0" borderId="42" xfId="1" applyFont="1" applyFill="1" applyBorder="1" applyAlignment="1">
      <alignment horizontal="right" vertical="center"/>
    </xf>
    <xf numFmtId="0" fontId="23" fillId="0" borderId="42" xfId="117" applyFont="1" applyFill="1" applyBorder="1" applyAlignment="1">
      <alignment horizontal="right" vertical="center"/>
    </xf>
    <xf numFmtId="9" fontId="23" fillId="0" borderId="68" xfId="1" applyFont="1" applyFill="1" applyBorder="1" applyAlignment="1">
      <alignment horizontal="right" vertical="center"/>
    </xf>
    <xf numFmtId="0" fontId="23" fillId="0" borderId="68" xfId="117" applyFont="1" applyFill="1" applyBorder="1" applyAlignment="1">
      <alignment horizontal="right" vertical="center"/>
    </xf>
    <xf numFmtId="0" fontId="0" fillId="24" borderId="0" xfId="0" applyFill="1"/>
    <xf numFmtId="0" fontId="0" fillId="24" borderId="44" xfId="0" applyFill="1" applyBorder="1"/>
    <xf numFmtId="0" fontId="0" fillId="24" borderId="57" xfId="0" applyFill="1" applyBorder="1"/>
    <xf numFmtId="0" fontId="30" fillId="24" borderId="31" xfId="0" applyFont="1" applyFill="1" applyBorder="1" applyAlignment="1">
      <alignment vertical="top"/>
    </xf>
    <xf numFmtId="0" fontId="30" fillId="24" borderId="31" xfId="0" applyFont="1" applyFill="1" applyBorder="1" applyAlignment="1">
      <alignment vertical="center"/>
    </xf>
    <xf numFmtId="0" fontId="30" fillId="24" borderId="0" xfId="0" applyFont="1" applyFill="1" applyBorder="1"/>
    <xf numFmtId="0" fontId="24" fillId="0" borderId="31" xfId="0" applyFont="1" applyBorder="1" applyAlignment="1">
      <alignment horizontal="left"/>
    </xf>
    <xf numFmtId="9" fontId="49" fillId="0" borderId="4" xfId="1" applyFont="1" applyFill="1" applyBorder="1" applyAlignment="1">
      <alignment horizontal="right" vertical="center"/>
    </xf>
    <xf numFmtId="0" fontId="0" fillId="24" borderId="0" xfId="0" applyFill="1"/>
    <xf numFmtId="164" fontId="33" fillId="0" borderId="68" xfId="98" applyFont="1" applyBorder="1" applyAlignment="1">
      <alignment horizontal="center" vertical="center"/>
    </xf>
    <xf numFmtId="164" fontId="3" fillId="24" borderId="69" xfId="97" applyFont="1" applyFill="1" applyBorder="1" applyAlignment="1">
      <alignment horizontal="center"/>
    </xf>
    <xf numFmtId="164" fontId="3" fillId="0" borderId="68" xfId="97" applyFont="1" applyFill="1" applyBorder="1" applyAlignment="1">
      <alignment horizontal="center"/>
    </xf>
    <xf numFmtId="164" fontId="25" fillId="0" borderId="31" xfId="97" applyFont="1" applyFill="1" applyBorder="1" applyAlignment="1">
      <alignment horizontal="left" vertical="center"/>
    </xf>
    <xf numFmtId="0" fontId="30" fillId="24" borderId="126" xfId="0" applyFont="1" applyFill="1" applyBorder="1" applyAlignment="1">
      <alignment vertical="center"/>
    </xf>
    <xf numFmtId="0" fontId="0" fillId="24" borderId="0" xfId="0" applyFill="1" applyBorder="1"/>
    <xf numFmtId="0" fontId="0" fillId="24" borderId="0" xfId="0" applyFill="1"/>
    <xf numFmtId="0" fontId="13" fillId="30" borderId="29" xfId="0" applyFont="1" applyFill="1" applyBorder="1" applyAlignment="1">
      <alignment vertical="top" wrapText="1"/>
    </xf>
    <xf numFmtId="0" fontId="0" fillId="0" borderId="30" xfId="0" applyFill="1" applyBorder="1"/>
    <xf numFmtId="0" fontId="14" fillId="16" borderId="6" xfId="0" applyFont="1" applyFill="1" applyBorder="1" applyAlignment="1">
      <alignment horizontal="center"/>
    </xf>
    <xf numFmtId="0" fontId="22" fillId="24" borderId="6" xfId="0" applyFont="1" applyFill="1" applyBorder="1" applyAlignment="1">
      <alignment horizontal="center" vertical="center"/>
    </xf>
    <xf numFmtId="0" fontId="0" fillId="24" borderId="31" xfId="0" applyFill="1" applyBorder="1"/>
    <xf numFmtId="0" fontId="13" fillId="26" borderId="15" xfId="0" applyFont="1" applyFill="1" applyBorder="1"/>
    <xf numFmtId="0" fontId="0" fillId="30" borderId="33" xfId="0" applyFill="1" applyBorder="1"/>
    <xf numFmtId="0" fontId="14" fillId="0" borderId="5" xfId="0" applyFont="1" applyFill="1" applyBorder="1" applyAlignment="1">
      <alignment horizontal="center" vertical="center"/>
    </xf>
    <xf numFmtId="0" fontId="0" fillId="14" borderId="12" xfId="0" applyFill="1" applyBorder="1"/>
    <xf numFmtId="0" fontId="13" fillId="26" borderId="8" xfId="0" applyFont="1" applyFill="1" applyBorder="1"/>
    <xf numFmtId="15" fontId="0" fillId="30" borderId="9" xfId="0" applyNumberFormat="1" applyFill="1" applyBorder="1" applyAlignment="1">
      <alignment horizontal="left"/>
    </xf>
    <xf numFmtId="0" fontId="14" fillId="16" borderId="13" xfId="0" applyFont="1" applyFill="1" applyBorder="1" applyAlignment="1">
      <alignment horizontal="center" vertical="center"/>
    </xf>
    <xf numFmtId="0" fontId="14" fillId="0" borderId="7" xfId="0" applyFont="1" applyFill="1" applyBorder="1" applyAlignment="1">
      <alignment horizontal="left" vertical="center"/>
    </xf>
    <xf numFmtId="0" fontId="6" fillId="0" borderId="10" xfId="0" applyFont="1" applyFill="1" applyBorder="1" applyAlignment="1">
      <alignment horizontal="left" vertical="center"/>
    </xf>
    <xf numFmtId="0" fontId="14" fillId="0" borderId="8" xfId="0" applyFont="1" applyFill="1" applyBorder="1" applyAlignment="1">
      <alignment horizontal="center" vertical="center"/>
    </xf>
    <xf numFmtId="0" fontId="0" fillId="14" borderId="4" xfId="0" applyFill="1" applyBorder="1"/>
    <xf numFmtId="0" fontId="14" fillId="0" borderId="4" xfId="0" applyFont="1" applyFill="1" applyBorder="1" applyAlignment="1">
      <alignment horizontal="center" vertical="center"/>
    </xf>
    <xf numFmtId="0" fontId="14" fillId="0" borderId="4" xfId="0" applyFont="1" applyFill="1" applyBorder="1" applyAlignment="1">
      <alignment horizontal="left" vertical="center"/>
    </xf>
    <xf numFmtId="0" fontId="0" fillId="14" borderId="9" xfId="0" applyFill="1" applyBorder="1"/>
    <xf numFmtId="0" fontId="14" fillId="0" borderId="16" xfId="0" applyFont="1" applyFill="1" applyBorder="1" applyAlignment="1">
      <alignment horizontal="left" vertical="center"/>
    </xf>
    <xf numFmtId="0" fontId="0" fillId="14" borderId="5" xfId="0" applyFill="1" applyBorder="1"/>
    <xf numFmtId="0" fontId="14" fillId="0" borderId="5" xfId="0" applyFont="1" applyFill="1" applyBorder="1" applyAlignment="1">
      <alignment horizontal="left" vertical="center"/>
    </xf>
    <xf numFmtId="0" fontId="0" fillId="0" borderId="7" xfId="0" applyFill="1" applyBorder="1"/>
    <xf numFmtId="0" fontId="0" fillId="14" borderId="12" xfId="0" applyFill="1" applyBorder="1" applyAlignment="1">
      <alignment vertical="center"/>
    </xf>
    <xf numFmtId="0" fontId="0" fillId="0" borderId="4" xfId="0" applyFill="1" applyBorder="1" applyAlignment="1">
      <alignment horizontal="center"/>
    </xf>
    <xf numFmtId="0" fontId="14" fillId="0" borderId="16" xfId="0" applyFont="1" applyFill="1" applyBorder="1" applyAlignment="1">
      <alignment horizontal="center" vertical="center"/>
    </xf>
    <xf numFmtId="0" fontId="0" fillId="0" borderId="5" xfId="0" applyFill="1" applyBorder="1" applyAlignment="1">
      <alignment horizontal="center"/>
    </xf>
    <xf numFmtId="0" fontId="0" fillId="18" borderId="5" xfId="0" applyFill="1" applyBorder="1" applyAlignment="1">
      <alignment horizontal="center"/>
    </xf>
    <xf numFmtId="165" fontId="1" fillId="0" borderId="5" xfId="1" applyNumberFormat="1" applyFill="1" applyBorder="1" applyAlignment="1">
      <alignment horizontal="center"/>
    </xf>
    <xf numFmtId="165" fontId="1" fillId="0" borderId="12" xfId="1" applyNumberFormat="1" applyFill="1" applyBorder="1" applyAlignment="1">
      <alignment horizontal="center"/>
    </xf>
    <xf numFmtId="0" fontId="0" fillId="0" borderId="16" xfId="0" applyFill="1" applyBorder="1" applyAlignment="1">
      <alignment horizontal="center"/>
    </xf>
    <xf numFmtId="0" fontId="14" fillId="0" borderId="9" xfId="0" applyFont="1" applyFill="1" applyBorder="1" applyAlignment="1">
      <alignment horizontal="center" vertical="center" wrapText="1"/>
    </xf>
    <xf numFmtId="0" fontId="0" fillId="0" borderId="2" xfId="0" applyFill="1" applyBorder="1"/>
    <xf numFmtId="0" fontId="21" fillId="0" borderId="5" xfId="0" applyFont="1" applyFill="1" applyBorder="1" applyAlignment="1">
      <alignment horizontal="center" vertical="center"/>
    </xf>
    <xf numFmtId="0" fontId="0" fillId="0" borderId="12" xfId="0" applyFill="1" applyBorder="1" applyAlignment="1">
      <alignment horizontal="center"/>
    </xf>
    <xf numFmtId="0" fontId="14" fillId="0" borderId="9" xfId="0" applyFont="1" applyFill="1" applyBorder="1" applyAlignment="1">
      <alignment horizontal="center" vertical="center"/>
    </xf>
    <xf numFmtId="0" fontId="0" fillId="18" borderId="9" xfId="0" applyFill="1" applyBorder="1" applyAlignment="1">
      <alignment horizontal="center"/>
    </xf>
    <xf numFmtId="1" fontId="0" fillId="0" borderId="16" xfId="0" applyNumberFormat="1" applyFill="1" applyBorder="1" applyAlignment="1">
      <alignment horizontal="center"/>
    </xf>
    <xf numFmtId="0" fontId="12" fillId="16" borderId="6" xfId="0" applyFont="1" applyFill="1" applyBorder="1" applyAlignment="1">
      <alignment horizontal="center" vertical="center"/>
    </xf>
    <xf numFmtId="0" fontId="14" fillId="0" borderId="7" xfId="0" applyFont="1" applyFill="1" applyBorder="1" applyAlignment="1">
      <alignment vertical="center"/>
    </xf>
    <xf numFmtId="0" fontId="14" fillId="0" borderId="7" xfId="0" applyFont="1" applyFill="1" applyBorder="1" applyAlignment="1">
      <alignment horizontal="left" vertical="top" indent="1"/>
    </xf>
    <xf numFmtId="0" fontId="0" fillId="17" borderId="26" xfId="0" applyFill="1" applyBorder="1" applyAlignment="1">
      <alignment wrapText="1"/>
    </xf>
    <xf numFmtId="0" fontId="14" fillId="0" borderId="10" xfId="0" applyFont="1" applyFill="1" applyBorder="1" applyAlignment="1">
      <alignment horizontal="left" vertical="center" indent="1"/>
    </xf>
    <xf numFmtId="0" fontId="0" fillId="26" borderId="10" xfId="0" applyFill="1" applyBorder="1" applyAlignment="1">
      <alignment vertical="center" wrapText="1"/>
    </xf>
    <xf numFmtId="0" fontId="0" fillId="0" borderId="29" xfId="0" applyFill="1" applyBorder="1" applyAlignment="1">
      <alignment vertical="center" wrapText="1"/>
    </xf>
    <xf numFmtId="0" fontId="0" fillId="24" borderId="23" xfId="0" applyFill="1" applyBorder="1"/>
    <xf numFmtId="0" fontId="0" fillId="24" borderId="24" xfId="0" applyFill="1" applyBorder="1"/>
    <xf numFmtId="0" fontId="0" fillId="24" borderId="25" xfId="0" applyFill="1" applyBorder="1"/>
    <xf numFmtId="164" fontId="20" fillId="16" borderId="6" xfId="40" applyNumberFormat="1" applyFont="1" applyFill="1" applyBorder="1" applyAlignment="1">
      <alignment horizontal="left" vertical="center"/>
    </xf>
    <xf numFmtId="0" fontId="0" fillId="24" borderId="20" xfId="0" applyFill="1" applyBorder="1"/>
    <xf numFmtId="0" fontId="0" fillId="24" borderId="21" xfId="0" applyFill="1" applyBorder="1"/>
    <xf numFmtId="0" fontId="0" fillId="24" borderId="22" xfId="0" applyFill="1" applyBorder="1"/>
    <xf numFmtId="16" fontId="0" fillId="24" borderId="21" xfId="0" applyNumberFormat="1" applyFill="1" applyBorder="1"/>
    <xf numFmtId="9" fontId="1" fillId="24" borderId="21" xfId="1" applyFill="1" applyBorder="1"/>
    <xf numFmtId="9" fontId="0" fillId="24" borderId="22" xfId="0" applyNumberFormat="1" applyFill="1" applyBorder="1"/>
    <xf numFmtId="0" fontId="0" fillId="24" borderId="17" xfId="0" applyFill="1" applyBorder="1"/>
    <xf numFmtId="0" fontId="0" fillId="24" borderId="18" xfId="0" applyFill="1" applyBorder="1"/>
    <xf numFmtId="0" fontId="0" fillId="24" borderId="19" xfId="0" applyFill="1" applyBorder="1"/>
    <xf numFmtId="0" fontId="0" fillId="0" borderId="6" xfId="0" applyFill="1" applyBorder="1"/>
    <xf numFmtId="0" fontId="12" fillId="16" borderId="6" xfId="0" applyFont="1" applyFill="1" applyBorder="1" applyAlignment="1">
      <alignment horizontal="left" vertical="center"/>
    </xf>
    <xf numFmtId="164" fontId="19" fillId="0" borderId="6" xfId="40" applyNumberFormat="1" applyFont="1" applyFill="1" applyBorder="1" applyAlignment="1">
      <alignment horizontal="center" vertical="center" wrapText="1"/>
    </xf>
    <xf numFmtId="0" fontId="0" fillId="0" borderId="16" xfId="0" applyFill="1" applyBorder="1" applyAlignment="1">
      <alignment vertical="center" wrapText="1"/>
    </xf>
    <xf numFmtId="0" fontId="0" fillId="0" borderId="5" xfId="0" applyFill="1" applyBorder="1" applyAlignment="1">
      <alignment vertical="center" wrapText="1"/>
    </xf>
    <xf numFmtId="15" fontId="0" fillId="0" borderId="5" xfId="0" applyNumberFormat="1" applyFill="1" applyBorder="1" applyAlignment="1">
      <alignment horizontal="left" vertical="center" wrapText="1"/>
    </xf>
    <xf numFmtId="0" fontId="0" fillId="0" borderId="12" xfId="0" applyFill="1" applyBorder="1" applyAlignment="1">
      <alignment vertical="center" wrapText="1"/>
    </xf>
    <xf numFmtId="0" fontId="51" fillId="0" borderId="8" xfId="0" applyFont="1" applyFill="1" applyBorder="1" applyAlignment="1">
      <alignment horizontal="center" vertical="center"/>
    </xf>
    <xf numFmtId="0" fontId="0" fillId="0" borderId="4" xfId="0" applyFill="1" applyBorder="1"/>
    <xf numFmtId="0" fontId="14" fillId="0" borderId="4" xfId="0" applyFont="1" applyFill="1" applyBorder="1" applyAlignment="1">
      <alignment vertical="center"/>
    </xf>
    <xf numFmtId="9" fontId="1" fillId="0" borderId="4" xfId="1" applyFill="1" applyBorder="1" applyAlignment="1">
      <alignment horizontal="center"/>
    </xf>
    <xf numFmtId="0" fontId="14" fillId="0" borderId="4" xfId="0" applyFont="1" applyFill="1" applyBorder="1" applyAlignment="1">
      <alignment horizontal="left" indent="1"/>
    </xf>
    <xf numFmtId="15" fontId="0" fillId="0" borderId="3" xfId="0" applyNumberFormat="1" applyFill="1" applyBorder="1" applyAlignment="1">
      <alignment horizontal="center"/>
    </xf>
    <xf numFmtId="0" fontId="14" fillId="0" borderId="15"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3" xfId="0" applyFont="1" applyFill="1" applyBorder="1" applyAlignment="1">
      <alignment vertical="center"/>
    </xf>
    <xf numFmtId="9" fontId="1" fillId="0" borderId="3" xfId="1" applyFill="1" applyBorder="1" applyAlignment="1">
      <alignment horizontal="center"/>
    </xf>
    <xf numFmtId="0" fontId="14" fillId="0" borderId="3" xfId="0" applyFont="1" applyFill="1" applyBorder="1" applyAlignment="1">
      <alignment horizontal="left" indent="1"/>
    </xf>
    <xf numFmtId="15" fontId="0" fillId="0" borderId="13" xfId="0" applyNumberFormat="1" applyFill="1" applyBorder="1" applyAlignment="1">
      <alignment horizontal="center"/>
    </xf>
    <xf numFmtId="15" fontId="0" fillId="0" borderId="5" xfId="0" applyNumberFormat="1" applyFill="1" applyBorder="1" applyAlignment="1">
      <alignment horizontal="center" vertical="center"/>
    </xf>
    <xf numFmtId="0" fontId="2" fillId="0" borderId="8" xfId="0" applyFont="1" applyFill="1" applyBorder="1" applyAlignment="1">
      <alignment horizontal="center" vertical="center"/>
    </xf>
    <xf numFmtId="0" fontId="14" fillId="16" borderId="6" xfId="0" applyFont="1" applyFill="1" applyBorder="1" applyAlignment="1">
      <alignment horizontal="center" vertical="center"/>
    </xf>
    <xf numFmtId="0" fontId="15" fillId="0" borderId="12" xfId="0" applyFont="1" applyFill="1" applyBorder="1" applyAlignment="1">
      <alignment vertical="center" wrapText="1"/>
    </xf>
    <xf numFmtId="0" fontId="0" fillId="17" borderId="2" xfId="0" applyFill="1" applyBorder="1"/>
    <xf numFmtId="0" fontId="0" fillId="0" borderId="13" xfId="0" applyFill="1" applyBorder="1"/>
    <xf numFmtId="0" fontId="0" fillId="17" borderId="13" xfId="0" applyFill="1" applyBorder="1"/>
    <xf numFmtId="0" fontId="0" fillId="17" borderId="14" xfId="0" applyFill="1" applyBorder="1"/>
    <xf numFmtId="0" fontId="15" fillId="0" borderId="5" xfId="0" applyFont="1" applyFill="1" applyBorder="1" applyAlignment="1">
      <alignment vertical="center" wrapText="1"/>
    </xf>
    <xf numFmtId="9" fontId="1" fillId="0" borderId="5" xfId="1" applyFill="1" applyBorder="1" applyAlignment="1">
      <alignment horizontal="center" vertical="center"/>
    </xf>
    <xf numFmtId="0" fontId="15" fillId="0" borderId="4" xfId="0" applyFont="1" applyFill="1" applyBorder="1" applyAlignment="1">
      <alignment vertical="center" wrapText="1"/>
    </xf>
    <xf numFmtId="9" fontId="1" fillId="0" borderId="4" xfId="1" applyFill="1" applyBorder="1" applyAlignment="1">
      <alignment horizontal="center" vertical="center"/>
    </xf>
    <xf numFmtId="0" fontId="15" fillId="0" borderId="9" xfId="0" applyFont="1" applyFill="1" applyBorder="1" applyAlignment="1">
      <alignment vertical="center" wrapText="1"/>
    </xf>
    <xf numFmtId="9" fontId="1" fillId="17" borderId="4" xfId="1" applyFill="1" applyBorder="1" applyAlignment="1">
      <alignment horizontal="center" vertical="center"/>
    </xf>
    <xf numFmtId="0" fontId="15" fillId="17" borderId="9" xfId="0" applyFont="1" applyFill="1" applyBorder="1" applyAlignment="1">
      <alignment vertical="center" wrapText="1"/>
    </xf>
    <xf numFmtId="0" fontId="2" fillId="0" borderId="38" xfId="0" applyFont="1" applyBorder="1" applyAlignment="1">
      <alignment vertical="center" wrapText="1"/>
    </xf>
    <xf numFmtId="0" fontId="0" fillId="0" borderId="57" xfId="0" applyBorder="1" applyAlignment="1">
      <alignment vertical="center" wrapText="1"/>
    </xf>
    <xf numFmtId="0" fontId="0" fillId="0" borderId="50" xfId="0" applyBorder="1" applyAlignment="1">
      <alignment vertical="center" wrapText="1"/>
    </xf>
    <xf numFmtId="0" fontId="0" fillId="16" borderId="4" xfId="0" applyFill="1" applyBorder="1"/>
    <xf numFmtId="0" fontId="0" fillId="16" borderId="9" xfId="0" applyFill="1" applyBorder="1"/>
    <xf numFmtId="0" fontId="14" fillId="16" borderId="4" xfId="0" applyFont="1" applyFill="1" applyBorder="1" applyAlignment="1">
      <alignment horizontal="center"/>
    </xf>
    <xf numFmtId="0" fontId="0" fillId="17" borderId="10" xfId="0" applyFill="1" applyBorder="1"/>
    <xf numFmtId="0" fontId="14" fillId="17" borderId="8" xfId="0" applyFont="1" applyFill="1" applyBorder="1" applyAlignment="1">
      <alignment horizontal="center" vertical="center"/>
    </xf>
    <xf numFmtId="0" fontId="14" fillId="0" borderId="4" xfId="0" applyFont="1" applyFill="1" applyBorder="1" applyAlignment="1">
      <alignment horizontal="center"/>
    </xf>
    <xf numFmtId="172" fontId="14" fillId="17" borderId="4" xfId="0" applyNumberFormat="1" applyFont="1" applyFill="1" applyBorder="1" applyAlignment="1">
      <alignment horizontal="center" vertical="center"/>
    </xf>
    <xf numFmtId="172" fontId="14" fillId="17" borderId="9" xfId="0" applyNumberFormat="1" applyFont="1" applyFill="1" applyBorder="1" applyAlignment="1">
      <alignment horizontal="center" vertical="center"/>
    </xf>
    <xf numFmtId="172" fontId="14" fillId="17" borderId="9" xfId="0" applyNumberFormat="1" applyFont="1" applyFill="1" applyBorder="1" applyAlignment="1">
      <alignment horizontal="center"/>
    </xf>
    <xf numFmtId="0" fontId="13" fillId="17" borderId="8" xfId="0" applyFont="1" applyFill="1" applyBorder="1" applyAlignment="1">
      <alignment horizontal="left" indent="1"/>
    </xf>
    <xf numFmtId="0" fontId="0" fillId="33" borderId="4" xfId="0" applyFill="1" applyBorder="1" applyAlignment="1">
      <alignment horizontal="center"/>
    </xf>
    <xf numFmtId="9" fontId="1" fillId="33" borderId="4" xfId="1" applyFill="1" applyBorder="1" applyAlignment="1">
      <alignment horizontal="center"/>
    </xf>
    <xf numFmtId="0" fontId="14" fillId="17" borderId="4" xfId="0" applyFont="1" applyFill="1" applyBorder="1" applyAlignment="1">
      <alignment horizontal="center" vertical="center"/>
    </xf>
    <xf numFmtId="0" fontId="14" fillId="34" borderId="4" xfId="0" applyFont="1" applyFill="1" applyBorder="1" applyAlignment="1">
      <alignment horizontal="center" vertical="center"/>
    </xf>
    <xf numFmtId="0" fontId="14" fillId="16" borderId="9" xfId="0" applyFont="1" applyFill="1" applyBorder="1" applyAlignment="1">
      <alignment horizontal="center" vertical="center"/>
    </xf>
    <xf numFmtId="0" fontId="14" fillId="16" borderId="8" xfId="0" applyFont="1" applyFill="1" applyBorder="1" applyAlignment="1">
      <alignment horizontal="left" vertical="center" indent="1"/>
    </xf>
    <xf numFmtId="0" fontId="14" fillId="0" borderId="6" xfId="0" applyFont="1" applyFill="1" applyBorder="1" applyAlignment="1">
      <alignment horizontal="left" vertical="center" indent="1"/>
    </xf>
    <xf numFmtId="0" fontId="0" fillId="0" borderId="6" xfId="0" applyFill="1" applyBorder="1" applyAlignment="1">
      <alignment vertical="center"/>
    </xf>
    <xf numFmtId="0" fontId="6" fillId="0" borderId="6" xfId="0" applyFont="1" applyFill="1" applyBorder="1" applyAlignment="1">
      <alignment vertical="center"/>
    </xf>
    <xf numFmtId="0" fontId="10" fillId="0" borderId="66" xfId="0" applyFont="1" applyFill="1" applyBorder="1" applyAlignment="1">
      <alignment horizontal="center" vertical="center"/>
    </xf>
    <xf numFmtId="0" fontId="10" fillId="0" borderId="67" xfId="0" applyFont="1" applyFill="1" applyBorder="1" applyAlignment="1">
      <alignment horizontal="center" vertical="center"/>
    </xf>
    <xf numFmtId="0" fontId="12" fillId="0" borderId="6" xfId="0" applyFont="1" applyFill="1" applyBorder="1" applyAlignment="1">
      <alignment horizontal="left" vertical="top" wrapText="1"/>
    </xf>
    <xf numFmtId="0" fontId="0" fillId="24" borderId="0" xfId="0" applyFill="1" applyBorder="1"/>
    <xf numFmtId="0" fontId="0" fillId="0" borderId="58" xfId="0" applyFill="1" applyBorder="1"/>
    <xf numFmtId="0" fontId="0" fillId="0" borderId="59" xfId="0" applyFill="1" applyBorder="1"/>
    <xf numFmtId="0" fontId="0" fillId="0" borderId="62" xfId="0" applyFill="1" applyBorder="1"/>
    <xf numFmtId="0" fontId="0" fillId="0" borderId="64" xfId="0" applyFill="1" applyBorder="1"/>
    <xf numFmtId="0" fontId="0" fillId="0" borderId="65" xfId="0" applyFill="1" applyBorder="1"/>
    <xf numFmtId="0" fontId="9" fillId="15" borderId="60" xfId="0" applyFont="1" applyFill="1" applyBorder="1" applyAlignment="1">
      <alignment horizontal="center" vertical="center" wrapText="1"/>
    </xf>
    <xf numFmtId="0" fontId="10" fillId="0" borderId="60" xfId="0" applyFont="1" applyFill="1" applyBorder="1" applyAlignment="1">
      <alignment horizontal="center" vertical="center"/>
    </xf>
    <xf numFmtId="0" fontId="10" fillId="0" borderId="61" xfId="0" applyFont="1" applyFill="1" applyBorder="1" applyAlignment="1">
      <alignment horizontal="center" vertical="center"/>
    </xf>
    <xf numFmtId="0" fontId="9" fillId="0" borderId="5" xfId="0" applyFont="1" applyFill="1" applyBorder="1" applyAlignment="1">
      <alignment horizontal="center" vertical="center" wrapText="1"/>
    </xf>
    <xf numFmtId="0" fontId="9" fillId="0" borderId="66" xfId="0" applyFont="1" applyFill="1" applyBorder="1" applyAlignment="1">
      <alignment horizontal="center" vertical="center" wrapText="1"/>
    </xf>
    <xf numFmtId="0" fontId="9" fillId="15" borderId="4" xfId="0" applyFont="1" applyFill="1" applyBorder="1" applyAlignment="1">
      <alignment horizontal="center" vertical="center" wrapText="1"/>
    </xf>
    <xf numFmtId="0" fontId="10" fillId="0" borderId="4" xfId="0" applyFont="1" applyFill="1" applyBorder="1" applyAlignment="1">
      <alignment horizontal="center" vertical="center"/>
    </xf>
    <xf numFmtId="0" fontId="10" fillId="0" borderId="63" xfId="0" applyFont="1" applyFill="1" applyBorder="1" applyAlignment="1">
      <alignment horizontal="center" vertical="center"/>
    </xf>
    <xf numFmtId="0" fontId="11" fillId="15" borderId="4" xfId="0" applyFont="1" applyFill="1" applyBorder="1" applyAlignment="1">
      <alignment horizontal="left" vertical="center" wrapText="1"/>
    </xf>
    <xf numFmtId="166" fontId="10" fillId="0" borderId="4" xfId="0" applyNumberFormat="1" applyFont="1" applyFill="1" applyBorder="1" applyAlignment="1">
      <alignment horizontal="center" vertical="center"/>
    </xf>
    <xf numFmtId="166" fontId="10" fillId="0" borderId="63" xfId="0" applyNumberFormat="1" applyFont="1" applyFill="1" applyBorder="1" applyAlignment="1">
      <alignment horizontal="center" vertical="center"/>
    </xf>
    <xf numFmtId="0" fontId="10" fillId="15" borderId="66" xfId="0" applyFont="1" applyFill="1" applyBorder="1" applyAlignment="1">
      <alignment horizontal="center" vertical="center" wrapText="1"/>
    </xf>
    <xf numFmtId="0" fontId="9" fillId="25" borderId="27" xfId="0" applyFont="1" applyFill="1" applyBorder="1" applyAlignment="1">
      <alignment horizontal="center" vertical="center"/>
    </xf>
    <xf numFmtId="0" fontId="9" fillId="25" borderId="0" xfId="0" applyFont="1" applyFill="1" applyBorder="1" applyAlignment="1">
      <alignment horizontal="center" vertical="center"/>
    </xf>
    <xf numFmtId="0" fontId="9" fillId="25" borderId="28" xfId="0" applyFont="1" applyFill="1" applyBorder="1" applyAlignment="1">
      <alignment horizontal="center" vertical="center"/>
    </xf>
    <xf numFmtId="0" fontId="9" fillId="24" borderId="27" xfId="0" applyFont="1" applyFill="1" applyBorder="1" applyAlignment="1">
      <alignment horizontal="center" vertical="center"/>
    </xf>
    <xf numFmtId="0" fontId="9" fillId="24" borderId="0" xfId="0" applyFont="1" applyFill="1" applyBorder="1" applyAlignment="1">
      <alignment horizontal="center" vertical="center"/>
    </xf>
    <xf numFmtId="0" fontId="9" fillId="24" borderId="28" xfId="0" applyFont="1" applyFill="1" applyBorder="1" applyAlignment="1">
      <alignment horizontal="center" vertical="center"/>
    </xf>
    <xf numFmtId="0" fontId="8" fillId="24" borderId="0" xfId="120" applyFont="1" applyFill="1" applyAlignment="1" applyProtection="1">
      <alignment horizontal="center" vertical="top"/>
      <protection locked="0"/>
    </xf>
    <xf numFmtId="0" fontId="0" fillId="16" borderId="6" xfId="0" applyFill="1" applyBorder="1"/>
    <xf numFmtId="171" fontId="8" fillId="16" borderId="2" xfId="117" applyNumberFormat="1" applyFont="1" applyFill="1" applyBorder="1" applyAlignment="1" applyProtection="1">
      <alignment horizontal="right" vertical="center"/>
      <protection locked="0"/>
    </xf>
    <xf numFmtId="0" fontId="0" fillId="24" borderId="4" xfId="0" applyFill="1" applyBorder="1"/>
    <xf numFmtId="0" fontId="0" fillId="24" borderId="42" xfId="0" applyFill="1" applyBorder="1"/>
    <xf numFmtId="0" fontId="0" fillId="16" borderId="68" xfId="0" applyFill="1" applyBorder="1"/>
    <xf numFmtId="168" fontId="8" fillId="16" borderId="68" xfId="96" applyFont="1" applyFill="1" applyBorder="1" applyAlignment="1">
      <alignment horizontal="right" vertical="center" wrapText="1"/>
    </xf>
    <xf numFmtId="0" fontId="23" fillId="24" borderId="4" xfId="117" applyFont="1" applyFill="1" applyBorder="1" applyAlignment="1">
      <alignment horizontal="center" vertical="center"/>
    </xf>
    <xf numFmtId="0" fontId="23" fillId="0" borderId="4" xfId="117" applyFont="1" applyFill="1" applyBorder="1" applyAlignment="1">
      <alignment horizontal="center" vertical="center"/>
    </xf>
    <xf numFmtId="0" fontId="8" fillId="16" borderId="4" xfId="0" applyFont="1" applyFill="1" applyBorder="1" applyAlignment="1">
      <alignment horizontal="center" vertical="center"/>
    </xf>
    <xf numFmtId="0" fontId="8" fillId="16" borderId="38" xfId="0" applyFont="1" applyFill="1" applyBorder="1" applyAlignment="1">
      <alignment horizontal="center" vertical="center"/>
    </xf>
    <xf numFmtId="0" fontId="8" fillId="16" borderId="57" xfId="0" applyFont="1" applyFill="1" applyBorder="1" applyAlignment="1">
      <alignment horizontal="center" vertical="center"/>
    </xf>
    <xf numFmtId="0" fontId="8" fillId="16" borderId="50" xfId="0" applyFont="1" applyFill="1" applyBorder="1" applyAlignment="1">
      <alignment horizontal="center" vertical="center"/>
    </xf>
    <xf numFmtId="0" fontId="0" fillId="24" borderId="44" xfId="0" applyFill="1" applyBorder="1"/>
    <xf numFmtId="0" fontId="14" fillId="16" borderId="95" xfId="0" applyFont="1" applyFill="1" applyBorder="1" applyAlignment="1">
      <alignment vertical="center"/>
    </xf>
    <xf numFmtId="0" fontId="14" fillId="16" borderId="57" xfId="0" applyFont="1" applyFill="1" applyBorder="1" applyAlignment="1">
      <alignment vertical="center"/>
    </xf>
    <xf numFmtId="0" fontId="14" fillId="16" borderId="44" xfId="0" applyFont="1" applyFill="1" applyBorder="1" applyAlignment="1">
      <alignment vertical="center"/>
    </xf>
    <xf numFmtId="0" fontId="14" fillId="24" borderId="95" xfId="0" applyFont="1" applyFill="1" applyBorder="1" applyAlignment="1">
      <alignment horizontal="left" vertical="center" indent="1"/>
    </xf>
    <xf numFmtId="0" fontId="14" fillId="24" borderId="57" xfId="0" applyFont="1" applyFill="1" applyBorder="1" applyAlignment="1">
      <alignment horizontal="left" vertical="center" indent="1"/>
    </xf>
    <xf numFmtId="0" fontId="14" fillId="24" borderId="44" xfId="0" applyFont="1" applyFill="1" applyBorder="1" applyAlignment="1">
      <alignment horizontal="left" vertical="center" indent="1"/>
    </xf>
    <xf numFmtId="0" fontId="6" fillId="26" borderId="94" xfId="0" applyFont="1" applyFill="1" applyBorder="1" applyAlignment="1">
      <alignment horizontal="left" vertical="top" indent="1"/>
    </xf>
    <xf numFmtId="0" fontId="6" fillId="26" borderId="37" xfId="0" applyFont="1" applyFill="1" applyBorder="1" applyAlignment="1">
      <alignment horizontal="left" vertical="top" indent="1"/>
    </xf>
    <xf numFmtId="0" fontId="6" fillId="26" borderId="45" xfId="0" applyFont="1" applyFill="1" applyBorder="1" applyAlignment="1">
      <alignment horizontal="left" vertical="top" indent="1"/>
    </xf>
    <xf numFmtId="0" fontId="6" fillId="26" borderId="31" xfId="0" applyFont="1" applyFill="1" applyBorder="1" applyAlignment="1">
      <alignment horizontal="left" vertical="top" indent="1"/>
    </xf>
    <xf numFmtId="0" fontId="6" fillId="26" borderId="0" xfId="0" applyFont="1" applyFill="1" applyBorder="1" applyAlignment="1">
      <alignment horizontal="left" vertical="top" indent="1"/>
    </xf>
    <xf numFmtId="0" fontId="6" fillId="26" borderId="32" xfId="0" applyFont="1" applyFill="1" applyBorder="1" applyAlignment="1">
      <alignment horizontal="left" vertical="top" indent="1"/>
    </xf>
    <xf numFmtId="0" fontId="6" fillId="26" borderId="48" xfId="0" applyFont="1" applyFill="1" applyBorder="1" applyAlignment="1">
      <alignment horizontal="left" vertical="top" indent="1"/>
    </xf>
    <xf numFmtId="0" fontId="6" fillId="26" borderId="41" xfId="0" applyFont="1" applyFill="1" applyBorder="1" applyAlignment="1">
      <alignment horizontal="left" vertical="top" indent="1"/>
    </xf>
    <xf numFmtId="0" fontId="6" fillId="26" borderId="49" xfId="0" applyFont="1" applyFill="1" applyBorder="1" applyAlignment="1">
      <alignment horizontal="left" vertical="top" indent="1"/>
    </xf>
    <xf numFmtId="0" fontId="14" fillId="17" borderId="94" xfId="0" applyFont="1" applyFill="1" applyBorder="1" applyAlignment="1">
      <alignment horizontal="left" vertical="top" indent="1"/>
    </xf>
    <xf numFmtId="0" fontId="14" fillId="17" borderId="37" xfId="0" applyFont="1" applyFill="1" applyBorder="1" applyAlignment="1">
      <alignment horizontal="left" vertical="top" indent="1"/>
    </xf>
    <xf numFmtId="0" fontId="14" fillId="17" borderId="45" xfId="0" applyFont="1" applyFill="1" applyBorder="1" applyAlignment="1">
      <alignment horizontal="left" vertical="top" indent="1"/>
    </xf>
    <xf numFmtId="0" fontId="14" fillId="17" borderId="31" xfId="0" applyFont="1" applyFill="1" applyBorder="1" applyAlignment="1">
      <alignment horizontal="left" vertical="top" indent="1"/>
    </xf>
    <xf numFmtId="0" fontId="14" fillId="17" borderId="0" xfId="0" applyFont="1" applyFill="1" applyBorder="1" applyAlignment="1">
      <alignment horizontal="left" vertical="top" indent="1"/>
    </xf>
    <xf numFmtId="0" fontId="14" fillId="17" borderId="32" xfId="0" applyFont="1" applyFill="1" applyBorder="1" applyAlignment="1">
      <alignment horizontal="left" vertical="top" indent="1"/>
    </xf>
    <xf numFmtId="0" fontId="14" fillId="17" borderId="43" xfId="0" applyFont="1" applyFill="1" applyBorder="1" applyAlignment="1">
      <alignment horizontal="left" vertical="top" indent="1"/>
    </xf>
    <xf numFmtId="0" fontId="14" fillId="17" borderId="34" xfId="0" applyFont="1" applyFill="1" applyBorder="1" applyAlignment="1">
      <alignment horizontal="left" vertical="top" indent="1"/>
    </xf>
    <xf numFmtId="0" fontId="14" fillId="17" borderId="46" xfId="0" applyFont="1" applyFill="1" applyBorder="1" applyAlignment="1">
      <alignment horizontal="left" vertical="top" indent="1"/>
    </xf>
    <xf numFmtId="0" fontId="12" fillId="16" borderId="93" xfId="0" applyFont="1" applyFill="1" applyBorder="1" applyAlignment="1">
      <alignment horizontal="center" vertical="center"/>
    </xf>
    <xf numFmtId="0" fontId="12" fillId="16" borderId="30" xfId="0" applyFont="1" applyFill="1" applyBorder="1" applyAlignment="1">
      <alignment horizontal="center" vertical="center"/>
    </xf>
    <xf numFmtId="0" fontId="12" fillId="16" borderId="54" xfId="0" applyFont="1" applyFill="1" applyBorder="1" applyAlignment="1">
      <alignment horizontal="center" vertical="center"/>
    </xf>
    <xf numFmtId="0" fontId="0" fillId="0" borderId="51" xfId="0" applyFill="1" applyBorder="1"/>
    <xf numFmtId="0" fontId="0" fillId="0" borderId="92" xfId="0" applyFill="1" applyBorder="1"/>
    <xf numFmtId="0" fontId="0" fillId="0" borderId="53" xfId="0" applyFill="1" applyBorder="1"/>
    <xf numFmtId="0" fontId="0" fillId="0" borderId="31" xfId="0" applyFill="1" applyBorder="1"/>
    <xf numFmtId="0" fontId="0" fillId="0" borderId="0" xfId="0" applyFill="1" applyBorder="1"/>
    <xf numFmtId="0" fontId="0" fillId="0" borderId="32" xfId="0" applyFill="1" applyBorder="1"/>
    <xf numFmtId="0" fontId="0" fillId="0" borderId="43" xfId="0" applyFill="1" applyBorder="1"/>
    <xf numFmtId="0" fontId="0" fillId="0" borderId="34" xfId="0" applyFill="1" applyBorder="1"/>
    <xf numFmtId="0" fontId="0" fillId="0" borderId="46" xfId="0" applyFill="1" applyBorder="1"/>
    <xf numFmtId="0" fontId="0" fillId="24" borderId="49" xfId="0" applyFill="1" applyBorder="1"/>
    <xf numFmtId="0" fontId="14" fillId="0" borderId="95" xfId="0" applyFont="1" applyFill="1" applyBorder="1" applyAlignment="1">
      <alignment vertical="center"/>
    </xf>
    <xf numFmtId="0" fontId="14" fillId="0" borderId="57" xfId="0" applyFont="1" applyFill="1" applyBorder="1" applyAlignment="1">
      <alignment vertical="center"/>
    </xf>
    <xf numFmtId="0" fontId="14" fillId="0" borderId="44" xfId="0" applyFont="1" applyFill="1" applyBorder="1" applyAlignment="1">
      <alignment vertical="center"/>
    </xf>
    <xf numFmtId="0" fontId="0" fillId="24" borderId="0" xfId="0" applyFill="1"/>
    <xf numFmtId="0" fontId="0" fillId="0" borderId="45" xfId="0" applyFill="1" applyBorder="1"/>
    <xf numFmtId="0" fontId="0" fillId="24" borderId="32" xfId="0" applyFill="1" applyBorder="1"/>
    <xf numFmtId="0" fontId="14" fillId="24" borderId="95" xfId="0" applyFont="1" applyFill="1" applyBorder="1" applyAlignment="1">
      <alignment vertical="center"/>
    </xf>
    <xf numFmtId="0" fontId="14" fillId="24" borderId="57" xfId="0" applyFont="1" applyFill="1" applyBorder="1" applyAlignment="1">
      <alignment vertical="center"/>
    </xf>
    <xf numFmtId="0" fontId="14" fillId="24" borderId="44" xfId="0" applyFont="1" applyFill="1" applyBorder="1" applyAlignment="1">
      <alignment vertical="center"/>
    </xf>
    <xf numFmtId="0" fontId="0" fillId="24" borderId="45" xfId="0" applyFill="1" applyBorder="1"/>
    <xf numFmtId="0" fontId="0" fillId="26" borderId="44" xfId="0" applyFill="1" applyBorder="1"/>
    <xf numFmtId="0" fontId="0" fillId="24" borderId="46" xfId="0" applyFill="1" applyBorder="1"/>
    <xf numFmtId="0" fontId="2" fillId="16" borderId="6" xfId="0" applyFont="1" applyFill="1" applyBorder="1" applyAlignment="1">
      <alignment horizontal="center" vertical="center"/>
    </xf>
    <xf numFmtId="0" fontId="14" fillId="0" borderId="47" xfId="0" applyFont="1" applyFill="1" applyBorder="1" applyAlignment="1">
      <alignment vertical="center"/>
    </xf>
    <xf numFmtId="0" fontId="9" fillId="19" borderId="3" xfId="0" applyFont="1" applyFill="1" applyBorder="1" applyAlignment="1">
      <alignment horizontal="center" vertical="center" wrapText="1"/>
    </xf>
    <xf numFmtId="0" fontId="9" fillId="19" borderId="4" xfId="0" applyFont="1" applyFill="1" applyBorder="1" applyAlignment="1">
      <alignment horizontal="center" vertical="center" wrapText="1"/>
    </xf>
    <xf numFmtId="0" fontId="11" fillId="19" borderId="4" xfId="0" applyFont="1" applyFill="1" applyBorder="1" applyAlignment="1">
      <alignment horizontal="center" vertical="center" wrapText="1"/>
    </xf>
    <xf numFmtId="0" fontId="10" fillId="19" borderId="4" xfId="0" applyFont="1" applyFill="1" applyBorder="1" applyAlignment="1">
      <alignment horizontal="center" vertical="center" wrapText="1"/>
    </xf>
    <xf numFmtId="0" fontId="14" fillId="24" borderId="7" xfId="0" applyFont="1" applyFill="1" applyBorder="1" applyAlignment="1">
      <alignment vertical="center"/>
    </xf>
    <xf numFmtId="0" fontId="16" fillId="24" borderId="27" xfId="0" applyFont="1" applyFill="1" applyBorder="1" applyAlignment="1">
      <alignment horizontal="center" vertical="center"/>
    </xf>
    <xf numFmtId="0" fontId="16" fillId="24" borderId="0" xfId="0" applyFont="1" applyFill="1" applyBorder="1" applyAlignment="1">
      <alignment horizontal="center" vertical="center"/>
    </xf>
    <xf numFmtId="0" fontId="16" fillId="24" borderId="28" xfId="0" applyFont="1" applyFill="1" applyBorder="1" applyAlignment="1">
      <alignment horizontal="center" vertical="center"/>
    </xf>
    <xf numFmtId="0" fontId="9" fillId="0" borderId="27" xfId="0" applyFont="1" applyFill="1" applyBorder="1" applyAlignment="1">
      <alignment horizontal="center" vertical="center"/>
    </xf>
    <xf numFmtId="0" fontId="9" fillId="0" borderId="0" xfId="0" applyFont="1" applyFill="1" applyAlignment="1">
      <alignment horizontal="center" vertical="center"/>
    </xf>
    <xf numFmtId="0" fontId="9" fillId="0" borderId="28" xfId="0" applyFont="1" applyFill="1" applyBorder="1" applyAlignment="1">
      <alignment horizontal="center" vertical="center"/>
    </xf>
    <xf numFmtId="0" fontId="0" fillId="24" borderId="119" xfId="0" applyFill="1" applyBorder="1"/>
    <xf numFmtId="0" fontId="0" fillId="24" borderId="120" xfId="0" applyFill="1" applyBorder="1"/>
    <xf numFmtId="0" fontId="0" fillId="24" borderId="113" xfId="0" applyFill="1" applyBorder="1"/>
    <xf numFmtId="0" fontId="9" fillId="24" borderId="27" xfId="0" applyFont="1" applyFill="1" applyBorder="1" applyAlignment="1">
      <alignment horizontal="center"/>
    </xf>
    <xf numFmtId="0" fontId="9" fillId="24" borderId="0" xfId="0" applyFont="1" applyFill="1" applyAlignment="1">
      <alignment horizontal="center"/>
    </xf>
    <xf numFmtId="0" fontId="9" fillId="24" borderId="28" xfId="0" applyFont="1" applyFill="1" applyBorder="1" applyAlignment="1">
      <alignment horizontal="center"/>
    </xf>
    <xf numFmtId="0" fontId="16" fillId="24" borderId="39" xfId="0" applyFont="1" applyFill="1" applyBorder="1" applyAlignment="1">
      <alignment horizontal="center" vertical="center"/>
    </xf>
    <xf numFmtId="0" fontId="16" fillId="24" borderId="41" xfId="0" applyFont="1" applyFill="1" applyBorder="1" applyAlignment="1">
      <alignment horizontal="center" vertical="center"/>
    </xf>
    <xf numFmtId="0" fontId="16" fillId="24" borderId="40" xfId="0" applyFont="1" applyFill="1" applyBorder="1" applyAlignment="1">
      <alignment horizontal="center" vertical="center"/>
    </xf>
    <xf numFmtId="164" fontId="16" fillId="24" borderId="114" xfId="97" applyFont="1" applyFill="1" applyBorder="1" applyAlignment="1">
      <alignment horizontal="center" vertical="center"/>
    </xf>
    <xf numFmtId="164" fontId="16" fillId="24" borderId="0" xfId="97" applyFont="1" applyFill="1" applyBorder="1" applyAlignment="1">
      <alignment horizontal="center" vertical="center"/>
    </xf>
    <xf numFmtId="164" fontId="28" fillId="24" borderId="117" xfId="97" applyFont="1" applyFill="1" applyBorder="1" applyAlignment="1">
      <alignment horizontal="center" vertical="center"/>
    </xf>
    <xf numFmtId="0" fontId="12" fillId="0" borderId="7"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9" fillId="15" borderId="3" xfId="0" applyFont="1" applyFill="1" applyBorder="1" applyAlignment="1">
      <alignment horizontal="center" vertical="center" wrapText="1"/>
    </xf>
    <xf numFmtId="166" fontId="11" fillId="15" borderId="4" xfId="0" applyNumberFormat="1" applyFont="1" applyFill="1" applyBorder="1" applyAlignment="1">
      <alignment horizontal="left" vertical="center" wrapText="1"/>
    </xf>
    <xf numFmtId="0" fontId="10" fillId="15" borderId="4" xfId="0" applyFont="1" applyFill="1" applyBorder="1" applyAlignment="1">
      <alignment horizontal="center" vertical="center" wrapText="1"/>
    </xf>
    <xf numFmtId="0" fontId="12" fillId="17" borderId="10" xfId="0" applyFont="1" applyFill="1" applyBorder="1" applyAlignment="1">
      <alignment horizontal="center" vertical="center"/>
    </xf>
    <xf numFmtId="0" fontId="12" fillId="17" borderId="7" xfId="0" applyFont="1" applyFill="1" applyBorder="1" applyAlignment="1">
      <alignment horizontal="center"/>
    </xf>
    <xf numFmtId="0" fontId="12" fillId="17" borderId="10" xfId="0" applyFont="1" applyFill="1" applyBorder="1" applyAlignment="1">
      <alignment horizontal="center"/>
    </xf>
    <xf numFmtId="0" fontId="14" fillId="16" borderId="56" xfId="0" applyFont="1" applyFill="1" applyBorder="1"/>
    <xf numFmtId="0" fontId="0" fillId="17" borderId="26" xfId="0" applyFill="1" applyBorder="1"/>
    <xf numFmtId="0" fontId="12" fillId="17" borderId="26" xfId="0" applyFont="1" applyFill="1" applyBorder="1" applyAlignment="1">
      <alignment horizontal="center" vertical="center"/>
    </xf>
    <xf numFmtId="0" fontId="12" fillId="17" borderId="26" xfId="0" applyFont="1" applyFill="1" applyBorder="1" applyAlignment="1">
      <alignment horizontal="center"/>
    </xf>
    <xf numFmtId="0" fontId="14" fillId="0" borderId="8" xfId="0" applyFont="1" applyFill="1" applyBorder="1" applyAlignment="1">
      <alignment horizontal="left"/>
    </xf>
    <xf numFmtId="0" fontId="6" fillId="0" borderId="4" xfId="0" applyFont="1" applyFill="1" applyBorder="1" applyAlignment="1">
      <alignment horizontal="center"/>
    </xf>
    <xf numFmtId="0" fontId="0" fillId="0" borderId="9" xfId="0" applyFill="1" applyBorder="1"/>
    <xf numFmtId="0" fontId="14" fillId="16" borderId="10" xfId="0" applyFont="1" applyFill="1" applyBorder="1" applyAlignment="1">
      <alignment horizontal="left"/>
    </xf>
    <xf numFmtId="0" fontId="14" fillId="0" borderId="9" xfId="0" applyFont="1" applyFill="1" applyBorder="1" applyAlignment="1">
      <alignment horizontal="center"/>
    </xf>
    <xf numFmtId="0" fontId="14" fillId="16" borderId="8" xfId="0" applyFont="1" applyFill="1" applyBorder="1" applyAlignment="1">
      <alignment horizontal="left"/>
    </xf>
    <xf numFmtId="0" fontId="6" fillId="16" borderId="4" xfId="0" applyFont="1" applyFill="1" applyBorder="1" applyAlignment="1">
      <alignment horizontal="center"/>
    </xf>
    <xf numFmtId="0" fontId="6" fillId="16" borderId="11" xfId="0" applyFont="1" applyFill="1" applyBorder="1" applyAlignment="1">
      <alignment horizontal="center"/>
    </xf>
    <xf numFmtId="0" fontId="6" fillId="0" borderId="9" xfId="0" applyFont="1" applyFill="1" applyBorder="1" applyAlignment="1">
      <alignment horizontal="center"/>
    </xf>
    <xf numFmtId="0" fontId="31" fillId="0" borderId="8" xfId="0" applyFont="1" applyFill="1" applyBorder="1" applyAlignment="1">
      <alignment horizontal="left"/>
    </xf>
    <xf numFmtId="166" fontId="6" fillId="0" borderId="4" xfId="0" applyNumberFormat="1" applyFont="1" applyFill="1" applyBorder="1" applyAlignment="1">
      <alignment horizontal="center"/>
    </xf>
    <xf numFmtId="0" fontId="31" fillId="0" borderId="16" xfId="0" applyFont="1" applyFill="1" applyBorder="1" applyAlignment="1">
      <alignment horizontal="left"/>
    </xf>
    <xf numFmtId="0" fontId="6" fillId="0" borderId="5" xfId="0" applyFont="1" applyFill="1" applyBorder="1" applyAlignment="1">
      <alignment horizontal="center"/>
    </xf>
    <xf numFmtId="0" fontId="6" fillId="0" borderId="12" xfId="0" applyFont="1" applyFill="1" applyBorder="1" applyAlignment="1">
      <alignment horizontal="center"/>
    </xf>
    <xf numFmtId="0" fontId="0" fillId="24" borderId="46" xfId="0" applyFill="1" applyBorder="1" applyAlignment="1">
      <alignment horizontal="left" vertical="center" wrapText="1"/>
    </xf>
    <xf numFmtId="0" fontId="0" fillId="24" borderId="32" xfId="0" applyFill="1" applyBorder="1" applyAlignment="1">
      <alignment horizontal="left" vertical="center" wrapText="1"/>
    </xf>
    <xf numFmtId="0" fontId="0" fillId="24" borderId="0" xfId="0" applyFill="1" applyBorder="1" applyAlignment="1">
      <alignment horizontal="left" vertical="center" wrapText="1"/>
    </xf>
    <xf numFmtId="0" fontId="14" fillId="0" borderId="6" xfId="0" applyFont="1" applyFill="1" applyBorder="1" applyAlignment="1">
      <alignment horizontal="left"/>
    </xf>
    <xf numFmtId="0" fontId="0" fillId="0" borderId="54" xfId="0" applyFill="1" applyBorder="1"/>
    <xf numFmtId="0" fontId="12" fillId="16" borderId="123" xfId="0" applyFont="1" applyFill="1" applyBorder="1" applyAlignment="1">
      <alignment horizontal="center" vertical="center"/>
    </xf>
    <xf numFmtId="0" fontId="12" fillId="16" borderId="124" xfId="0" applyFont="1" applyFill="1" applyBorder="1" applyAlignment="1">
      <alignment horizontal="center" vertical="center"/>
    </xf>
    <xf numFmtId="0" fontId="12" fillId="16" borderId="125" xfId="0" applyFont="1" applyFill="1" applyBorder="1" applyAlignment="1">
      <alignment horizontal="center" vertical="center"/>
    </xf>
    <xf numFmtId="164" fontId="42" fillId="0" borderId="75" xfId="98" applyFont="1" applyBorder="1" applyAlignment="1">
      <alignment horizontal="left" vertical="center"/>
    </xf>
    <xf numFmtId="164" fontId="42" fillId="0" borderId="76" xfId="98" applyFont="1" applyBorder="1" applyAlignment="1">
      <alignment horizontal="left" vertical="center"/>
    </xf>
    <xf numFmtId="164" fontId="42" fillId="0" borderId="77" xfId="98" applyFont="1" applyBorder="1" applyAlignment="1">
      <alignment horizontal="left" vertical="center"/>
    </xf>
    <xf numFmtId="164" fontId="36" fillId="0" borderId="81" xfId="98" applyFont="1" applyBorder="1" applyAlignment="1">
      <alignment horizontal="center" vertical="center"/>
    </xf>
    <xf numFmtId="164" fontId="36" fillId="0" borderId="82" xfId="98" applyFont="1" applyBorder="1" applyAlignment="1">
      <alignment horizontal="center" vertical="center"/>
    </xf>
    <xf numFmtId="164" fontId="36" fillId="0" borderId="83" xfId="98" applyFont="1" applyBorder="1" applyAlignment="1">
      <alignment horizontal="center" vertical="center"/>
    </xf>
    <xf numFmtId="164" fontId="36" fillId="0" borderId="84" xfId="98" applyFont="1" applyBorder="1" applyAlignment="1">
      <alignment horizontal="center" vertical="center"/>
    </xf>
    <xf numFmtId="164" fontId="36" fillId="0" borderId="0" xfId="98" applyFont="1" applyBorder="1" applyAlignment="1">
      <alignment horizontal="center" vertical="center"/>
    </xf>
    <xf numFmtId="164" fontId="36" fillId="0" borderId="85" xfId="98" applyFont="1" applyBorder="1" applyAlignment="1">
      <alignment horizontal="center" vertical="center"/>
    </xf>
    <xf numFmtId="164" fontId="36" fillId="0" borderId="86" xfId="98" applyFont="1" applyBorder="1" applyAlignment="1">
      <alignment horizontal="center" vertical="center"/>
    </xf>
    <xf numFmtId="164" fontId="36" fillId="0" borderId="87" xfId="98" applyFont="1" applyBorder="1" applyAlignment="1">
      <alignment horizontal="center" vertical="center"/>
    </xf>
    <xf numFmtId="164" fontId="36" fillId="0" borderId="88" xfId="98" applyFont="1" applyBorder="1" applyAlignment="1">
      <alignment horizontal="center" vertical="center"/>
    </xf>
    <xf numFmtId="166" fontId="42" fillId="0" borderId="76" xfId="98" applyNumberFormat="1" applyFont="1" applyBorder="1" applyAlignment="1">
      <alignment horizontal="left" vertical="center"/>
    </xf>
    <xf numFmtId="166" fontId="42" fillId="0" borderId="77" xfId="98" applyNumberFormat="1" applyFont="1" applyBorder="1" applyAlignment="1">
      <alignment horizontal="left" vertical="center"/>
    </xf>
    <xf numFmtId="20" fontId="42" fillId="0" borderId="76" xfId="98" applyNumberFormat="1" applyFont="1" applyBorder="1" applyAlignment="1">
      <alignment horizontal="left" vertical="center"/>
    </xf>
    <xf numFmtId="20" fontId="42" fillId="0" borderId="77" xfId="98" applyNumberFormat="1" applyFont="1" applyBorder="1" applyAlignment="1">
      <alignment horizontal="left" vertical="center"/>
    </xf>
    <xf numFmtId="164" fontId="42" fillId="0" borderId="75" xfId="98" applyFont="1" applyBorder="1" applyAlignment="1">
      <alignment horizontal="left" vertical="center" wrapText="1" indent="1"/>
    </xf>
    <xf numFmtId="164" fontId="42" fillId="0" borderId="76" xfId="98" applyFont="1" applyBorder="1" applyAlignment="1">
      <alignment horizontal="left" vertical="center" wrapText="1" indent="1"/>
    </xf>
    <xf numFmtId="164" fontId="42" fillId="0" borderId="77" xfId="98" applyFont="1" applyBorder="1" applyAlignment="1">
      <alignment horizontal="left" vertical="center" wrapText="1" indent="1"/>
    </xf>
    <xf numFmtId="164" fontId="43" fillId="0" borderId="81" xfId="98" applyFont="1" applyBorder="1" applyAlignment="1" applyProtection="1">
      <alignment horizontal="center" vertical="center" wrapText="1"/>
      <protection locked="0"/>
    </xf>
    <xf numFmtId="164" fontId="43" fillId="0" borderId="82" xfId="98" applyFont="1" applyBorder="1" applyAlignment="1" applyProtection="1">
      <alignment horizontal="center" vertical="center" wrapText="1"/>
      <protection locked="0"/>
    </xf>
    <xf numFmtId="164" fontId="43" fillId="0" borderId="83" xfId="98" applyFont="1" applyBorder="1" applyAlignment="1" applyProtection="1">
      <alignment horizontal="center" vertical="center" wrapText="1"/>
      <protection locked="0"/>
    </xf>
    <xf numFmtId="164" fontId="43" fillId="0" borderId="84" xfId="98" applyFont="1" applyBorder="1" applyAlignment="1" applyProtection="1">
      <alignment horizontal="center" vertical="center" wrapText="1"/>
      <protection locked="0"/>
    </xf>
    <xf numFmtId="164" fontId="43" fillId="0" borderId="0" xfId="98" applyFont="1" applyBorder="1" applyAlignment="1" applyProtection="1">
      <alignment horizontal="center" vertical="center" wrapText="1"/>
      <protection locked="0"/>
    </xf>
    <xf numFmtId="164" fontId="43" fillId="0" borderId="85" xfId="98" applyFont="1" applyBorder="1" applyAlignment="1" applyProtection="1">
      <alignment horizontal="center" vertical="center" wrapText="1"/>
      <protection locked="0"/>
    </xf>
    <xf numFmtId="164" fontId="43" fillId="0" borderId="86" xfId="98" applyFont="1" applyBorder="1" applyAlignment="1" applyProtection="1">
      <alignment horizontal="center" vertical="center" wrapText="1"/>
      <protection locked="0"/>
    </xf>
    <xf numFmtId="164" fontId="43" fillId="0" borderId="87" xfId="98" applyFont="1" applyBorder="1" applyAlignment="1" applyProtection="1">
      <alignment horizontal="center" vertical="center" wrapText="1"/>
      <protection locked="0"/>
    </xf>
    <xf numFmtId="164" fontId="43" fillId="0" borderId="88" xfId="98" applyFont="1" applyBorder="1" applyAlignment="1" applyProtection="1">
      <alignment horizontal="center" vertical="center" wrapText="1"/>
      <protection locked="0"/>
    </xf>
    <xf numFmtId="164" fontId="36" fillId="0" borderId="75" xfId="98" applyFont="1" applyBorder="1" applyAlignment="1">
      <alignment horizontal="left" vertical="center" indent="1"/>
    </xf>
    <xf numFmtId="164" fontId="36" fillId="0" borderId="76" xfId="98" applyFont="1" applyBorder="1" applyAlignment="1">
      <alignment horizontal="left" vertical="center" indent="1"/>
    </xf>
    <xf numFmtId="164" fontId="36" fillId="0" borderId="77" xfId="98" applyFont="1" applyBorder="1" applyAlignment="1">
      <alignment horizontal="left" vertical="center" indent="1"/>
    </xf>
    <xf numFmtId="164" fontId="36" fillId="0" borderId="102" xfId="98" applyFont="1" applyBorder="1" applyAlignment="1">
      <alignment horizontal="left" vertical="center"/>
    </xf>
    <xf numFmtId="164" fontId="42" fillId="0" borderId="76" xfId="98" applyFont="1" applyBorder="1" applyAlignment="1" applyProtection="1">
      <alignment horizontal="left" vertical="center"/>
      <protection locked="0"/>
    </xf>
    <xf numFmtId="164" fontId="42" fillId="0" borderId="77" xfId="98" applyFont="1" applyBorder="1" applyAlignment="1" applyProtection="1">
      <alignment horizontal="left" vertical="center"/>
      <protection locked="0"/>
    </xf>
    <xf numFmtId="164" fontId="37" fillId="0" borderId="75" xfId="98" applyFont="1" applyBorder="1" applyAlignment="1">
      <alignment horizontal="left" vertical="center"/>
    </xf>
    <xf numFmtId="164" fontId="37" fillId="0" borderId="76" xfId="98" applyFont="1" applyBorder="1" applyAlignment="1">
      <alignment horizontal="left" vertical="center"/>
    </xf>
    <xf numFmtId="164" fontId="37" fillId="0" borderId="77" xfId="98" applyFont="1" applyBorder="1" applyAlignment="1">
      <alignment horizontal="left" vertical="center"/>
    </xf>
    <xf numFmtId="182" fontId="37" fillId="0" borderId="75" xfId="98" applyNumberFormat="1" applyFont="1" applyBorder="1" applyAlignment="1" applyProtection="1">
      <alignment horizontal="left" vertical="center"/>
      <protection locked="0"/>
    </xf>
    <xf numFmtId="182" fontId="37" fillId="0" borderId="76" xfId="98" applyNumberFormat="1" applyFont="1" applyBorder="1" applyAlignment="1" applyProtection="1">
      <alignment horizontal="left" vertical="center"/>
      <protection locked="0"/>
    </xf>
    <xf numFmtId="182" fontId="37" fillId="0" borderId="77" xfId="98" applyNumberFormat="1" applyFont="1" applyBorder="1" applyAlignment="1" applyProtection="1">
      <alignment horizontal="left" vertical="center"/>
      <protection locked="0"/>
    </xf>
    <xf numFmtId="164" fontId="37" fillId="0" borderId="75" xfId="98" applyFont="1" applyBorder="1" applyAlignment="1">
      <alignment horizontal="left" vertical="center" indent="1"/>
    </xf>
    <xf numFmtId="164" fontId="37" fillId="0" borderId="76" xfId="98" applyFont="1" applyBorder="1" applyAlignment="1">
      <alignment horizontal="left" vertical="center" indent="1"/>
    </xf>
    <xf numFmtId="164" fontId="37" fillId="0" borderId="77" xfId="98" applyFont="1" applyBorder="1" applyAlignment="1">
      <alignment horizontal="left" vertical="center" indent="1"/>
    </xf>
    <xf numFmtId="164" fontId="37" fillId="0" borderId="75" xfId="98" applyFont="1" applyBorder="1" applyAlignment="1">
      <alignment vertical="center"/>
    </xf>
    <xf numFmtId="164" fontId="37" fillId="0" borderId="76" xfId="98" applyFont="1" applyBorder="1" applyAlignment="1">
      <alignment vertical="center"/>
    </xf>
    <xf numFmtId="164" fontId="37" fillId="0" borderId="77" xfId="98" applyFont="1" applyBorder="1" applyAlignment="1">
      <alignment vertical="center"/>
    </xf>
    <xf numFmtId="164" fontId="37" fillId="0" borderId="75" xfId="98" applyFont="1" applyBorder="1" applyAlignment="1">
      <alignment vertical="center" wrapText="1"/>
    </xf>
    <xf numFmtId="164" fontId="37" fillId="0" borderId="77" xfId="98" applyFont="1" applyBorder="1" applyAlignment="1">
      <alignment vertical="center" wrapText="1"/>
    </xf>
    <xf numFmtId="164" fontId="38" fillId="0" borderId="75" xfId="98" applyFont="1" applyBorder="1" applyAlignment="1" applyProtection="1">
      <alignment horizontal="center" vertical="center" wrapText="1"/>
      <protection locked="0"/>
    </xf>
    <xf numFmtId="164" fontId="38" fillId="0" borderId="76" xfId="98" applyFont="1" applyBorder="1" applyAlignment="1" applyProtection="1">
      <alignment horizontal="center" vertical="center" wrapText="1"/>
      <protection locked="0"/>
    </xf>
    <xf numFmtId="164" fontId="38" fillId="0" borderId="77" xfId="98" applyFont="1" applyBorder="1" applyAlignment="1" applyProtection="1">
      <alignment horizontal="center" vertical="center" wrapText="1"/>
      <protection locked="0"/>
    </xf>
    <xf numFmtId="164" fontId="33" fillId="0" borderId="75" xfId="98" applyFont="1" applyBorder="1" applyAlignment="1">
      <alignment horizontal="center" vertical="center"/>
    </xf>
    <xf numFmtId="164" fontId="33" fillId="0" borderId="77" xfId="98" applyFont="1" applyBorder="1" applyAlignment="1">
      <alignment horizontal="center" vertical="center"/>
    </xf>
    <xf numFmtId="164" fontId="39" fillId="0" borderId="75" xfId="98" applyFont="1" applyBorder="1" applyAlignment="1">
      <alignment horizontal="center"/>
    </xf>
    <xf numFmtId="164" fontId="39" fillId="0" borderId="77" xfId="98" applyFont="1" applyBorder="1" applyAlignment="1">
      <alignment horizontal="center"/>
    </xf>
    <xf numFmtId="164" fontId="37" fillId="0" borderId="76" xfId="98" applyFont="1" applyBorder="1" applyAlignment="1">
      <alignment horizontal="center" vertical="center"/>
    </xf>
    <xf numFmtId="164" fontId="32" fillId="0" borderId="79" xfId="98" applyFont="1" applyBorder="1" applyAlignment="1">
      <alignment horizontal="center" vertical="center" wrapText="1"/>
    </xf>
    <xf numFmtId="164" fontId="32" fillId="0" borderId="80" xfId="98" applyFont="1" applyBorder="1" applyAlignment="1">
      <alignment horizontal="center" vertical="center" wrapText="1"/>
    </xf>
    <xf numFmtId="164" fontId="32" fillId="0" borderId="98" xfId="98" applyFont="1" applyBorder="1" applyAlignment="1">
      <alignment horizontal="center" vertical="center" wrapText="1"/>
    </xf>
    <xf numFmtId="164" fontId="32" fillId="0" borderId="99" xfId="98" applyFont="1" applyBorder="1" applyAlignment="1">
      <alignment horizontal="center" vertical="center" wrapText="1"/>
    </xf>
    <xf numFmtId="164" fontId="32" fillId="0" borderId="0" xfId="98" applyFont="1" applyBorder="1" applyAlignment="1">
      <alignment horizontal="center" vertical="center" wrapText="1"/>
    </xf>
    <xf numFmtId="164" fontId="32" fillId="0" borderId="100" xfId="98" applyFont="1" applyBorder="1" applyAlignment="1">
      <alignment horizontal="center" vertical="center" wrapText="1"/>
    </xf>
    <xf numFmtId="164" fontId="32" fillId="0" borderId="89" xfId="98" applyFont="1" applyBorder="1" applyAlignment="1">
      <alignment horizontal="center" vertical="center" wrapText="1"/>
    </xf>
    <xf numFmtId="164" fontId="32" fillId="0" borderId="78" xfId="98" applyFont="1" applyBorder="1" applyAlignment="1">
      <alignment horizontal="center" vertical="center" wrapText="1"/>
    </xf>
    <xf numFmtId="164" fontId="32" fillId="0" borderId="101" xfId="98" applyFont="1" applyBorder="1" applyAlignment="1">
      <alignment horizontal="center" vertical="center" wrapText="1"/>
    </xf>
    <xf numFmtId="164" fontId="33" fillId="32" borderId="96" xfId="98" applyFont="1" applyFill="1" applyBorder="1" applyAlignment="1">
      <alignment horizontal="center" vertical="center" wrapText="1"/>
    </xf>
    <xf numFmtId="164" fontId="33" fillId="32" borderId="91" xfId="98" applyFont="1" applyFill="1" applyBorder="1" applyAlignment="1">
      <alignment horizontal="center" vertical="center" wrapText="1"/>
    </xf>
    <xf numFmtId="164" fontId="33" fillId="32" borderId="97" xfId="98" applyFont="1" applyFill="1" applyBorder="1" applyAlignment="1">
      <alignment horizontal="center" vertical="center" wrapText="1"/>
    </xf>
    <xf numFmtId="164" fontId="33" fillId="32" borderId="96" xfId="98" applyFont="1" applyFill="1" applyBorder="1" applyAlignment="1">
      <alignment horizontal="left" vertical="center" wrapText="1"/>
    </xf>
    <xf numFmtId="164" fontId="33" fillId="32" borderId="97" xfId="98" applyFont="1" applyFill="1" applyBorder="1" applyAlignment="1">
      <alignment horizontal="left" vertical="center" wrapText="1"/>
    </xf>
    <xf numFmtId="164" fontId="34" fillId="0" borderId="96" xfId="98" applyFont="1" applyBorder="1" applyAlignment="1">
      <alignment horizontal="center" vertical="center" wrapText="1"/>
    </xf>
    <xf numFmtId="164" fontId="34" fillId="0" borderId="97" xfId="98" applyFont="1" applyBorder="1" applyAlignment="1">
      <alignment horizontal="center" vertical="center" wrapText="1"/>
    </xf>
    <xf numFmtId="164" fontId="35" fillId="0" borderId="79" xfId="98" applyFont="1" applyBorder="1" applyAlignment="1">
      <alignment horizontal="center" vertical="center" wrapText="1"/>
    </xf>
    <xf numFmtId="164" fontId="35" fillId="0" borderId="80" xfId="98" applyFont="1" applyBorder="1" applyAlignment="1">
      <alignment horizontal="center" vertical="center" wrapText="1"/>
    </xf>
    <xf numFmtId="164" fontId="35" fillId="0" borderId="98" xfId="98" applyFont="1" applyBorder="1" applyAlignment="1">
      <alignment horizontal="center" vertical="center" wrapText="1"/>
    </xf>
    <xf numFmtId="164" fontId="35" fillId="0" borderId="99" xfId="98" applyFont="1" applyBorder="1" applyAlignment="1">
      <alignment horizontal="center" vertical="center" wrapText="1"/>
    </xf>
    <xf numFmtId="164" fontId="35" fillId="0" borderId="0" xfId="98" applyFont="1" applyBorder="1" applyAlignment="1">
      <alignment horizontal="center" vertical="center" wrapText="1"/>
    </xf>
    <xf numFmtId="164" fontId="35" fillId="0" borderId="100" xfId="98" applyFont="1" applyBorder="1" applyAlignment="1">
      <alignment horizontal="center" vertical="center" wrapText="1"/>
    </xf>
    <xf numFmtId="164" fontId="35" fillId="0" borderId="89" xfId="98" applyFont="1" applyBorder="1" applyAlignment="1">
      <alignment horizontal="center" vertical="center" wrapText="1"/>
    </xf>
    <xf numFmtId="164" fontId="35" fillId="0" borderId="78" xfId="98" applyFont="1" applyBorder="1" applyAlignment="1">
      <alignment horizontal="center" vertical="center" wrapText="1"/>
    </xf>
    <xf numFmtId="164" fontId="35" fillId="0" borderId="101" xfId="98" applyFont="1" applyBorder="1" applyAlignment="1">
      <alignment horizontal="center" vertical="center" wrapText="1"/>
    </xf>
    <xf numFmtId="181" fontId="34" fillId="0" borderId="96" xfId="98" applyNumberFormat="1" applyFont="1" applyBorder="1" applyAlignment="1">
      <alignment horizontal="center" vertical="center" wrapText="1"/>
    </xf>
    <xf numFmtId="181" fontId="34" fillId="0" borderId="97" xfId="98" applyNumberFormat="1" applyFont="1" applyBorder="1" applyAlignment="1">
      <alignment horizontal="center" vertical="center" wrapText="1"/>
    </xf>
    <xf numFmtId="164" fontId="37" fillId="31" borderId="74" xfId="98" applyFont="1" applyFill="1" applyBorder="1" applyAlignment="1" applyProtection="1">
      <alignment horizontal="left" vertical="center" wrapText="1"/>
      <protection locked="0"/>
    </xf>
    <xf numFmtId="164" fontId="37" fillId="31" borderId="74" xfId="98" applyFont="1" applyFill="1" applyBorder="1" applyAlignment="1" applyProtection="1">
      <alignment horizontal="left" vertical="center"/>
      <protection locked="0"/>
    </xf>
    <xf numFmtId="164" fontId="37" fillId="31" borderId="74" xfId="98" applyFont="1" applyFill="1" applyBorder="1" applyAlignment="1">
      <alignment horizontal="left" vertical="center"/>
    </xf>
    <xf numFmtId="164" fontId="37" fillId="32" borderId="74" xfId="98" applyFont="1" applyFill="1" applyBorder="1" applyAlignment="1">
      <alignment horizontal="left" vertical="center"/>
    </xf>
    <xf numFmtId="164" fontId="45" fillId="31" borderId="74" xfId="98" applyFont="1" applyFill="1" applyBorder="1" applyAlignment="1">
      <alignment horizontal="center" vertical="center"/>
    </xf>
    <xf numFmtId="164" fontId="37" fillId="32" borderId="96" xfId="98" applyFont="1" applyFill="1" applyBorder="1" applyAlignment="1">
      <alignment horizontal="center" vertical="center"/>
    </xf>
    <xf numFmtId="164" fontId="37" fillId="32" borderId="91" xfId="98" applyFont="1" applyFill="1" applyBorder="1" applyAlignment="1">
      <alignment horizontal="center" vertical="center"/>
    </xf>
    <xf numFmtId="164" fontId="37" fillId="32" borderId="97" xfId="98" applyFont="1" applyFill="1" applyBorder="1" applyAlignment="1">
      <alignment horizontal="center" vertical="center"/>
    </xf>
    <xf numFmtId="164" fontId="42" fillId="0" borderId="76" xfId="98" applyFont="1" applyBorder="1" applyAlignment="1">
      <alignment horizontal="left" vertical="center" wrapText="1"/>
    </xf>
    <xf numFmtId="164" fontId="42" fillId="0" borderId="77" xfId="98" applyFont="1" applyBorder="1" applyAlignment="1">
      <alignment horizontal="left" vertical="center" wrapText="1"/>
    </xf>
    <xf numFmtId="164" fontId="37" fillId="0" borderId="68" xfId="98" applyFont="1" applyBorder="1" applyAlignment="1">
      <alignment vertical="center" wrapText="1"/>
    </xf>
    <xf numFmtId="164" fontId="33" fillId="0" borderId="68" xfId="98" applyFont="1" applyBorder="1" applyAlignment="1">
      <alignment horizontal="center" vertical="center"/>
    </xf>
    <xf numFmtId="164" fontId="37" fillId="0" borderId="0" xfId="98" applyFont="1" applyAlignment="1">
      <alignment horizontal="center" vertical="center"/>
    </xf>
    <xf numFmtId="164" fontId="36" fillId="0" borderId="68" xfId="98" applyFont="1" applyBorder="1" applyAlignment="1">
      <alignment horizontal="left" vertical="center" indent="1"/>
    </xf>
    <xf numFmtId="181" fontId="34" fillId="0" borderId="74" xfId="98" applyNumberFormat="1" applyFont="1" applyBorder="1" applyAlignment="1">
      <alignment horizontal="center" vertical="center" wrapText="1"/>
    </xf>
    <xf numFmtId="164" fontId="33" fillId="32" borderId="74" xfId="98" applyFont="1" applyFill="1" applyBorder="1" applyAlignment="1">
      <alignment horizontal="left" vertical="center" wrapText="1"/>
    </xf>
    <xf numFmtId="164" fontId="34" fillId="0" borderId="74" xfId="98" applyFont="1" applyBorder="1" applyAlignment="1">
      <alignment horizontal="center" vertical="center" wrapText="1"/>
    </xf>
    <xf numFmtId="164" fontId="37" fillId="0" borderId="75" xfId="98" applyFont="1" applyBorder="1" applyAlignment="1">
      <alignment horizontal="right" vertical="center"/>
    </xf>
    <xf numFmtId="164" fontId="37" fillId="0" borderId="76" xfId="98" applyFont="1" applyBorder="1" applyAlignment="1">
      <alignment horizontal="right" vertical="center"/>
    </xf>
    <xf numFmtId="164" fontId="37" fillId="0" borderId="77" xfId="98" applyFont="1" applyBorder="1" applyAlignment="1">
      <alignment horizontal="right" vertical="center"/>
    </xf>
    <xf numFmtId="164" fontId="37" fillId="0" borderId="68" xfId="98" applyFont="1" applyBorder="1" applyAlignment="1">
      <alignment horizontal="right" vertical="center" indent="1"/>
    </xf>
    <xf numFmtId="164" fontId="37" fillId="0" borderId="68" xfId="98" applyFont="1" applyBorder="1" applyAlignment="1">
      <alignment vertical="center"/>
    </xf>
    <xf numFmtId="164" fontId="32" fillId="0" borderId="74" xfId="98" applyFont="1" applyBorder="1" applyAlignment="1">
      <alignment horizontal="center" vertical="center" wrapText="1"/>
    </xf>
    <xf numFmtId="164" fontId="33" fillId="32" borderId="74" xfId="98" applyFont="1" applyFill="1" applyBorder="1" applyAlignment="1">
      <alignment horizontal="center" vertical="center" wrapText="1"/>
    </xf>
    <xf numFmtId="164" fontId="35" fillId="0" borderId="74" xfId="98" applyFont="1" applyBorder="1" applyAlignment="1">
      <alignment horizontal="center" vertical="center" wrapText="1"/>
    </xf>
    <xf numFmtId="164" fontId="52" fillId="32" borderId="74" xfId="98" applyFont="1" applyFill="1" applyBorder="1" applyAlignment="1">
      <alignment horizontal="left" vertical="center" wrapText="1"/>
    </xf>
    <xf numFmtId="164" fontId="36" fillId="0" borderId="78" xfId="98" applyFont="1" applyBorder="1" applyAlignment="1">
      <alignment horizontal="left" vertical="center"/>
    </xf>
    <xf numFmtId="164" fontId="43" fillId="0" borderId="68" xfId="98" applyFont="1" applyBorder="1" applyAlignment="1" applyProtection="1">
      <alignment horizontal="center" vertical="center" wrapText="1"/>
      <protection locked="0"/>
    </xf>
    <xf numFmtId="164" fontId="37" fillId="32" borderId="74" xfId="98" applyFont="1" applyFill="1" applyBorder="1" applyAlignment="1">
      <alignment horizontal="center" vertical="center"/>
    </xf>
    <xf numFmtId="164" fontId="37" fillId="0" borderId="68" xfId="98" applyFont="1" applyBorder="1" applyAlignment="1">
      <alignment horizontal="left" vertical="center" indent="1"/>
    </xf>
    <xf numFmtId="164" fontId="33" fillId="0" borderId="76" xfId="98" applyFont="1" applyBorder="1" applyAlignment="1">
      <alignment horizontal="center" vertical="center"/>
    </xf>
    <xf numFmtId="164" fontId="37" fillId="0" borderId="75" xfId="98" applyFont="1" applyBorder="1" applyAlignment="1">
      <alignment horizontal="center" vertical="center"/>
    </xf>
    <xf numFmtId="164" fontId="37" fillId="0" borderId="77" xfId="98" applyFont="1" applyBorder="1" applyAlignment="1">
      <alignment horizontal="center" vertical="center"/>
    </xf>
    <xf numFmtId="164" fontId="39" fillId="0" borderId="75" xfId="98" applyFont="1" applyBorder="1" applyAlignment="1">
      <alignment horizontal="center" vertical="center"/>
    </xf>
    <xf numFmtId="164" fontId="39" fillId="0" borderId="77" xfId="98" applyFont="1" applyBorder="1" applyAlignment="1">
      <alignment horizontal="center" vertical="center"/>
    </xf>
    <xf numFmtId="164" fontId="43" fillId="0" borderId="68" xfId="98" applyFont="1" applyFill="1" applyBorder="1" applyAlignment="1" applyProtection="1">
      <alignment horizontal="center" vertical="center" wrapText="1"/>
      <protection locked="0"/>
    </xf>
    <xf numFmtId="164" fontId="37" fillId="31" borderId="96" xfId="98" applyFont="1" applyFill="1" applyBorder="1" applyAlignment="1" applyProtection="1">
      <alignment horizontal="left" vertical="center" wrapText="1"/>
      <protection locked="0"/>
    </xf>
    <xf numFmtId="164" fontId="37" fillId="31" borderId="91" xfId="98" applyFont="1" applyFill="1" applyBorder="1" applyAlignment="1" applyProtection="1">
      <alignment horizontal="left" vertical="center" wrapText="1"/>
      <protection locked="0"/>
    </xf>
    <xf numFmtId="164" fontId="37" fillId="31" borderId="97" xfId="98" applyFont="1" applyFill="1" applyBorder="1" applyAlignment="1" applyProtection="1">
      <alignment horizontal="left" vertical="center" wrapText="1"/>
      <protection locked="0"/>
    </xf>
    <xf numFmtId="164" fontId="37" fillId="31" borderId="96" xfId="98" applyFont="1" applyFill="1" applyBorder="1" applyAlignment="1">
      <alignment horizontal="left" vertical="center"/>
    </xf>
    <xf numFmtId="164" fontId="37" fillId="31" borderId="91" xfId="98" applyFont="1" applyFill="1" applyBorder="1" applyAlignment="1">
      <alignment horizontal="left" vertical="center"/>
    </xf>
    <xf numFmtId="164" fontId="37" fillId="31" borderId="97" xfId="98" applyFont="1" applyFill="1" applyBorder="1" applyAlignment="1">
      <alignment horizontal="left" vertical="center"/>
    </xf>
    <xf numFmtId="164" fontId="37" fillId="32" borderId="96" xfId="98" applyFont="1" applyFill="1" applyBorder="1" applyAlignment="1">
      <alignment horizontal="left" vertical="center"/>
    </xf>
    <xf numFmtId="164" fontId="37" fillId="32" borderId="91" xfId="98" applyFont="1" applyFill="1" applyBorder="1" applyAlignment="1">
      <alignment horizontal="left" vertical="center"/>
    </xf>
    <xf numFmtId="164" fontId="37" fillId="32" borderId="97" xfId="98" applyFont="1" applyFill="1" applyBorder="1" applyAlignment="1">
      <alignment horizontal="left" vertical="center"/>
    </xf>
    <xf numFmtId="164" fontId="45" fillId="31" borderId="96" xfId="98" applyFont="1" applyFill="1" applyBorder="1" applyAlignment="1">
      <alignment horizontal="center" vertical="center"/>
    </xf>
    <xf numFmtId="164" fontId="45" fillId="31" borderId="91" xfId="98" applyFont="1" applyFill="1" applyBorder="1" applyAlignment="1">
      <alignment horizontal="center" vertical="center"/>
    </xf>
    <xf numFmtId="164" fontId="45" fillId="31" borderId="97" xfId="98" applyFont="1" applyFill="1" applyBorder="1" applyAlignment="1">
      <alignment horizontal="center" vertical="center"/>
    </xf>
    <xf numFmtId="0" fontId="14" fillId="0" borderId="6" xfId="0" applyFont="1" applyBorder="1" applyAlignment="1">
      <alignment horizontal="left" vertical="center" indent="1"/>
    </xf>
    <xf numFmtId="0" fontId="0" fillId="0" borderId="93" xfId="0" applyBorder="1" applyAlignment="1">
      <alignment horizontal="left" vertical="center"/>
    </xf>
    <xf numFmtId="0" fontId="0" fillId="0" borderId="30" xfId="0" applyBorder="1" applyAlignment="1">
      <alignment horizontal="left" vertical="center"/>
    </xf>
    <xf numFmtId="0" fontId="0" fillId="0" borderId="54" xfId="0" applyBorder="1" applyAlignment="1">
      <alignment horizontal="left" vertical="center"/>
    </xf>
    <xf numFmtId="0" fontId="6" fillId="0" borderId="6" xfId="0" applyFont="1" applyBorder="1" applyAlignment="1">
      <alignment vertical="center"/>
    </xf>
    <xf numFmtId="0" fontId="0" fillId="0" borderId="6" xfId="0" applyBorder="1" applyAlignment="1">
      <alignment vertical="center"/>
    </xf>
  </cellXfs>
  <cellStyles count="136">
    <cellStyle name="20% - Énfasis1 2" xfId="2" xr:uid="{00000000-0005-0000-0000-000000000000}"/>
    <cellStyle name="20% - Énfasis1 3" xfId="3" xr:uid="{00000000-0005-0000-0000-000001000000}"/>
    <cellStyle name="20% - Énfasis1 4" xfId="4" xr:uid="{00000000-0005-0000-0000-000002000000}"/>
    <cellStyle name="20% - Énfasis2 2" xfId="5" xr:uid="{00000000-0005-0000-0000-000003000000}"/>
    <cellStyle name="20% - Énfasis2 3" xfId="6" xr:uid="{00000000-0005-0000-0000-000004000000}"/>
    <cellStyle name="20% - Énfasis2 4" xfId="7" xr:uid="{00000000-0005-0000-0000-000005000000}"/>
    <cellStyle name="20% - Énfasis3 2" xfId="8" xr:uid="{00000000-0005-0000-0000-000006000000}"/>
    <cellStyle name="20% - Énfasis3 3" xfId="9" xr:uid="{00000000-0005-0000-0000-000007000000}"/>
    <cellStyle name="20% - Énfasis3 4" xfId="10" xr:uid="{00000000-0005-0000-0000-000008000000}"/>
    <cellStyle name="20% - Énfasis4 2" xfId="11" xr:uid="{00000000-0005-0000-0000-000009000000}"/>
    <cellStyle name="20% - Énfasis4 3" xfId="12" xr:uid="{00000000-0005-0000-0000-00000A000000}"/>
    <cellStyle name="20% - Énfasis4 4" xfId="13" xr:uid="{00000000-0005-0000-0000-00000B000000}"/>
    <cellStyle name="20% - Énfasis5 2" xfId="14" xr:uid="{00000000-0005-0000-0000-00000C000000}"/>
    <cellStyle name="20% - Énfasis5 3" xfId="15" xr:uid="{00000000-0005-0000-0000-00000D000000}"/>
    <cellStyle name="20% - Énfasis5 4" xfId="16" xr:uid="{00000000-0005-0000-0000-00000E000000}"/>
    <cellStyle name="20% - Énfasis6 2" xfId="17" xr:uid="{00000000-0005-0000-0000-00000F000000}"/>
    <cellStyle name="20% - Énfasis6 3" xfId="18" xr:uid="{00000000-0005-0000-0000-000010000000}"/>
    <cellStyle name="20% - Énfasis6 4" xfId="19" xr:uid="{00000000-0005-0000-0000-000011000000}"/>
    <cellStyle name="40% - Énfasis1 2" xfId="20" xr:uid="{00000000-0005-0000-0000-000012000000}"/>
    <cellStyle name="40% - Énfasis1 3" xfId="21" xr:uid="{00000000-0005-0000-0000-000013000000}"/>
    <cellStyle name="40% - Énfasis1 4" xfId="22" xr:uid="{00000000-0005-0000-0000-000014000000}"/>
    <cellStyle name="40% - Énfasis2 2" xfId="23" xr:uid="{00000000-0005-0000-0000-000015000000}"/>
    <cellStyle name="40% - Énfasis2 3" xfId="24" xr:uid="{00000000-0005-0000-0000-000016000000}"/>
    <cellStyle name="40% - Énfasis2 4" xfId="25" xr:uid="{00000000-0005-0000-0000-000017000000}"/>
    <cellStyle name="40% - Énfasis3 2" xfId="26" xr:uid="{00000000-0005-0000-0000-000018000000}"/>
    <cellStyle name="40% - Énfasis3 3" xfId="27" xr:uid="{00000000-0005-0000-0000-000019000000}"/>
    <cellStyle name="40% - Énfasis3 4" xfId="28" xr:uid="{00000000-0005-0000-0000-00001A000000}"/>
    <cellStyle name="40% - Énfasis4 2" xfId="29" xr:uid="{00000000-0005-0000-0000-00001B000000}"/>
    <cellStyle name="40% - Énfasis4 3" xfId="30" xr:uid="{00000000-0005-0000-0000-00001C000000}"/>
    <cellStyle name="40% - Énfasis4 4" xfId="31" xr:uid="{00000000-0005-0000-0000-00001D000000}"/>
    <cellStyle name="40% - Énfasis5 2" xfId="32" xr:uid="{00000000-0005-0000-0000-00001E000000}"/>
    <cellStyle name="40% - Énfasis5 3" xfId="33" xr:uid="{00000000-0005-0000-0000-00001F000000}"/>
    <cellStyle name="40% - Énfasis5 4" xfId="34" xr:uid="{00000000-0005-0000-0000-000020000000}"/>
    <cellStyle name="40% - Énfasis6 2" xfId="35" xr:uid="{00000000-0005-0000-0000-000021000000}"/>
    <cellStyle name="40% - Énfasis6 3" xfId="36" xr:uid="{00000000-0005-0000-0000-000022000000}"/>
    <cellStyle name="40% - Énfasis6 4" xfId="37" xr:uid="{00000000-0005-0000-0000-000023000000}"/>
    <cellStyle name="Estilo 1" xfId="38" xr:uid="{00000000-0005-0000-0000-000024000000}"/>
    <cellStyle name="Euro" xfId="39" xr:uid="{00000000-0005-0000-0000-000025000000}"/>
    <cellStyle name="Excel Built-in Hyperlink" xfId="40" xr:uid="{00000000-0005-0000-0000-000026000000}"/>
    <cellStyle name="Excel Built-in Normal 1" xfId="41" xr:uid="{00000000-0005-0000-0000-000027000000}"/>
    <cellStyle name="Excel Built-in Percent" xfId="42" xr:uid="{00000000-0005-0000-0000-000028000000}"/>
    <cellStyle name="Heading" xfId="43" xr:uid="{00000000-0005-0000-0000-000029000000}"/>
    <cellStyle name="Heading1" xfId="44" xr:uid="{00000000-0005-0000-0000-00002A000000}"/>
    <cellStyle name="Hipervínculo 2" xfId="45" xr:uid="{00000000-0005-0000-0000-00002B000000}"/>
    <cellStyle name="Millares 11" xfId="46" xr:uid="{00000000-0005-0000-0000-00002C000000}"/>
    <cellStyle name="Millares 2" xfId="47" xr:uid="{00000000-0005-0000-0000-00002D000000}"/>
    <cellStyle name="Millares 2 10" xfId="48" xr:uid="{00000000-0005-0000-0000-00002E000000}"/>
    <cellStyle name="Millares 2 2" xfId="49" xr:uid="{00000000-0005-0000-0000-00002F000000}"/>
    <cellStyle name="Millares 2 2 2" xfId="50" xr:uid="{00000000-0005-0000-0000-000030000000}"/>
    <cellStyle name="Millares 2 2 2 2" xfId="51" xr:uid="{00000000-0005-0000-0000-000031000000}"/>
    <cellStyle name="Millares 2 2 3" xfId="52" xr:uid="{00000000-0005-0000-0000-000032000000}"/>
    <cellStyle name="Millares 2 2 4" xfId="53" xr:uid="{00000000-0005-0000-0000-000033000000}"/>
    <cellStyle name="Millares 2 2 5" xfId="54" xr:uid="{00000000-0005-0000-0000-000034000000}"/>
    <cellStyle name="Millares 2 2 6" xfId="55" xr:uid="{00000000-0005-0000-0000-000035000000}"/>
    <cellStyle name="Millares 2 2 7" xfId="56" xr:uid="{00000000-0005-0000-0000-000036000000}"/>
    <cellStyle name="Millares 2 3" xfId="57" xr:uid="{00000000-0005-0000-0000-000037000000}"/>
    <cellStyle name="Millares 2 4" xfId="58" xr:uid="{00000000-0005-0000-0000-000038000000}"/>
    <cellStyle name="Millares 2 5" xfId="59" xr:uid="{00000000-0005-0000-0000-000039000000}"/>
    <cellStyle name="Millares 2 6" xfId="60" xr:uid="{00000000-0005-0000-0000-00003A000000}"/>
    <cellStyle name="Millares 2 7" xfId="61" xr:uid="{00000000-0005-0000-0000-00003B000000}"/>
    <cellStyle name="Millares 2 8" xfId="62" xr:uid="{00000000-0005-0000-0000-00003C000000}"/>
    <cellStyle name="Millares 2 9" xfId="63" xr:uid="{00000000-0005-0000-0000-00003D000000}"/>
    <cellStyle name="Millares 3" xfId="64" xr:uid="{00000000-0005-0000-0000-00003E000000}"/>
    <cellStyle name="Millares 3 2" xfId="65" xr:uid="{00000000-0005-0000-0000-00003F000000}"/>
    <cellStyle name="Millares 3 3" xfId="66" xr:uid="{00000000-0005-0000-0000-000040000000}"/>
    <cellStyle name="Millares 3 4" xfId="67" xr:uid="{00000000-0005-0000-0000-000041000000}"/>
    <cellStyle name="Millares 3 5" xfId="68" xr:uid="{00000000-0005-0000-0000-000042000000}"/>
    <cellStyle name="Millares 3 6" xfId="69" xr:uid="{00000000-0005-0000-0000-000043000000}"/>
    <cellStyle name="Millares 4" xfId="70" xr:uid="{00000000-0005-0000-0000-000044000000}"/>
    <cellStyle name="Millares 5" xfId="71" xr:uid="{00000000-0005-0000-0000-000045000000}"/>
    <cellStyle name="Millares 5 2" xfId="72" xr:uid="{00000000-0005-0000-0000-000046000000}"/>
    <cellStyle name="Millares 6" xfId="73" xr:uid="{00000000-0005-0000-0000-000047000000}"/>
    <cellStyle name="Millares 6 2" xfId="74" xr:uid="{00000000-0005-0000-0000-000048000000}"/>
    <cellStyle name="Millares 6 2 2" xfId="75" xr:uid="{00000000-0005-0000-0000-000049000000}"/>
    <cellStyle name="Millares 6 3" xfId="76" xr:uid="{00000000-0005-0000-0000-00004A000000}"/>
    <cellStyle name="Millares 6 3 2" xfId="77" xr:uid="{00000000-0005-0000-0000-00004B000000}"/>
    <cellStyle name="Millares 6 4" xfId="78" xr:uid="{00000000-0005-0000-0000-00004C000000}"/>
    <cellStyle name="Millares 6 4 2" xfId="79" xr:uid="{00000000-0005-0000-0000-00004D000000}"/>
    <cellStyle name="Millares 6 5" xfId="80" xr:uid="{00000000-0005-0000-0000-00004E000000}"/>
    <cellStyle name="Millares 6 6" xfId="81" xr:uid="{00000000-0005-0000-0000-00004F000000}"/>
    <cellStyle name="Millares 6_TER CONVERTIDOR" xfId="82" xr:uid="{00000000-0005-0000-0000-000050000000}"/>
    <cellStyle name="Millares 7" xfId="83" xr:uid="{00000000-0005-0000-0000-000051000000}"/>
    <cellStyle name="Millares 8" xfId="84" xr:uid="{00000000-0005-0000-0000-000052000000}"/>
    <cellStyle name="Millares 84" xfId="85" xr:uid="{00000000-0005-0000-0000-000053000000}"/>
    <cellStyle name="Millares 84 2" xfId="86" xr:uid="{00000000-0005-0000-0000-000054000000}"/>
    <cellStyle name="Millares 9" xfId="87" xr:uid="{00000000-0005-0000-0000-000055000000}"/>
    <cellStyle name="Moneda [0] 2" xfId="88" xr:uid="{00000000-0005-0000-0000-000056000000}"/>
    <cellStyle name="Moneda 2" xfId="89" xr:uid="{00000000-0005-0000-0000-000057000000}"/>
    <cellStyle name="Moneda 2 2" xfId="90" xr:uid="{00000000-0005-0000-0000-000058000000}"/>
    <cellStyle name="Moneda 2 3" xfId="91" xr:uid="{00000000-0005-0000-0000-000059000000}"/>
    <cellStyle name="Moneda 2 4" xfId="92" xr:uid="{00000000-0005-0000-0000-00005A000000}"/>
    <cellStyle name="Moneda 2 5" xfId="93" xr:uid="{00000000-0005-0000-0000-00005B000000}"/>
    <cellStyle name="Moneda 2 6" xfId="94" xr:uid="{00000000-0005-0000-0000-00005C000000}"/>
    <cellStyle name="Moneda 2 7" xfId="95" xr:uid="{00000000-0005-0000-0000-00005D000000}"/>
    <cellStyle name="Moneda 3" xfId="96" xr:uid="{00000000-0005-0000-0000-00005E000000}"/>
    <cellStyle name="Normal" xfId="0" builtinId="0" customBuiltin="1"/>
    <cellStyle name="Normal 18" xfId="97" xr:uid="{00000000-0005-0000-0000-000060000000}"/>
    <cellStyle name="Normal 2" xfId="98" xr:uid="{00000000-0005-0000-0000-000061000000}"/>
    <cellStyle name="Normal 2 10" xfId="99" xr:uid="{00000000-0005-0000-0000-000062000000}"/>
    <cellStyle name="Normal 2 2" xfId="100" xr:uid="{00000000-0005-0000-0000-000063000000}"/>
    <cellStyle name="Normal 2 3" xfId="101" xr:uid="{00000000-0005-0000-0000-000064000000}"/>
    <cellStyle name="Normal 2 4" xfId="102" xr:uid="{00000000-0005-0000-0000-000065000000}"/>
    <cellStyle name="Normal 2 5" xfId="103" xr:uid="{00000000-0005-0000-0000-000066000000}"/>
    <cellStyle name="Normal 2 6" xfId="104" xr:uid="{00000000-0005-0000-0000-000067000000}"/>
    <cellStyle name="Normal 2 7" xfId="105" xr:uid="{00000000-0005-0000-0000-000068000000}"/>
    <cellStyle name="Normal 2 8" xfId="106" xr:uid="{00000000-0005-0000-0000-000069000000}"/>
    <cellStyle name="Normal 2 9" xfId="107" xr:uid="{00000000-0005-0000-0000-00006A000000}"/>
    <cellStyle name="Normal 3" xfId="108" xr:uid="{00000000-0005-0000-0000-00006B000000}"/>
    <cellStyle name="Normal 3 2" xfId="109" xr:uid="{00000000-0005-0000-0000-00006C000000}"/>
    <cellStyle name="Normal 3 3" xfId="110" xr:uid="{00000000-0005-0000-0000-00006D000000}"/>
    <cellStyle name="Normal 3 4" xfId="111" xr:uid="{00000000-0005-0000-0000-00006E000000}"/>
    <cellStyle name="Normal 4" xfId="112" xr:uid="{00000000-0005-0000-0000-00006F000000}"/>
    <cellStyle name="Normal 4 2" xfId="113" xr:uid="{00000000-0005-0000-0000-000070000000}"/>
    <cellStyle name="Normal 5" xfId="114" xr:uid="{00000000-0005-0000-0000-000071000000}"/>
    <cellStyle name="Normal 5 2" xfId="115" xr:uid="{00000000-0005-0000-0000-000072000000}"/>
    <cellStyle name="Normal 6" xfId="116" xr:uid="{00000000-0005-0000-0000-000073000000}"/>
    <cellStyle name="Normal 7" xfId="117" xr:uid="{00000000-0005-0000-0000-000074000000}"/>
    <cellStyle name="Normal 8" xfId="118" xr:uid="{00000000-0005-0000-0000-000075000000}"/>
    <cellStyle name="Normal 9" xfId="119" xr:uid="{00000000-0005-0000-0000-000076000000}"/>
    <cellStyle name="Normal_SIO-1000771 Hospital de Albacete" xfId="120" xr:uid="{00000000-0005-0000-0000-000077000000}"/>
    <cellStyle name="Notas 2" xfId="121" xr:uid="{00000000-0005-0000-0000-000078000000}"/>
    <cellStyle name="Notas 3" xfId="122" xr:uid="{00000000-0005-0000-0000-000079000000}"/>
    <cellStyle name="Notas 4" xfId="123" xr:uid="{00000000-0005-0000-0000-00007A000000}"/>
    <cellStyle name="Porcentaje" xfId="1" builtinId="5" customBuiltin="1"/>
    <cellStyle name="Porcentaje 2" xfId="124" xr:uid="{00000000-0005-0000-0000-00007C000000}"/>
    <cellStyle name="Porcentual 2" xfId="125" xr:uid="{00000000-0005-0000-0000-00007D000000}"/>
    <cellStyle name="Porcentual 2 2" xfId="126" xr:uid="{00000000-0005-0000-0000-00007E000000}"/>
    <cellStyle name="Porcentual 2 3" xfId="127" xr:uid="{00000000-0005-0000-0000-00007F000000}"/>
    <cellStyle name="Porcentual 2 4" xfId="128" xr:uid="{00000000-0005-0000-0000-000080000000}"/>
    <cellStyle name="Porcentual 2 5" xfId="129" xr:uid="{00000000-0005-0000-0000-000081000000}"/>
    <cellStyle name="Porcentual 2 6" xfId="130" xr:uid="{00000000-0005-0000-0000-000082000000}"/>
    <cellStyle name="Porcentual 2 7" xfId="131" xr:uid="{00000000-0005-0000-0000-000083000000}"/>
    <cellStyle name="Porcentual 3" xfId="132" xr:uid="{00000000-0005-0000-0000-000084000000}"/>
    <cellStyle name="Porcentual 3 2" xfId="133" xr:uid="{00000000-0005-0000-0000-000085000000}"/>
    <cellStyle name="Result" xfId="134" xr:uid="{00000000-0005-0000-0000-000086000000}"/>
    <cellStyle name="Result2" xfId="135" xr:uid="{00000000-0005-0000-0000-000087000000}"/>
  </cellStyles>
  <dxfs count="0"/>
  <tableStyles count="0" defaultTableStyle="TableStyleMedium2" defaultPivotStyle="PivotStyleLight16"/>
  <colors>
    <mruColors>
      <color rgb="FFCCFFCC"/>
      <color rgb="FFCCFF99"/>
      <color rgb="FFFFFF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c:style val="2"/>
  <c:chart>
    <c:title>
      <c:tx>
        <c:rich>
          <a:bodyPr lIns="0" tIns="0" rIns="0" bIns="0"/>
          <a:lstStyle/>
          <a:p>
            <a:pPr marL="0" marR="0" indent="0" algn="ctr" defTabSz="914400" fontAlgn="auto" hangingPunct="1">
              <a:lnSpc>
                <a:spcPct val="100000"/>
              </a:lnSpc>
              <a:spcBef>
                <a:spcPts val="0"/>
              </a:spcBef>
              <a:spcAft>
                <a:spcPts val="0"/>
              </a:spcAft>
              <a:tabLst/>
              <a:defRPr sz="1400" b="0" i="0" u="none" strike="noStrike" kern="1200" spc="0" baseline="0">
                <a:solidFill>
                  <a:srgbClr val="595959"/>
                </a:solidFill>
                <a:latin typeface="Calibri"/>
              </a:defRPr>
            </a:pPr>
            <a:r>
              <a:rPr lang="en-US" sz="1400" b="0" i="0" u="none" strike="noStrike" kern="1200" cap="none" spc="0" baseline="0">
                <a:solidFill>
                  <a:srgbClr val="595959"/>
                </a:solidFill>
                <a:uFillTx/>
                <a:latin typeface="Calibri"/>
              </a:rPr>
              <a:t>Ampliación subestación A/B - </a:t>
            </a:r>
          </a:p>
          <a:p>
            <a:pPr marL="0" marR="0" indent="0" algn="ctr" defTabSz="914400" fontAlgn="auto" hangingPunct="1">
              <a:lnSpc>
                <a:spcPct val="100000"/>
              </a:lnSpc>
              <a:spcBef>
                <a:spcPts val="0"/>
              </a:spcBef>
              <a:spcAft>
                <a:spcPts val="0"/>
              </a:spcAft>
              <a:tabLst/>
              <a:defRPr sz="1400" b="0" i="0" u="none" strike="noStrike" kern="1200" spc="0" baseline="0">
                <a:solidFill>
                  <a:srgbClr val="595959"/>
                </a:solidFill>
                <a:latin typeface="Calibri"/>
              </a:defRPr>
            </a:pPr>
            <a:r>
              <a:rPr lang="en-US" sz="1400" b="0" i="0" u="none" strike="noStrike" kern="1200" cap="none" spc="0" baseline="0">
                <a:solidFill>
                  <a:srgbClr val="595959"/>
                </a:solidFill>
                <a:uFillTx/>
                <a:latin typeface="Calibri"/>
              </a:rPr>
              <a:t>Finalizo</a:t>
            </a:r>
          </a:p>
        </c:rich>
      </c:tx>
      <c:layout>
        <c:manualLayout>
          <c:xMode val="edge"/>
          <c:yMode val="edge"/>
          <c:x val="0.32693510301178913"/>
          <c:y val="4.6296296296296294E-2"/>
        </c:manualLayout>
      </c:layout>
      <c:overlay val="0"/>
      <c:spPr>
        <a:noFill/>
        <a:ln>
          <a:noFill/>
        </a:ln>
      </c:spPr>
    </c:title>
    <c:autoTitleDeleted val="0"/>
    <c:plotArea>
      <c:layout/>
      <c:lineChart>
        <c:grouping val="standard"/>
        <c:varyColors val="0"/>
        <c:ser>
          <c:idx val="0"/>
          <c:order val="0"/>
          <c:tx>
            <c:strRef>
              <c:f>Avance!$B$9</c:f>
              <c:strCache>
                <c:ptCount val="1"/>
                <c:pt idx="0">
                  <c:v>Programado</c:v>
                </c:pt>
              </c:strCache>
            </c:strRef>
          </c:tx>
          <c:spPr>
            <a:ln w="28575" cap="rnd">
              <a:solidFill>
                <a:srgbClr val="5B9BD5"/>
              </a:solidFill>
              <a:prstDash val="solid"/>
              <a:round/>
            </a:ln>
          </c:spPr>
          <c:marker>
            <c:symbol val="none"/>
          </c:marker>
          <c:cat>
            <c:numRef>
              <c:f>Avance!$C$8:$J$8</c:f>
              <c:numCache>
                <c:formatCode>[$-1540A]dd\-mmm\-yy;@</c:formatCode>
                <c:ptCount val="8"/>
                <c:pt idx="0">
                  <c:v>43936</c:v>
                </c:pt>
                <c:pt idx="1">
                  <c:v>43951</c:v>
                </c:pt>
                <c:pt idx="2">
                  <c:v>43966</c:v>
                </c:pt>
                <c:pt idx="3">
                  <c:v>43981</c:v>
                </c:pt>
                <c:pt idx="4">
                  <c:v>43997</c:v>
                </c:pt>
                <c:pt idx="5">
                  <c:v>44012</c:v>
                </c:pt>
                <c:pt idx="6">
                  <c:v>44027</c:v>
                </c:pt>
                <c:pt idx="7">
                  <c:v>44042</c:v>
                </c:pt>
              </c:numCache>
            </c:numRef>
          </c:cat>
          <c:val>
            <c:numRef>
              <c:f>Avance!$C$9:$J$9</c:f>
              <c:numCache>
                <c:formatCode>[$-240A]0%</c:formatCode>
                <c:ptCount val="8"/>
                <c:pt idx="0">
                  <c:v>0</c:v>
                </c:pt>
                <c:pt idx="1">
                  <c:v>0.2</c:v>
                </c:pt>
                <c:pt idx="2">
                  <c:v>0.45</c:v>
                </c:pt>
                <c:pt idx="3">
                  <c:v>0.7</c:v>
                </c:pt>
                <c:pt idx="4">
                  <c:v>1</c:v>
                </c:pt>
                <c:pt idx="5">
                  <c:v>1</c:v>
                </c:pt>
                <c:pt idx="6">
                  <c:v>1</c:v>
                </c:pt>
                <c:pt idx="7">
                  <c:v>1</c:v>
                </c:pt>
              </c:numCache>
            </c:numRef>
          </c:val>
          <c:smooth val="0"/>
          <c:extLst>
            <c:ext xmlns:c16="http://schemas.microsoft.com/office/drawing/2014/chart" uri="{C3380CC4-5D6E-409C-BE32-E72D297353CC}">
              <c16:uniqueId val="{00000000-ED37-43A4-996D-90E65A0F9541}"/>
            </c:ext>
          </c:extLst>
        </c:ser>
        <c:ser>
          <c:idx val="1"/>
          <c:order val="1"/>
          <c:tx>
            <c:strRef>
              <c:f>Avance!$B$10</c:f>
              <c:strCache>
                <c:ptCount val="1"/>
                <c:pt idx="0">
                  <c:v>Ejecutado</c:v>
                </c:pt>
              </c:strCache>
            </c:strRef>
          </c:tx>
          <c:spPr>
            <a:ln w="28575" cap="rnd">
              <a:solidFill>
                <a:srgbClr val="ED7D31"/>
              </a:solidFill>
              <a:prstDash val="solid"/>
              <a:round/>
            </a:ln>
          </c:spPr>
          <c:marker>
            <c:symbol val="none"/>
          </c:marker>
          <c:cat>
            <c:numRef>
              <c:f>Avance!$C$8:$J$8</c:f>
              <c:numCache>
                <c:formatCode>[$-1540A]dd\-mmm\-yy;@</c:formatCode>
                <c:ptCount val="8"/>
                <c:pt idx="0">
                  <c:v>43936</c:v>
                </c:pt>
                <c:pt idx="1">
                  <c:v>43951</c:v>
                </c:pt>
                <c:pt idx="2">
                  <c:v>43966</c:v>
                </c:pt>
                <c:pt idx="3">
                  <c:v>43981</c:v>
                </c:pt>
                <c:pt idx="4">
                  <c:v>43997</c:v>
                </c:pt>
                <c:pt idx="5">
                  <c:v>44012</c:v>
                </c:pt>
                <c:pt idx="6">
                  <c:v>44027</c:v>
                </c:pt>
                <c:pt idx="7">
                  <c:v>44042</c:v>
                </c:pt>
              </c:numCache>
            </c:numRef>
          </c:cat>
          <c:val>
            <c:numRef>
              <c:f>Avance!$C$10:$J$10</c:f>
              <c:numCache>
                <c:formatCode>[$-240A]0%</c:formatCode>
                <c:ptCount val="8"/>
                <c:pt idx="0">
                  <c:v>0</c:v>
                </c:pt>
                <c:pt idx="1">
                  <c:v>0.1</c:v>
                </c:pt>
                <c:pt idx="2">
                  <c:v>0.3</c:v>
                </c:pt>
                <c:pt idx="3">
                  <c:v>0.45</c:v>
                </c:pt>
                <c:pt idx="4">
                  <c:v>0.7</c:v>
                </c:pt>
                <c:pt idx="5">
                  <c:v>0.85</c:v>
                </c:pt>
                <c:pt idx="6">
                  <c:v>0.95</c:v>
                </c:pt>
                <c:pt idx="7">
                  <c:v>1</c:v>
                </c:pt>
              </c:numCache>
            </c:numRef>
          </c:val>
          <c:smooth val="0"/>
          <c:extLst>
            <c:ext xmlns:c16="http://schemas.microsoft.com/office/drawing/2014/chart" uri="{C3380CC4-5D6E-409C-BE32-E72D297353CC}">
              <c16:uniqueId val="{00000001-ED37-43A4-996D-90E65A0F9541}"/>
            </c:ext>
          </c:extLst>
        </c:ser>
        <c:dLbls>
          <c:showLegendKey val="0"/>
          <c:showVal val="0"/>
          <c:showCatName val="0"/>
          <c:showSerName val="0"/>
          <c:showPercent val="0"/>
          <c:showBubbleSize val="0"/>
        </c:dLbls>
        <c:smooth val="0"/>
        <c:axId val="204628352"/>
        <c:axId val="204610176"/>
      </c:lineChart>
      <c:valAx>
        <c:axId val="204610176"/>
        <c:scaling>
          <c:orientation val="minMax"/>
        </c:scaling>
        <c:delete val="0"/>
        <c:axPos val="l"/>
        <c:majorGridlines>
          <c:spPr>
            <a:ln w="9528" cap="flat">
              <a:solidFill>
                <a:srgbClr val="D9D9D9"/>
              </a:solidFill>
              <a:prstDash val="solid"/>
              <a:round/>
            </a:ln>
          </c:spPr>
        </c:majorGridlines>
        <c:numFmt formatCode="[$-240A]0%" sourceLinked="1"/>
        <c:majorTickMark val="none"/>
        <c:minorTickMark val="none"/>
        <c:tickLblPos val="nextTo"/>
        <c:spPr>
          <a:noFill/>
          <a:ln>
            <a:noFill/>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crossAx val="204628352"/>
        <c:crosses val="autoZero"/>
        <c:crossBetween val="between"/>
      </c:valAx>
      <c:dateAx>
        <c:axId val="204628352"/>
        <c:scaling>
          <c:orientation val="minMax"/>
        </c:scaling>
        <c:delete val="0"/>
        <c:axPos val="b"/>
        <c:numFmt formatCode="[$-1540A]dd\-mmm\-yy;@" sourceLinked="1"/>
        <c:majorTickMark val="out"/>
        <c:minorTickMark val="none"/>
        <c:tickLblPos val="nextTo"/>
        <c:spPr>
          <a:noFill/>
          <a:ln w="9528" cap="flat">
            <a:solidFill>
              <a:srgbClr val="D9D9D9"/>
            </a:solidFill>
            <a:prstDash val="solid"/>
            <a:round/>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crossAx val="204610176"/>
        <c:crosses val="autoZero"/>
        <c:auto val="1"/>
        <c:lblOffset val="100"/>
        <c:baseTimeUnit val="days"/>
      </c:dateAx>
      <c:spPr>
        <a:noFill/>
        <a:ln>
          <a:noFill/>
        </a:ln>
      </c:spPr>
    </c:plotArea>
    <c:legend>
      <c:legendPos val="b"/>
      <c:overlay val="0"/>
      <c:spPr>
        <a:noFill/>
        <a:ln>
          <a:noFill/>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legend>
    <c:plotVisOnly val="1"/>
    <c:dispBlanksAs val="gap"/>
    <c:showDLblsOverMax val="0"/>
  </c:chart>
  <c:spPr>
    <a:solidFill>
      <a:srgbClr val="FFFFFF"/>
    </a:solidFill>
    <a:ln w="9528" cap="flat">
      <a:solidFill>
        <a:srgbClr val="D9D9D9"/>
      </a:solidFill>
      <a:prstDash val="solid"/>
      <a:round/>
    </a:ln>
  </c:spPr>
  <c:txPr>
    <a:bodyPr lIns="0" tIns="0" rIns="0" bIns="0"/>
    <a:lstStyle/>
    <a:p>
      <a:pPr marL="0" marR="0" indent="0" defTabSz="914400" fontAlgn="auto" hangingPunct="1">
        <a:lnSpc>
          <a:spcPct val="100000"/>
        </a:lnSpc>
        <a:spcBef>
          <a:spcPts val="0"/>
        </a:spcBef>
        <a:spcAft>
          <a:spcPts val="0"/>
        </a:spcAft>
        <a:tabLst/>
        <a:defRPr lang="es-ES" sz="1000" b="0" i="0" u="none" strike="noStrike" kern="1200" baseline="0">
          <a:solidFill>
            <a:srgbClr val="000000"/>
          </a:solidFill>
          <a:latin typeface="Calibri"/>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c:style val="2"/>
  <c:chart>
    <c:title>
      <c:tx>
        <c:rich>
          <a:bodyPr lIns="0" tIns="0" rIns="0" bIns="0"/>
          <a:lstStyle/>
          <a:p>
            <a:pPr marL="0" marR="0" indent="0" algn="ctr" defTabSz="914400" fontAlgn="auto" hangingPunct="1">
              <a:lnSpc>
                <a:spcPct val="100000"/>
              </a:lnSpc>
              <a:spcBef>
                <a:spcPts val="0"/>
              </a:spcBef>
              <a:spcAft>
                <a:spcPts val="0"/>
              </a:spcAft>
              <a:tabLst/>
              <a:defRPr sz="1400" b="0" i="0" u="none" strike="noStrike" kern="1200" spc="0" baseline="0">
                <a:solidFill>
                  <a:srgbClr val="595959"/>
                </a:solidFill>
                <a:latin typeface="Calibri"/>
              </a:defRPr>
            </a:pPr>
            <a:r>
              <a:rPr lang="en-US" sz="1400" b="0" i="0" u="none" strike="noStrike" kern="1200" cap="none" spc="0" baseline="0">
                <a:solidFill>
                  <a:srgbClr val="595959"/>
                </a:solidFill>
                <a:uFillTx/>
                <a:latin typeface="Calibri"/>
              </a:rPr>
              <a:t>Avance Cables</a:t>
            </a:r>
          </a:p>
        </c:rich>
      </c:tx>
      <c:overlay val="0"/>
      <c:spPr>
        <a:noFill/>
        <a:ln>
          <a:noFill/>
        </a:ln>
      </c:spPr>
    </c:title>
    <c:autoTitleDeleted val="0"/>
    <c:plotArea>
      <c:layout>
        <c:manualLayout>
          <c:layoutTarget val="inner"/>
          <c:xMode val="edge"/>
          <c:yMode val="edge"/>
          <c:x val="3.0549659122978676E-2"/>
          <c:y val="0.17171296296296296"/>
          <c:w val="0.96002973205512654"/>
          <c:h val="0.50780584718576849"/>
        </c:manualLayout>
      </c:layout>
      <c:lineChart>
        <c:grouping val="standard"/>
        <c:varyColors val="0"/>
        <c:ser>
          <c:idx val="0"/>
          <c:order val="0"/>
          <c:tx>
            <c:strRef>
              <c:f>Avance!$B$32</c:f>
              <c:strCache>
                <c:ptCount val="1"/>
                <c:pt idx="0">
                  <c:v>Programado</c:v>
                </c:pt>
              </c:strCache>
            </c:strRef>
          </c:tx>
          <c:spPr>
            <a:ln w="28575" cap="rnd">
              <a:solidFill>
                <a:srgbClr val="5B9BD5"/>
              </a:solidFill>
              <a:prstDash val="solid"/>
              <a:round/>
            </a:ln>
          </c:spPr>
          <c:marker>
            <c:symbol val="none"/>
          </c:marker>
          <c:cat>
            <c:numRef>
              <c:f>Avance!$C$31:$T$31</c:f>
              <c:numCache>
                <c:formatCode>[$-1540A]dd\-mmm\-yy;@</c:formatCode>
                <c:ptCount val="18"/>
                <c:pt idx="0">
                  <c:v>43936</c:v>
                </c:pt>
                <c:pt idx="1">
                  <c:v>43951</c:v>
                </c:pt>
                <c:pt idx="2">
                  <c:v>43966</c:v>
                </c:pt>
                <c:pt idx="3">
                  <c:v>43981</c:v>
                </c:pt>
                <c:pt idx="4">
                  <c:v>43997</c:v>
                </c:pt>
                <c:pt idx="5">
                  <c:v>44012</c:v>
                </c:pt>
                <c:pt idx="6">
                  <c:v>44027</c:v>
                </c:pt>
                <c:pt idx="7">
                  <c:v>44042</c:v>
                </c:pt>
                <c:pt idx="8">
                  <c:v>44058</c:v>
                </c:pt>
                <c:pt idx="9">
                  <c:v>44073</c:v>
                </c:pt>
                <c:pt idx="10">
                  <c:v>44089</c:v>
                </c:pt>
                <c:pt idx="11">
                  <c:v>44104</c:v>
                </c:pt>
                <c:pt idx="12">
                  <c:v>44119</c:v>
                </c:pt>
                <c:pt idx="13">
                  <c:v>44134</c:v>
                </c:pt>
                <c:pt idx="14">
                  <c:v>44150</c:v>
                </c:pt>
                <c:pt idx="15">
                  <c:v>44165</c:v>
                </c:pt>
                <c:pt idx="16">
                  <c:v>44180</c:v>
                </c:pt>
                <c:pt idx="17">
                  <c:v>44195</c:v>
                </c:pt>
              </c:numCache>
            </c:numRef>
          </c:cat>
          <c:val>
            <c:numRef>
              <c:f>Avance!$C$32:$T$32</c:f>
              <c:numCache>
                <c:formatCode>[$-240A]0%</c:formatCode>
                <c:ptCount val="18"/>
                <c:pt idx="0">
                  <c:v>0</c:v>
                </c:pt>
                <c:pt idx="1">
                  <c:v>0.06</c:v>
                </c:pt>
                <c:pt idx="2">
                  <c:v>0.16</c:v>
                </c:pt>
                <c:pt idx="3">
                  <c:v>0.24</c:v>
                </c:pt>
                <c:pt idx="4">
                  <c:v>0.32</c:v>
                </c:pt>
                <c:pt idx="5">
                  <c:v>0.4</c:v>
                </c:pt>
                <c:pt idx="6">
                  <c:v>0.48</c:v>
                </c:pt>
                <c:pt idx="7">
                  <c:v>0.56000000000000005</c:v>
                </c:pt>
                <c:pt idx="8">
                  <c:v>0.64</c:v>
                </c:pt>
                <c:pt idx="9">
                  <c:v>0.72</c:v>
                </c:pt>
                <c:pt idx="10">
                  <c:v>0.76</c:v>
                </c:pt>
                <c:pt idx="11">
                  <c:v>0.8</c:v>
                </c:pt>
                <c:pt idx="12" formatCode="0%">
                  <c:v>0.85</c:v>
                </c:pt>
                <c:pt idx="13" formatCode="0%">
                  <c:v>0.9</c:v>
                </c:pt>
                <c:pt idx="14" formatCode="0%">
                  <c:v>0.95</c:v>
                </c:pt>
                <c:pt idx="15" formatCode="0%">
                  <c:v>1</c:v>
                </c:pt>
              </c:numCache>
            </c:numRef>
          </c:val>
          <c:smooth val="0"/>
          <c:extLst>
            <c:ext xmlns:c16="http://schemas.microsoft.com/office/drawing/2014/chart" uri="{C3380CC4-5D6E-409C-BE32-E72D297353CC}">
              <c16:uniqueId val="{00000000-01B4-4C04-81C9-E17ABCD8D7DA}"/>
            </c:ext>
          </c:extLst>
        </c:ser>
        <c:ser>
          <c:idx val="1"/>
          <c:order val="1"/>
          <c:tx>
            <c:strRef>
              <c:f>Avance!$B$33</c:f>
              <c:strCache>
                <c:ptCount val="1"/>
                <c:pt idx="0">
                  <c:v>Ejecutado</c:v>
                </c:pt>
              </c:strCache>
            </c:strRef>
          </c:tx>
          <c:spPr>
            <a:ln w="28575" cap="rnd">
              <a:solidFill>
                <a:srgbClr val="ED7D31"/>
              </a:solidFill>
              <a:prstDash val="solid"/>
              <a:round/>
            </a:ln>
          </c:spPr>
          <c:marker>
            <c:symbol val="none"/>
          </c:marker>
          <c:cat>
            <c:numRef>
              <c:f>Avance!$C$31:$T$31</c:f>
              <c:numCache>
                <c:formatCode>[$-1540A]dd\-mmm\-yy;@</c:formatCode>
                <c:ptCount val="18"/>
                <c:pt idx="0">
                  <c:v>43936</c:v>
                </c:pt>
                <c:pt idx="1">
                  <c:v>43951</c:v>
                </c:pt>
                <c:pt idx="2">
                  <c:v>43966</c:v>
                </c:pt>
                <c:pt idx="3">
                  <c:v>43981</c:v>
                </c:pt>
                <c:pt idx="4">
                  <c:v>43997</c:v>
                </c:pt>
                <c:pt idx="5">
                  <c:v>44012</c:v>
                </c:pt>
                <c:pt idx="6">
                  <c:v>44027</c:v>
                </c:pt>
                <c:pt idx="7">
                  <c:v>44042</c:v>
                </c:pt>
                <c:pt idx="8">
                  <c:v>44058</c:v>
                </c:pt>
                <c:pt idx="9">
                  <c:v>44073</c:v>
                </c:pt>
                <c:pt idx="10">
                  <c:v>44089</c:v>
                </c:pt>
                <c:pt idx="11">
                  <c:v>44104</c:v>
                </c:pt>
                <c:pt idx="12">
                  <c:v>44119</c:v>
                </c:pt>
                <c:pt idx="13">
                  <c:v>44134</c:v>
                </c:pt>
                <c:pt idx="14">
                  <c:v>44150</c:v>
                </c:pt>
                <c:pt idx="15">
                  <c:v>44165</c:v>
                </c:pt>
                <c:pt idx="16">
                  <c:v>44180</c:v>
                </c:pt>
                <c:pt idx="17">
                  <c:v>44195</c:v>
                </c:pt>
              </c:numCache>
            </c:numRef>
          </c:cat>
          <c:val>
            <c:numRef>
              <c:f>Avance!$C$33:$T$33</c:f>
              <c:numCache>
                <c:formatCode>[$-240A]0%</c:formatCode>
                <c:ptCount val="18"/>
                <c:pt idx="0">
                  <c:v>0</c:v>
                </c:pt>
                <c:pt idx="1">
                  <c:v>0.03</c:v>
                </c:pt>
                <c:pt idx="2">
                  <c:v>0.09</c:v>
                </c:pt>
                <c:pt idx="3">
                  <c:v>0.15</c:v>
                </c:pt>
                <c:pt idx="4">
                  <c:v>0.2</c:v>
                </c:pt>
                <c:pt idx="5">
                  <c:v>0.25</c:v>
                </c:pt>
                <c:pt idx="6">
                  <c:v>0.25</c:v>
                </c:pt>
                <c:pt idx="7">
                  <c:v>0.3</c:v>
                </c:pt>
                <c:pt idx="8">
                  <c:v>0.35</c:v>
                </c:pt>
                <c:pt idx="9">
                  <c:v>0.37</c:v>
                </c:pt>
                <c:pt idx="10">
                  <c:v>0.45</c:v>
                </c:pt>
                <c:pt idx="11">
                  <c:v>0.55000000000000004</c:v>
                </c:pt>
                <c:pt idx="12">
                  <c:v>0.6</c:v>
                </c:pt>
                <c:pt idx="13">
                  <c:v>0.65</c:v>
                </c:pt>
              </c:numCache>
            </c:numRef>
          </c:val>
          <c:smooth val="0"/>
          <c:extLst>
            <c:ext xmlns:c16="http://schemas.microsoft.com/office/drawing/2014/chart" uri="{C3380CC4-5D6E-409C-BE32-E72D297353CC}">
              <c16:uniqueId val="{00000001-01B4-4C04-81C9-E17ABCD8D7DA}"/>
            </c:ext>
          </c:extLst>
        </c:ser>
        <c:dLbls>
          <c:showLegendKey val="0"/>
          <c:showVal val="0"/>
          <c:showCatName val="0"/>
          <c:showSerName val="0"/>
          <c:showPercent val="0"/>
          <c:showBubbleSize val="0"/>
        </c:dLbls>
        <c:smooth val="0"/>
        <c:axId val="204656000"/>
        <c:axId val="204654464"/>
      </c:lineChart>
      <c:valAx>
        <c:axId val="204654464"/>
        <c:scaling>
          <c:orientation val="minMax"/>
        </c:scaling>
        <c:delete val="0"/>
        <c:axPos val="l"/>
        <c:majorGridlines>
          <c:spPr>
            <a:ln w="9528" cap="flat">
              <a:solidFill>
                <a:srgbClr val="D9D9D9"/>
              </a:solidFill>
              <a:prstDash val="solid"/>
              <a:round/>
            </a:ln>
          </c:spPr>
        </c:majorGridlines>
        <c:numFmt formatCode="[$-240A]0%" sourceLinked="1"/>
        <c:majorTickMark val="none"/>
        <c:minorTickMark val="none"/>
        <c:tickLblPos val="nextTo"/>
        <c:spPr>
          <a:noFill/>
          <a:ln>
            <a:noFill/>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crossAx val="204656000"/>
        <c:crosses val="autoZero"/>
        <c:crossBetween val="between"/>
      </c:valAx>
      <c:dateAx>
        <c:axId val="204656000"/>
        <c:scaling>
          <c:orientation val="minMax"/>
        </c:scaling>
        <c:delete val="0"/>
        <c:axPos val="b"/>
        <c:numFmt formatCode="[$-1540A]dd\-mmm\-yy;@" sourceLinked="1"/>
        <c:majorTickMark val="out"/>
        <c:minorTickMark val="none"/>
        <c:tickLblPos val="nextTo"/>
        <c:spPr>
          <a:noFill/>
          <a:ln w="9528" cap="flat">
            <a:solidFill>
              <a:srgbClr val="D9D9D9"/>
            </a:solidFill>
            <a:prstDash val="solid"/>
            <a:round/>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crossAx val="204654464"/>
        <c:crosses val="autoZero"/>
        <c:auto val="1"/>
        <c:lblOffset val="100"/>
        <c:baseTimeUnit val="days"/>
      </c:dateAx>
      <c:spPr>
        <a:noFill/>
        <a:ln>
          <a:noFill/>
        </a:ln>
      </c:spPr>
    </c:plotArea>
    <c:legend>
      <c:legendPos val="b"/>
      <c:overlay val="0"/>
      <c:spPr>
        <a:noFill/>
        <a:ln>
          <a:noFill/>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legend>
    <c:plotVisOnly val="1"/>
    <c:dispBlanksAs val="gap"/>
    <c:showDLblsOverMax val="0"/>
  </c:chart>
  <c:spPr>
    <a:solidFill>
      <a:srgbClr val="FFFFFF"/>
    </a:solidFill>
    <a:ln w="9528" cap="flat">
      <a:solidFill>
        <a:srgbClr val="D9D9D9"/>
      </a:solidFill>
      <a:prstDash val="solid"/>
      <a:round/>
    </a:ln>
  </c:spPr>
  <c:txPr>
    <a:bodyPr lIns="0" tIns="0" rIns="0" bIns="0"/>
    <a:lstStyle/>
    <a:p>
      <a:pPr marL="0" marR="0" indent="0" defTabSz="914400" fontAlgn="auto" hangingPunct="1">
        <a:lnSpc>
          <a:spcPct val="100000"/>
        </a:lnSpc>
        <a:spcBef>
          <a:spcPts val="0"/>
        </a:spcBef>
        <a:spcAft>
          <a:spcPts val="0"/>
        </a:spcAft>
        <a:tabLst/>
        <a:defRPr lang="es-ES" sz="1000" b="0" i="0" u="none" strike="noStrike" kern="1200" baseline="0">
          <a:solidFill>
            <a:srgbClr val="000000"/>
          </a:solidFill>
          <a:latin typeface="Calibri"/>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c:style val="2"/>
  <c:chart>
    <c:title>
      <c:tx>
        <c:rich>
          <a:bodyPr lIns="0" tIns="0" rIns="0" bIns="0"/>
          <a:lstStyle/>
          <a:p>
            <a:pPr marL="0" marR="0" indent="0" algn="ctr" defTabSz="914400" fontAlgn="auto" hangingPunct="1">
              <a:lnSpc>
                <a:spcPct val="100000"/>
              </a:lnSpc>
              <a:spcBef>
                <a:spcPts val="0"/>
              </a:spcBef>
              <a:spcAft>
                <a:spcPts val="0"/>
              </a:spcAft>
              <a:tabLst/>
              <a:defRPr sz="1400" b="0" i="0" u="none" strike="noStrike" kern="1200" spc="0" baseline="0">
                <a:solidFill>
                  <a:srgbClr val="595959"/>
                </a:solidFill>
                <a:latin typeface="Calibri"/>
              </a:defRPr>
            </a:pPr>
            <a:r>
              <a:rPr lang="en-US" sz="1400" b="0" i="0" u="none" strike="noStrike" kern="1200" cap="none" spc="0" baseline="0">
                <a:solidFill>
                  <a:srgbClr val="595959"/>
                </a:solidFill>
                <a:uFillTx/>
                <a:latin typeface="Calibri"/>
              </a:rPr>
              <a:t>Avance Tableros</a:t>
            </a:r>
          </a:p>
        </c:rich>
      </c:tx>
      <c:overlay val="0"/>
      <c:spPr>
        <a:noFill/>
        <a:ln>
          <a:noFill/>
        </a:ln>
      </c:spPr>
    </c:title>
    <c:autoTitleDeleted val="0"/>
    <c:plotArea>
      <c:layout>
        <c:manualLayout>
          <c:xMode val="edge"/>
          <c:yMode val="edge"/>
          <c:x val="8.3138504739263003E-3"/>
          <c:y val="0.1972105570137066"/>
          <c:w val="0.98970768223514261"/>
          <c:h val="0.72466389617964422"/>
        </c:manualLayout>
      </c:layout>
      <c:lineChart>
        <c:grouping val="standard"/>
        <c:varyColors val="0"/>
        <c:ser>
          <c:idx val="0"/>
          <c:order val="0"/>
          <c:tx>
            <c:strRef>
              <c:f>Avance!$B$55:$B$55</c:f>
              <c:strCache>
                <c:ptCount val="1"/>
                <c:pt idx="0">
                  <c:v>Programado</c:v>
                </c:pt>
              </c:strCache>
            </c:strRef>
          </c:tx>
          <c:spPr>
            <a:ln w="28575" cap="rnd">
              <a:solidFill>
                <a:srgbClr val="5B9BD5"/>
              </a:solidFill>
              <a:prstDash val="solid"/>
              <a:round/>
            </a:ln>
          </c:spPr>
          <c:marker>
            <c:symbol val="none"/>
          </c:marker>
          <c:cat>
            <c:numRef>
              <c:f>Avance!$C$54:$Q$54</c:f>
              <c:numCache>
                <c:formatCode>[$-1540A]dd\-mmm\-yy;@</c:formatCode>
                <c:ptCount val="15"/>
                <c:pt idx="0">
                  <c:v>43936</c:v>
                </c:pt>
                <c:pt idx="1">
                  <c:v>43951</c:v>
                </c:pt>
                <c:pt idx="2">
                  <c:v>43966</c:v>
                </c:pt>
                <c:pt idx="3">
                  <c:v>43981</c:v>
                </c:pt>
                <c:pt idx="4">
                  <c:v>43997</c:v>
                </c:pt>
                <c:pt idx="5">
                  <c:v>44012</c:v>
                </c:pt>
                <c:pt idx="6">
                  <c:v>44027</c:v>
                </c:pt>
                <c:pt idx="7">
                  <c:v>44042</c:v>
                </c:pt>
                <c:pt idx="8">
                  <c:v>44058</c:v>
                </c:pt>
                <c:pt idx="9">
                  <c:v>44073</c:v>
                </c:pt>
                <c:pt idx="10">
                  <c:v>44089</c:v>
                </c:pt>
                <c:pt idx="11">
                  <c:v>44104</c:v>
                </c:pt>
                <c:pt idx="12">
                  <c:v>44119</c:v>
                </c:pt>
                <c:pt idx="13">
                  <c:v>44134</c:v>
                </c:pt>
                <c:pt idx="14">
                  <c:v>44150</c:v>
                </c:pt>
              </c:numCache>
            </c:numRef>
          </c:cat>
          <c:val>
            <c:numRef>
              <c:f>Avance!$C$55:$Q$55</c:f>
              <c:numCache>
                <c:formatCode>[$-240A]0%</c:formatCode>
                <c:ptCount val="15"/>
                <c:pt idx="0">
                  <c:v>0</c:v>
                </c:pt>
                <c:pt idx="1">
                  <c:v>7.0000000000000007E-2</c:v>
                </c:pt>
                <c:pt idx="2">
                  <c:v>0.14000000000000001</c:v>
                </c:pt>
                <c:pt idx="3">
                  <c:v>0.21</c:v>
                </c:pt>
                <c:pt idx="4">
                  <c:v>0.28000000000000003</c:v>
                </c:pt>
                <c:pt idx="5">
                  <c:v>0.35</c:v>
                </c:pt>
                <c:pt idx="6">
                  <c:v>0.42</c:v>
                </c:pt>
                <c:pt idx="7">
                  <c:v>0.49</c:v>
                </c:pt>
                <c:pt idx="8">
                  <c:v>0.56000000000000005</c:v>
                </c:pt>
                <c:pt idx="9">
                  <c:v>0.63</c:v>
                </c:pt>
                <c:pt idx="10">
                  <c:v>0.7</c:v>
                </c:pt>
                <c:pt idx="11">
                  <c:v>0.77</c:v>
                </c:pt>
                <c:pt idx="12">
                  <c:v>0.84</c:v>
                </c:pt>
                <c:pt idx="13">
                  <c:v>0.91</c:v>
                </c:pt>
                <c:pt idx="14">
                  <c:v>1</c:v>
                </c:pt>
              </c:numCache>
            </c:numRef>
          </c:val>
          <c:smooth val="0"/>
          <c:extLst>
            <c:ext xmlns:c16="http://schemas.microsoft.com/office/drawing/2014/chart" uri="{C3380CC4-5D6E-409C-BE32-E72D297353CC}">
              <c16:uniqueId val="{00000000-AC63-4666-929A-3668EA85AC2A}"/>
            </c:ext>
          </c:extLst>
        </c:ser>
        <c:ser>
          <c:idx val="1"/>
          <c:order val="1"/>
          <c:tx>
            <c:strRef>
              <c:f>Avance!$B$56:$B$56</c:f>
              <c:strCache>
                <c:ptCount val="1"/>
                <c:pt idx="0">
                  <c:v>Ejecutado</c:v>
                </c:pt>
              </c:strCache>
            </c:strRef>
          </c:tx>
          <c:spPr>
            <a:ln w="28575" cap="rnd">
              <a:solidFill>
                <a:srgbClr val="ED7D31"/>
              </a:solidFill>
              <a:prstDash val="solid"/>
              <a:round/>
            </a:ln>
          </c:spPr>
          <c:marker>
            <c:symbol val="none"/>
          </c:marker>
          <c:cat>
            <c:numRef>
              <c:f>Avance!$C$54:$Q$54</c:f>
              <c:numCache>
                <c:formatCode>[$-1540A]dd\-mmm\-yy;@</c:formatCode>
                <c:ptCount val="15"/>
                <c:pt idx="0">
                  <c:v>43936</c:v>
                </c:pt>
                <c:pt idx="1">
                  <c:v>43951</c:v>
                </c:pt>
                <c:pt idx="2">
                  <c:v>43966</c:v>
                </c:pt>
                <c:pt idx="3">
                  <c:v>43981</c:v>
                </c:pt>
                <c:pt idx="4">
                  <c:v>43997</c:v>
                </c:pt>
                <c:pt idx="5">
                  <c:v>44012</c:v>
                </c:pt>
                <c:pt idx="6">
                  <c:v>44027</c:v>
                </c:pt>
                <c:pt idx="7">
                  <c:v>44042</c:v>
                </c:pt>
                <c:pt idx="8">
                  <c:v>44058</c:v>
                </c:pt>
                <c:pt idx="9">
                  <c:v>44073</c:v>
                </c:pt>
                <c:pt idx="10">
                  <c:v>44089</c:v>
                </c:pt>
                <c:pt idx="11">
                  <c:v>44104</c:v>
                </c:pt>
                <c:pt idx="12">
                  <c:v>44119</c:v>
                </c:pt>
                <c:pt idx="13">
                  <c:v>44134</c:v>
                </c:pt>
                <c:pt idx="14">
                  <c:v>44150</c:v>
                </c:pt>
              </c:numCache>
            </c:numRef>
          </c:cat>
          <c:val>
            <c:numRef>
              <c:f>Avance!$C$56:$Q$56</c:f>
              <c:numCache>
                <c:formatCode>[$-240A]0%</c:formatCode>
                <c:ptCount val="15"/>
                <c:pt idx="0">
                  <c:v>0</c:v>
                </c:pt>
                <c:pt idx="1">
                  <c:v>0.04</c:v>
                </c:pt>
                <c:pt idx="2">
                  <c:v>0.12</c:v>
                </c:pt>
                <c:pt idx="3">
                  <c:v>0.16</c:v>
                </c:pt>
                <c:pt idx="4">
                  <c:v>0.2</c:v>
                </c:pt>
                <c:pt idx="5">
                  <c:v>0.24</c:v>
                </c:pt>
                <c:pt idx="6">
                  <c:v>0.3</c:v>
                </c:pt>
                <c:pt idx="7">
                  <c:v>0.35</c:v>
                </c:pt>
                <c:pt idx="8">
                  <c:v>0.4</c:v>
                </c:pt>
                <c:pt idx="9">
                  <c:v>0.42</c:v>
                </c:pt>
                <c:pt idx="10">
                  <c:v>0.5</c:v>
                </c:pt>
                <c:pt idx="11">
                  <c:v>0.55000000000000004</c:v>
                </c:pt>
                <c:pt idx="12">
                  <c:v>0.57999999999999996</c:v>
                </c:pt>
                <c:pt idx="13">
                  <c:v>0.6</c:v>
                </c:pt>
              </c:numCache>
            </c:numRef>
          </c:val>
          <c:smooth val="0"/>
          <c:extLst>
            <c:ext xmlns:c16="http://schemas.microsoft.com/office/drawing/2014/chart" uri="{C3380CC4-5D6E-409C-BE32-E72D297353CC}">
              <c16:uniqueId val="{00000001-AC63-4666-929A-3668EA85AC2A}"/>
            </c:ext>
          </c:extLst>
        </c:ser>
        <c:dLbls>
          <c:showLegendKey val="0"/>
          <c:showVal val="0"/>
          <c:showCatName val="0"/>
          <c:showSerName val="0"/>
          <c:showPercent val="0"/>
          <c:showBubbleSize val="0"/>
        </c:dLbls>
        <c:smooth val="0"/>
        <c:axId val="204778112"/>
        <c:axId val="204776576"/>
      </c:lineChart>
      <c:valAx>
        <c:axId val="204776576"/>
        <c:scaling>
          <c:orientation val="minMax"/>
        </c:scaling>
        <c:delete val="0"/>
        <c:axPos val="l"/>
        <c:majorGridlines>
          <c:spPr>
            <a:ln w="9528" cap="flat">
              <a:solidFill>
                <a:srgbClr val="D9D9D9"/>
              </a:solidFill>
              <a:prstDash val="solid"/>
              <a:round/>
            </a:ln>
          </c:spPr>
        </c:majorGridlines>
        <c:numFmt formatCode="[$-240A]0%" sourceLinked="1"/>
        <c:majorTickMark val="none"/>
        <c:minorTickMark val="none"/>
        <c:tickLblPos val="nextTo"/>
        <c:spPr>
          <a:noFill/>
          <a:ln>
            <a:noFill/>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crossAx val="204778112"/>
        <c:crosses val="autoZero"/>
        <c:crossBetween val="between"/>
      </c:valAx>
      <c:dateAx>
        <c:axId val="204778112"/>
        <c:scaling>
          <c:orientation val="minMax"/>
        </c:scaling>
        <c:delete val="0"/>
        <c:axPos val="b"/>
        <c:numFmt formatCode="[$-1540A]dd\-mmm\-yy;@" sourceLinked="1"/>
        <c:majorTickMark val="out"/>
        <c:minorTickMark val="none"/>
        <c:tickLblPos val="nextTo"/>
        <c:spPr>
          <a:noFill/>
          <a:ln w="9528" cap="flat">
            <a:solidFill>
              <a:srgbClr val="D9D9D9"/>
            </a:solidFill>
            <a:prstDash val="solid"/>
            <a:round/>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crossAx val="204776576"/>
        <c:crosses val="autoZero"/>
        <c:auto val="1"/>
        <c:lblOffset val="100"/>
        <c:baseTimeUnit val="days"/>
      </c:dateAx>
      <c:spPr>
        <a:noFill/>
        <a:ln>
          <a:noFill/>
        </a:ln>
      </c:spPr>
    </c:plotArea>
    <c:legend>
      <c:legendPos val="b"/>
      <c:overlay val="0"/>
      <c:spPr>
        <a:noFill/>
        <a:ln>
          <a:noFill/>
        </a:ln>
      </c:spPr>
      <c:txPr>
        <a:bodyPr lIns="0" tIns="0" rIns="0" bIns="0"/>
        <a:lstStyle/>
        <a:p>
          <a:pPr marL="0" marR="0" indent="0" defTabSz="914400" fontAlgn="auto" hangingPunct="1">
            <a:lnSpc>
              <a:spcPct val="100000"/>
            </a:lnSpc>
            <a:spcBef>
              <a:spcPts val="0"/>
            </a:spcBef>
            <a:spcAft>
              <a:spcPts val="0"/>
            </a:spcAft>
            <a:tabLst/>
            <a:defRPr sz="900" b="0" i="0" u="none" strike="noStrike" kern="1200" baseline="0">
              <a:solidFill>
                <a:srgbClr val="595959"/>
              </a:solidFill>
              <a:latin typeface="Calibri"/>
            </a:defRPr>
          </a:pPr>
          <a:endParaRPr lang="es-CO"/>
        </a:p>
      </c:txPr>
    </c:legend>
    <c:plotVisOnly val="1"/>
    <c:dispBlanksAs val="gap"/>
    <c:showDLblsOverMax val="0"/>
  </c:chart>
  <c:spPr>
    <a:solidFill>
      <a:srgbClr val="FFFFFF"/>
    </a:solidFill>
    <a:ln w="9528" cap="flat">
      <a:solidFill>
        <a:srgbClr val="D9D9D9"/>
      </a:solidFill>
      <a:prstDash val="solid"/>
      <a:round/>
    </a:ln>
  </c:spPr>
  <c:txPr>
    <a:bodyPr lIns="0" tIns="0" rIns="0" bIns="0"/>
    <a:lstStyle/>
    <a:p>
      <a:pPr marL="0" marR="0" indent="0" defTabSz="914400" fontAlgn="auto" hangingPunct="1">
        <a:lnSpc>
          <a:spcPct val="100000"/>
        </a:lnSpc>
        <a:spcBef>
          <a:spcPts val="0"/>
        </a:spcBef>
        <a:spcAft>
          <a:spcPts val="0"/>
        </a:spcAft>
        <a:tabLst/>
        <a:defRPr lang="es-ES" sz="1000" b="0" i="0" u="none" strike="noStrike" kern="1200" baseline="0">
          <a:solidFill>
            <a:srgbClr val="000000"/>
          </a:solidFill>
          <a:latin typeface="Calibri"/>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c:style val="2"/>
  <c:chart>
    <c:title>
      <c:tx>
        <c:rich>
          <a:bodyPr lIns="0" tIns="0" rIns="0" bIns="0"/>
          <a:lstStyle/>
          <a:p>
            <a:pPr marL="0" marR="0" indent="0" algn="ctr" defTabSz="914400" fontAlgn="auto" hangingPunct="1">
              <a:lnSpc>
                <a:spcPct val="100000"/>
              </a:lnSpc>
              <a:spcBef>
                <a:spcPts val="0"/>
              </a:spcBef>
              <a:spcAft>
                <a:spcPts val="0"/>
              </a:spcAft>
              <a:tabLst/>
              <a:defRPr sz="1800" b="1" i="0" u="none" strike="noStrike" kern="1200" baseline="0">
                <a:solidFill>
                  <a:srgbClr val="000000"/>
                </a:solidFill>
                <a:latin typeface="Calibri"/>
              </a:defRPr>
            </a:pPr>
            <a:r>
              <a:rPr lang="en-US" sz="1800" b="1" i="0" u="none" strike="noStrike" kern="1200" cap="none" spc="0" baseline="0">
                <a:solidFill>
                  <a:srgbClr val="000000"/>
                </a:solidFill>
                <a:uFillTx/>
                <a:latin typeface="Calibri"/>
              </a:rPr>
              <a:t>hH  por</a:t>
            </a:r>
          </a:p>
          <a:p>
            <a:pPr marL="0" marR="0" indent="0" algn="ctr" defTabSz="914400" fontAlgn="auto" hangingPunct="1">
              <a:lnSpc>
                <a:spcPct val="100000"/>
              </a:lnSpc>
              <a:spcBef>
                <a:spcPts val="0"/>
              </a:spcBef>
              <a:spcAft>
                <a:spcPts val="0"/>
              </a:spcAft>
              <a:tabLst/>
              <a:defRPr sz="1800" b="1" i="0" u="none" strike="noStrike" kern="1200" baseline="0">
                <a:solidFill>
                  <a:srgbClr val="000000"/>
                </a:solidFill>
                <a:latin typeface="Calibri"/>
              </a:defRPr>
            </a:pPr>
            <a:r>
              <a:rPr lang="en-US" sz="1800" b="1" i="0" u="none" strike="noStrike" kern="1200" cap="none" spc="0" baseline="0">
                <a:solidFill>
                  <a:srgbClr val="000000"/>
                </a:solidFill>
                <a:uFillTx/>
                <a:latin typeface="Calibri"/>
              </a:rPr>
              <a:t>  DISCIPLINA</a:t>
            </a:r>
          </a:p>
        </c:rich>
      </c:tx>
      <c:layout>
        <c:manualLayout>
          <c:xMode val="edge"/>
          <c:yMode val="edge"/>
          <c:x val="0.43611548842426529"/>
          <c:y val="2.3507155230102308E-3"/>
        </c:manualLayout>
      </c:layout>
      <c:overlay val="0"/>
      <c:spPr>
        <a:noFill/>
        <a:ln>
          <a:noFill/>
        </a:ln>
      </c:spPr>
    </c:title>
    <c:autoTitleDeleted val="0"/>
    <c:plotArea>
      <c:layout>
        <c:manualLayout>
          <c:layoutTarget val="inner"/>
          <c:xMode val="edge"/>
          <c:yMode val="edge"/>
          <c:x val="5.6855719532004086E-2"/>
          <c:y val="9.9552322941188959E-2"/>
          <c:w val="0.84160239947816629"/>
          <c:h val="0.47305821103151341"/>
        </c:manualLayout>
      </c:layout>
      <c:barChart>
        <c:barDir val="col"/>
        <c:grouping val="clustered"/>
        <c:varyColors val="0"/>
        <c:ser>
          <c:idx val="0"/>
          <c:order val="0"/>
          <c:tx>
            <c:strRef>
              <c:f>horas_Hombre!$B$11:$B$11</c:f>
              <c:strCache>
                <c:ptCount val="1"/>
                <c:pt idx="0">
                  <c:v>Administración</c:v>
                </c:pt>
              </c:strCache>
            </c:strRef>
          </c:tx>
          <c:spPr>
            <a:solidFill>
              <a:srgbClr val="4F81BD"/>
            </a:solidFill>
            <a:ln>
              <a:noFill/>
            </a:ln>
          </c:spPr>
          <c:invertIfNegative val="0"/>
          <c:dLbls>
            <c:numFmt formatCode="[$-100240A]General" sourceLinked="0"/>
            <c:spPr>
              <a:noFill/>
              <a:ln>
                <a:noFill/>
              </a:ln>
              <a:effectLst/>
            </c:spPr>
            <c:txPr>
              <a:bodyPr lIns="0" tIns="0" rIns="0" bIns="0"/>
              <a:lstStyle/>
              <a:p>
                <a:pPr marL="0" marR="0" indent="0" algn="ctr" defTabSz="914400" fontAlgn="auto" hangingPunct="1">
                  <a:lnSpc>
                    <a:spcPct val="100000"/>
                  </a:lnSpc>
                  <a:spcBef>
                    <a:spcPts val="0"/>
                  </a:spcBef>
                  <a:spcAft>
                    <a:spcPts val="0"/>
                  </a:spcAft>
                  <a:tabLst/>
                  <a:defRPr sz="1000" b="0" i="0" u="none" strike="noStrike" kern="1200" baseline="0">
                    <a:solidFill>
                      <a:srgbClr val="000000"/>
                    </a:solidFill>
                    <a:latin typeface="Calibri"/>
                  </a:defRPr>
                </a:pPr>
                <a:endParaRPr lang="es-CO"/>
              </a:p>
            </c:txPr>
            <c:showLegendKey val="0"/>
            <c:showVal val="1"/>
            <c:showCatName val="0"/>
            <c:showSerName val="0"/>
            <c:showPercent val="0"/>
            <c:showBubbleSize val="0"/>
            <c:separator>;</c:separator>
            <c:showLeaderLines val="0"/>
            <c:extLst>
              <c:ext xmlns:c15="http://schemas.microsoft.com/office/drawing/2012/chart" uri="{CE6537A1-D6FC-4f65-9D91-7224C49458BB}">
                <c15:spPr xmlns:c15="http://schemas.microsoft.com/office/drawing/2012/chart">
                  <a:prstGeom prst="rect">
                    <a:avLst/>
                  </a:prstGeom>
                </c15:spPr>
                <c15:showLeaderLines val="1"/>
              </c:ext>
            </c:extLst>
          </c:dLbls>
          <c:cat>
            <c:strRef>
              <c:f>horas_Hombre!$E$10:$AA$10</c:f>
              <c:strCache>
                <c:ptCount val="23"/>
                <c:pt idx="0">
                  <c:v>15-feb-20</c:v>
                </c:pt>
                <c:pt idx="1">
                  <c:v>29-feb-20</c:v>
                </c:pt>
                <c:pt idx="2">
                  <c:v>15-mar-20</c:v>
                </c:pt>
                <c:pt idx="3">
                  <c:v>30-mar-20</c:v>
                </c:pt>
                <c:pt idx="4">
                  <c:v>15-abr-20</c:v>
                </c:pt>
                <c:pt idx="5">
                  <c:v>30-abr-20</c:v>
                </c:pt>
                <c:pt idx="6">
                  <c:v>15-may-20</c:v>
                </c:pt>
                <c:pt idx="7">
                  <c:v>30-may-20</c:v>
                </c:pt>
                <c:pt idx="8">
                  <c:v>15-jun-20</c:v>
                </c:pt>
                <c:pt idx="9">
                  <c:v>30-jun-20</c:v>
                </c:pt>
                <c:pt idx="10">
                  <c:v>15-jul-20</c:v>
                </c:pt>
                <c:pt idx="11">
                  <c:v>30-jul-20</c:v>
                </c:pt>
                <c:pt idx="12">
                  <c:v>15-ago-20</c:v>
                </c:pt>
                <c:pt idx="13">
                  <c:v>30-ago-20</c:v>
                </c:pt>
                <c:pt idx="14">
                  <c:v>15-sep-20</c:v>
                </c:pt>
                <c:pt idx="15">
                  <c:v>30-sep-20</c:v>
                </c:pt>
                <c:pt idx="16">
                  <c:v>15-oct-20</c:v>
                </c:pt>
                <c:pt idx="17">
                  <c:v>30-oct-20</c:v>
                </c:pt>
                <c:pt idx="18">
                  <c:v>15-nov-20</c:v>
                </c:pt>
                <c:pt idx="19">
                  <c:v>30-nov-20</c:v>
                </c:pt>
                <c:pt idx="20">
                  <c:v>15-dic-20</c:v>
                </c:pt>
                <c:pt idx="21">
                  <c:v>30-dic-20</c:v>
                </c:pt>
                <c:pt idx="22">
                  <c:v>hH. Acumulado</c:v>
                </c:pt>
              </c:strCache>
            </c:strRef>
          </c:cat>
          <c:val>
            <c:numRef>
              <c:f>horas_Hombre!$E$11:$AA$11</c:f>
              <c:numCache>
                <c:formatCode>[$-240A]General</c:formatCode>
                <c:ptCount val="23"/>
                <c:pt idx="0">
                  <c:v>102</c:v>
                </c:pt>
                <c:pt idx="1">
                  <c:v>102</c:v>
                </c:pt>
                <c:pt idx="2">
                  <c:v>102</c:v>
                </c:pt>
                <c:pt idx="3">
                  <c:v>140</c:v>
                </c:pt>
                <c:pt idx="4">
                  <c:v>232</c:v>
                </c:pt>
                <c:pt idx="5">
                  <c:v>192</c:v>
                </c:pt>
                <c:pt idx="6">
                  <c:v>212</c:v>
                </c:pt>
                <c:pt idx="7">
                  <c:v>212</c:v>
                </c:pt>
                <c:pt idx="8">
                  <c:v>212</c:v>
                </c:pt>
                <c:pt idx="9">
                  <c:v>180</c:v>
                </c:pt>
                <c:pt idx="10">
                  <c:v>180</c:v>
                </c:pt>
                <c:pt idx="11">
                  <c:v>180</c:v>
                </c:pt>
                <c:pt idx="12">
                  <c:v>180</c:v>
                </c:pt>
                <c:pt idx="13">
                  <c:v>180</c:v>
                </c:pt>
                <c:pt idx="14">
                  <c:v>180</c:v>
                </c:pt>
                <c:pt idx="15">
                  <c:v>192</c:v>
                </c:pt>
                <c:pt idx="16">
                  <c:v>192</c:v>
                </c:pt>
                <c:pt idx="17">
                  <c:v>180</c:v>
                </c:pt>
                <c:pt idx="22">
                  <c:v>2556</c:v>
                </c:pt>
              </c:numCache>
            </c:numRef>
          </c:val>
          <c:extLst>
            <c:ext xmlns:c16="http://schemas.microsoft.com/office/drawing/2014/chart" uri="{C3380CC4-5D6E-409C-BE32-E72D297353CC}">
              <c16:uniqueId val="{00000000-373F-4950-A2C5-B34FA25DC4F5}"/>
            </c:ext>
          </c:extLst>
        </c:ser>
        <c:ser>
          <c:idx val="1"/>
          <c:order val="1"/>
          <c:tx>
            <c:strRef>
              <c:f>horas_Hombre!$B$12:$B$12</c:f>
              <c:strCache>
                <c:ptCount val="1"/>
                <c:pt idx="0">
                  <c:v>Montaje</c:v>
                </c:pt>
              </c:strCache>
            </c:strRef>
          </c:tx>
          <c:spPr>
            <a:solidFill>
              <a:srgbClr val="C0504D"/>
            </a:solidFill>
            <a:ln>
              <a:noFill/>
            </a:ln>
          </c:spPr>
          <c:invertIfNegative val="0"/>
          <c:dLbls>
            <c:numFmt formatCode="[$-100240A]General" sourceLinked="0"/>
            <c:spPr>
              <a:noFill/>
              <a:ln>
                <a:noFill/>
              </a:ln>
              <a:effectLst/>
            </c:spPr>
            <c:txPr>
              <a:bodyPr lIns="0" tIns="0" rIns="0" bIns="0"/>
              <a:lstStyle/>
              <a:p>
                <a:pPr marL="0" marR="0" indent="0" algn="ctr" defTabSz="914400" fontAlgn="auto" hangingPunct="1">
                  <a:lnSpc>
                    <a:spcPct val="100000"/>
                  </a:lnSpc>
                  <a:spcBef>
                    <a:spcPts val="0"/>
                  </a:spcBef>
                  <a:spcAft>
                    <a:spcPts val="0"/>
                  </a:spcAft>
                  <a:tabLst/>
                  <a:defRPr sz="1000" b="0" i="0" u="none" strike="noStrike" kern="1200" baseline="0">
                    <a:solidFill>
                      <a:srgbClr val="000000"/>
                    </a:solidFill>
                    <a:latin typeface="Calibri"/>
                  </a:defRPr>
                </a:pPr>
                <a:endParaRPr lang="es-CO"/>
              </a:p>
            </c:txPr>
            <c:showLegendKey val="0"/>
            <c:showVal val="1"/>
            <c:showCatName val="0"/>
            <c:showSerName val="0"/>
            <c:showPercent val="0"/>
            <c:showBubbleSize val="0"/>
            <c:separator>;</c:separator>
            <c:showLeaderLines val="0"/>
            <c:extLst>
              <c:ext xmlns:c15="http://schemas.microsoft.com/office/drawing/2012/chart" uri="{CE6537A1-D6FC-4f65-9D91-7224C49458BB}">
                <c15:spPr xmlns:c15="http://schemas.microsoft.com/office/drawing/2012/chart">
                  <a:prstGeom prst="rect">
                    <a:avLst/>
                  </a:prstGeom>
                </c15:spPr>
                <c15:showLeaderLines val="1"/>
              </c:ext>
            </c:extLst>
          </c:dLbls>
          <c:cat>
            <c:strRef>
              <c:f>horas_Hombre!$E$10:$AA$10</c:f>
              <c:strCache>
                <c:ptCount val="23"/>
                <c:pt idx="0">
                  <c:v>15-feb-20</c:v>
                </c:pt>
                <c:pt idx="1">
                  <c:v>29-feb-20</c:v>
                </c:pt>
                <c:pt idx="2">
                  <c:v>15-mar-20</c:v>
                </c:pt>
                <c:pt idx="3">
                  <c:v>30-mar-20</c:v>
                </c:pt>
                <c:pt idx="4">
                  <c:v>15-abr-20</c:v>
                </c:pt>
                <c:pt idx="5">
                  <c:v>30-abr-20</c:v>
                </c:pt>
                <c:pt idx="6">
                  <c:v>15-may-20</c:v>
                </c:pt>
                <c:pt idx="7">
                  <c:v>30-may-20</c:v>
                </c:pt>
                <c:pt idx="8">
                  <c:v>15-jun-20</c:v>
                </c:pt>
                <c:pt idx="9">
                  <c:v>30-jun-20</c:v>
                </c:pt>
                <c:pt idx="10">
                  <c:v>15-jul-20</c:v>
                </c:pt>
                <c:pt idx="11">
                  <c:v>30-jul-20</c:v>
                </c:pt>
                <c:pt idx="12">
                  <c:v>15-ago-20</c:v>
                </c:pt>
                <c:pt idx="13">
                  <c:v>30-ago-20</c:v>
                </c:pt>
                <c:pt idx="14">
                  <c:v>15-sep-20</c:v>
                </c:pt>
                <c:pt idx="15">
                  <c:v>30-sep-20</c:v>
                </c:pt>
                <c:pt idx="16">
                  <c:v>15-oct-20</c:v>
                </c:pt>
                <c:pt idx="17">
                  <c:v>30-oct-20</c:v>
                </c:pt>
                <c:pt idx="18">
                  <c:v>15-nov-20</c:v>
                </c:pt>
                <c:pt idx="19">
                  <c:v>30-nov-20</c:v>
                </c:pt>
                <c:pt idx="20">
                  <c:v>15-dic-20</c:v>
                </c:pt>
                <c:pt idx="21">
                  <c:v>30-dic-20</c:v>
                </c:pt>
                <c:pt idx="22">
                  <c:v>hH. Acumulado</c:v>
                </c:pt>
              </c:strCache>
            </c:strRef>
          </c:cat>
          <c:val>
            <c:numRef>
              <c:f>horas_Hombre!$E$12:$AA$12</c:f>
              <c:numCache>
                <c:formatCode>[$-240A]General</c:formatCode>
                <c:ptCount val="23"/>
                <c:pt idx="0">
                  <c:v>0</c:v>
                </c:pt>
                <c:pt idx="1">
                  <c:v>0</c:v>
                </c:pt>
                <c:pt idx="2">
                  <c:v>0</c:v>
                </c:pt>
                <c:pt idx="3">
                  <c:v>7</c:v>
                </c:pt>
                <c:pt idx="4">
                  <c:v>112</c:v>
                </c:pt>
                <c:pt idx="5">
                  <c:v>192</c:v>
                </c:pt>
                <c:pt idx="6">
                  <c:v>288</c:v>
                </c:pt>
                <c:pt idx="7">
                  <c:v>220</c:v>
                </c:pt>
                <c:pt idx="8">
                  <c:v>220</c:v>
                </c:pt>
                <c:pt idx="9">
                  <c:v>220</c:v>
                </c:pt>
                <c:pt idx="10">
                  <c:v>220</c:v>
                </c:pt>
                <c:pt idx="11">
                  <c:v>200</c:v>
                </c:pt>
                <c:pt idx="12">
                  <c:v>200</c:v>
                </c:pt>
                <c:pt idx="13">
                  <c:v>120</c:v>
                </c:pt>
                <c:pt idx="14">
                  <c:v>120</c:v>
                </c:pt>
                <c:pt idx="15">
                  <c:v>240</c:v>
                </c:pt>
                <c:pt idx="16">
                  <c:v>231</c:v>
                </c:pt>
                <c:pt idx="17">
                  <c:v>210</c:v>
                </c:pt>
                <c:pt idx="22">
                  <c:v>1999</c:v>
                </c:pt>
              </c:numCache>
            </c:numRef>
          </c:val>
          <c:extLst>
            <c:ext xmlns:c16="http://schemas.microsoft.com/office/drawing/2014/chart" uri="{C3380CC4-5D6E-409C-BE32-E72D297353CC}">
              <c16:uniqueId val="{00000001-373F-4950-A2C5-B34FA25DC4F5}"/>
            </c:ext>
          </c:extLst>
        </c:ser>
        <c:ser>
          <c:idx val="2"/>
          <c:order val="2"/>
          <c:tx>
            <c:strRef>
              <c:f>horas_Hombre!$B$13:$B$13</c:f>
              <c:strCache>
                <c:ptCount val="1"/>
                <c:pt idx="0">
                  <c:v>Total</c:v>
                </c:pt>
              </c:strCache>
            </c:strRef>
          </c:tx>
          <c:spPr>
            <a:solidFill>
              <a:srgbClr val="9BBB59"/>
            </a:solidFill>
            <a:ln>
              <a:noFill/>
            </a:ln>
          </c:spPr>
          <c:invertIfNegative val="0"/>
          <c:dLbls>
            <c:numFmt formatCode="[$-100240A]General" sourceLinked="0"/>
            <c:spPr>
              <a:noFill/>
              <a:ln>
                <a:noFill/>
              </a:ln>
              <a:effectLst/>
            </c:spPr>
            <c:txPr>
              <a:bodyPr lIns="0" tIns="0" rIns="0" bIns="0"/>
              <a:lstStyle/>
              <a:p>
                <a:pPr marL="0" marR="0" indent="0" algn="ctr" defTabSz="914400" fontAlgn="auto" hangingPunct="1">
                  <a:lnSpc>
                    <a:spcPct val="100000"/>
                  </a:lnSpc>
                  <a:spcBef>
                    <a:spcPts val="0"/>
                  </a:spcBef>
                  <a:spcAft>
                    <a:spcPts val="0"/>
                  </a:spcAft>
                  <a:tabLst/>
                  <a:defRPr sz="1000" b="0" i="0" u="none" strike="noStrike" kern="1200" baseline="0">
                    <a:solidFill>
                      <a:srgbClr val="000000"/>
                    </a:solidFill>
                    <a:latin typeface="Calibri"/>
                  </a:defRPr>
                </a:pPr>
                <a:endParaRPr lang="es-CO"/>
              </a:p>
            </c:txPr>
            <c:showLegendKey val="0"/>
            <c:showVal val="1"/>
            <c:showCatName val="0"/>
            <c:showSerName val="0"/>
            <c:showPercent val="0"/>
            <c:showBubbleSize val="0"/>
            <c:separator>;</c:separator>
            <c:showLeaderLines val="0"/>
            <c:extLst>
              <c:ext xmlns:c15="http://schemas.microsoft.com/office/drawing/2012/chart" uri="{CE6537A1-D6FC-4f65-9D91-7224C49458BB}">
                <c15:spPr xmlns:c15="http://schemas.microsoft.com/office/drawing/2012/chart">
                  <a:prstGeom prst="rect">
                    <a:avLst/>
                  </a:prstGeom>
                </c15:spPr>
                <c15:showLeaderLines val="1"/>
              </c:ext>
            </c:extLst>
          </c:dLbls>
          <c:cat>
            <c:strRef>
              <c:f>horas_Hombre!$E$10:$AA$10</c:f>
              <c:strCache>
                <c:ptCount val="23"/>
                <c:pt idx="0">
                  <c:v>15-feb-20</c:v>
                </c:pt>
                <c:pt idx="1">
                  <c:v>29-feb-20</c:v>
                </c:pt>
                <c:pt idx="2">
                  <c:v>15-mar-20</c:v>
                </c:pt>
                <c:pt idx="3">
                  <c:v>30-mar-20</c:v>
                </c:pt>
                <c:pt idx="4">
                  <c:v>15-abr-20</c:v>
                </c:pt>
                <c:pt idx="5">
                  <c:v>30-abr-20</c:v>
                </c:pt>
                <c:pt idx="6">
                  <c:v>15-may-20</c:v>
                </c:pt>
                <c:pt idx="7">
                  <c:v>30-may-20</c:v>
                </c:pt>
                <c:pt idx="8">
                  <c:v>15-jun-20</c:v>
                </c:pt>
                <c:pt idx="9">
                  <c:v>30-jun-20</c:v>
                </c:pt>
                <c:pt idx="10">
                  <c:v>15-jul-20</c:v>
                </c:pt>
                <c:pt idx="11">
                  <c:v>30-jul-20</c:v>
                </c:pt>
                <c:pt idx="12">
                  <c:v>15-ago-20</c:v>
                </c:pt>
                <c:pt idx="13">
                  <c:v>30-ago-20</c:v>
                </c:pt>
                <c:pt idx="14">
                  <c:v>15-sep-20</c:v>
                </c:pt>
                <c:pt idx="15">
                  <c:v>30-sep-20</c:v>
                </c:pt>
                <c:pt idx="16">
                  <c:v>15-oct-20</c:v>
                </c:pt>
                <c:pt idx="17">
                  <c:v>30-oct-20</c:v>
                </c:pt>
                <c:pt idx="18">
                  <c:v>15-nov-20</c:v>
                </c:pt>
                <c:pt idx="19">
                  <c:v>30-nov-20</c:v>
                </c:pt>
                <c:pt idx="20">
                  <c:v>15-dic-20</c:v>
                </c:pt>
                <c:pt idx="21">
                  <c:v>30-dic-20</c:v>
                </c:pt>
                <c:pt idx="22">
                  <c:v>hH. Acumulado</c:v>
                </c:pt>
              </c:strCache>
            </c:strRef>
          </c:cat>
          <c:val>
            <c:numRef>
              <c:f>horas_Hombre!$E$13:$AA$13</c:f>
              <c:numCache>
                <c:formatCode>[$-240A]General</c:formatCode>
                <c:ptCount val="23"/>
                <c:pt idx="0">
                  <c:v>102</c:v>
                </c:pt>
                <c:pt idx="1">
                  <c:v>102</c:v>
                </c:pt>
                <c:pt idx="2">
                  <c:v>102</c:v>
                </c:pt>
                <c:pt idx="3">
                  <c:v>147</c:v>
                </c:pt>
                <c:pt idx="4">
                  <c:v>344</c:v>
                </c:pt>
                <c:pt idx="5">
                  <c:v>384</c:v>
                </c:pt>
                <c:pt idx="6">
                  <c:v>500</c:v>
                </c:pt>
                <c:pt idx="7">
                  <c:v>432</c:v>
                </c:pt>
                <c:pt idx="8">
                  <c:v>432</c:v>
                </c:pt>
                <c:pt idx="9">
                  <c:v>400</c:v>
                </c:pt>
                <c:pt idx="10">
                  <c:v>400</c:v>
                </c:pt>
                <c:pt idx="11">
                  <c:v>380</c:v>
                </c:pt>
                <c:pt idx="12">
                  <c:v>380</c:v>
                </c:pt>
                <c:pt idx="13">
                  <c:v>300</c:v>
                </c:pt>
                <c:pt idx="14">
                  <c:v>300</c:v>
                </c:pt>
                <c:pt idx="15">
                  <c:v>432</c:v>
                </c:pt>
                <c:pt idx="16">
                  <c:v>423</c:v>
                </c:pt>
                <c:pt idx="17">
                  <c:v>390</c:v>
                </c:pt>
                <c:pt idx="22">
                  <c:v>4555</c:v>
                </c:pt>
              </c:numCache>
            </c:numRef>
          </c:val>
          <c:extLst>
            <c:ext xmlns:c16="http://schemas.microsoft.com/office/drawing/2014/chart" uri="{C3380CC4-5D6E-409C-BE32-E72D297353CC}">
              <c16:uniqueId val="{00000002-373F-4950-A2C5-B34FA25DC4F5}"/>
            </c:ext>
          </c:extLst>
        </c:ser>
        <c:dLbls>
          <c:showLegendKey val="0"/>
          <c:showVal val="0"/>
          <c:showCatName val="0"/>
          <c:showSerName val="0"/>
          <c:showPercent val="0"/>
          <c:showBubbleSize val="0"/>
        </c:dLbls>
        <c:gapWidth val="150"/>
        <c:axId val="205069696"/>
        <c:axId val="205068160"/>
      </c:barChart>
      <c:valAx>
        <c:axId val="205068160"/>
        <c:scaling>
          <c:orientation val="minMax"/>
        </c:scaling>
        <c:delete val="0"/>
        <c:axPos val="l"/>
        <c:majorGridlines>
          <c:spPr>
            <a:ln w="9363" cap="flat">
              <a:solidFill>
                <a:srgbClr val="878787"/>
              </a:solidFill>
              <a:prstDash val="solid"/>
              <a:round/>
            </a:ln>
          </c:spPr>
        </c:majorGridlines>
        <c:numFmt formatCode="[$-240A]General" sourceLinked="1"/>
        <c:majorTickMark val="none"/>
        <c:minorTickMark val="none"/>
        <c:tickLblPos val="nextTo"/>
        <c:spPr>
          <a:noFill/>
          <a:ln w="9363" cap="flat">
            <a:solidFill>
              <a:srgbClr val="878787"/>
            </a:solidFill>
            <a:prstDash val="solid"/>
            <a:round/>
          </a:ln>
        </c:spPr>
        <c:txPr>
          <a:bodyPr lIns="0" tIns="0" rIns="0" bIns="0"/>
          <a:lstStyle/>
          <a:p>
            <a:pPr marL="0" marR="0" indent="0" defTabSz="914400" fontAlgn="auto" hangingPunct="1">
              <a:lnSpc>
                <a:spcPct val="100000"/>
              </a:lnSpc>
              <a:spcBef>
                <a:spcPts val="0"/>
              </a:spcBef>
              <a:spcAft>
                <a:spcPts val="0"/>
              </a:spcAft>
              <a:tabLst/>
              <a:defRPr sz="1000" b="0" i="0" u="none" strike="noStrike" kern="1200" baseline="0">
                <a:solidFill>
                  <a:srgbClr val="000000"/>
                </a:solidFill>
                <a:latin typeface="Calibri"/>
              </a:defRPr>
            </a:pPr>
            <a:endParaRPr lang="es-CO"/>
          </a:p>
        </c:txPr>
        <c:crossAx val="205069696"/>
        <c:crossesAt val="0"/>
        <c:crossBetween val="between"/>
      </c:valAx>
      <c:catAx>
        <c:axId val="205069696"/>
        <c:scaling>
          <c:orientation val="minMax"/>
        </c:scaling>
        <c:delete val="0"/>
        <c:axPos val="b"/>
        <c:numFmt formatCode="General" sourceLinked="1"/>
        <c:majorTickMark val="none"/>
        <c:minorTickMark val="none"/>
        <c:tickLblPos val="nextTo"/>
        <c:spPr>
          <a:noFill/>
          <a:ln w="9363" cap="flat">
            <a:solidFill>
              <a:srgbClr val="878787"/>
            </a:solidFill>
            <a:prstDash val="solid"/>
            <a:round/>
          </a:ln>
        </c:spPr>
        <c:txPr>
          <a:bodyPr lIns="0" tIns="0" rIns="0" bIns="0"/>
          <a:lstStyle/>
          <a:p>
            <a:pPr marL="0" marR="0" indent="0" defTabSz="914400" fontAlgn="auto" hangingPunct="1">
              <a:lnSpc>
                <a:spcPct val="100000"/>
              </a:lnSpc>
              <a:spcBef>
                <a:spcPts val="0"/>
              </a:spcBef>
              <a:spcAft>
                <a:spcPts val="0"/>
              </a:spcAft>
              <a:tabLst/>
              <a:defRPr sz="1000" b="0" i="0" u="none" strike="noStrike" kern="1200" baseline="0">
                <a:solidFill>
                  <a:srgbClr val="000000"/>
                </a:solidFill>
                <a:latin typeface="Calibri"/>
              </a:defRPr>
            </a:pPr>
            <a:endParaRPr lang="es-CO"/>
          </a:p>
        </c:txPr>
        <c:crossAx val="205068160"/>
        <c:crossesAt val="0"/>
        <c:auto val="1"/>
        <c:lblAlgn val="ctr"/>
        <c:lblOffset val="100"/>
        <c:noMultiLvlLbl val="0"/>
      </c:catAx>
      <c:spPr>
        <a:solidFill>
          <a:srgbClr val="FFFFFF"/>
        </a:solidFill>
        <a:ln>
          <a:noFill/>
        </a:ln>
      </c:spPr>
    </c:plotArea>
    <c:legend>
      <c:legendPos val="r"/>
      <c:layout>
        <c:manualLayout>
          <c:xMode val="edge"/>
          <c:yMode val="edge"/>
          <c:x val="0.79965860553491575"/>
          <c:y val="0.7343159720283936"/>
        </c:manualLayout>
      </c:layout>
      <c:overlay val="0"/>
      <c:spPr>
        <a:noFill/>
        <a:ln>
          <a:noFill/>
        </a:ln>
      </c:spPr>
      <c:txPr>
        <a:bodyPr lIns="0" tIns="0" rIns="0" bIns="0"/>
        <a:lstStyle/>
        <a:p>
          <a:pPr marL="0" marR="0" indent="0" defTabSz="914400" fontAlgn="auto" hangingPunct="1">
            <a:lnSpc>
              <a:spcPct val="100000"/>
            </a:lnSpc>
            <a:spcBef>
              <a:spcPts val="0"/>
            </a:spcBef>
            <a:spcAft>
              <a:spcPts val="0"/>
            </a:spcAft>
            <a:tabLst/>
            <a:defRPr sz="1000" b="0" i="0" u="none" strike="noStrike" kern="1200" baseline="0">
              <a:solidFill>
                <a:srgbClr val="000000"/>
              </a:solidFill>
              <a:latin typeface="Calibri"/>
            </a:defRPr>
          </a:pPr>
          <a:endParaRPr lang="es-CO"/>
        </a:p>
      </c:txPr>
    </c:legend>
    <c:plotVisOnly val="1"/>
    <c:dispBlanksAs val="gap"/>
    <c:showDLblsOverMax val="0"/>
  </c:chart>
  <c:spPr>
    <a:solidFill>
      <a:srgbClr val="FFFFFF"/>
    </a:solidFill>
    <a:ln w="9363" cap="flat">
      <a:solidFill>
        <a:srgbClr val="878787"/>
      </a:solidFill>
      <a:prstDash val="solid"/>
      <a:round/>
    </a:ln>
  </c:spPr>
  <c:txPr>
    <a:bodyPr lIns="0" tIns="0" rIns="0" bIns="0"/>
    <a:lstStyle/>
    <a:p>
      <a:pPr marL="0" marR="0" indent="0" defTabSz="914400" fontAlgn="auto" hangingPunct="1">
        <a:lnSpc>
          <a:spcPct val="100000"/>
        </a:lnSpc>
        <a:spcBef>
          <a:spcPts val="0"/>
        </a:spcBef>
        <a:spcAft>
          <a:spcPts val="0"/>
        </a:spcAft>
        <a:tabLst/>
        <a:defRPr lang="es-ES" sz="1000" b="0" i="0" u="none" strike="noStrike" kern="1200" baseline="0">
          <a:solidFill>
            <a:srgbClr val="000000"/>
          </a:solidFill>
          <a:latin typeface="Calibri"/>
        </a:defRPr>
      </a:pPr>
      <a:endParaRPr lang="es-CO"/>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PNG"/><Relationship Id="rId2" Type="http://schemas.openxmlformats.org/officeDocument/2006/relationships/image" Target="../media/image2.emf"/><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2.emf"/><Relationship Id="rId4" Type="http://schemas.openxmlformats.org/officeDocument/2006/relationships/chart" Target="../charts/chart3.xml"/></Relationships>
</file>

<file path=xl/drawings/_rels/drawing5.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8" Type="http://schemas.openxmlformats.org/officeDocument/2006/relationships/image" Target="../media/image16.jpeg"/><Relationship Id="rId13" Type="http://schemas.openxmlformats.org/officeDocument/2006/relationships/image" Target="../media/image21.jpeg"/><Relationship Id="rId18" Type="http://schemas.openxmlformats.org/officeDocument/2006/relationships/image" Target="../media/image26.png"/><Relationship Id="rId26" Type="http://schemas.openxmlformats.org/officeDocument/2006/relationships/image" Target="../media/image34.jpeg"/><Relationship Id="rId3" Type="http://schemas.openxmlformats.org/officeDocument/2006/relationships/image" Target="../media/image11.png"/><Relationship Id="rId21" Type="http://schemas.openxmlformats.org/officeDocument/2006/relationships/image" Target="../media/image29.jpeg"/><Relationship Id="rId7" Type="http://schemas.openxmlformats.org/officeDocument/2006/relationships/image" Target="../media/image15.jpeg"/><Relationship Id="rId12" Type="http://schemas.openxmlformats.org/officeDocument/2006/relationships/image" Target="../media/image20.jpeg"/><Relationship Id="rId17" Type="http://schemas.openxmlformats.org/officeDocument/2006/relationships/image" Target="../media/image25.jpeg"/><Relationship Id="rId25" Type="http://schemas.openxmlformats.org/officeDocument/2006/relationships/image" Target="../media/image33.jpeg"/><Relationship Id="rId2" Type="http://schemas.openxmlformats.org/officeDocument/2006/relationships/image" Target="../media/image10.png"/><Relationship Id="rId16" Type="http://schemas.openxmlformats.org/officeDocument/2006/relationships/image" Target="../media/image24.jpeg"/><Relationship Id="rId20" Type="http://schemas.openxmlformats.org/officeDocument/2006/relationships/image" Target="../media/image28.jpeg"/><Relationship Id="rId29" Type="http://schemas.openxmlformats.org/officeDocument/2006/relationships/image" Target="../media/image37.jpeg"/><Relationship Id="rId1" Type="http://schemas.openxmlformats.org/officeDocument/2006/relationships/image" Target="../media/image9.png"/><Relationship Id="rId6" Type="http://schemas.openxmlformats.org/officeDocument/2006/relationships/image" Target="../media/image14.jpeg"/><Relationship Id="rId11" Type="http://schemas.openxmlformats.org/officeDocument/2006/relationships/image" Target="../media/image19.jpeg"/><Relationship Id="rId24" Type="http://schemas.openxmlformats.org/officeDocument/2006/relationships/image" Target="../media/image32.jpeg"/><Relationship Id="rId5" Type="http://schemas.openxmlformats.org/officeDocument/2006/relationships/image" Target="../media/image13.png"/><Relationship Id="rId15" Type="http://schemas.openxmlformats.org/officeDocument/2006/relationships/image" Target="../media/image23.jpeg"/><Relationship Id="rId23" Type="http://schemas.openxmlformats.org/officeDocument/2006/relationships/image" Target="../media/image31.jpeg"/><Relationship Id="rId28" Type="http://schemas.openxmlformats.org/officeDocument/2006/relationships/image" Target="../media/image36.jpeg"/><Relationship Id="rId10" Type="http://schemas.openxmlformats.org/officeDocument/2006/relationships/image" Target="../media/image18.jpeg"/><Relationship Id="rId19" Type="http://schemas.openxmlformats.org/officeDocument/2006/relationships/image" Target="../media/image27.jpeg"/><Relationship Id="rId4" Type="http://schemas.openxmlformats.org/officeDocument/2006/relationships/image" Target="../media/image12.png"/><Relationship Id="rId9" Type="http://schemas.openxmlformats.org/officeDocument/2006/relationships/image" Target="../media/image17.jpeg"/><Relationship Id="rId14" Type="http://schemas.openxmlformats.org/officeDocument/2006/relationships/image" Target="../media/image22.jpeg"/><Relationship Id="rId22" Type="http://schemas.openxmlformats.org/officeDocument/2006/relationships/image" Target="../media/image30.jpeg"/><Relationship Id="rId27" Type="http://schemas.openxmlformats.org/officeDocument/2006/relationships/image" Target="../media/image35.jpeg"/><Relationship Id="rId30" Type="http://schemas.openxmlformats.org/officeDocument/2006/relationships/image" Target="../media/image38.jpeg"/></Relationships>
</file>

<file path=xl/drawings/drawing1.xml><?xml version="1.0" encoding="utf-8"?>
<xdr:wsDr xmlns:xdr="http://schemas.openxmlformats.org/drawingml/2006/spreadsheetDrawing" xmlns:a="http://schemas.openxmlformats.org/drawingml/2006/main">
  <xdr:oneCellAnchor>
    <xdr:from>
      <xdr:col>1</xdr:col>
      <xdr:colOff>15876</xdr:colOff>
      <xdr:row>0</xdr:row>
      <xdr:rowOff>10583</xdr:rowOff>
    </xdr:from>
    <xdr:ext cx="1330324" cy="894105"/>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91043" y="10583"/>
          <a:ext cx="1330324" cy="894105"/>
        </a:xfrm>
        <a:prstGeom prst="rect">
          <a:avLst/>
        </a:prstGeom>
        <a:noFill/>
        <a:ln cap="flat">
          <a:noFill/>
        </a:ln>
      </xdr:spPr>
    </xdr:pic>
    <xdr:clientData/>
  </xdr:oneCellAnchor>
  <xdr:oneCellAnchor>
    <xdr:from>
      <xdr:col>1</xdr:col>
      <xdr:colOff>76196</xdr:colOff>
      <xdr:row>7</xdr:row>
      <xdr:rowOff>161921</xdr:rowOff>
    </xdr:from>
    <xdr:ext cx="2238378" cy="552453"/>
    <xdr:pic>
      <xdr:nvPicPr>
        <xdr:cNvPr id="3" name="Picture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lum/>
          <a:alphaModFix/>
        </a:blip>
        <a:srcRect t="14192" b="15282"/>
        <a:stretch>
          <a:fillRect/>
        </a:stretch>
      </xdr:blipFill>
      <xdr:spPr>
        <a:xfrm>
          <a:off x="352421" y="1438271"/>
          <a:ext cx="2238378" cy="552453"/>
        </a:xfrm>
        <a:prstGeom prst="rect">
          <a:avLst/>
        </a:prstGeom>
        <a:noFill/>
        <a:ln cap="flat">
          <a:noFill/>
        </a:ln>
      </xdr:spPr>
    </xdr:pic>
    <xdr:clientData/>
  </xdr:oneCellAnchor>
  <xdr:twoCellAnchor editAs="oneCell">
    <xdr:from>
      <xdr:col>1</xdr:col>
      <xdr:colOff>60855</xdr:colOff>
      <xdr:row>109</xdr:row>
      <xdr:rowOff>95253</xdr:rowOff>
    </xdr:from>
    <xdr:to>
      <xdr:col>7</xdr:col>
      <xdr:colOff>296332</xdr:colOff>
      <xdr:row>126</xdr:row>
      <xdr:rowOff>134055</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73640" y="34487998"/>
          <a:ext cx="3277302" cy="2457977"/>
        </a:xfrm>
        <a:prstGeom prst="rect">
          <a:avLst/>
        </a:prstGeom>
      </xdr:spPr>
    </xdr:pic>
    <xdr:clientData/>
  </xdr:twoCellAnchor>
  <xdr:twoCellAnchor editAs="oneCell">
    <xdr:from>
      <xdr:col>9</xdr:col>
      <xdr:colOff>624416</xdr:colOff>
      <xdr:row>109</xdr:row>
      <xdr:rowOff>42335</xdr:rowOff>
    </xdr:from>
    <xdr:to>
      <xdr:col>17</xdr:col>
      <xdr:colOff>161397</xdr:colOff>
      <xdr:row>126</xdr:row>
      <xdr:rowOff>165810</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3739002" y="34445665"/>
          <a:ext cx="3361975" cy="2521481"/>
        </a:xfrm>
        <a:prstGeom prst="rect">
          <a:avLst/>
        </a:prstGeom>
      </xdr:spPr>
    </xdr:pic>
    <xdr:clientData/>
  </xdr:twoCellAnchor>
  <xdr:twoCellAnchor editAs="oneCell">
    <xdr:from>
      <xdr:col>20</xdr:col>
      <xdr:colOff>126999</xdr:colOff>
      <xdr:row>109</xdr:row>
      <xdr:rowOff>42335</xdr:rowOff>
    </xdr:from>
    <xdr:to>
      <xdr:col>28</xdr:col>
      <xdr:colOff>116414</xdr:colOff>
      <xdr:row>117</xdr:row>
      <xdr:rowOff>63503</xdr:rowOff>
    </xdr:to>
    <xdr:pic>
      <xdr:nvPicPr>
        <xdr:cNvPr id="5" name="Imagen 4">
          <a:extLst>
            <a:ext uri="{FF2B5EF4-FFF2-40B4-BE49-F238E27FC236}">
              <a16:creationId xmlns:a16="http://schemas.microsoft.com/office/drawing/2014/main" id="{448BCCA1-6D93-4F31-BC3A-6575783F0988}"/>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7625289" y="33702628"/>
          <a:ext cx="1545168" cy="2190748"/>
        </a:xfrm>
        <a:prstGeom prst="rect">
          <a:avLst/>
        </a:prstGeom>
      </xdr:spPr>
    </xdr:pic>
    <xdr:clientData/>
  </xdr:twoCellAnchor>
  <xdr:twoCellAnchor editAs="oneCell">
    <xdr:from>
      <xdr:col>28</xdr:col>
      <xdr:colOff>127000</xdr:colOff>
      <xdr:row>117</xdr:row>
      <xdr:rowOff>74084</xdr:rowOff>
    </xdr:from>
    <xdr:to>
      <xdr:col>36</xdr:col>
      <xdr:colOff>431798</xdr:colOff>
      <xdr:row>126</xdr:row>
      <xdr:rowOff>141816</xdr:rowOff>
    </xdr:to>
    <xdr:pic>
      <xdr:nvPicPr>
        <xdr:cNvPr id="9" name="Imagen 8">
          <a:extLst>
            <a:ext uri="{FF2B5EF4-FFF2-40B4-BE49-F238E27FC236}">
              <a16:creationId xmlns:a16="http://schemas.microsoft.com/office/drawing/2014/main" id="{464F82DD-62C3-4FCB-8853-F22682BD1B53}"/>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9945158" y="35139842"/>
          <a:ext cx="1782232" cy="2664882"/>
        </a:xfrm>
        <a:prstGeom prst="rect">
          <a:avLst/>
        </a:prstGeom>
      </xdr:spPr>
    </xdr:pic>
    <xdr:clientData/>
  </xdr:twoCellAnchor>
  <xdr:twoCellAnchor editAs="oneCell">
    <xdr:from>
      <xdr:col>28</xdr:col>
      <xdr:colOff>146277</xdr:colOff>
      <xdr:row>109</xdr:row>
      <xdr:rowOff>31750</xdr:rowOff>
    </xdr:from>
    <xdr:to>
      <xdr:col>36</xdr:col>
      <xdr:colOff>359833</xdr:colOff>
      <xdr:row>117</xdr:row>
      <xdr:rowOff>42334</xdr:rowOff>
    </xdr:to>
    <xdr:pic>
      <xdr:nvPicPr>
        <xdr:cNvPr id="11" name="Imagen 10">
          <a:extLst>
            <a:ext uri="{FF2B5EF4-FFF2-40B4-BE49-F238E27FC236}">
              <a16:creationId xmlns:a16="http://schemas.microsoft.com/office/drawing/2014/main" id="{5348B6AA-F41A-4D83-9058-9896F80BB862}"/>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9523110" y="34014833"/>
          <a:ext cx="2573640" cy="1534584"/>
        </a:xfrm>
        <a:prstGeom prst="rect">
          <a:avLst/>
        </a:prstGeom>
      </xdr:spPr>
    </xdr:pic>
    <xdr:clientData/>
  </xdr:twoCellAnchor>
  <xdr:twoCellAnchor editAs="oneCell">
    <xdr:from>
      <xdr:col>20</xdr:col>
      <xdr:colOff>140231</xdr:colOff>
      <xdr:row>117</xdr:row>
      <xdr:rowOff>84667</xdr:rowOff>
    </xdr:from>
    <xdr:to>
      <xdr:col>28</xdr:col>
      <xdr:colOff>95249</xdr:colOff>
      <xdr:row>126</xdr:row>
      <xdr:rowOff>105836</xdr:rowOff>
    </xdr:to>
    <xdr:pic>
      <xdr:nvPicPr>
        <xdr:cNvPr id="17" name="Imagen 16">
          <a:extLst>
            <a:ext uri="{FF2B5EF4-FFF2-40B4-BE49-F238E27FC236}">
              <a16:creationId xmlns:a16="http://schemas.microsoft.com/office/drawing/2014/main" id="{05BCAB4B-241F-44CF-9D27-30F233C78219}"/>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33444"/>
        <a:stretch/>
      </xdr:blipFill>
      <xdr:spPr>
        <a:xfrm rot="5400000">
          <a:off x="7526072" y="35381409"/>
          <a:ext cx="1735669" cy="21563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265656</xdr:colOff>
      <xdr:row>0</xdr:row>
      <xdr:rowOff>25400</xdr:rowOff>
    </xdr:from>
    <xdr:ext cx="1929393" cy="676271"/>
    <xdr:pic>
      <xdr:nvPicPr>
        <xdr:cNvPr id="4" name="Picture 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65656" y="25400"/>
          <a:ext cx="1929393" cy="676271"/>
        </a:xfrm>
        <a:prstGeom prst="rect">
          <a:avLst/>
        </a:prstGeom>
        <a:noFill/>
        <a:ln cap="flat">
          <a:noFill/>
        </a:ln>
      </xdr:spPr>
    </xdr:pic>
    <xdr:clientData/>
  </xdr:oneCellAnchor>
  <xdr:oneCellAnchor>
    <xdr:from>
      <xdr:col>0</xdr:col>
      <xdr:colOff>214856</xdr:colOff>
      <xdr:row>0</xdr:row>
      <xdr:rowOff>0</xdr:rowOff>
    </xdr:from>
    <xdr:ext cx="1929393" cy="676271"/>
    <xdr:pic>
      <xdr:nvPicPr>
        <xdr:cNvPr id="5" name="Picture 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14856" y="0"/>
          <a:ext cx="1929393" cy="676271"/>
        </a:xfrm>
        <a:prstGeom prst="rect">
          <a:avLst/>
        </a:prstGeom>
        <a:noFill/>
        <a:ln cap="flat">
          <a:noFill/>
        </a:ln>
      </xdr:spPr>
    </xdr:pic>
    <xdr:clientData/>
  </xdr:oneCellAnchor>
  <xdr:oneCellAnchor>
    <xdr:from>
      <xdr:col>0</xdr:col>
      <xdr:colOff>265656</xdr:colOff>
      <xdr:row>0</xdr:row>
      <xdr:rowOff>25400</xdr:rowOff>
    </xdr:from>
    <xdr:ext cx="1929393" cy="676271"/>
    <xdr:pic>
      <xdr:nvPicPr>
        <xdr:cNvPr id="6" name="Picture 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65656" y="25400"/>
          <a:ext cx="1929393" cy="676271"/>
        </a:xfrm>
        <a:prstGeom prst="rect">
          <a:avLst/>
        </a:prstGeom>
        <a:noFill/>
        <a:ln cap="flat">
          <a:noFill/>
        </a:ln>
      </xdr:spPr>
    </xdr:pic>
    <xdr:clientData/>
  </xdr:oneCellAnchor>
  <xdr:oneCellAnchor>
    <xdr:from>
      <xdr:col>0</xdr:col>
      <xdr:colOff>214856</xdr:colOff>
      <xdr:row>0</xdr:row>
      <xdr:rowOff>0</xdr:rowOff>
    </xdr:from>
    <xdr:ext cx="1929393" cy="676271"/>
    <xdr:pic>
      <xdr:nvPicPr>
        <xdr:cNvPr id="7" name="Picture 1">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14856" y="0"/>
          <a:ext cx="1929393" cy="676271"/>
        </a:xfrm>
        <a:prstGeom prst="rect">
          <a:avLst/>
        </a:prstGeom>
        <a:noFill/>
        <a:ln cap="flat">
          <a:noFill/>
        </a:ln>
      </xdr:spPr>
    </xdr:pic>
    <xdr:clientData/>
  </xdr:oneCellAnchor>
  <xdr:oneCellAnchor>
    <xdr:from>
      <xdr:col>0</xdr:col>
      <xdr:colOff>265656</xdr:colOff>
      <xdr:row>0</xdr:row>
      <xdr:rowOff>25400</xdr:rowOff>
    </xdr:from>
    <xdr:ext cx="1929393" cy="676271"/>
    <xdr:pic>
      <xdr:nvPicPr>
        <xdr:cNvPr id="8" name="Picture 1">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65656" y="25400"/>
          <a:ext cx="1929393" cy="676271"/>
        </a:xfrm>
        <a:prstGeom prst="rect">
          <a:avLst/>
        </a:prstGeom>
        <a:noFill/>
        <a:ln cap="flat">
          <a:noFill/>
        </a:ln>
      </xdr:spPr>
    </xdr:pic>
    <xdr:clientData/>
  </xdr:oneCellAnchor>
  <xdr:oneCellAnchor>
    <xdr:from>
      <xdr:col>0</xdr:col>
      <xdr:colOff>214856</xdr:colOff>
      <xdr:row>0</xdr:row>
      <xdr:rowOff>0</xdr:rowOff>
    </xdr:from>
    <xdr:ext cx="1929393" cy="676271"/>
    <xdr:pic>
      <xdr:nvPicPr>
        <xdr:cNvPr id="9" name="Picture 1">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14856" y="0"/>
          <a:ext cx="1929393" cy="676271"/>
        </a:xfrm>
        <a:prstGeom prst="rect">
          <a:avLst/>
        </a:prstGeom>
        <a:noFill/>
        <a:ln cap="flat">
          <a:noFill/>
        </a:ln>
      </xdr:spPr>
    </xdr:pic>
    <xdr:clientData/>
  </xdr:oneCellAnchor>
  <xdr:oneCellAnchor>
    <xdr:from>
      <xdr:col>0</xdr:col>
      <xdr:colOff>265656</xdr:colOff>
      <xdr:row>0</xdr:row>
      <xdr:rowOff>25400</xdr:rowOff>
    </xdr:from>
    <xdr:ext cx="1929393" cy="676271"/>
    <xdr:pic>
      <xdr:nvPicPr>
        <xdr:cNvPr id="10" name="Picture 1">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65656" y="25400"/>
          <a:ext cx="1929393" cy="676271"/>
        </a:xfrm>
        <a:prstGeom prst="rect">
          <a:avLst/>
        </a:prstGeom>
        <a:noFill/>
        <a:ln cap="flat">
          <a:noFill/>
        </a:ln>
      </xdr:spPr>
    </xdr:pic>
    <xdr:clientData/>
  </xdr:oneCellAnchor>
  <xdr:oneCellAnchor>
    <xdr:from>
      <xdr:col>0</xdr:col>
      <xdr:colOff>214856</xdr:colOff>
      <xdr:row>0</xdr:row>
      <xdr:rowOff>0</xdr:rowOff>
    </xdr:from>
    <xdr:ext cx="1929393" cy="676271"/>
    <xdr:pic>
      <xdr:nvPicPr>
        <xdr:cNvPr id="11" name="Picture 1">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14856" y="0"/>
          <a:ext cx="1929393" cy="676271"/>
        </a:xfrm>
        <a:prstGeom prst="rect">
          <a:avLst/>
        </a:prstGeom>
        <a:noFill/>
        <a:ln cap="flat">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238128</xdr:colOff>
      <xdr:row>0</xdr:row>
      <xdr:rowOff>76196</xdr:rowOff>
    </xdr:from>
    <xdr:ext cx="1990721" cy="552453"/>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238128" y="76196"/>
          <a:ext cx="1990721" cy="552453"/>
        </a:xfrm>
        <a:prstGeom prst="rect">
          <a:avLst/>
        </a:prstGeom>
        <a:noFill/>
        <a:ln cap="flat">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103665</xdr:colOff>
      <xdr:row>0</xdr:row>
      <xdr:rowOff>76196</xdr:rowOff>
    </xdr:from>
    <xdr:ext cx="1793522" cy="628650"/>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303690" y="76196"/>
          <a:ext cx="1793522" cy="628650"/>
        </a:xfrm>
        <a:prstGeom prst="rect">
          <a:avLst/>
        </a:prstGeom>
        <a:noFill/>
        <a:ln cap="flat">
          <a:noFill/>
        </a:ln>
      </xdr:spPr>
    </xdr:pic>
    <xdr:clientData/>
  </xdr:oneCellAnchor>
  <xdr:oneCellAnchor>
    <xdr:from>
      <xdr:col>2</xdr:col>
      <xdr:colOff>114300</xdr:colOff>
      <xdr:row>11</xdr:row>
      <xdr:rowOff>28571</xdr:rowOff>
    </xdr:from>
    <xdr:ext cx="5695950" cy="2743200"/>
    <xdr:graphicFrame macro="">
      <xdr:nvGraphicFramePr>
        <xdr:cNvPr id="3" name="Gráfico 5">
          <a:extLst>
            <a:ext uri="{FF2B5EF4-FFF2-40B4-BE49-F238E27FC236}">
              <a16:creationId xmlns:a16="http://schemas.microsoft.com/office/drawing/2014/main" id="{00000000-0008-0000-03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oneCellAnchor>
    <xdr:from>
      <xdr:col>0</xdr:col>
      <xdr:colOff>190496</xdr:colOff>
      <xdr:row>35</xdr:row>
      <xdr:rowOff>19046</xdr:rowOff>
    </xdr:from>
    <xdr:ext cx="12268204" cy="2743200"/>
    <xdr:graphicFrame macro="">
      <xdr:nvGraphicFramePr>
        <xdr:cNvPr id="4" name="Gráfico 6">
          <a:extLst>
            <a:ext uri="{FF2B5EF4-FFF2-40B4-BE49-F238E27FC236}">
              <a16:creationId xmlns:a16="http://schemas.microsoft.com/office/drawing/2014/main" id="{00000000-0008-0000-0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oneCellAnchor>
  <xdr:oneCellAnchor>
    <xdr:from>
      <xdr:col>1</xdr:col>
      <xdr:colOff>0</xdr:colOff>
      <xdr:row>58</xdr:row>
      <xdr:rowOff>0</xdr:rowOff>
    </xdr:from>
    <xdr:ext cx="12220571" cy="2743200"/>
    <xdr:graphicFrame macro="">
      <xdr:nvGraphicFramePr>
        <xdr:cNvPr id="5" name="Gráfico 7">
          <a:extLst>
            <a:ext uri="{FF2B5EF4-FFF2-40B4-BE49-F238E27FC236}">
              <a16:creationId xmlns:a16="http://schemas.microsoft.com/office/drawing/2014/main" id="{00000000-0008-0000-03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oneCellAnchor>
</xdr:wsDr>
</file>

<file path=xl/drawings/drawing5.xml><?xml version="1.0" encoding="utf-8"?>
<xdr:wsDr xmlns:xdr="http://schemas.openxmlformats.org/drawingml/2006/spreadsheetDrawing" xmlns:a="http://schemas.openxmlformats.org/drawingml/2006/main">
  <xdr:oneCellAnchor>
    <xdr:from>
      <xdr:col>1</xdr:col>
      <xdr:colOff>37078</xdr:colOff>
      <xdr:row>15</xdr:row>
      <xdr:rowOff>144075</xdr:rowOff>
    </xdr:from>
    <xdr:ext cx="16993622" cy="2919962"/>
    <xdr:graphicFrame macro="">
      <xdr:nvGraphicFramePr>
        <xdr:cNvPr id="3" name="1 Gráfico">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0</xdr:col>
      <xdr:colOff>85725</xdr:colOff>
      <xdr:row>0</xdr:row>
      <xdr:rowOff>114300</xdr:rowOff>
    </xdr:from>
    <xdr:ext cx="1576123" cy="552453"/>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a:lum/>
          <a:alphaModFix/>
        </a:blip>
        <a:srcRect t="14192" b="15282"/>
        <a:stretch>
          <a:fillRect/>
        </a:stretch>
      </xdr:blipFill>
      <xdr:spPr>
        <a:xfrm>
          <a:off x="85725" y="114300"/>
          <a:ext cx="1576123" cy="552453"/>
        </a:xfrm>
        <a:prstGeom prst="rect">
          <a:avLst/>
        </a:prstGeom>
        <a:noFill/>
        <a:ln cap="flat">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190496</xdr:colOff>
      <xdr:row>0</xdr:row>
      <xdr:rowOff>85725</xdr:rowOff>
    </xdr:from>
    <xdr:ext cx="2047871" cy="552453"/>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lum/>
          <a:alphaModFix/>
        </a:blip>
        <a:srcRect t="14192" b="15282"/>
        <a:stretch>
          <a:fillRect/>
        </a:stretch>
      </xdr:blipFill>
      <xdr:spPr>
        <a:xfrm>
          <a:off x="190496" y="85725"/>
          <a:ext cx="2047871" cy="552453"/>
        </a:xfrm>
        <a:prstGeom prst="rect">
          <a:avLst/>
        </a:prstGeom>
        <a:noFill/>
        <a:ln cap="flat">
          <a:noFill/>
        </a:ln>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127001</xdr:colOff>
      <xdr:row>0</xdr:row>
      <xdr:rowOff>19050</xdr:rowOff>
    </xdr:from>
    <xdr:to>
      <xdr:col>3</xdr:col>
      <xdr:colOff>215901</xdr:colOff>
      <xdr:row>4</xdr:row>
      <xdr:rowOff>89953</xdr:rowOff>
    </xdr:to>
    <xdr:pic>
      <xdr:nvPicPr>
        <xdr:cNvPr id="2" name="logo">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001" y="19050"/>
          <a:ext cx="2362200" cy="782103"/>
        </a:xfrm>
        <a:prstGeom prst="rect">
          <a:avLst/>
        </a:prstGeom>
      </xdr:spPr>
    </xdr:pic>
    <xdr:clientData/>
  </xdr:twoCellAnchor>
  <xdr:twoCellAnchor editAs="oneCell">
    <xdr:from>
      <xdr:col>0</xdr:col>
      <xdr:colOff>95250</xdr:colOff>
      <xdr:row>100</xdr:row>
      <xdr:rowOff>114301</xdr:rowOff>
    </xdr:from>
    <xdr:to>
      <xdr:col>2</xdr:col>
      <xdr:colOff>400050</xdr:colOff>
      <xdr:row>103</xdr:row>
      <xdr:rowOff>217558</xdr:rowOff>
    </xdr:to>
    <xdr:pic>
      <xdr:nvPicPr>
        <xdr:cNvPr id="7" name="logo">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19554826"/>
          <a:ext cx="1933575" cy="646182"/>
        </a:xfrm>
        <a:prstGeom prst="rect">
          <a:avLst/>
        </a:prstGeom>
      </xdr:spPr>
    </xdr:pic>
    <xdr:clientData/>
  </xdr:twoCellAnchor>
  <xdr:twoCellAnchor editAs="oneCell">
    <xdr:from>
      <xdr:col>0</xdr:col>
      <xdr:colOff>95250</xdr:colOff>
      <xdr:row>150</xdr:row>
      <xdr:rowOff>114301</xdr:rowOff>
    </xdr:from>
    <xdr:to>
      <xdr:col>2</xdr:col>
      <xdr:colOff>400050</xdr:colOff>
      <xdr:row>153</xdr:row>
      <xdr:rowOff>217558</xdr:rowOff>
    </xdr:to>
    <xdr:pic>
      <xdr:nvPicPr>
        <xdr:cNvPr id="8" name="logo">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28860751"/>
          <a:ext cx="1933575" cy="646182"/>
        </a:xfrm>
        <a:prstGeom prst="rect">
          <a:avLst/>
        </a:prstGeom>
      </xdr:spPr>
    </xdr:pic>
    <xdr:clientData/>
  </xdr:twoCellAnchor>
  <xdr:oneCellAnchor>
    <xdr:from>
      <xdr:col>0</xdr:col>
      <xdr:colOff>95250</xdr:colOff>
      <xdr:row>200</xdr:row>
      <xdr:rowOff>114301</xdr:rowOff>
    </xdr:from>
    <xdr:ext cx="1930400" cy="633482"/>
    <xdr:pic>
      <xdr:nvPicPr>
        <xdr:cNvPr id="9" name="logo">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38157151"/>
          <a:ext cx="1930400" cy="633482"/>
        </a:xfrm>
        <a:prstGeom prst="rect">
          <a:avLst/>
        </a:prstGeom>
      </xdr:spPr>
    </xdr:pic>
    <xdr:clientData/>
  </xdr:oneCellAnchor>
  <xdr:twoCellAnchor editAs="oneCell">
    <xdr:from>
      <xdr:col>0</xdr:col>
      <xdr:colOff>180975</xdr:colOff>
      <xdr:row>50</xdr:row>
      <xdr:rowOff>76200</xdr:rowOff>
    </xdr:from>
    <xdr:to>
      <xdr:col>3</xdr:col>
      <xdr:colOff>63500</xdr:colOff>
      <xdr:row>54</xdr:row>
      <xdr:rowOff>72281</xdr:rowOff>
    </xdr:to>
    <xdr:pic>
      <xdr:nvPicPr>
        <xdr:cNvPr id="52" name="logo">
          <a:extLst>
            <a:ext uri="{FF2B5EF4-FFF2-40B4-BE49-F238E27FC236}">
              <a16:creationId xmlns:a16="http://schemas.microsoft.com/office/drawing/2014/main" id="{00000000-0008-0000-0600-00003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80975" y="9886950"/>
          <a:ext cx="2168525" cy="694581"/>
        </a:xfrm>
        <a:prstGeom prst="rect">
          <a:avLst/>
        </a:prstGeom>
      </xdr:spPr>
    </xdr:pic>
    <xdr:clientData/>
  </xdr:twoCellAnchor>
  <xdr:twoCellAnchor editAs="oneCell">
    <xdr:from>
      <xdr:col>0</xdr:col>
      <xdr:colOff>95250</xdr:colOff>
      <xdr:row>100</xdr:row>
      <xdr:rowOff>114301</xdr:rowOff>
    </xdr:from>
    <xdr:to>
      <xdr:col>2</xdr:col>
      <xdr:colOff>400050</xdr:colOff>
      <xdr:row>103</xdr:row>
      <xdr:rowOff>217558</xdr:rowOff>
    </xdr:to>
    <xdr:pic>
      <xdr:nvPicPr>
        <xdr:cNvPr id="53" name="logo">
          <a:extLst>
            <a:ext uri="{FF2B5EF4-FFF2-40B4-BE49-F238E27FC236}">
              <a16:creationId xmlns:a16="http://schemas.microsoft.com/office/drawing/2014/main" id="{00000000-0008-0000-0600-00003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19554826"/>
          <a:ext cx="1933575" cy="646182"/>
        </a:xfrm>
        <a:prstGeom prst="rect">
          <a:avLst/>
        </a:prstGeom>
      </xdr:spPr>
    </xdr:pic>
    <xdr:clientData/>
  </xdr:twoCellAnchor>
  <xdr:twoCellAnchor editAs="oneCell">
    <xdr:from>
      <xdr:col>0</xdr:col>
      <xdr:colOff>95250</xdr:colOff>
      <xdr:row>150</xdr:row>
      <xdr:rowOff>114301</xdr:rowOff>
    </xdr:from>
    <xdr:to>
      <xdr:col>2</xdr:col>
      <xdr:colOff>400050</xdr:colOff>
      <xdr:row>153</xdr:row>
      <xdr:rowOff>217558</xdr:rowOff>
    </xdr:to>
    <xdr:pic>
      <xdr:nvPicPr>
        <xdr:cNvPr id="54" name="logo">
          <a:extLst>
            <a:ext uri="{FF2B5EF4-FFF2-40B4-BE49-F238E27FC236}">
              <a16:creationId xmlns:a16="http://schemas.microsoft.com/office/drawing/2014/main" id="{00000000-0008-0000-0600-00003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28860751"/>
          <a:ext cx="1933575" cy="646182"/>
        </a:xfrm>
        <a:prstGeom prst="rect">
          <a:avLst/>
        </a:prstGeom>
      </xdr:spPr>
    </xdr:pic>
    <xdr:clientData/>
  </xdr:twoCellAnchor>
  <xdr:oneCellAnchor>
    <xdr:from>
      <xdr:col>0</xdr:col>
      <xdr:colOff>95250</xdr:colOff>
      <xdr:row>200</xdr:row>
      <xdr:rowOff>114301</xdr:rowOff>
    </xdr:from>
    <xdr:ext cx="1930400" cy="633482"/>
    <xdr:pic>
      <xdr:nvPicPr>
        <xdr:cNvPr id="55" name="logo">
          <a:extLst>
            <a:ext uri="{FF2B5EF4-FFF2-40B4-BE49-F238E27FC236}">
              <a16:creationId xmlns:a16="http://schemas.microsoft.com/office/drawing/2014/main" id="{00000000-0008-0000-0600-00003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38157151"/>
          <a:ext cx="1930400" cy="633482"/>
        </a:xfrm>
        <a:prstGeom prst="rect">
          <a:avLst/>
        </a:prstGeom>
      </xdr:spPr>
    </xdr:pic>
    <xdr:clientData/>
  </xdr:oneCellAnchor>
  <xdr:twoCellAnchor editAs="oneCell">
    <xdr:from>
      <xdr:col>8</xdr:col>
      <xdr:colOff>762000</xdr:colOff>
      <xdr:row>15</xdr:row>
      <xdr:rowOff>77422</xdr:rowOff>
    </xdr:from>
    <xdr:to>
      <xdr:col>13</xdr:col>
      <xdr:colOff>74545</xdr:colOff>
      <xdr:row>27</xdr:row>
      <xdr:rowOff>452437</xdr:rowOff>
    </xdr:to>
    <xdr:pic>
      <xdr:nvPicPr>
        <xdr:cNvPr id="56" name="55 Imagen">
          <a:extLst>
            <a:ext uri="{FF2B5EF4-FFF2-40B4-BE49-F238E27FC236}">
              <a16:creationId xmlns:a16="http://schemas.microsoft.com/office/drawing/2014/main" id="{00000000-0008-0000-0600-000038000000}"/>
            </a:ext>
          </a:extLst>
        </xdr:cNvPr>
        <xdr:cNvPicPr>
          <a:picLocks noChangeAspect="1"/>
        </xdr:cNvPicPr>
      </xdr:nvPicPr>
      <xdr:blipFill>
        <a:blip xmlns:r="http://schemas.openxmlformats.org/officeDocument/2006/relationships" r:embed="rId4"/>
        <a:stretch>
          <a:fillRect/>
        </a:stretch>
      </xdr:blipFill>
      <xdr:spPr>
        <a:xfrm>
          <a:off x="5619750" y="2944447"/>
          <a:ext cx="2084320" cy="2594340"/>
        </a:xfrm>
        <a:prstGeom prst="rect">
          <a:avLst/>
        </a:prstGeom>
      </xdr:spPr>
    </xdr:pic>
    <xdr:clientData/>
  </xdr:twoCellAnchor>
  <xdr:twoCellAnchor editAs="oneCell">
    <xdr:from>
      <xdr:col>8</xdr:col>
      <xdr:colOff>482530</xdr:colOff>
      <xdr:row>30</xdr:row>
      <xdr:rowOff>71438</xdr:rowOff>
    </xdr:from>
    <xdr:to>
      <xdr:col>13</xdr:col>
      <xdr:colOff>345282</xdr:colOff>
      <xdr:row>42</xdr:row>
      <xdr:rowOff>154782</xdr:rowOff>
    </xdr:to>
    <xdr:pic>
      <xdr:nvPicPr>
        <xdr:cNvPr id="57" name="56 Imagen">
          <a:extLst>
            <a:ext uri="{FF2B5EF4-FFF2-40B4-BE49-F238E27FC236}">
              <a16:creationId xmlns:a16="http://schemas.microsoft.com/office/drawing/2014/main" id="{00000000-0008-0000-0600-000039000000}"/>
            </a:ext>
          </a:extLst>
        </xdr:cNvPr>
        <xdr:cNvPicPr>
          <a:picLocks noChangeAspect="1"/>
        </xdr:cNvPicPr>
      </xdr:nvPicPr>
      <xdr:blipFill>
        <a:blip xmlns:r="http://schemas.openxmlformats.org/officeDocument/2006/relationships" r:embed="rId5"/>
        <a:stretch>
          <a:fillRect/>
        </a:stretch>
      </xdr:blipFill>
      <xdr:spPr>
        <a:xfrm>
          <a:off x="5340280" y="6015038"/>
          <a:ext cx="2634527" cy="2693194"/>
        </a:xfrm>
        <a:prstGeom prst="rect">
          <a:avLst/>
        </a:prstGeom>
      </xdr:spPr>
    </xdr:pic>
    <xdr:clientData/>
  </xdr:twoCellAnchor>
  <xdr:oneCellAnchor>
    <xdr:from>
      <xdr:col>0</xdr:col>
      <xdr:colOff>95250</xdr:colOff>
      <xdr:row>236</xdr:row>
      <xdr:rowOff>114301</xdr:rowOff>
    </xdr:from>
    <xdr:ext cx="1930400" cy="633482"/>
    <xdr:pic>
      <xdr:nvPicPr>
        <xdr:cNvPr id="50" name="logo">
          <a:extLst>
            <a:ext uri="{FF2B5EF4-FFF2-40B4-BE49-F238E27FC236}">
              <a16:creationId xmlns:a16="http://schemas.microsoft.com/office/drawing/2014/main" id="{00000000-0008-0000-0600-00003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37680901"/>
          <a:ext cx="1930400" cy="633482"/>
        </a:xfrm>
        <a:prstGeom prst="rect">
          <a:avLst/>
        </a:prstGeom>
      </xdr:spPr>
    </xdr:pic>
    <xdr:clientData/>
  </xdr:oneCellAnchor>
  <xdr:oneCellAnchor>
    <xdr:from>
      <xdr:col>0</xdr:col>
      <xdr:colOff>95250</xdr:colOff>
      <xdr:row>236</xdr:row>
      <xdr:rowOff>114301</xdr:rowOff>
    </xdr:from>
    <xdr:ext cx="1930400" cy="633482"/>
    <xdr:pic>
      <xdr:nvPicPr>
        <xdr:cNvPr id="51" name="logo">
          <a:extLst>
            <a:ext uri="{FF2B5EF4-FFF2-40B4-BE49-F238E27FC236}">
              <a16:creationId xmlns:a16="http://schemas.microsoft.com/office/drawing/2014/main" id="{00000000-0008-0000-0600-00003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37680901"/>
          <a:ext cx="1930400" cy="633482"/>
        </a:xfrm>
        <a:prstGeom prst="rect">
          <a:avLst/>
        </a:prstGeom>
      </xdr:spPr>
    </xdr:pic>
    <xdr:clientData/>
  </xdr:oneCellAnchor>
  <xdr:twoCellAnchor editAs="oneCell">
    <xdr:from>
      <xdr:col>8</xdr:col>
      <xdr:colOff>180974</xdr:colOff>
      <xdr:row>65</xdr:row>
      <xdr:rowOff>47632</xdr:rowOff>
    </xdr:from>
    <xdr:to>
      <xdr:col>11</xdr:col>
      <xdr:colOff>266699</xdr:colOff>
      <xdr:row>77</xdr:row>
      <xdr:rowOff>142879</xdr:rowOff>
    </xdr:to>
    <xdr:pic>
      <xdr:nvPicPr>
        <xdr:cNvPr id="4" name="Imagen 3">
          <a:extLst>
            <a:ext uri="{FF2B5EF4-FFF2-40B4-BE49-F238E27FC236}">
              <a16:creationId xmlns:a16="http://schemas.microsoft.com/office/drawing/2014/main" id="{C2F764C9-EF92-467E-81D0-2A3B348D5754}"/>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4962526" y="13363580"/>
          <a:ext cx="2314572" cy="1704975"/>
        </a:xfrm>
        <a:prstGeom prst="rect">
          <a:avLst/>
        </a:prstGeom>
      </xdr:spPr>
    </xdr:pic>
    <xdr:clientData/>
  </xdr:twoCellAnchor>
  <xdr:twoCellAnchor editAs="oneCell">
    <xdr:from>
      <xdr:col>11</xdr:col>
      <xdr:colOff>316703</xdr:colOff>
      <xdr:row>65</xdr:row>
      <xdr:rowOff>47628</xdr:rowOff>
    </xdr:from>
    <xdr:to>
      <xdr:col>14</xdr:col>
      <xdr:colOff>76199</xdr:colOff>
      <xdr:row>77</xdr:row>
      <xdr:rowOff>114300</xdr:rowOff>
    </xdr:to>
    <xdr:pic>
      <xdr:nvPicPr>
        <xdr:cNvPr id="6" name="Imagen 5">
          <a:extLst>
            <a:ext uri="{FF2B5EF4-FFF2-40B4-BE49-F238E27FC236}">
              <a16:creationId xmlns:a16="http://schemas.microsoft.com/office/drawing/2014/main" id="{A8F1F021-9795-4DE9-9C0E-A6605D5D066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6754415" y="13326666"/>
          <a:ext cx="2285997" cy="1750221"/>
        </a:xfrm>
        <a:prstGeom prst="rect">
          <a:avLst/>
        </a:prstGeom>
      </xdr:spPr>
    </xdr:pic>
    <xdr:clientData/>
  </xdr:twoCellAnchor>
  <xdr:twoCellAnchor editAs="oneCell">
    <xdr:from>
      <xdr:col>8</xdr:col>
      <xdr:colOff>333373</xdr:colOff>
      <xdr:row>80</xdr:row>
      <xdr:rowOff>19053</xdr:rowOff>
    </xdr:from>
    <xdr:to>
      <xdr:col>11</xdr:col>
      <xdr:colOff>314322</xdr:colOff>
      <xdr:row>92</xdr:row>
      <xdr:rowOff>142876</xdr:rowOff>
    </xdr:to>
    <xdr:pic>
      <xdr:nvPicPr>
        <xdr:cNvPr id="11" name="Imagen 10">
          <a:extLst>
            <a:ext uri="{FF2B5EF4-FFF2-40B4-BE49-F238E27FC236}">
              <a16:creationId xmlns:a16="http://schemas.microsoft.com/office/drawing/2014/main" id="{C8A81325-F0B8-4BB7-9F4C-483DE6EBF023}"/>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5400000">
          <a:off x="5048249" y="16163927"/>
          <a:ext cx="2343148" cy="1600199"/>
        </a:xfrm>
        <a:prstGeom prst="rect">
          <a:avLst/>
        </a:prstGeom>
      </xdr:spPr>
    </xdr:pic>
    <xdr:clientData/>
  </xdr:twoCellAnchor>
  <xdr:twoCellAnchor editAs="oneCell">
    <xdr:from>
      <xdr:col>11</xdr:col>
      <xdr:colOff>342899</xdr:colOff>
      <xdr:row>80</xdr:row>
      <xdr:rowOff>28579</xdr:rowOff>
    </xdr:from>
    <xdr:to>
      <xdr:col>14</xdr:col>
      <xdr:colOff>133349</xdr:colOff>
      <xdr:row>92</xdr:row>
      <xdr:rowOff>104775</xdr:rowOff>
    </xdr:to>
    <xdr:pic>
      <xdr:nvPicPr>
        <xdr:cNvPr id="14" name="Imagen 13">
          <a:extLst>
            <a:ext uri="{FF2B5EF4-FFF2-40B4-BE49-F238E27FC236}">
              <a16:creationId xmlns:a16="http://schemas.microsoft.com/office/drawing/2014/main" id="{3B8A1F40-18C4-4154-AD3F-11C3D6B63B39}"/>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rot="5400000">
          <a:off x="6791326" y="16059152"/>
          <a:ext cx="2295521" cy="1781175"/>
        </a:xfrm>
        <a:prstGeom prst="rect">
          <a:avLst/>
        </a:prstGeom>
      </xdr:spPr>
    </xdr:pic>
    <xdr:clientData/>
  </xdr:twoCellAnchor>
  <xdr:twoCellAnchor editAs="oneCell">
    <xdr:from>
      <xdr:col>7</xdr:col>
      <xdr:colOff>90486</xdr:colOff>
      <xdr:row>115</xdr:row>
      <xdr:rowOff>57151</xdr:rowOff>
    </xdr:from>
    <xdr:to>
      <xdr:col>9</xdr:col>
      <xdr:colOff>276224</xdr:colOff>
      <xdr:row>127</xdr:row>
      <xdr:rowOff>123828</xdr:rowOff>
    </xdr:to>
    <xdr:pic>
      <xdr:nvPicPr>
        <xdr:cNvPr id="18" name="Imagen 17">
          <a:extLst>
            <a:ext uri="{FF2B5EF4-FFF2-40B4-BE49-F238E27FC236}">
              <a16:creationId xmlns:a16="http://schemas.microsoft.com/office/drawing/2014/main" id="{741A16A1-35FC-471D-A17B-7884FEF811DC}"/>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rot="5400000">
          <a:off x="4164804" y="23024308"/>
          <a:ext cx="2495552" cy="1443038"/>
        </a:xfrm>
        <a:prstGeom prst="rect">
          <a:avLst/>
        </a:prstGeom>
      </xdr:spPr>
    </xdr:pic>
    <xdr:clientData/>
  </xdr:twoCellAnchor>
  <xdr:twoCellAnchor editAs="oneCell">
    <xdr:from>
      <xdr:col>9</xdr:col>
      <xdr:colOff>321469</xdr:colOff>
      <xdr:row>115</xdr:row>
      <xdr:rowOff>57150</xdr:rowOff>
    </xdr:from>
    <xdr:to>
      <xdr:col>12</xdr:col>
      <xdr:colOff>342899</xdr:colOff>
      <xdr:row>127</xdr:row>
      <xdr:rowOff>104775</xdr:rowOff>
    </xdr:to>
    <xdr:pic>
      <xdr:nvPicPr>
        <xdr:cNvPr id="20" name="Imagen 19">
          <a:extLst>
            <a:ext uri="{FF2B5EF4-FFF2-40B4-BE49-F238E27FC236}">
              <a16:creationId xmlns:a16="http://schemas.microsoft.com/office/drawing/2014/main" id="{9BDF3732-FF4B-40A9-BAE6-FAEDB42D59DF}"/>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6179344" y="22498050"/>
          <a:ext cx="1507330" cy="2476500"/>
        </a:xfrm>
        <a:prstGeom prst="rect">
          <a:avLst/>
        </a:prstGeom>
      </xdr:spPr>
    </xdr:pic>
    <xdr:clientData/>
  </xdr:twoCellAnchor>
  <xdr:twoCellAnchor editAs="oneCell">
    <xdr:from>
      <xdr:col>12</xdr:col>
      <xdr:colOff>385760</xdr:colOff>
      <xdr:row>115</xdr:row>
      <xdr:rowOff>66675</xdr:rowOff>
    </xdr:from>
    <xdr:to>
      <xdr:col>14</xdr:col>
      <xdr:colOff>571500</xdr:colOff>
      <xdr:row>127</xdr:row>
      <xdr:rowOff>95250</xdr:rowOff>
    </xdr:to>
    <xdr:pic>
      <xdr:nvPicPr>
        <xdr:cNvPr id="23" name="Imagen 22">
          <a:extLst>
            <a:ext uri="{FF2B5EF4-FFF2-40B4-BE49-F238E27FC236}">
              <a16:creationId xmlns:a16="http://schemas.microsoft.com/office/drawing/2014/main" id="{B9F62F19-AF73-4E45-9158-F3D536564815}"/>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rot="5400000">
          <a:off x="7269955" y="22967155"/>
          <a:ext cx="2457450" cy="1538290"/>
        </a:xfrm>
        <a:prstGeom prst="rect">
          <a:avLst/>
        </a:prstGeom>
      </xdr:spPr>
    </xdr:pic>
    <xdr:clientData/>
  </xdr:twoCellAnchor>
  <xdr:twoCellAnchor editAs="oneCell">
    <xdr:from>
      <xdr:col>8</xdr:col>
      <xdr:colOff>121444</xdr:colOff>
      <xdr:row>130</xdr:row>
      <xdr:rowOff>28578</xdr:rowOff>
    </xdr:from>
    <xdr:to>
      <xdr:col>10</xdr:col>
      <xdr:colOff>171450</xdr:colOff>
      <xdr:row>142</xdr:row>
      <xdr:rowOff>142875</xdr:rowOff>
    </xdr:to>
    <xdr:pic>
      <xdr:nvPicPr>
        <xdr:cNvPr id="25" name="Imagen 24">
          <a:extLst>
            <a:ext uri="{FF2B5EF4-FFF2-40B4-BE49-F238E27FC236}">
              <a16:creationId xmlns:a16="http://schemas.microsoft.com/office/drawing/2014/main" id="{DF44B96F-45D2-45A7-AF2B-A8B229DCB2EC}"/>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rot="5400000">
          <a:off x="4780361" y="25868711"/>
          <a:ext cx="2333622" cy="1478756"/>
        </a:xfrm>
        <a:prstGeom prst="rect">
          <a:avLst/>
        </a:prstGeom>
      </xdr:spPr>
    </xdr:pic>
    <xdr:clientData/>
  </xdr:twoCellAnchor>
  <xdr:twoCellAnchor editAs="oneCell">
    <xdr:from>
      <xdr:col>11</xdr:col>
      <xdr:colOff>2379</xdr:colOff>
      <xdr:row>130</xdr:row>
      <xdr:rowOff>38103</xdr:rowOff>
    </xdr:from>
    <xdr:to>
      <xdr:col>13</xdr:col>
      <xdr:colOff>314323</xdr:colOff>
      <xdr:row>142</xdr:row>
      <xdr:rowOff>142875</xdr:rowOff>
    </xdr:to>
    <xdr:pic>
      <xdr:nvPicPr>
        <xdr:cNvPr id="27" name="Imagen 26">
          <a:extLst>
            <a:ext uri="{FF2B5EF4-FFF2-40B4-BE49-F238E27FC236}">
              <a16:creationId xmlns:a16="http://schemas.microsoft.com/office/drawing/2014/main" id="{7FBA95FB-7BEF-4B1A-8C64-159CC128CAB6}"/>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rot="5400000">
          <a:off x="6278165" y="25880617"/>
          <a:ext cx="2324097" cy="1464469"/>
        </a:xfrm>
        <a:prstGeom prst="rect">
          <a:avLst/>
        </a:prstGeom>
      </xdr:spPr>
    </xdr:pic>
    <xdr:clientData/>
  </xdr:twoCellAnchor>
  <xdr:twoCellAnchor editAs="oneCell">
    <xdr:from>
      <xdr:col>7</xdr:col>
      <xdr:colOff>295275</xdr:colOff>
      <xdr:row>165</xdr:row>
      <xdr:rowOff>9527</xdr:rowOff>
    </xdr:from>
    <xdr:to>
      <xdr:col>11</xdr:col>
      <xdr:colOff>152400</xdr:colOff>
      <xdr:row>177</xdr:row>
      <xdr:rowOff>152401</xdr:rowOff>
    </xdr:to>
    <xdr:pic>
      <xdr:nvPicPr>
        <xdr:cNvPr id="29" name="Imagen 28">
          <a:extLst>
            <a:ext uri="{FF2B5EF4-FFF2-40B4-BE49-F238E27FC236}">
              <a16:creationId xmlns:a16="http://schemas.microsoft.com/office/drawing/2014/main" id="{3706B8A9-470E-43BB-AE24-A7FBCAE7EBC8}"/>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rot="5400000">
          <a:off x="4695825" y="32308802"/>
          <a:ext cx="2362199" cy="1962150"/>
        </a:xfrm>
        <a:prstGeom prst="rect">
          <a:avLst/>
        </a:prstGeom>
      </xdr:spPr>
    </xdr:pic>
    <xdr:clientData/>
  </xdr:twoCellAnchor>
  <xdr:twoCellAnchor editAs="oneCell">
    <xdr:from>
      <xdr:col>11</xdr:col>
      <xdr:colOff>190497</xdr:colOff>
      <xdr:row>165</xdr:row>
      <xdr:rowOff>57152</xdr:rowOff>
    </xdr:from>
    <xdr:to>
      <xdr:col>13</xdr:col>
      <xdr:colOff>752474</xdr:colOff>
      <xdr:row>177</xdr:row>
      <xdr:rowOff>133350</xdr:rowOff>
    </xdr:to>
    <xdr:pic>
      <xdr:nvPicPr>
        <xdr:cNvPr id="31" name="Imagen 30">
          <a:extLst>
            <a:ext uri="{FF2B5EF4-FFF2-40B4-BE49-F238E27FC236}">
              <a16:creationId xmlns:a16="http://schemas.microsoft.com/office/drawing/2014/main" id="{1BB80D93-893F-4C9D-87B6-BE5A98DB9CB2}"/>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rot="5400000">
          <a:off x="6605586" y="32446913"/>
          <a:ext cx="2295523" cy="1714502"/>
        </a:xfrm>
        <a:prstGeom prst="rect">
          <a:avLst/>
        </a:prstGeom>
      </xdr:spPr>
    </xdr:pic>
    <xdr:clientData/>
  </xdr:twoCellAnchor>
  <xdr:twoCellAnchor editAs="oneCell">
    <xdr:from>
      <xdr:col>12</xdr:col>
      <xdr:colOff>133350</xdr:colOff>
      <xdr:row>266</xdr:row>
      <xdr:rowOff>50800</xdr:rowOff>
    </xdr:from>
    <xdr:to>
      <xdr:col>14</xdr:col>
      <xdr:colOff>504825</xdr:colOff>
      <xdr:row>277</xdr:row>
      <xdr:rowOff>161925</xdr:rowOff>
    </xdr:to>
    <xdr:pic>
      <xdr:nvPicPr>
        <xdr:cNvPr id="38" name="Imagen 37">
          <a:extLst>
            <a:ext uri="{FF2B5EF4-FFF2-40B4-BE49-F238E27FC236}">
              <a16:creationId xmlns:a16="http://schemas.microsoft.com/office/drawing/2014/main" id="{763A375C-1F03-4DC1-8DD0-12A615F32489}"/>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rot="5400000">
          <a:off x="7188200" y="53660675"/>
          <a:ext cx="2301875" cy="1724025"/>
        </a:xfrm>
        <a:prstGeom prst="rect">
          <a:avLst/>
        </a:prstGeom>
      </xdr:spPr>
    </xdr:pic>
    <xdr:clientData/>
  </xdr:twoCellAnchor>
  <xdr:twoCellAnchor editAs="oneCell">
    <xdr:from>
      <xdr:col>7</xdr:col>
      <xdr:colOff>57150</xdr:colOff>
      <xdr:row>266</xdr:row>
      <xdr:rowOff>51047</xdr:rowOff>
    </xdr:from>
    <xdr:to>
      <xdr:col>12</xdr:col>
      <xdr:colOff>19050</xdr:colOff>
      <xdr:row>277</xdr:row>
      <xdr:rowOff>47625</xdr:rowOff>
    </xdr:to>
    <xdr:pic>
      <xdr:nvPicPr>
        <xdr:cNvPr id="40" name="Imagen 39">
          <a:extLst>
            <a:ext uri="{FF2B5EF4-FFF2-40B4-BE49-F238E27FC236}">
              <a16:creationId xmlns:a16="http://schemas.microsoft.com/office/drawing/2014/main" id="{2351A21D-B82F-456A-AF47-08AB624FB687}"/>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657725" y="53371997"/>
          <a:ext cx="2705100" cy="2187328"/>
        </a:xfrm>
        <a:prstGeom prst="rect">
          <a:avLst/>
        </a:prstGeom>
      </xdr:spPr>
    </xdr:pic>
    <xdr:clientData/>
  </xdr:twoCellAnchor>
  <xdr:twoCellAnchor editAs="oneCell">
    <xdr:from>
      <xdr:col>7</xdr:col>
      <xdr:colOff>47623</xdr:colOff>
      <xdr:row>180</xdr:row>
      <xdr:rowOff>47628</xdr:rowOff>
    </xdr:from>
    <xdr:to>
      <xdr:col>9</xdr:col>
      <xdr:colOff>219072</xdr:colOff>
      <xdr:row>192</xdr:row>
      <xdr:rowOff>133352</xdr:rowOff>
    </xdr:to>
    <xdr:pic>
      <xdr:nvPicPr>
        <xdr:cNvPr id="42" name="Imagen 41">
          <a:extLst>
            <a:ext uri="{FF2B5EF4-FFF2-40B4-BE49-F238E27FC236}">
              <a16:creationId xmlns:a16="http://schemas.microsoft.com/office/drawing/2014/main" id="{CAA530DF-C023-40D7-BA66-5D0F1CFEF962}"/>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rot="5400000">
          <a:off x="4210048" y="35347278"/>
          <a:ext cx="2305049" cy="1428749"/>
        </a:xfrm>
        <a:prstGeom prst="rect">
          <a:avLst/>
        </a:prstGeom>
      </xdr:spPr>
    </xdr:pic>
    <xdr:clientData/>
  </xdr:twoCellAnchor>
  <xdr:twoCellAnchor editAs="oneCell">
    <xdr:from>
      <xdr:col>9</xdr:col>
      <xdr:colOff>266700</xdr:colOff>
      <xdr:row>180</xdr:row>
      <xdr:rowOff>31750</xdr:rowOff>
    </xdr:from>
    <xdr:to>
      <xdr:col>12</xdr:col>
      <xdr:colOff>342900</xdr:colOff>
      <xdr:row>192</xdr:row>
      <xdr:rowOff>104774</xdr:rowOff>
    </xdr:to>
    <xdr:pic>
      <xdr:nvPicPr>
        <xdr:cNvPr id="44" name="Imagen 43">
          <a:extLst>
            <a:ext uri="{FF2B5EF4-FFF2-40B4-BE49-F238E27FC236}">
              <a16:creationId xmlns:a16="http://schemas.microsoft.com/office/drawing/2014/main" id="{EE17D4A8-E348-4233-9FE6-0BEB1172B319}"/>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rot="5400000">
          <a:off x="5759450" y="35258375"/>
          <a:ext cx="2292349" cy="1562100"/>
        </a:xfrm>
        <a:prstGeom prst="rect">
          <a:avLst/>
        </a:prstGeom>
      </xdr:spPr>
    </xdr:pic>
    <xdr:clientData/>
  </xdr:twoCellAnchor>
  <xdr:twoCellAnchor editAs="oneCell">
    <xdr:from>
      <xdr:col>12</xdr:col>
      <xdr:colOff>371474</xdr:colOff>
      <xdr:row>180</xdr:row>
      <xdr:rowOff>54769</xdr:rowOff>
    </xdr:from>
    <xdr:to>
      <xdr:col>14</xdr:col>
      <xdr:colOff>457199</xdr:colOff>
      <xdr:row>192</xdr:row>
      <xdr:rowOff>114300</xdr:rowOff>
    </xdr:to>
    <xdr:pic>
      <xdr:nvPicPr>
        <xdr:cNvPr id="46" name="Imagen 45">
          <a:extLst>
            <a:ext uri="{FF2B5EF4-FFF2-40B4-BE49-F238E27FC236}">
              <a16:creationId xmlns:a16="http://schemas.microsoft.com/office/drawing/2014/main" id="{0F9B413F-4D75-4020-AEFD-5185B4EBFDB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7715249" y="34916269"/>
          <a:ext cx="1438275" cy="2278856"/>
        </a:xfrm>
        <a:prstGeom prst="rect">
          <a:avLst/>
        </a:prstGeom>
      </xdr:spPr>
    </xdr:pic>
    <xdr:clientData/>
  </xdr:twoCellAnchor>
  <xdr:twoCellAnchor editAs="oneCell">
    <xdr:from>
      <xdr:col>9</xdr:col>
      <xdr:colOff>30955</xdr:colOff>
      <xdr:row>215</xdr:row>
      <xdr:rowOff>28578</xdr:rowOff>
    </xdr:from>
    <xdr:to>
      <xdr:col>13</xdr:col>
      <xdr:colOff>38098</xdr:colOff>
      <xdr:row>227</xdr:row>
      <xdr:rowOff>161926</xdr:rowOff>
    </xdr:to>
    <xdr:pic>
      <xdr:nvPicPr>
        <xdr:cNvPr id="48" name="Imagen 47">
          <a:extLst>
            <a:ext uri="{FF2B5EF4-FFF2-40B4-BE49-F238E27FC236}">
              <a16:creationId xmlns:a16="http://schemas.microsoft.com/office/drawing/2014/main" id="{250C4787-1BFC-4784-94BA-D03F07B926F6}"/>
            </a:ext>
          </a:extLst>
        </xdr:cNvPr>
        <xdr:cNvPicPr>
          <a:picLocks noChangeAspect="1"/>
        </xdr:cNvPicPr>
      </xdr:nvPicPr>
      <xdr:blipFill rotWithShape="1">
        <a:blip xmlns:r="http://schemas.openxmlformats.org/officeDocument/2006/relationships" r:embed="rId22" cstate="print">
          <a:extLst>
            <a:ext uri="{28A0092B-C50C-407E-A947-70E740481C1C}">
              <a14:useLocalDpi xmlns:a14="http://schemas.microsoft.com/office/drawing/2010/main" val="0"/>
            </a:ext>
          </a:extLst>
        </a:blip>
        <a:srcRect l="16014"/>
        <a:stretch/>
      </xdr:blipFill>
      <xdr:spPr>
        <a:xfrm rot="5400000">
          <a:off x="5716190" y="41625443"/>
          <a:ext cx="2352673" cy="2007393"/>
        </a:xfrm>
        <a:prstGeom prst="rect">
          <a:avLst/>
        </a:prstGeom>
      </xdr:spPr>
    </xdr:pic>
    <xdr:clientData/>
  </xdr:twoCellAnchor>
  <xdr:twoCellAnchor editAs="oneCell">
    <xdr:from>
      <xdr:col>11</xdr:col>
      <xdr:colOff>119063</xdr:colOff>
      <xdr:row>251</xdr:row>
      <xdr:rowOff>66679</xdr:rowOff>
    </xdr:from>
    <xdr:to>
      <xdr:col>13</xdr:col>
      <xdr:colOff>838199</xdr:colOff>
      <xdr:row>263</xdr:row>
      <xdr:rowOff>123826</xdr:rowOff>
    </xdr:to>
    <xdr:pic>
      <xdr:nvPicPr>
        <xdr:cNvPr id="58" name="Imagen 57">
          <a:extLst>
            <a:ext uri="{FF2B5EF4-FFF2-40B4-BE49-F238E27FC236}">
              <a16:creationId xmlns:a16="http://schemas.microsoft.com/office/drawing/2014/main" id="{4FD81759-1FE3-4EA8-8DAF-E085CB8C54CA}"/>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rot="5400000">
          <a:off x="6627020" y="50832547"/>
          <a:ext cx="2266947" cy="1871661"/>
        </a:xfrm>
        <a:prstGeom prst="rect">
          <a:avLst/>
        </a:prstGeom>
      </xdr:spPr>
    </xdr:pic>
    <xdr:clientData/>
  </xdr:twoCellAnchor>
  <xdr:twoCellAnchor editAs="oneCell">
    <xdr:from>
      <xdr:col>7</xdr:col>
      <xdr:colOff>400049</xdr:colOff>
      <xdr:row>251</xdr:row>
      <xdr:rowOff>88902</xdr:rowOff>
    </xdr:from>
    <xdr:to>
      <xdr:col>11</xdr:col>
      <xdr:colOff>57150</xdr:colOff>
      <xdr:row>263</xdr:row>
      <xdr:rowOff>142875</xdr:rowOff>
    </xdr:to>
    <xdr:pic>
      <xdr:nvPicPr>
        <xdr:cNvPr id="60" name="Imagen 59">
          <a:extLst>
            <a:ext uri="{FF2B5EF4-FFF2-40B4-BE49-F238E27FC236}">
              <a16:creationId xmlns:a16="http://schemas.microsoft.com/office/drawing/2014/main" id="{85997833-180C-4F82-BD3E-B8484D4B4E58}"/>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rot="5400000">
          <a:off x="4749800" y="50907951"/>
          <a:ext cx="2263773" cy="1762126"/>
        </a:xfrm>
        <a:prstGeom prst="rect">
          <a:avLst/>
        </a:prstGeom>
      </xdr:spPr>
    </xdr:pic>
    <xdr:clientData/>
  </xdr:twoCellAnchor>
  <xdr:oneCellAnchor>
    <xdr:from>
      <xdr:col>0</xdr:col>
      <xdr:colOff>95250</xdr:colOff>
      <xdr:row>280</xdr:row>
      <xdr:rowOff>114301</xdr:rowOff>
    </xdr:from>
    <xdr:ext cx="1930400" cy="633482"/>
    <xdr:pic>
      <xdr:nvPicPr>
        <xdr:cNvPr id="82" name="logo">
          <a:extLst>
            <a:ext uri="{FF2B5EF4-FFF2-40B4-BE49-F238E27FC236}">
              <a16:creationId xmlns:a16="http://schemas.microsoft.com/office/drawing/2014/main" id="{75E38C52-08E4-42F0-9121-0B3D5B0AA7F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47967901"/>
          <a:ext cx="1930400" cy="633482"/>
        </a:xfrm>
        <a:prstGeom prst="rect">
          <a:avLst/>
        </a:prstGeom>
      </xdr:spPr>
    </xdr:pic>
    <xdr:clientData/>
  </xdr:oneCellAnchor>
  <xdr:oneCellAnchor>
    <xdr:from>
      <xdr:col>0</xdr:col>
      <xdr:colOff>95250</xdr:colOff>
      <xdr:row>280</xdr:row>
      <xdr:rowOff>114301</xdr:rowOff>
    </xdr:from>
    <xdr:ext cx="1930400" cy="633482"/>
    <xdr:pic>
      <xdr:nvPicPr>
        <xdr:cNvPr id="83" name="logo">
          <a:extLst>
            <a:ext uri="{FF2B5EF4-FFF2-40B4-BE49-F238E27FC236}">
              <a16:creationId xmlns:a16="http://schemas.microsoft.com/office/drawing/2014/main" id="{0723CBB4-C06B-46C7-94B5-65B8BB8BF2A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47967901"/>
          <a:ext cx="1930400" cy="633482"/>
        </a:xfrm>
        <a:prstGeom prst="rect">
          <a:avLst/>
        </a:prstGeom>
      </xdr:spPr>
    </xdr:pic>
    <xdr:clientData/>
  </xdr:oneCellAnchor>
  <xdr:twoCellAnchor editAs="oneCell">
    <xdr:from>
      <xdr:col>9</xdr:col>
      <xdr:colOff>223833</xdr:colOff>
      <xdr:row>295</xdr:row>
      <xdr:rowOff>38100</xdr:rowOff>
    </xdr:from>
    <xdr:to>
      <xdr:col>12</xdr:col>
      <xdr:colOff>352422</xdr:colOff>
      <xdr:row>307</xdr:row>
      <xdr:rowOff>123825</xdr:rowOff>
    </xdr:to>
    <xdr:pic>
      <xdr:nvPicPr>
        <xdr:cNvPr id="71" name="Imagen 70">
          <a:extLst>
            <a:ext uri="{FF2B5EF4-FFF2-40B4-BE49-F238E27FC236}">
              <a16:creationId xmlns:a16="http://schemas.microsoft.com/office/drawing/2014/main" id="{74FF2D1A-1D04-4EFA-BDCB-D4F788D9C8CD}"/>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rot="5400000">
          <a:off x="5741190" y="58985943"/>
          <a:ext cx="2295525" cy="1614489"/>
        </a:xfrm>
        <a:prstGeom prst="rect">
          <a:avLst/>
        </a:prstGeom>
      </xdr:spPr>
    </xdr:pic>
    <xdr:clientData/>
  </xdr:twoCellAnchor>
  <xdr:twoCellAnchor editAs="oneCell">
    <xdr:from>
      <xdr:col>7</xdr:col>
      <xdr:colOff>57149</xdr:colOff>
      <xdr:row>295</xdr:row>
      <xdr:rowOff>31753</xdr:rowOff>
    </xdr:from>
    <xdr:to>
      <xdr:col>9</xdr:col>
      <xdr:colOff>190498</xdr:colOff>
      <xdr:row>307</xdr:row>
      <xdr:rowOff>152403</xdr:rowOff>
    </xdr:to>
    <xdr:pic>
      <xdr:nvPicPr>
        <xdr:cNvPr id="75" name="Imagen 74">
          <a:extLst>
            <a:ext uri="{FF2B5EF4-FFF2-40B4-BE49-F238E27FC236}">
              <a16:creationId xmlns:a16="http://schemas.microsoft.com/office/drawing/2014/main" id="{7CC447A5-D360-4372-AEAA-26137DAE327D}"/>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rot="5400000">
          <a:off x="4187824" y="59108978"/>
          <a:ext cx="2330450" cy="1390649"/>
        </a:xfrm>
        <a:prstGeom prst="rect">
          <a:avLst/>
        </a:prstGeom>
      </xdr:spPr>
    </xdr:pic>
    <xdr:clientData/>
  </xdr:twoCellAnchor>
  <xdr:twoCellAnchor editAs="oneCell">
    <xdr:from>
      <xdr:col>12</xdr:col>
      <xdr:colOff>400051</xdr:colOff>
      <xdr:row>295</xdr:row>
      <xdr:rowOff>57149</xdr:rowOff>
    </xdr:from>
    <xdr:to>
      <xdr:col>14</xdr:col>
      <xdr:colOff>476251</xdr:colOff>
      <xdr:row>307</xdr:row>
      <xdr:rowOff>85724</xdr:rowOff>
    </xdr:to>
    <xdr:pic>
      <xdr:nvPicPr>
        <xdr:cNvPr id="91" name="Imagen 90">
          <a:extLst>
            <a:ext uri="{FF2B5EF4-FFF2-40B4-BE49-F238E27FC236}">
              <a16:creationId xmlns:a16="http://schemas.microsoft.com/office/drawing/2014/main" id="{6BA80175-035D-4CD6-8FDA-04A7BCC6CFCB}"/>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7743826" y="58664474"/>
          <a:ext cx="1428750" cy="2238375"/>
        </a:xfrm>
        <a:prstGeom prst="rect">
          <a:avLst/>
        </a:prstGeom>
      </xdr:spPr>
    </xdr:pic>
    <xdr:clientData/>
  </xdr:twoCellAnchor>
  <xdr:twoCellAnchor editAs="oneCell">
    <xdr:from>
      <xdr:col>7</xdr:col>
      <xdr:colOff>21429</xdr:colOff>
      <xdr:row>310</xdr:row>
      <xdr:rowOff>47628</xdr:rowOff>
    </xdr:from>
    <xdr:to>
      <xdr:col>9</xdr:col>
      <xdr:colOff>219074</xdr:colOff>
      <xdr:row>322</xdr:row>
      <xdr:rowOff>104777</xdr:rowOff>
    </xdr:to>
    <xdr:pic>
      <xdr:nvPicPr>
        <xdr:cNvPr id="93" name="Imagen 92">
          <a:extLst>
            <a:ext uri="{FF2B5EF4-FFF2-40B4-BE49-F238E27FC236}">
              <a16:creationId xmlns:a16="http://schemas.microsoft.com/office/drawing/2014/main" id="{A35FB234-8E66-4D82-BCB2-38CF3A431A2F}"/>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rot="5400000">
          <a:off x="4216002" y="61813680"/>
          <a:ext cx="2266949" cy="1454945"/>
        </a:xfrm>
        <a:prstGeom prst="rect">
          <a:avLst/>
        </a:prstGeom>
      </xdr:spPr>
    </xdr:pic>
    <xdr:clientData/>
  </xdr:twoCellAnchor>
  <xdr:twoCellAnchor editAs="oneCell">
    <xdr:from>
      <xdr:col>9</xdr:col>
      <xdr:colOff>230982</xdr:colOff>
      <xdr:row>310</xdr:row>
      <xdr:rowOff>28580</xdr:rowOff>
    </xdr:from>
    <xdr:to>
      <xdr:col>12</xdr:col>
      <xdr:colOff>285750</xdr:colOff>
      <xdr:row>322</xdr:row>
      <xdr:rowOff>85729</xdr:rowOff>
    </xdr:to>
    <xdr:pic>
      <xdr:nvPicPr>
        <xdr:cNvPr id="97" name="Imagen 96">
          <a:extLst>
            <a:ext uri="{FF2B5EF4-FFF2-40B4-BE49-F238E27FC236}">
              <a16:creationId xmlns:a16="http://schemas.microsoft.com/office/drawing/2014/main" id="{2EC51924-FEB9-4BE2-AF03-568509786FFA}"/>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rot="5400000">
          <a:off x="5725716" y="61751771"/>
          <a:ext cx="2266949" cy="1540668"/>
        </a:xfrm>
        <a:prstGeom prst="rect">
          <a:avLst/>
        </a:prstGeom>
      </xdr:spPr>
    </xdr:pic>
    <xdr:clientData/>
  </xdr:twoCellAnchor>
  <xdr:twoCellAnchor editAs="oneCell">
    <xdr:from>
      <xdr:col>12</xdr:col>
      <xdr:colOff>338137</xdr:colOff>
      <xdr:row>310</xdr:row>
      <xdr:rowOff>76199</xdr:rowOff>
    </xdr:from>
    <xdr:to>
      <xdr:col>14</xdr:col>
      <xdr:colOff>523875</xdr:colOff>
      <xdr:row>322</xdr:row>
      <xdr:rowOff>95250</xdr:rowOff>
    </xdr:to>
    <xdr:pic>
      <xdr:nvPicPr>
        <xdr:cNvPr id="101" name="Imagen 100">
          <a:extLst>
            <a:ext uri="{FF2B5EF4-FFF2-40B4-BE49-F238E27FC236}">
              <a16:creationId xmlns:a16="http://schemas.microsoft.com/office/drawing/2014/main" id="{BC2E7EDB-086D-446A-91B4-52B140E873F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7681912" y="61436249"/>
          <a:ext cx="1538288" cy="22288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wnloads/FDI-001-04%20INFORME%20QUINCENAL%20PROYECTOS%20V5%20%2030%20JUN%20-%2010%20%20rev%20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ER/Downloads/hseq%20%2030%20MAYO%20-%20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Financiero"/>
      <sheetName val="Planeacion"/>
      <sheetName val="Avance"/>
      <sheetName val="horas_Hombre"/>
      <sheetName val="Hseq"/>
      <sheetName val="Anexos"/>
    </sheetNames>
    <sheetDataSet>
      <sheetData sheetId="0" refreshError="1">
        <row r="10">
          <cell r="AF10">
            <v>44012</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Financiero"/>
      <sheetName val="Planeacion"/>
      <sheetName val="Avance"/>
      <sheetName val="horas_Hombre"/>
      <sheetName val="Hseq"/>
      <sheetName val="Anexos"/>
    </sheetNames>
    <sheetDataSet>
      <sheetData sheetId="0">
        <row r="10">
          <cell r="AF10">
            <v>43981</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MJ139"/>
  <sheetViews>
    <sheetView tabSelected="1" zoomScale="90" zoomScaleNormal="90" workbookViewId="0">
      <selection activeCell="B18" sqref="B18:AK18"/>
    </sheetView>
  </sheetViews>
  <sheetFormatPr baseColWidth="10" defaultColWidth="11" defaultRowHeight="13.8"/>
  <cols>
    <col min="1" max="1" width="3.59765625" style="52" customWidth="1"/>
    <col min="2" max="2" width="3.3984375" style="52" customWidth="1"/>
    <col min="3" max="3" width="6.8984375" style="52" customWidth="1"/>
    <col min="4" max="4" width="5.5" style="52" customWidth="1"/>
    <col min="5" max="5" width="5.19921875" style="52" customWidth="1"/>
    <col min="6" max="8" width="4" style="52" customWidth="1"/>
    <col min="9" max="9" width="9.59765625" style="52" customWidth="1"/>
    <col min="10" max="10" width="8.59765625" style="52" customWidth="1"/>
    <col min="11" max="11" width="5.19921875" style="52" customWidth="1"/>
    <col min="12" max="12" width="5.59765625" style="52" customWidth="1"/>
    <col min="13" max="13" width="3.3984375" style="52" customWidth="1"/>
    <col min="14" max="14" width="4.19921875" style="52" customWidth="1"/>
    <col min="15" max="15" width="5.19921875" style="52" customWidth="1"/>
    <col min="16" max="19" width="3.3984375" style="52" customWidth="1"/>
    <col min="20" max="20" width="2" style="52" customWidth="1"/>
    <col min="21" max="26" width="3.3984375" style="52" customWidth="1"/>
    <col min="27" max="27" width="4.09765625" style="52" customWidth="1"/>
    <col min="28" max="28" width="4.69921875" style="52" customWidth="1"/>
    <col min="29" max="29" width="4.19921875" style="52" customWidth="1"/>
    <col min="30" max="30" width="3" style="52" customWidth="1"/>
    <col min="31" max="31" width="4.3984375" style="52" customWidth="1"/>
    <col min="32" max="33" width="3.3984375" style="52" customWidth="1"/>
    <col min="34" max="34" width="4.3984375" style="52" customWidth="1"/>
    <col min="35" max="35" width="3.3984375" style="52" customWidth="1"/>
    <col min="36" max="36" width="4.69921875" style="52" customWidth="1"/>
    <col min="37" max="37" width="7.09765625" style="52" customWidth="1"/>
    <col min="38" max="38" width="3.19921875" style="52" customWidth="1"/>
    <col min="39" max="39" width="3.3984375" style="52" customWidth="1"/>
    <col min="40" max="40" width="22.09765625" style="82" customWidth="1"/>
    <col min="41" max="41" width="8.3984375" style="82" customWidth="1"/>
    <col min="42" max="42" width="14.3984375" style="82" customWidth="1"/>
    <col min="43" max="43" width="9.8984375" style="82" customWidth="1"/>
    <col min="44" max="51" width="3.3984375" style="82" customWidth="1"/>
    <col min="52" max="57" width="9.8984375" style="82" customWidth="1"/>
    <col min="58" max="1025" width="9.8984375" style="52" customWidth="1"/>
    <col min="1026" max="1026" width="11" style="52" customWidth="1"/>
    <col min="1027" max="16384" width="11" style="52"/>
  </cols>
  <sheetData>
    <row r="2" spans="2:51">
      <c r="N2" s="72" t="s">
        <v>0</v>
      </c>
      <c r="O2" s="72"/>
      <c r="P2" s="72"/>
      <c r="Q2" s="72"/>
      <c r="R2" s="72"/>
      <c r="S2" s="72"/>
      <c r="T2" s="72"/>
      <c r="U2" s="55"/>
      <c r="V2" s="55"/>
      <c r="W2" s="55"/>
      <c r="X2" s="55"/>
      <c r="Y2" s="55"/>
      <c r="Z2" s="55"/>
      <c r="AA2" s="55"/>
      <c r="AB2" s="55"/>
      <c r="AC2" s="55"/>
      <c r="AD2" s="55"/>
      <c r="AE2" s="55"/>
      <c r="AF2" s="55"/>
      <c r="AG2" s="55"/>
      <c r="AH2" s="55"/>
      <c r="AI2" s="55"/>
      <c r="AJ2" s="55"/>
      <c r="AK2" s="55"/>
    </row>
    <row r="3" spans="2:51">
      <c r="N3" s="72" t="s">
        <v>1</v>
      </c>
      <c r="O3" s="72"/>
      <c r="P3" s="72"/>
      <c r="Q3" s="72"/>
      <c r="R3" s="72"/>
      <c r="S3" s="72"/>
      <c r="T3" s="72"/>
      <c r="U3" s="55"/>
      <c r="V3" s="55"/>
      <c r="W3" s="55"/>
      <c r="X3" s="55"/>
      <c r="Y3" s="55"/>
      <c r="Z3" s="55"/>
      <c r="AA3" s="55"/>
      <c r="AB3" s="55"/>
      <c r="AC3" s="55"/>
      <c r="AD3" s="55"/>
      <c r="AE3" s="55"/>
      <c r="AF3" s="55"/>
      <c r="AG3" s="55"/>
      <c r="AH3" s="55"/>
      <c r="AI3" s="55"/>
      <c r="AJ3" s="55"/>
      <c r="AK3" s="55"/>
    </row>
    <row r="4" spans="2:51">
      <c r="N4" s="72" t="s">
        <v>2</v>
      </c>
      <c r="O4" s="72"/>
      <c r="P4" s="72"/>
      <c r="Q4" s="72"/>
      <c r="R4" s="72"/>
      <c r="S4" s="72"/>
      <c r="T4" s="72"/>
      <c r="U4" s="55"/>
      <c r="V4" s="55"/>
      <c r="W4" s="55"/>
      <c r="X4" s="55"/>
      <c r="Y4" s="55"/>
      <c r="Z4" s="55"/>
      <c r="AA4" s="55"/>
      <c r="AB4" s="55"/>
      <c r="AC4" s="55"/>
      <c r="AD4" s="55"/>
      <c r="AE4" s="55"/>
      <c r="AF4" s="55"/>
      <c r="AG4" s="55"/>
      <c r="AH4" s="55"/>
      <c r="AI4" s="55"/>
      <c r="AJ4" s="55"/>
      <c r="AK4" s="55"/>
    </row>
    <row r="5" spans="2:51">
      <c r="N5" s="72" t="s">
        <v>3</v>
      </c>
      <c r="O5" s="72"/>
      <c r="P5" s="72"/>
      <c r="Q5" s="72"/>
      <c r="R5" s="72"/>
      <c r="S5" s="72"/>
      <c r="T5" s="72"/>
      <c r="U5" s="55"/>
      <c r="V5" s="55"/>
      <c r="W5" s="55"/>
      <c r="X5" s="55"/>
      <c r="Y5" s="55"/>
      <c r="Z5" s="55"/>
      <c r="AA5" s="55"/>
      <c r="AB5" s="55"/>
      <c r="AC5" s="55"/>
      <c r="AD5" s="55"/>
      <c r="AE5" s="55"/>
      <c r="AF5" s="55"/>
      <c r="AG5" s="55"/>
      <c r="AH5" s="55"/>
      <c r="AI5" s="55"/>
      <c r="AJ5" s="55"/>
      <c r="AK5" s="55"/>
    </row>
    <row r="6" spans="2:51">
      <c r="N6" s="71" t="s">
        <v>4</v>
      </c>
      <c r="O6" s="71"/>
      <c r="P6" s="71"/>
      <c r="Q6" s="71"/>
      <c r="R6" s="71"/>
      <c r="S6" s="71"/>
      <c r="T6" s="71"/>
      <c r="U6" s="55"/>
      <c r="V6" s="55"/>
      <c r="W6" s="55"/>
      <c r="X6" s="55"/>
      <c r="Y6" s="55"/>
      <c r="Z6" s="55"/>
      <c r="AA6" s="55"/>
      <c r="AB6" s="55"/>
      <c r="AC6" s="55"/>
      <c r="AD6" s="55"/>
      <c r="AE6" s="55"/>
      <c r="AF6" s="55"/>
      <c r="AG6" s="55"/>
      <c r="AH6" s="55"/>
      <c r="AI6" s="55"/>
      <c r="AJ6" s="55"/>
      <c r="AK6" s="55"/>
    </row>
    <row r="7" spans="2:51" ht="14.4" thickBot="1"/>
    <row r="8" spans="2:51" ht="14.4" thickBot="1">
      <c r="B8" s="424"/>
      <c r="C8" s="425"/>
      <c r="D8" s="425"/>
      <c r="E8" s="425"/>
      <c r="F8" s="425"/>
      <c r="G8" s="425"/>
      <c r="H8" s="425"/>
      <c r="I8" s="429" t="s">
        <v>5</v>
      </c>
      <c r="J8" s="429"/>
      <c r="K8" s="429"/>
      <c r="L8" s="429"/>
      <c r="M8" s="429"/>
      <c r="N8" s="429"/>
      <c r="O8" s="429"/>
      <c r="P8" s="429"/>
      <c r="Q8" s="429"/>
      <c r="R8" s="429"/>
      <c r="S8" s="429"/>
      <c r="T8" s="429"/>
      <c r="U8" s="429"/>
      <c r="V8" s="429"/>
      <c r="W8" s="429"/>
      <c r="X8" s="429"/>
      <c r="Y8" s="429"/>
      <c r="Z8" s="429"/>
      <c r="AA8" s="429"/>
      <c r="AB8" s="429" t="s">
        <v>6</v>
      </c>
      <c r="AC8" s="429"/>
      <c r="AD8" s="429"/>
      <c r="AE8" s="429"/>
      <c r="AF8" s="430" t="s">
        <v>7</v>
      </c>
      <c r="AG8" s="430"/>
      <c r="AH8" s="430"/>
      <c r="AI8" s="430"/>
      <c r="AJ8" s="430"/>
      <c r="AK8" s="431"/>
    </row>
    <row r="9" spans="2:51" ht="19.5" customHeight="1" thickBot="1">
      <c r="B9" s="426"/>
      <c r="C9" s="338"/>
      <c r="D9" s="338"/>
      <c r="E9" s="338"/>
      <c r="F9" s="338"/>
      <c r="G9" s="338"/>
      <c r="H9" s="338"/>
      <c r="I9" s="432" t="s">
        <v>8</v>
      </c>
      <c r="J9" s="432"/>
      <c r="K9" s="432"/>
      <c r="L9" s="432"/>
      <c r="M9" s="432"/>
      <c r="N9" s="432"/>
      <c r="O9" s="432"/>
      <c r="P9" s="432"/>
      <c r="Q9" s="432"/>
      <c r="R9" s="432"/>
      <c r="S9" s="432"/>
      <c r="T9" s="432"/>
      <c r="U9" s="432"/>
      <c r="V9" s="432"/>
      <c r="W9" s="432"/>
      <c r="X9" s="432"/>
      <c r="Y9" s="432"/>
      <c r="Z9" s="432"/>
      <c r="AA9" s="432"/>
      <c r="AB9" s="434" t="s">
        <v>9</v>
      </c>
      <c r="AC9" s="434"/>
      <c r="AD9" s="434"/>
      <c r="AE9" s="434"/>
      <c r="AF9" s="435">
        <v>2</v>
      </c>
      <c r="AG9" s="435"/>
      <c r="AH9" s="435"/>
      <c r="AI9" s="435"/>
      <c r="AJ9" s="435"/>
      <c r="AK9" s="436"/>
    </row>
    <row r="10" spans="2:51" ht="31.5" customHeight="1" thickBot="1">
      <c r="B10" s="426"/>
      <c r="C10" s="338"/>
      <c r="D10" s="338"/>
      <c r="E10" s="338"/>
      <c r="F10" s="338"/>
      <c r="G10" s="338"/>
      <c r="H10" s="338"/>
      <c r="I10" s="432"/>
      <c r="J10" s="432"/>
      <c r="K10" s="432"/>
      <c r="L10" s="432"/>
      <c r="M10" s="432"/>
      <c r="N10" s="432"/>
      <c r="O10" s="432"/>
      <c r="P10" s="432"/>
      <c r="Q10" s="432"/>
      <c r="R10" s="432"/>
      <c r="S10" s="432"/>
      <c r="T10" s="432"/>
      <c r="U10" s="432"/>
      <c r="V10" s="432"/>
      <c r="W10" s="432"/>
      <c r="X10" s="432"/>
      <c r="Y10" s="432"/>
      <c r="Z10" s="432"/>
      <c r="AA10" s="432"/>
      <c r="AB10" s="437" t="s">
        <v>10</v>
      </c>
      <c r="AC10" s="437"/>
      <c r="AD10" s="437"/>
      <c r="AE10" s="437"/>
      <c r="AF10" s="438">
        <v>44012</v>
      </c>
      <c r="AG10" s="438"/>
      <c r="AH10" s="438"/>
      <c r="AI10" s="438"/>
      <c r="AJ10" s="438"/>
      <c r="AK10" s="439"/>
    </row>
    <row r="11" spans="2:51" ht="21" customHeight="1" thickBot="1">
      <c r="B11" s="427"/>
      <c r="C11" s="428"/>
      <c r="D11" s="428"/>
      <c r="E11" s="428"/>
      <c r="F11" s="428"/>
      <c r="G11" s="428"/>
      <c r="H11" s="428"/>
      <c r="I11" s="433"/>
      <c r="J11" s="433"/>
      <c r="K11" s="433"/>
      <c r="L11" s="433"/>
      <c r="M11" s="433"/>
      <c r="N11" s="433"/>
      <c r="O11" s="433"/>
      <c r="P11" s="433"/>
      <c r="Q11" s="433"/>
      <c r="R11" s="433"/>
      <c r="S11" s="433"/>
      <c r="T11" s="433"/>
      <c r="U11" s="433"/>
      <c r="V11" s="433"/>
      <c r="W11" s="433"/>
      <c r="X11" s="433"/>
      <c r="Y11" s="433"/>
      <c r="Z11" s="433"/>
      <c r="AA11" s="433"/>
      <c r="AB11" s="440" t="s">
        <v>11</v>
      </c>
      <c r="AC11" s="440"/>
      <c r="AD11" s="440"/>
      <c r="AE11" s="440"/>
      <c r="AF11" s="420" t="s">
        <v>12</v>
      </c>
      <c r="AG11" s="420"/>
      <c r="AH11" s="420"/>
      <c r="AI11" s="420"/>
      <c r="AJ11" s="420"/>
      <c r="AK11" s="421"/>
    </row>
    <row r="12" spans="2:51" ht="14.25" customHeight="1" thickBot="1"/>
    <row r="13" spans="2:51" ht="18" customHeight="1" thickBot="1">
      <c r="B13" s="422" t="s">
        <v>13</v>
      </c>
      <c r="C13" s="422"/>
      <c r="D13" s="422"/>
      <c r="E13" s="422"/>
      <c r="F13" s="422"/>
      <c r="G13" s="422"/>
      <c r="H13" s="422"/>
      <c r="I13" s="422"/>
      <c r="J13" s="422"/>
      <c r="K13" s="422"/>
      <c r="L13" s="422"/>
      <c r="M13" s="422"/>
      <c r="N13" s="422"/>
      <c r="O13" s="422"/>
      <c r="P13" s="422"/>
      <c r="Q13" s="422"/>
      <c r="R13" s="422"/>
      <c r="S13" s="422"/>
      <c r="T13" s="422"/>
      <c r="U13" s="422"/>
      <c r="V13" s="422"/>
      <c r="W13" s="422"/>
      <c r="X13" s="422"/>
      <c r="Y13" s="422"/>
      <c r="Z13" s="422"/>
      <c r="AA13" s="422"/>
      <c r="AB13" s="422"/>
      <c r="AC13" s="422"/>
      <c r="AD13" s="422"/>
      <c r="AE13" s="422"/>
      <c r="AF13" s="422"/>
      <c r="AG13" s="422"/>
      <c r="AH13" s="422"/>
      <c r="AI13" s="422"/>
      <c r="AJ13" s="422"/>
      <c r="AK13" s="422"/>
      <c r="AL13" s="80"/>
      <c r="AM13" s="80"/>
    </row>
    <row r="14" spans="2:51" ht="13.95" customHeight="1" thickBot="1">
      <c r="B14" s="422"/>
      <c r="C14" s="422"/>
      <c r="D14" s="422"/>
      <c r="E14" s="422"/>
      <c r="F14" s="422"/>
      <c r="G14" s="422"/>
      <c r="H14" s="422"/>
      <c r="I14" s="422"/>
      <c r="J14" s="422"/>
      <c r="K14" s="422"/>
      <c r="L14" s="422"/>
      <c r="M14" s="422"/>
      <c r="N14" s="422"/>
      <c r="O14" s="422"/>
      <c r="P14" s="422"/>
      <c r="Q14" s="422"/>
      <c r="R14" s="422"/>
      <c r="S14" s="422"/>
      <c r="T14" s="422"/>
      <c r="U14" s="422"/>
      <c r="V14" s="422"/>
      <c r="W14" s="422"/>
      <c r="X14" s="422"/>
      <c r="Y14" s="422"/>
      <c r="Z14" s="422"/>
      <c r="AA14" s="422"/>
      <c r="AB14" s="422"/>
      <c r="AC14" s="422"/>
      <c r="AD14" s="422"/>
      <c r="AE14" s="422"/>
      <c r="AF14" s="422"/>
      <c r="AG14" s="422"/>
      <c r="AH14" s="422"/>
      <c r="AI14" s="422"/>
      <c r="AJ14" s="422"/>
      <c r="AK14" s="422"/>
      <c r="AL14" s="80"/>
      <c r="AM14" s="80"/>
    </row>
    <row r="15" spans="2:51" ht="25.2" customHeight="1" thickBot="1">
      <c r="B15" s="422" t="s">
        <v>374</v>
      </c>
      <c r="C15" s="422"/>
      <c r="D15" s="422"/>
      <c r="E15" s="422"/>
      <c r="F15" s="422"/>
      <c r="G15" s="422"/>
      <c r="H15" s="422"/>
      <c r="I15" s="422"/>
      <c r="J15" s="422"/>
      <c r="K15" s="422"/>
      <c r="L15" s="422"/>
      <c r="M15" s="422"/>
      <c r="N15" s="422"/>
      <c r="O15" s="422"/>
      <c r="P15" s="422"/>
      <c r="Q15" s="422"/>
      <c r="R15" s="422"/>
      <c r="S15" s="422"/>
      <c r="T15" s="422"/>
      <c r="U15" s="422"/>
      <c r="V15" s="422"/>
      <c r="W15" s="422"/>
      <c r="X15" s="422"/>
      <c r="Y15" s="422"/>
      <c r="Z15" s="422"/>
      <c r="AA15" s="422"/>
      <c r="AB15" s="422"/>
      <c r="AC15" s="422"/>
      <c r="AD15" s="422"/>
      <c r="AE15" s="422"/>
      <c r="AF15" s="422"/>
      <c r="AG15" s="422"/>
      <c r="AH15" s="422"/>
      <c r="AI15" s="422"/>
      <c r="AJ15" s="422"/>
      <c r="AK15" s="422"/>
    </row>
    <row r="16" spans="2:51" ht="25.2" customHeight="1" thickBot="1">
      <c r="B16" s="417" t="s">
        <v>14</v>
      </c>
      <c r="C16" s="417"/>
      <c r="D16" s="417"/>
      <c r="E16" s="417"/>
      <c r="F16" s="417"/>
      <c r="G16" s="417"/>
      <c r="H16" s="418" t="s">
        <v>404</v>
      </c>
      <c r="I16" s="418"/>
      <c r="J16" s="418"/>
      <c r="K16" s="418"/>
      <c r="L16" s="418"/>
      <c r="M16" s="418"/>
      <c r="N16" s="418"/>
      <c r="O16" s="418"/>
      <c r="P16" s="418"/>
      <c r="Q16" s="418"/>
      <c r="R16" s="418"/>
      <c r="S16" s="418"/>
      <c r="T16" s="418"/>
      <c r="U16" s="418"/>
      <c r="V16" s="418"/>
      <c r="W16" s="418"/>
      <c r="X16" s="418"/>
      <c r="Y16" s="418"/>
      <c r="Z16" s="418"/>
      <c r="AA16" s="418"/>
      <c r="AB16" s="418"/>
      <c r="AC16" s="418"/>
      <c r="AD16" s="418"/>
      <c r="AE16" s="418"/>
      <c r="AF16" s="418"/>
      <c r="AG16" s="418"/>
      <c r="AH16" s="418"/>
      <c r="AI16" s="418"/>
      <c r="AJ16" s="418"/>
      <c r="AK16" s="418"/>
      <c r="AT16" s="423"/>
      <c r="AU16" s="423"/>
      <c r="AV16" s="423"/>
      <c r="AW16" s="423"/>
      <c r="AX16" s="423"/>
      <c r="AY16" s="423"/>
    </row>
    <row r="17" spans="1:57" ht="22.35" customHeight="1" thickBot="1">
      <c r="B17" s="417" t="s">
        <v>15</v>
      </c>
      <c r="C17" s="417"/>
      <c r="D17" s="417"/>
      <c r="E17" s="417"/>
      <c r="F17" s="418" t="s">
        <v>375</v>
      </c>
      <c r="G17" s="418"/>
      <c r="H17" s="418"/>
      <c r="I17" s="418"/>
      <c r="J17" s="418"/>
      <c r="K17" s="418"/>
      <c r="L17" s="418"/>
      <c r="M17" s="418"/>
      <c r="N17" s="418"/>
      <c r="O17" s="418"/>
      <c r="P17" s="418"/>
      <c r="Q17" s="418"/>
      <c r="R17" s="418"/>
      <c r="S17" s="418"/>
      <c r="T17" s="418"/>
      <c r="U17" s="418"/>
      <c r="V17" s="418"/>
      <c r="W17" s="418"/>
      <c r="X17" s="418"/>
      <c r="Y17" s="418"/>
      <c r="Z17" s="419" t="s">
        <v>16</v>
      </c>
      <c r="AA17" s="419"/>
      <c r="AB17" s="418" t="s">
        <v>17</v>
      </c>
      <c r="AC17" s="418"/>
      <c r="AD17" s="418"/>
      <c r="AE17" s="418"/>
      <c r="AF17" s="418"/>
      <c r="AG17" s="418"/>
      <c r="AH17" s="418"/>
      <c r="AI17" s="418"/>
      <c r="AJ17" s="418"/>
      <c r="AK17" s="418"/>
    </row>
    <row r="18" spans="1:57" s="305" customFormat="1" ht="22.35" customHeight="1" thickBot="1">
      <c r="B18" s="700" t="s">
        <v>441</v>
      </c>
      <c r="C18" s="700"/>
      <c r="D18" s="700"/>
      <c r="E18" s="700"/>
      <c r="F18" s="701" t="s">
        <v>442</v>
      </c>
      <c r="G18" s="702"/>
      <c r="H18" s="702"/>
      <c r="I18" s="702"/>
      <c r="J18" s="702"/>
      <c r="K18" s="702"/>
      <c r="L18" s="702"/>
      <c r="M18" s="702"/>
      <c r="N18" s="702"/>
      <c r="O18" s="702"/>
      <c r="P18" s="702"/>
      <c r="Q18" s="702"/>
      <c r="R18" s="702"/>
      <c r="S18" s="702"/>
      <c r="T18" s="702"/>
      <c r="U18" s="702"/>
      <c r="V18" s="702"/>
      <c r="W18" s="702"/>
      <c r="X18" s="702"/>
      <c r="Y18" s="703"/>
      <c r="Z18" s="704" t="s">
        <v>16</v>
      </c>
      <c r="AA18" s="704"/>
      <c r="AB18" s="705" t="s">
        <v>443</v>
      </c>
      <c r="AC18" s="705"/>
      <c r="AD18" s="705"/>
      <c r="AE18" s="705"/>
      <c r="AF18" s="705"/>
      <c r="AG18" s="705"/>
      <c r="AH18" s="705"/>
      <c r="AI18" s="705"/>
      <c r="AJ18" s="705"/>
      <c r="AK18" s="705"/>
      <c r="AN18" s="304"/>
      <c r="AO18" s="304"/>
      <c r="AP18" s="304"/>
      <c r="AQ18" s="304"/>
      <c r="AR18" s="304"/>
      <c r="AS18" s="304"/>
      <c r="AT18" s="304"/>
      <c r="AU18" s="304"/>
      <c r="AV18" s="304"/>
      <c r="AW18" s="304"/>
      <c r="AX18" s="304"/>
      <c r="AY18" s="304"/>
      <c r="AZ18" s="304"/>
      <c r="BA18" s="304"/>
      <c r="BB18" s="304"/>
      <c r="BC18" s="304"/>
      <c r="BD18" s="304"/>
      <c r="BE18" s="304"/>
    </row>
    <row r="19" spans="1:57" ht="15" thickBot="1">
      <c r="B19" s="344" t="s">
        <v>18</v>
      </c>
      <c r="C19" s="344"/>
      <c r="D19" s="344"/>
      <c r="E19" s="344"/>
      <c r="F19" s="344"/>
      <c r="G19" s="344"/>
      <c r="H19" s="344"/>
      <c r="I19" s="344"/>
      <c r="J19" s="344"/>
      <c r="K19" s="344"/>
      <c r="L19" s="344"/>
      <c r="M19" s="344"/>
      <c r="N19" s="344"/>
      <c r="O19" s="344"/>
      <c r="P19" s="344"/>
      <c r="Q19" s="344"/>
      <c r="R19" s="344"/>
      <c r="S19" s="344"/>
      <c r="T19" s="344"/>
      <c r="U19" s="344"/>
      <c r="V19" s="344"/>
      <c r="W19" s="344"/>
      <c r="X19" s="344"/>
      <c r="Y19" s="344"/>
      <c r="Z19" s="344"/>
      <c r="AA19" s="344"/>
      <c r="AB19" s="344"/>
      <c r="AC19" s="344"/>
      <c r="AD19" s="344"/>
      <c r="AE19" s="344"/>
      <c r="AF19" s="344"/>
      <c r="AG19" s="344"/>
      <c r="AH19" s="344"/>
      <c r="AI19" s="344"/>
      <c r="AJ19" s="344"/>
      <c r="AK19" s="344"/>
    </row>
    <row r="20" spans="1:57">
      <c r="B20" s="328"/>
      <c r="C20" s="328"/>
      <c r="D20" s="328"/>
      <c r="E20" s="328"/>
      <c r="F20" s="328"/>
      <c r="G20" s="328"/>
      <c r="H20" s="328"/>
      <c r="I20" s="328"/>
      <c r="J20" s="328"/>
      <c r="K20" s="328"/>
      <c r="L20" s="328"/>
      <c r="M20" s="328"/>
      <c r="N20" s="328"/>
      <c r="O20" s="328"/>
      <c r="P20" s="328"/>
      <c r="Q20" s="328"/>
      <c r="R20" s="328"/>
      <c r="S20" s="328"/>
      <c r="T20" s="328"/>
      <c r="U20" s="328"/>
      <c r="V20" s="328"/>
      <c r="W20" s="328"/>
      <c r="X20" s="328"/>
      <c r="Y20" s="328"/>
      <c r="Z20" s="328"/>
      <c r="AA20" s="328"/>
      <c r="AB20" s="328"/>
      <c r="AC20" s="328"/>
      <c r="AD20" s="328"/>
      <c r="AE20" s="328"/>
      <c r="AF20" s="328"/>
      <c r="AG20" s="328"/>
      <c r="AH20" s="328"/>
      <c r="AI20" s="328"/>
      <c r="AJ20" s="328"/>
      <c r="AK20" s="328"/>
    </row>
    <row r="21" spans="1:57">
      <c r="B21" s="405" t="s">
        <v>19</v>
      </c>
      <c r="C21" s="405"/>
      <c r="D21" s="405"/>
      <c r="E21" s="405"/>
      <c r="F21" s="405"/>
      <c r="G21" s="405"/>
      <c r="H21" s="405"/>
      <c r="I21" s="413" t="s">
        <v>20</v>
      </c>
      <c r="J21" s="413"/>
      <c r="K21" s="413"/>
      <c r="L21" s="413"/>
      <c r="M21" s="413"/>
      <c r="N21" s="413"/>
      <c r="O21" s="413"/>
      <c r="P21" s="413" t="s">
        <v>20</v>
      </c>
      <c r="Q21" s="413"/>
      <c r="R21" s="413"/>
      <c r="S21" s="413"/>
      <c r="T21" s="413"/>
      <c r="U21" s="413"/>
      <c r="V21" s="413"/>
      <c r="W21" s="413"/>
      <c r="X21" s="413"/>
      <c r="Y21" s="413"/>
      <c r="Z21" s="414" t="s">
        <v>21</v>
      </c>
      <c r="AA21" s="414"/>
      <c r="AB21" s="414"/>
      <c r="AC21" s="414"/>
      <c r="AD21" s="414"/>
      <c r="AE21" s="414"/>
      <c r="AF21" s="415" t="s">
        <v>22</v>
      </c>
      <c r="AG21" s="415"/>
      <c r="AH21" s="415"/>
      <c r="AI21" s="415"/>
      <c r="AJ21" s="415"/>
      <c r="AK21" s="415"/>
    </row>
    <row r="22" spans="1:57">
      <c r="B22" s="405"/>
      <c r="C22" s="405"/>
      <c r="D22" s="405"/>
      <c r="E22" s="405"/>
      <c r="F22" s="405"/>
      <c r="G22" s="405"/>
      <c r="H22" s="405"/>
      <c r="I22" s="413" t="s">
        <v>23</v>
      </c>
      <c r="J22" s="413"/>
      <c r="K22" s="413"/>
      <c r="L22" s="413"/>
      <c r="M22" s="413" t="s">
        <v>24</v>
      </c>
      <c r="N22" s="413"/>
      <c r="O22" s="413"/>
      <c r="P22" s="413" t="s">
        <v>25</v>
      </c>
      <c r="Q22" s="413"/>
      <c r="R22" s="413"/>
      <c r="S22" s="413"/>
      <c r="T22" s="413"/>
      <c r="U22" s="413" t="s">
        <v>26</v>
      </c>
      <c r="V22" s="413"/>
      <c r="W22" s="413"/>
      <c r="X22" s="413"/>
      <c r="Y22" s="413"/>
      <c r="Z22" s="414"/>
      <c r="AA22" s="414"/>
      <c r="AB22" s="414"/>
      <c r="AC22" s="414"/>
      <c r="AD22" s="414"/>
      <c r="AE22" s="414"/>
      <c r="AF22" s="415"/>
      <c r="AG22" s="415"/>
      <c r="AH22" s="415"/>
      <c r="AI22" s="415"/>
      <c r="AJ22" s="415"/>
      <c r="AK22" s="415"/>
    </row>
    <row r="23" spans="1:57">
      <c r="B23" s="416" t="s">
        <v>27</v>
      </c>
      <c r="C23" s="416"/>
      <c r="D23" s="416"/>
      <c r="E23" s="416"/>
      <c r="F23" s="416"/>
      <c r="G23" s="416"/>
      <c r="H23" s="416"/>
      <c r="I23" s="416"/>
      <c r="J23" s="416"/>
      <c r="K23" s="416"/>
      <c r="L23" s="416"/>
      <c r="M23" s="416"/>
      <c r="N23" s="416"/>
      <c r="O23" s="416"/>
      <c r="P23" s="416"/>
      <c r="Q23" s="416"/>
      <c r="R23" s="416"/>
      <c r="S23" s="416"/>
      <c r="T23" s="416"/>
      <c r="U23" s="416"/>
      <c r="V23" s="416"/>
      <c r="W23" s="416"/>
      <c r="X23" s="416"/>
      <c r="Y23" s="416"/>
      <c r="Z23" s="416"/>
      <c r="AA23" s="416"/>
      <c r="AB23" s="416"/>
      <c r="AC23" s="416"/>
      <c r="AD23" s="416"/>
      <c r="AE23" s="416"/>
      <c r="AF23" s="415"/>
      <c r="AG23" s="415"/>
      <c r="AH23" s="415"/>
      <c r="AI23" s="415"/>
      <c r="AJ23" s="415"/>
      <c r="AK23" s="415"/>
    </row>
    <row r="24" spans="1:57" ht="14.4">
      <c r="B24" s="410" t="s">
        <v>28</v>
      </c>
      <c r="C24" s="410"/>
      <c r="D24" s="410"/>
      <c r="E24" s="410"/>
      <c r="F24" s="410"/>
      <c r="G24" s="410"/>
      <c r="H24" s="410"/>
      <c r="I24" s="411">
        <v>6</v>
      </c>
      <c r="J24" s="411"/>
      <c r="K24" s="411"/>
      <c r="L24" s="411"/>
      <c r="M24" s="411">
        <v>1</v>
      </c>
      <c r="N24" s="411"/>
      <c r="O24" s="411"/>
      <c r="P24" s="411">
        <v>2</v>
      </c>
      <c r="Q24" s="411"/>
      <c r="R24" s="411"/>
      <c r="S24" s="411"/>
      <c r="T24" s="411"/>
      <c r="U24" s="411">
        <v>2</v>
      </c>
      <c r="V24" s="411"/>
      <c r="W24" s="411"/>
      <c r="X24" s="411"/>
      <c r="Y24" s="411"/>
      <c r="Z24" s="412">
        <v>0.55000000000000004</v>
      </c>
      <c r="AA24" s="412"/>
      <c r="AB24" s="412"/>
      <c r="AC24" s="412"/>
      <c r="AD24" s="412"/>
      <c r="AE24" s="412"/>
      <c r="AF24" s="409">
        <v>0</v>
      </c>
      <c r="AG24" s="409"/>
      <c r="AH24" s="409"/>
      <c r="AI24" s="409"/>
      <c r="AJ24" s="409"/>
      <c r="AK24" s="409"/>
    </row>
    <row r="25" spans="1:57" ht="14.4">
      <c r="B25" s="410" t="s">
        <v>29</v>
      </c>
      <c r="C25" s="410"/>
      <c r="D25" s="410"/>
      <c r="E25" s="410"/>
      <c r="F25" s="410"/>
      <c r="G25" s="410"/>
      <c r="H25" s="410"/>
      <c r="I25" s="411">
        <v>6</v>
      </c>
      <c r="J25" s="411"/>
      <c r="K25" s="411"/>
      <c r="L25" s="411"/>
      <c r="M25" s="411">
        <v>1</v>
      </c>
      <c r="N25" s="411"/>
      <c r="O25" s="411"/>
      <c r="P25" s="411">
        <v>0</v>
      </c>
      <c r="Q25" s="411"/>
      <c r="R25" s="411"/>
      <c r="S25" s="411"/>
      <c r="T25" s="411"/>
      <c r="U25" s="411">
        <v>2</v>
      </c>
      <c r="V25" s="411"/>
      <c r="W25" s="411"/>
      <c r="X25" s="411"/>
      <c r="Y25" s="411"/>
      <c r="Z25" s="412">
        <v>0.55000000000000004</v>
      </c>
      <c r="AA25" s="412"/>
      <c r="AB25" s="412"/>
      <c r="AC25" s="412"/>
      <c r="AD25" s="412"/>
      <c r="AE25" s="412"/>
      <c r="AF25" s="409">
        <v>0</v>
      </c>
      <c r="AG25" s="409"/>
      <c r="AH25" s="409"/>
      <c r="AI25" s="409"/>
      <c r="AJ25" s="409"/>
      <c r="AK25" s="409"/>
    </row>
    <row r="26" spans="1:57">
      <c r="B26" s="404"/>
      <c r="C26" s="404"/>
      <c r="D26" s="404"/>
      <c r="E26" s="404"/>
      <c r="F26" s="404"/>
      <c r="G26" s="404"/>
      <c r="H26" s="404"/>
      <c r="I26" s="404"/>
      <c r="J26" s="404"/>
      <c r="K26" s="404"/>
      <c r="L26" s="404"/>
      <c r="M26" s="404"/>
      <c r="N26" s="404"/>
      <c r="O26" s="404"/>
      <c r="P26" s="404"/>
      <c r="Q26" s="404"/>
      <c r="R26" s="404"/>
      <c r="S26" s="404"/>
      <c r="T26" s="404"/>
      <c r="U26" s="404"/>
      <c r="V26" s="404"/>
      <c r="W26" s="404"/>
      <c r="X26" s="404"/>
      <c r="Y26" s="404"/>
      <c r="Z26" s="404"/>
      <c r="AA26" s="404"/>
      <c r="AB26" s="404"/>
      <c r="AC26" s="404"/>
      <c r="AD26" s="404"/>
      <c r="AE26" s="404"/>
      <c r="AF26" s="404"/>
      <c r="AG26" s="404"/>
      <c r="AH26" s="404"/>
      <c r="AI26" s="404"/>
      <c r="AJ26" s="404"/>
      <c r="AK26" s="404"/>
    </row>
    <row r="27" spans="1:57" ht="14.4">
      <c r="B27" s="405" t="s">
        <v>30</v>
      </c>
      <c r="C27" s="405"/>
      <c r="D27" s="405"/>
      <c r="E27" s="405"/>
      <c r="F27" s="405"/>
      <c r="G27" s="405"/>
      <c r="H27" s="405"/>
      <c r="I27" s="3" t="s">
        <v>31</v>
      </c>
      <c r="J27" s="4"/>
      <c r="K27" s="406" t="s">
        <v>32</v>
      </c>
      <c r="L27" s="406"/>
      <c r="M27" s="406"/>
      <c r="N27" s="406"/>
      <c r="O27" s="406"/>
      <c r="P27" s="406" t="s">
        <v>33</v>
      </c>
      <c r="Q27" s="406"/>
      <c r="R27" s="406"/>
      <c r="S27" s="406"/>
      <c r="T27" s="406"/>
      <c r="U27" s="406"/>
      <c r="V27" s="406"/>
      <c r="W27" s="406"/>
      <c r="X27" s="406"/>
      <c r="Y27" s="406"/>
      <c r="Z27" s="407" t="s">
        <v>34</v>
      </c>
      <c r="AA27" s="407"/>
      <c r="AB27" s="407"/>
      <c r="AC27" s="407"/>
      <c r="AD27" s="407"/>
      <c r="AE27" s="407"/>
      <c r="AF27" s="408" t="s">
        <v>35</v>
      </c>
      <c r="AG27" s="408"/>
      <c r="AH27" s="408"/>
      <c r="AI27" s="408"/>
      <c r="AJ27" s="408"/>
      <c r="AK27" s="408"/>
    </row>
    <row r="28" spans="1:57" ht="14.4">
      <c r="B28" s="405"/>
      <c r="C28" s="405"/>
      <c r="D28" s="405"/>
      <c r="E28" s="405"/>
      <c r="F28" s="405"/>
      <c r="G28" s="405"/>
      <c r="H28" s="405"/>
      <c r="I28" s="208" t="s">
        <v>28</v>
      </c>
      <c r="J28" s="208" t="s">
        <v>29</v>
      </c>
      <c r="K28" s="406" t="s">
        <v>28</v>
      </c>
      <c r="L28" s="406"/>
      <c r="M28" s="406" t="s">
        <v>29</v>
      </c>
      <c r="N28" s="406"/>
      <c r="O28" s="406"/>
      <c r="P28" s="406" t="s">
        <v>28</v>
      </c>
      <c r="Q28" s="406"/>
      <c r="R28" s="406"/>
      <c r="S28" s="406"/>
      <c r="T28" s="406"/>
      <c r="U28" s="406" t="s">
        <v>29</v>
      </c>
      <c r="V28" s="406"/>
      <c r="W28" s="406"/>
      <c r="X28" s="406"/>
      <c r="Y28" s="406"/>
      <c r="Z28" s="407"/>
      <c r="AA28" s="407"/>
      <c r="AB28" s="407"/>
      <c r="AC28" s="407"/>
      <c r="AD28" s="407"/>
      <c r="AE28" s="407"/>
      <c r="AF28" s="408"/>
      <c r="AG28" s="408"/>
      <c r="AH28" s="408"/>
      <c r="AI28" s="408"/>
      <c r="AJ28" s="408"/>
      <c r="AK28" s="408"/>
    </row>
    <row r="29" spans="1:57" ht="14.4">
      <c r="A29" s="78" t="s">
        <v>36</v>
      </c>
      <c r="B29" s="403" t="s">
        <v>37</v>
      </c>
      <c r="C29" s="403"/>
      <c r="D29" s="403"/>
      <c r="E29" s="403"/>
      <c r="F29" s="403"/>
      <c r="G29" s="403"/>
      <c r="H29" s="403"/>
      <c r="I29" s="401"/>
      <c r="J29" s="401"/>
      <c r="K29" s="401"/>
      <c r="L29" s="401"/>
      <c r="M29" s="401"/>
      <c r="N29" s="401"/>
      <c r="O29" s="401"/>
      <c r="P29" s="401"/>
      <c r="Q29" s="401"/>
      <c r="R29" s="401"/>
      <c r="S29" s="401"/>
      <c r="T29" s="401"/>
      <c r="U29" s="401"/>
      <c r="V29" s="401"/>
      <c r="W29" s="401"/>
      <c r="X29" s="401"/>
      <c r="Y29" s="401"/>
      <c r="Z29" s="401"/>
      <c r="AA29" s="401"/>
      <c r="AB29" s="401"/>
      <c r="AC29" s="401"/>
      <c r="AD29" s="401"/>
      <c r="AE29" s="401"/>
      <c r="AF29" s="402"/>
      <c r="AG29" s="402"/>
      <c r="AH29" s="402"/>
      <c r="AI29" s="402"/>
      <c r="AJ29" s="402"/>
      <c r="AK29" s="402"/>
    </row>
    <row r="30" spans="1:57" ht="74.25" customHeight="1">
      <c r="A30" s="79">
        <v>4</v>
      </c>
      <c r="B30" s="393" t="s">
        <v>38</v>
      </c>
      <c r="C30" s="393"/>
      <c r="D30" s="393"/>
      <c r="E30" s="393"/>
      <c r="F30" s="393"/>
      <c r="G30" s="393"/>
      <c r="H30" s="393"/>
      <c r="I30" s="5">
        <v>0</v>
      </c>
      <c r="J30" s="5">
        <v>0</v>
      </c>
      <c r="K30" s="394">
        <v>0</v>
      </c>
      <c r="L30" s="394"/>
      <c r="M30" s="394">
        <v>0</v>
      </c>
      <c r="N30" s="394"/>
      <c r="O30" s="394"/>
      <c r="P30" s="394">
        <v>0.92</v>
      </c>
      <c r="Q30" s="394"/>
      <c r="R30" s="394"/>
      <c r="S30" s="394"/>
      <c r="T30" s="394"/>
      <c r="U30" s="394">
        <v>0.92</v>
      </c>
      <c r="V30" s="394"/>
      <c r="W30" s="394"/>
      <c r="X30" s="394"/>
      <c r="Y30" s="394"/>
      <c r="Z30" s="396">
        <f t="shared" ref="Z30:Z42" si="0">+P30-U30</f>
        <v>0</v>
      </c>
      <c r="AA30" s="396"/>
      <c r="AB30" s="396"/>
      <c r="AC30" s="396"/>
      <c r="AD30" s="396"/>
      <c r="AE30" s="396"/>
      <c r="AF30" s="397" t="s">
        <v>405</v>
      </c>
      <c r="AG30" s="397"/>
      <c r="AH30" s="397"/>
      <c r="AI30" s="397"/>
      <c r="AJ30" s="397"/>
      <c r="AK30" s="397"/>
      <c r="AN30" s="84"/>
      <c r="AO30" s="84"/>
      <c r="AP30" s="83"/>
      <c r="AQ30" s="84"/>
    </row>
    <row r="31" spans="1:57" s="217" customFormat="1" ht="86.25" customHeight="1">
      <c r="A31" s="216">
        <v>7</v>
      </c>
      <c r="B31" s="393" t="s">
        <v>39</v>
      </c>
      <c r="C31" s="393"/>
      <c r="D31" s="393"/>
      <c r="E31" s="393"/>
      <c r="F31" s="393"/>
      <c r="G31" s="393"/>
      <c r="H31" s="393"/>
      <c r="I31" s="227">
        <v>0</v>
      </c>
      <c r="J31" s="227">
        <v>0</v>
      </c>
      <c r="K31" s="394">
        <v>0</v>
      </c>
      <c r="L31" s="394"/>
      <c r="M31" s="394">
        <v>0</v>
      </c>
      <c r="N31" s="394"/>
      <c r="O31" s="394"/>
      <c r="P31" s="394">
        <v>0.9</v>
      </c>
      <c r="Q31" s="394"/>
      <c r="R31" s="394"/>
      <c r="S31" s="394"/>
      <c r="T31" s="394"/>
      <c r="U31" s="394">
        <v>0.9</v>
      </c>
      <c r="V31" s="394"/>
      <c r="W31" s="394"/>
      <c r="X31" s="394"/>
      <c r="Y31" s="394"/>
      <c r="Z31" s="394">
        <f t="shared" si="0"/>
        <v>0</v>
      </c>
      <c r="AA31" s="394"/>
      <c r="AB31" s="394"/>
      <c r="AC31" s="394"/>
      <c r="AD31" s="394"/>
      <c r="AE31" s="394"/>
      <c r="AF31" s="395" t="s">
        <v>406</v>
      </c>
      <c r="AG31" s="395"/>
      <c r="AH31" s="395"/>
      <c r="AI31" s="395"/>
      <c r="AJ31" s="395"/>
      <c r="AK31" s="395"/>
      <c r="AN31" s="233"/>
      <c r="AO31" s="233"/>
      <c r="AP31" s="233"/>
      <c r="AQ31" s="233"/>
      <c r="AR31" s="228"/>
      <c r="AS31" s="228"/>
      <c r="AT31" s="228"/>
      <c r="AU31" s="228"/>
      <c r="AV31" s="228"/>
      <c r="AW31" s="228"/>
      <c r="AX31" s="228"/>
      <c r="AY31" s="228"/>
      <c r="AZ31" s="228"/>
      <c r="BA31" s="228"/>
      <c r="BB31" s="228"/>
      <c r="BC31" s="228"/>
      <c r="BD31" s="228"/>
      <c r="BE31" s="228"/>
    </row>
    <row r="32" spans="1:57" ht="112.5" customHeight="1">
      <c r="A32" s="79">
        <v>8</v>
      </c>
      <c r="B32" s="393" t="s">
        <v>40</v>
      </c>
      <c r="C32" s="393"/>
      <c r="D32" s="393"/>
      <c r="E32" s="393"/>
      <c r="F32" s="393"/>
      <c r="G32" s="393"/>
      <c r="H32" s="393"/>
      <c r="I32" s="5">
        <v>0</v>
      </c>
      <c r="J32" s="5">
        <v>0</v>
      </c>
      <c r="K32" s="394">
        <v>0</v>
      </c>
      <c r="L32" s="394"/>
      <c r="M32" s="394">
        <v>0</v>
      </c>
      <c r="N32" s="394"/>
      <c r="O32" s="394"/>
      <c r="P32" s="394">
        <v>1</v>
      </c>
      <c r="Q32" s="394"/>
      <c r="R32" s="394"/>
      <c r="S32" s="394"/>
      <c r="T32" s="394"/>
      <c r="U32" s="394">
        <v>1</v>
      </c>
      <c r="V32" s="394"/>
      <c r="W32" s="394"/>
      <c r="X32" s="394"/>
      <c r="Y32" s="394"/>
      <c r="Z32" s="396">
        <f t="shared" si="0"/>
        <v>0</v>
      </c>
      <c r="AA32" s="396"/>
      <c r="AB32" s="396"/>
      <c r="AC32" s="396"/>
      <c r="AD32" s="396"/>
      <c r="AE32" s="396"/>
      <c r="AF32" s="397" t="s">
        <v>358</v>
      </c>
      <c r="AG32" s="397"/>
      <c r="AH32" s="397"/>
      <c r="AI32" s="397"/>
      <c r="AJ32" s="397"/>
      <c r="AK32" s="397"/>
      <c r="AN32" s="83"/>
      <c r="AO32" s="83"/>
      <c r="AP32" s="83"/>
      <c r="AQ32" s="83"/>
    </row>
    <row r="33" spans="1:57" ht="104.25" customHeight="1">
      <c r="A33" s="79">
        <v>9</v>
      </c>
      <c r="B33" s="393" t="s">
        <v>41</v>
      </c>
      <c r="C33" s="393"/>
      <c r="D33" s="393"/>
      <c r="E33" s="393"/>
      <c r="F33" s="393"/>
      <c r="G33" s="393"/>
      <c r="H33" s="393"/>
      <c r="I33" s="5">
        <v>0</v>
      </c>
      <c r="J33" s="5">
        <v>0</v>
      </c>
      <c r="K33" s="394">
        <v>0</v>
      </c>
      <c r="L33" s="394"/>
      <c r="M33" s="394">
        <v>0</v>
      </c>
      <c r="N33" s="394"/>
      <c r="O33" s="394"/>
      <c r="P33" s="394">
        <v>0.8</v>
      </c>
      <c r="Q33" s="394"/>
      <c r="R33" s="394"/>
      <c r="S33" s="394"/>
      <c r="T33" s="394"/>
      <c r="U33" s="394">
        <v>0.8</v>
      </c>
      <c r="V33" s="394"/>
      <c r="W33" s="394"/>
      <c r="X33" s="394"/>
      <c r="Y33" s="394"/>
      <c r="Z33" s="396">
        <f t="shared" si="0"/>
        <v>0</v>
      </c>
      <c r="AA33" s="396"/>
      <c r="AB33" s="396"/>
      <c r="AC33" s="396"/>
      <c r="AD33" s="396"/>
      <c r="AE33" s="396"/>
      <c r="AF33" s="397" t="s">
        <v>371</v>
      </c>
      <c r="AG33" s="397"/>
      <c r="AH33" s="397"/>
      <c r="AI33" s="397"/>
      <c r="AJ33" s="397"/>
      <c r="AK33" s="397"/>
      <c r="AN33" s="84"/>
      <c r="AO33" s="84"/>
      <c r="AP33" s="84"/>
      <c r="AQ33" s="84"/>
    </row>
    <row r="34" spans="1:57" ht="120" customHeight="1">
      <c r="A34" s="241">
        <v>11</v>
      </c>
      <c r="B34" s="393" t="s">
        <v>366</v>
      </c>
      <c r="C34" s="393"/>
      <c r="D34" s="393"/>
      <c r="E34" s="393"/>
      <c r="F34" s="393"/>
      <c r="G34" s="393"/>
      <c r="H34" s="393"/>
      <c r="I34" s="227">
        <v>0</v>
      </c>
      <c r="J34" s="227">
        <v>0</v>
      </c>
      <c r="K34" s="394">
        <v>0</v>
      </c>
      <c r="L34" s="394"/>
      <c r="M34" s="394">
        <v>0</v>
      </c>
      <c r="N34" s="394"/>
      <c r="O34" s="394"/>
      <c r="P34" s="394">
        <v>1</v>
      </c>
      <c r="Q34" s="394"/>
      <c r="R34" s="394"/>
      <c r="S34" s="394"/>
      <c r="T34" s="394"/>
      <c r="U34" s="394">
        <v>1</v>
      </c>
      <c r="V34" s="394"/>
      <c r="W34" s="394"/>
      <c r="X34" s="394"/>
      <c r="Y34" s="394"/>
      <c r="Z34" s="394">
        <f t="shared" si="0"/>
        <v>0</v>
      </c>
      <c r="AA34" s="394"/>
      <c r="AB34" s="394"/>
      <c r="AC34" s="394"/>
      <c r="AD34" s="394"/>
      <c r="AE34" s="394"/>
      <c r="AF34" s="395" t="s">
        <v>367</v>
      </c>
      <c r="AG34" s="395"/>
      <c r="AH34" s="395"/>
      <c r="AI34" s="395"/>
      <c r="AJ34" s="395"/>
      <c r="AK34" s="395"/>
      <c r="AN34" s="84"/>
      <c r="AO34" s="84"/>
      <c r="AP34" s="84"/>
      <c r="AQ34" s="84"/>
    </row>
    <row r="35" spans="1:57" s="217" customFormat="1" ht="76.5" customHeight="1">
      <c r="A35" s="216">
        <v>13</v>
      </c>
      <c r="B35" s="393" t="s">
        <v>353</v>
      </c>
      <c r="C35" s="393"/>
      <c r="D35" s="393"/>
      <c r="E35" s="393"/>
      <c r="F35" s="393"/>
      <c r="G35" s="393"/>
      <c r="H35" s="393"/>
      <c r="I35" s="227">
        <v>0.1</v>
      </c>
      <c r="J35" s="227">
        <v>0.1</v>
      </c>
      <c r="K35" s="394">
        <v>0</v>
      </c>
      <c r="L35" s="394"/>
      <c r="M35" s="394">
        <v>0</v>
      </c>
      <c r="N35" s="394"/>
      <c r="O35" s="394"/>
      <c r="P35" s="394">
        <v>1</v>
      </c>
      <c r="Q35" s="394"/>
      <c r="R35" s="394"/>
      <c r="S35" s="394"/>
      <c r="T35" s="394"/>
      <c r="U35" s="394">
        <v>1</v>
      </c>
      <c r="V35" s="394"/>
      <c r="W35" s="394"/>
      <c r="X35" s="394"/>
      <c r="Y35" s="394"/>
      <c r="Z35" s="394">
        <f t="shared" si="0"/>
        <v>0</v>
      </c>
      <c r="AA35" s="394"/>
      <c r="AB35" s="394"/>
      <c r="AC35" s="394"/>
      <c r="AD35" s="394"/>
      <c r="AE35" s="394"/>
      <c r="AF35" s="395" t="s">
        <v>368</v>
      </c>
      <c r="AG35" s="395"/>
      <c r="AH35" s="395"/>
      <c r="AI35" s="395"/>
      <c r="AJ35" s="395"/>
      <c r="AK35" s="395"/>
      <c r="AN35" s="233"/>
      <c r="AO35" s="233"/>
      <c r="AP35" s="232"/>
      <c r="AQ35" s="233"/>
      <c r="AR35" s="228"/>
      <c r="AS35" s="228"/>
      <c r="AT35" s="228"/>
      <c r="AU35" s="228"/>
      <c r="AV35" s="228"/>
      <c r="AW35" s="228"/>
      <c r="AX35" s="228"/>
      <c r="AY35" s="228"/>
      <c r="AZ35" s="228"/>
      <c r="BA35" s="228"/>
      <c r="BB35" s="228"/>
      <c r="BC35" s="228"/>
      <c r="BD35" s="228"/>
      <c r="BE35" s="228"/>
    </row>
    <row r="36" spans="1:57" s="212" customFormat="1" ht="60" customHeight="1">
      <c r="A36" s="79"/>
      <c r="B36" s="398" t="s">
        <v>352</v>
      </c>
      <c r="C36" s="399"/>
      <c r="D36" s="399"/>
      <c r="E36" s="399"/>
      <c r="F36" s="399"/>
      <c r="G36" s="399"/>
      <c r="H36" s="400"/>
      <c r="I36" s="211">
        <v>0.05</v>
      </c>
      <c r="J36" s="211">
        <v>0.05</v>
      </c>
      <c r="K36" s="394">
        <v>0.05</v>
      </c>
      <c r="L36" s="394"/>
      <c r="M36" s="394">
        <v>0.05</v>
      </c>
      <c r="N36" s="394"/>
      <c r="O36" s="394"/>
      <c r="P36" s="394">
        <v>0.85</v>
      </c>
      <c r="Q36" s="394"/>
      <c r="R36" s="394"/>
      <c r="S36" s="394"/>
      <c r="T36" s="394"/>
      <c r="U36" s="394">
        <v>0.85</v>
      </c>
      <c r="V36" s="394"/>
      <c r="W36" s="394"/>
      <c r="X36" s="394"/>
      <c r="Y36" s="394"/>
      <c r="Z36" s="396">
        <f t="shared" ref="Z36:Z37" si="1">+P36-U36</f>
        <v>0</v>
      </c>
      <c r="AA36" s="396"/>
      <c r="AB36" s="396"/>
      <c r="AC36" s="396"/>
      <c r="AD36" s="396"/>
      <c r="AE36" s="396"/>
      <c r="AF36" s="397" t="s">
        <v>372</v>
      </c>
      <c r="AG36" s="397"/>
      <c r="AH36" s="397"/>
      <c r="AI36" s="397"/>
      <c r="AJ36" s="397"/>
      <c r="AK36" s="397"/>
      <c r="AN36" s="84"/>
      <c r="AO36" s="84"/>
      <c r="AP36" s="84"/>
      <c r="AQ36" s="84"/>
      <c r="AR36" s="210"/>
      <c r="AS36" s="210"/>
      <c r="AT36" s="210"/>
      <c r="AU36" s="210"/>
      <c r="AV36" s="210"/>
      <c r="AW36" s="210"/>
      <c r="AX36" s="210"/>
      <c r="AY36" s="210"/>
      <c r="AZ36" s="210"/>
      <c r="BA36" s="210"/>
      <c r="BB36" s="210"/>
      <c r="BC36" s="210"/>
      <c r="BD36" s="210"/>
      <c r="BE36" s="210"/>
    </row>
    <row r="37" spans="1:57" s="212" customFormat="1" ht="60" customHeight="1">
      <c r="A37" s="79"/>
      <c r="B37" s="393" t="s">
        <v>356</v>
      </c>
      <c r="C37" s="393"/>
      <c r="D37" s="393"/>
      <c r="E37" s="393"/>
      <c r="F37" s="393"/>
      <c r="G37" s="393"/>
      <c r="H37" s="393"/>
      <c r="I37" s="211">
        <v>0</v>
      </c>
      <c r="J37" s="211">
        <v>0</v>
      </c>
      <c r="K37" s="394">
        <v>0</v>
      </c>
      <c r="L37" s="394"/>
      <c r="M37" s="394">
        <v>0</v>
      </c>
      <c r="N37" s="394"/>
      <c r="O37" s="394"/>
      <c r="P37" s="394">
        <v>0.95</v>
      </c>
      <c r="Q37" s="394"/>
      <c r="R37" s="394"/>
      <c r="S37" s="394"/>
      <c r="T37" s="394"/>
      <c r="U37" s="394">
        <v>0.95</v>
      </c>
      <c r="V37" s="394"/>
      <c r="W37" s="394"/>
      <c r="X37" s="394"/>
      <c r="Y37" s="394"/>
      <c r="Z37" s="396">
        <f t="shared" si="1"/>
        <v>0</v>
      </c>
      <c r="AA37" s="396"/>
      <c r="AB37" s="396"/>
      <c r="AC37" s="396"/>
      <c r="AD37" s="396"/>
      <c r="AE37" s="396"/>
      <c r="AF37" s="397" t="s">
        <v>369</v>
      </c>
      <c r="AG37" s="397"/>
      <c r="AH37" s="397"/>
      <c r="AI37" s="397"/>
      <c r="AJ37" s="397"/>
      <c r="AK37" s="397"/>
      <c r="AN37" s="84"/>
      <c r="AO37" s="84"/>
      <c r="AP37" s="84"/>
      <c r="AQ37" s="84"/>
      <c r="AR37" s="210"/>
      <c r="AS37" s="210"/>
      <c r="AT37" s="210"/>
      <c r="AU37" s="210"/>
      <c r="AV37" s="210"/>
      <c r="AW37" s="210"/>
      <c r="AX37" s="210"/>
      <c r="AY37" s="210"/>
      <c r="AZ37" s="210"/>
      <c r="BA37" s="210"/>
      <c r="BB37" s="210"/>
      <c r="BC37" s="210"/>
      <c r="BD37" s="210"/>
      <c r="BE37" s="210"/>
    </row>
    <row r="38" spans="1:57" s="215" customFormat="1" ht="64.5" customHeight="1">
      <c r="A38" s="79"/>
      <c r="B38" s="393" t="s">
        <v>409</v>
      </c>
      <c r="C38" s="393"/>
      <c r="D38" s="393"/>
      <c r="E38" s="393"/>
      <c r="F38" s="393"/>
      <c r="G38" s="393"/>
      <c r="H38" s="393"/>
      <c r="I38" s="213">
        <v>0</v>
      </c>
      <c r="J38" s="213">
        <v>0</v>
      </c>
      <c r="K38" s="394">
        <v>0.5</v>
      </c>
      <c r="L38" s="394"/>
      <c r="M38" s="394">
        <v>0.5</v>
      </c>
      <c r="N38" s="394"/>
      <c r="O38" s="394"/>
      <c r="P38" s="394">
        <v>0.5</v>
      </c>
      <c r="Q38" s="394"/>
      <c r="R38" s="394"/>
      <c r="S38" s="394"/>
      <c r="T38" s="394"/>
      <c r="U38" s="394">
        <v>0.5</v>
      </c>
      <c r="V38" s="394"/>
      <c r="W38" s="394"/>
      <c r="X38" s="394"/>
      <c r="Y38" s="394"/>
      <c r="Z38" s="396">
        <f t="shared" ref="Z38:Z40" si="2">+P38-U38</f>
        <v>0</v>
      </c>
      <c r="AA38" s="396"/>
      <c r="AB38" s="396"/>
      <c r="AC38" s="396"/>
      <c r="AD38" s="396"/>
      <c r="AE38" s="396"/>
      <c r="AF38" s="397" t="s">
        <v>410</v>
      </c>
      <c r="AG38" s="397"/>
      <c r="AH38" s="397"/>
      <c r="AI38" s="397"/>
      <c r="AJ38" s="397"/>
      <c r="AK38" s="397"/>
      <c r="AN38" s="84"/>
      <c r="AO38" s="84"/>
      <c r="AP38" s="84"/>
      <c r="AQ38" s="84"/>
      <c r="AR38" s="214"/>
      <c r="AS38" s="214"/>
      <c r="AT38" s="214"/>
      <c r="AU38" s="214"/>
      <c r="AV38" s="214"/>
      <c r="AW38" s="214"/>
      <c r="AX38" s="214"/>
      <c r="AY38" s="214"/>
      <c r="AZ38" s="214"/>
      <c r="BA38" s="214"/>
      <c r="BB38" s="214"/>
      <c r="BC38" s="214"/>
      <c r="BD38" s="214"/>
      <c r="BE38" s="214"/>
    </row>
    <row r="39" spans="1:57" s="285" customFormat="1" ht="64.5" customHeight="1">
      <c r="A39" s="79"/>
      <c r="B39" s="393" t="s">
        <v>377</v>
      </c>
      <c r="C39" s="393"/>
      <c r="D39" s="393"/>
      <c r="E39" s="393"/>
      <c r="F39" s="393"/>
      <c r="G39" s="393"/>
      <c r="H39" s="393"/>
      <c r="I39" s="283">
        <v>0</v>
      </c>
      <c r="J39" s="283">
        <v>0</v>
      </c>
      <c r="K39" s="394">
        <v>0</v>
      </c>
      <c r="L39" s="394"/>
      <c r="M39" s="394">
        <v>0</v>
      </c>
      <c r="N39" s="394"/>
      <c r="O39" s="394"/>
      <c r="P39" s="394">
        <v>0.9</v>
      </c>
      <c r="Q39" s="394"/>
      <c r="R39" s="394"/>
      <c r="S39" s="394"/>
      <c r="T39" s="394"/>
      <c r="U39" s="394">
        <v>0.9</v>
      </c>
      <c r="V39" s="394"/>
      <c r="W39" s="394"/>
      <c r="X39" s="394"/>
      <c r="Y39" s="394"/>
      <c r="Z39" s="394">
        <f t="shared" ref="Z39" si="3">+P39-U39</f>
        <v>0</v>
      </c>
      <c r="AA39" s="394"/>
      <c r="AB39" s="394"/>
      <c r="AC39" s="394"/>
      <c r="AD39" s="394"/>
      <c r="AE39" s="394"/>
      <c r="AF39" s="395" t="s">
        <v>378</v>
      </c>
      <c r="AG39" s="395"/>
      <c r="AH39" s="395"/>
      <c r="AI39" s="395"/>
      <c r="AJ39" s="395"/>
      <c r="AK39" s="395"/>
      <c r="AN39" s="84"/>
      <c r="AO39" s="84"/>
      <c r="AP39" s="84"/>
      <c r="AQ39" s="84"/>
      <c r="AR39" s="284"/>
      <c r="AS39" s="284"/>
      <c r="AT39" s="284"/>
      <c r="AU39" s="284"/>
      <c r="AV39" s="284"/>
      <c r="AW39" s="284"/>
      <c r="AX39" s="284"/>
      <c r="AY39" s="284"/>
      <c r="AZ39" s="284"/>
      <c r="BA39" s="284"/>
      <c r="BB39" s="284"/>
      <c r="BC39" s="284"/>
      <c r="BD39" s="284"/>
      <c r="BE39" s="284"/>
    </row>
    <row r="40" spans="1:57" s="244" customFormat="1" ht="64.5" customHeight="1">
      <c r="A40" s="216">
        <v>15</v>
      </c>
      <c r="B40" s="393" t="s">
        <v>391</v>
      </c>
      <c r="C40" s="393"/>
      <c r="D40" s="393"/>
      <c r="E40" s="393"/>
      <c r="F40" s="393"/>
      <c r="G40" s="393"/>
      <c r="H40" s="393"/>
      <c r="I40" s="242">
        <v>0.1</v>
      </c>
      <c r="J40" s="242">
        <v>0.1</v>
      </c>
      <c r="K40" s="394">
        <v>0.1</v>
      </c>
      <c r="L40" s="394"/>
      <c r="M40" s="394">
        <v>0.1</v>
      </c>
      <c r="N40" s="394"/>
      <c r="O40" s="394"/>
      <c r="P40" s="394">
        <v>0.75</v>
      </c>
      <c r="Q40" s="394"/>
      <c r="R40" s="394"/>
      <c r="S40" s="394"/>
      <c r="T40" s="394"/>
      <c r="U40" s="394">
        <v>0.75</v>
      </c>
      <c r="V40" s="394"/>
      <c r="W40" s="394"/>
      <c r="X40" s="394"/>
      <c r="Y40" s="394"/>
      <c r="Z40" s="394">
        <f t="shared" si="2"/>
        <v>0</v>
      </c>
      <c r="AA40" s="394"/>
      <c r="AB40" s="394"/>
      <c r="AC40" s="394"/>
      <c r="AD40" s="394"/>
      <c r="AE40" s="394"/>
      <c r="AF40" s="395" t="s">
        <v>411</v>
      </c>
      <c r="AG40" s="395"/>
      <c r="AH40" s="395"/>
      <c r="AI40" s="395"/>
      <c r="AJ40" s="395"/>
      <c r="AK40" s="395"/>
      <c r="AN40" s="84"/>
      <c r="AO40" s="84"/>
      <c r="AP40" s="84"/>
      <c r="AQ40" s="84"/>
      <c r="AR40" s="243"/>
      <c r="AS40" s="243"/>
      <c r="AT40" s="243"/>
      <c r="AU40" s="243"/>
      <c r="AV40" s="243"/>
      <c r="AW40" s="243"/>
      <c r="AX40" s="243"/>
      <c r="AY40" s="243"/>
      <c r="AZ40" s="243"/>
      <c r="BA40" s="243"/>
      <c r="BB40" s="243"/>
      <c r="BC40" s="243"/>
      <c r="BD40" s="243"/>
      <c r="BE40" s="243"/>
    </row>
    <row r="41" spans="1:57" s="217" customFormat="1" ht="105" customHeight="1">
      <c r="A41" s="216">
        <v>15</v>
      </c>
      <c r="B41" s="393" t="s">
        <v>42</v>
      </c>
      <c r="C41" s="393"/>
      <c r="D41" s="393"/>
      <c r="E41" s="393"/>
      <c r="F41" s="393"/>
      <c r="G41" s="393"/>
      <c r="H41" s="393"/>
      <c r="I41" s="227">
        <v>0</v>
      </c>
      <c r="J41" s="227">
        <v>0</v>
      </c>
      <c r="K41" s="394">
        <v>0</v>
      </c>
      <c r="L41" s="394"/>
      <c r="M41" s="394">
        <v>0</v>
      </c>
      <c r="N41" s="394"/>
      <c r="O41" s="394"/>
      <c r="P41" s="394">
        <v>1</v>
      </c>
      <c r="Q41" s="394"/>
      <c r="R41" s="394"/>
      <c r="S41" s="394"/>
      <c r="T41" s="394"/>
      <c r="U41" s="394">
        <v>1</v>
      </c>
      <c r="V41" s="394"/>
      <c r="W41" s="394"/>
      <c r="X41" s="394"/>
      <c r="Y41" s="394"/>
      <c r="Z41" s="394">
        <f t="shared" si="0"/>
        <v>0</v>
      </c>
      <c r="AA41" s="394"/>
      <c r="AB41" s="394"/>
      <c r="AC41" s="394"/>
      <c r="AD41" s="394"/>
      <c r="AE41" s="394"/>
      <c r="AF41" s="395" t="s">
        <v>373</v>
      </c>
      <c r="AG41" s="395"/>
      <c r="AH41" s="395"/>
      <c r="AI41" s="395"/>
      <c r="AJ41" s="395"/>
      <c r="AK41" s="395"/>
      <c r="AN41" s="233"/>
      <c r="AO41" s="233"/>
      <c r="AP41" s="233"/>
      <c r="AQ41" s="233"/>
      <c r="AR41" s="228"/>
      <c r="AS41" s="228"/>
      <c r="AT41" s="228"/>
      <c r="AU41" s="228"/>
      <c r="AV41" s="228"/>
      <c r="AW41" s="228"/>
      <c r="AX41" s="228"/>
      <c r="AY41" s="228"/>
      <c r="AZ41" s="228"/>
      <c r="BA41" s="228"/>
      <c r="BB41" s="228"/>
      <c r="BC41" s="228"/>
      <c r="BD41" s="228"/>
      <c r="BE41" s="228"/>
    </row>
    <row r="42" spans="1:57" s="217" customFormat="1" ht="123" customHeight="1" thickBot="1">
      <c r="A42" s="216">
        <v>16</v>
      </c>
      <c r="B42" s="391" t="s">
        <v>407</v>
      </c>
      <c r="C42" s="391"/>
      <c r="D42" s="391"/>
      <c r="E42" s="391"/>
      <c r="F42" s="391"/>
      <c r="G42" s="391"/>
      <c r="H42" s="391"/>
      <c r="I42" s="227">
        <v>0</v>
      </c>
      <c r="J42" s="227">
        <v>0</v>
      </c>
      <c r="K42" s="392">
        <v>0.1</v>
      </c>
      <c r="L42" s="392"/>
      <c r="M42" s="392">
        <v>0.1</v>
      </c>
      <c r="N42" s="392"/>
      <c r="O42" s="392"/>
      <c r="P42" s="392">
        <v>0.1</v>
      </c>
      <c r="Q42" s="392"/>
      <c r="R42" s="392"/>
      <c r="S42" s="392"/>
      <c r="T42" s="392"/>
      <c r="U42" s="392">
        <v>0.1</v>
      </c>
      <c r="V42" s="392"/>
      <c r="W42" s="392"/>
      <c r="X42" s="392"/>
      <c r="Y42" s="392"/>
      <c r="Z42" s="392">
        <f t="shared" si="0"/>
        <v>0</v>
      </c>
      <c r="AA42" s="392"/>
      <c r="AB42" s="392"/>
      <c r="AC42" s="392"/>
      <c r="AD42" s="392"/>
      <c r="AE42" s="392"/>
      <c r="AF42" s="386" t="s">
        <v>408</v>
      </c>
      <c r="AG42" s="386"/>
      <c r="AH42" s="386"/>
      <c r="AI42" s="386"/>
      <c r="AJ42" s="386"/>
      <c r="AK42" s="386"/>
      <c r="AN42" s="232"/>
      <c r="AO42" s="232"/>
      <c r="AP42" s="232"/>
      <c r="AQ42" s="232"/>
      <c r="AR42" s="228"/>
      <c r="AS42" s="228"/>
      <c r="AT42" s="228"/>
      <c r="AU42" s="228"/>
      <c r="AV42" s="228"/>
      <c r="AW42" s="228"/>
      <c r="AX42" s="228"/>
      <c r="AY42" s="228"/>
      <c r="AZ42" s="228"/>
      <c r="BA42" s="228"/>
      <c r="BB42" s="228"/>
      <c r="BC42" s="228"/>
      <c r="BD42" s="228"/>
      <c r="BE42" s="228"/>
    </row>
    <row r="43" spans="1:57" ht="15" thickBot="1">
      <c r="B43" s="387"/>
      <c r="C43" s="387"/>
      <c r="D43" s="387"/>
      <c r="E43" s="387"/>
      <c r="F43" s="387"/>
      <c r="G43" s="387"/>
      <c r="H43" s="387"/>
      <c r="I43" s="388"/>
      <c r="J43" s="388"/>
      <c r="K43" s="388"/>
      <c r="L43" s="388"/>
      <c r="M43" s="388"/>
      <c r="N43" s="388"/>
      <c r="O43" s="388"/>
      <c r="P43" s="388"/>
      <c r="Q43" s="388"/>
      <c r="R43" s="388"/>
      <c r="S43" s="388"/>
      <c r="T43" s="388"/>
      <c r="U43" s="388"/>
      <c r="V43" s="388"/>
      <c r="W43" s="388"/>
      <c r="X43" s="388"/>
      <c r="Y43" s="388"/>
      <c r="Z43" s="389"/>
      <c r="AA43" s="389"/>
      <c r="AB43" s="389"/>
      <c r="AC43" s="389"/>
      <c r="AD43" s="389"/>
      <c r="AE43" s="389"/>
      <c r="AF43" s="390"/>
      <c r="AG43" s="390"/>
      <c r="AH43" s="390"/>
      <c r="AI43" s="390"/>
      <c r="AJ43" s="390"/>
      <c r="AK43" s="390"/>
      <c r="AN43" s="84"/>
      <c r="AO43" s="84"/>
      <c r="AP43" s="84"/>
      <c r="AQ43" s="84"/>
    </row>
    <row r="44" spans="1:57" ht="14.4" thickBot="1">
      <c r="B44" s="385" t="s">
        <v>43</v>
      </c>
      <c r="C44" s="385"/>
      <c r="D44" s="385"/>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85"/>
      <c r="AI44" s="385"/>
      <c r="AJ44" s="385"/>
      <c r="AK44" s="385"/>
    </row>
    <row r="45" spans="1:57" ht="15" thickBot="1">
      <c r="B45" s="377" t="s">
        <v>44</v>
      </c>
      <c r="C45" s="377"/>
      <c r="D45" s="378" t="s">
        <v>45</v>
      </c>
      <c r="E45" s="378"/>
      <c r="F45" s="378"/>
      <c r="G45" s="378"/>
      <c r="H45" s="378"/>
      <c r="I45" s="378"/>
      <c r="J45" s="378"/>
      <c r="K45" s="378"/>
      <c r="L45" s="378"/>
      <c r="M45" s="378"/>
      <c r="N45" s="378"/>
      <c r="O45" s="378"/>
      <c r="P45" s="379" t="s">
        <v>46</v>
      </c>
      <c r="Q45" s="379"/>
      <c r="R45" s="379"/>
      <c r="S45" s="379"/>
      <c r="T45" s="379"/>
      <c r="U45" s="380">
        <v>1</v>
      </c>
      <c r="V45" s="380"/>
      <c r="W45" s="380"/>
      <c r="X45" s="380"/>
      <c r="Y45" s="380"/>
      <c r="Z45" s="381" t="s">
        <v>47</v>
      </c>
      <c r="AA45" s="381"/>
      <c r="AB45" s="381"/>
      <c r="AC45" s="381"/>
      <c r="AD45" s="382"/>
      <c r="AE45" s="382"/>
      <c r="AF45" s="382"/>
      <c r="AG45" s="382"/>
      <c r="AH45" s="382"/>
      <c r="AI45" s="382"/>
      <c r="AJ45" s="382"/>
      <c r="AK45" s="382"/>
    </row>
    <row r="46" spans="1:57" ht="14.4">
      <c r="B46" s="384">
        <v>3</v>
      </c>
      <c r="C46" s="384"/>
      <c r="D46" s="372" t="s">
        <v>48</v>
      </c>
      <c r="E46" s="372"/>
      <c r="F46" s="372"/>
      <c r="G46" s="372"/>
      <c r="H46" s="372"/>
      <c r="I46" s="372"/>
      <c r="J46" s="372"/>
      <c r="K46" s="372"/>
      <c r="L46" s="372"/>
      <c r="M46" s="372"/>
      <c r="N46" s="372"/>
      <c r="O46" s="372"/>
      <c r="P46" s="373" t="s">
        <v>49</v>
      </c>
      <c r="Q46" s="373"/>
      <c r="R46" s="373"/>
      <c r="S46" s="373"/>
      <c r="T46" s="373"/>
      <c r="U46" s="374">
        <v>0.95</v>
      </c>
      <c r="V46" s="374"/>
      <c r="W46" s="374"/>
      <c r="X46" s="374"/>
      <c r="Y46" s="374"/>
      <c r="Z46" s="375" t="s">
        <v>50</v>
      </c>
      <c r="AA46" s="375"/>
      <c r="AB46" s="375"/>
      <c r="AC46" s="375"/>
      <c r="AD46" s="376">
        <v>44150</v>
      </c>
      <c r="AE46" s="376"/>
      <c r="AF46" s="376"/>
      <c r="AG46" s="376"/>
      <c r="AH46" s="376"/>
      <c r="AI46" s="376"/>
      <c r="AJ46" s="376"/>
      <c r="AK46" s="376"/>
    </row>
    <row r="47" spans="1:57">
      <c r="B47" s="320" t="s">
        <v>51</v>
      </c>
      <c r="C47" s="320"/>
      <c r="D47" s="320"/>
      <c r="E47" s="320"/>
      <c r="F47" s="320"/>
      <c r="G47" s="320"/>
      <c r="H47" s="320"/>
      <c r="I47" s="320"/>
      <c r="J47" s="320"/>
      <c r="K47" s="320"/>
      <c r="L47" s="320"/>
      <c r="M47" s="322" t="s">
        <v>52</v>
      </c>
      <c r="N47" s="322"/>
      <c r="O47" s="322"/>
      <c r="P47" s="322"/>
      <c r="Q47" s="322"/>
      <c r="R47" s="322"/>
      <c r="S47" s="322"/>
      <c r="T47" s="322"/>
      <c r="U47" s="322" t="s">
        <v>53</v>
      </c>
      <c r="V47" s="322"/>
      <c r="W47" s="322"/>
      <c r="X47" s="322"/>
      <c r="Y47" s="322"/>
      <c r="Z47" s="322"/>
      <c r="AA47" s="322"/>
      <c r="AB47" s="322" t="s">
        <v>54</v>
      </c>
      <c r="AC47" s="322"/>
      <c r="AD47" s="322"/>
      <c r="AE47" s="322"/>
      <c r="AF47" s="322"/>
      <c r="AG47" s="341" t="s">
        <v>55</v>
      </c>
      <c r="AH47" s="341"/>
      <c r="AI47" s="341"/>
      <c r="AJ47" s="341"/>
      <c r="AK47" s="341"/>
    </row>
    <row r="48" spans="1:57" ht="15" customHeight="1" thickBot="1">
      <c r="B48" s="367" t="s">
        <v>359</v>
      </c>
      <c r="C48" s="367"/>
      <c r="D48" s="367"/>
      <c r="E48" s="367"/>
      <c r="F48" s="367"/>
      <c r="G48" s="367"/>
      <c r="H48" s="367"/>
      <c r="I48" s="367"/>
      <c r="J48" s="367"/>
      <c r="K48" s="367"/>
      <c r="L48" s="367"/>
      <c r="M48" s="368" t="s">
        <v>354</v>
      </c>
      <c r="N48" s="368"/>
      <c r="O48" s="368"/>
      <c r="P48" s="368"/>
      <c r="Q48" s="368"/>
      <c r="R48" s="368"/>
      <c r="S48" s="368"/>
      <c r="T48" s="368"/>
      <c r="U48" s="368" t="s">
        <v>355</v>
      </c>
      <c r="V48" s="368"/>
      <c r="W48" s="368"/>
      <c r="X48" s="368"/>
      <c r="Y48" s="368"/>
      <c r="Z48" s="368"/>
      <c r="AA48" s="368"/>
      <c r="AB48" s="383">
        <v>44150</v>
      </c>
      <c r="AC48" s="383"/>
      <c r="AD48" s="383"/>
      <c r="AE48" s="383"/>
      <c r="AF48" s="383"/>
      <c r="AG48" s="370"/>
      <c r="AH48" s="370"/>
      <c r="AI48" s="370"/>
      <c r="AJ48" s="370"/>
      <c r="AK48" s="370"/>
    </row>
    <row r="49" spans="2:1024" ht="14.4" thickBot="1">
      <c r="B49" s="367"/>
      <c r="C49" s="367"/>
      <c r="D49" s="367"/>
      <c r="E49" s="367"/>
      <c r="F49" s="367"/>
      <c r="G49" s="367"/>
      <c r="H49" s="367"/>
      <c r="I49" s="367"/>
      <c r="J49" s="367"/>
      <c r="K49" s="367"/>
      <c r="L49" s="367"/>
      <c r="M49" s="368"/>
      <c r="N49" s="368"/>
      <c r="O49" s="368"/>
      <c r="P49" s="368"/>
      <c r="Q49" s="368"/>
      <c r="R49" s="368"/>
      <c r="S49" s="368"/>
      <c r="T49" s="368"/>
      <c r="U49" s="368"/>
      <c r="V49" s="368"/>
      <c r="W49" s="368"/>
      <c r="X49" s="368"/>
      <c r="Y49" s="368"/>
      <c r="Z49" s="368"/>
      <c r="AA49" s="368"/>
      <c r="AB49" s="383"/>
      <c r="AC49" s="383"/>
      <c r="AD49" s="383"/>
      <c r="AE49" s="383"/>
      <c r="AF49" s="383"/>
      <c r="AG49" s="370"/>
      <c r="AH49" s="370"/>
      <c r="AI49" s="370"/>
      <c r="AJ49" s="370"/>
      <c r="AK49" s="370"/>
    </row>
    <row r="50" spans="2:1024" ht="14.4" thickBot="1">
      <c r="B50" s="367"/>
      <c r="C50" s="367"/>
      <c r="D50" s="367"/>
      <c r="E50" s="367"/>
      <c r="F50" s="367"/>
      <c r="G50" s="367"/>
      <c r="H50" s="367"/>
      <c r="I50" s="367"/>
      <c r="J50" s="367"/>
      <c r="K50" s="367"/>
      <c r="L50" s="367"/>
      <c r="M50" s="368"/>
      <c r="N50" s="368"/>
      <c r="O50" s="368"/>
      <c r="P50" s="368"/>
      <c r="Q50" s="368"/>
      <c r="R50" s="368"/>
      <c r="S50" s="368"/>
      <c r="T50" s="368"/>
      <c r="U50" s="368"/>
      <c r="V50" s="368"/>
      <c r="W50" s="368"/>
      <c r="X50" s="368"/>
      <c r="Y50" s="368"/>
      <c r="Z50" s="368"/>
      <c r="AA50" s="368"/>
      <c r="AB50" s="383"/>
      <c r="AC50" s="383"/>
      <c r="AD50" s="383"/>
      <c r="AE50" s="383"/>
      <c r="AF50" s="383"/>
      <c r="AG50" s="370"/>
      <c r="AH50" s="370"/>
      <c r="AI50" s="370"/>
      <c r="AJ50" s="370"/>
      <c r="AK50" s="370"/>
    </row>
    <row r="51" spans="2:1024" ht="14.4" thickBot="1">
      <c r="B51" s="367"/>
      <c r="C51" s="367"/>
      <c r="D51" s="367"/>
      <c r="E51" s="367"/>
      <c r="F51" s="367"/>
      <c r="G51" s="367"/>
      <c r="H51" s="367"/>
      <c r="I51" s="367"/>
      <c r="J51" s="367"/>
      <c r="K51" s="367"/>
      <c r="L51" s="367"/>
      <c r="M51" s="368"/>
      <c r="N51" s="368"/>
      <c r="O51" s="368"/>
      <c r="P51" s="368"/>
      <c r="Q51" s="368"/>
      <c r="R51" s="368"/>
      <c r="S51" s="368"/>
      <c r="T51" s="368"/>
      <c r="U51" s="368"/>
      <c r="V51" s="368"/>
      <c r="W51" s="368"/>
      <c r="X51" s="368"/>
      <c r="Y51" s="368"/>
      <c r="Z51" s="368"/>
      <c r="AA51" s="368"/>
      <c r="AB51" s="383"/>
      <c r="AC51" s="383"/>
      <c r="AD51" s="383"/>
      <c r="AE51" s="383"/>
      <c r="AF51" s="383"/>
      <c r="AG51" s="370"/>
      <c r="AH51" s="370"/>
      <c r="AI51" s="370"/>
      <c r="AJ51" s="370"/>
      <c r="AK51" s="370"/>
    </row>
    <row r="52" spans="2:1024" ht="15" thickBot="1">
      <c r="B52" s="377" t="s">
        <v>44</v>
      </c>
      <c r="C52" s="377"/>
      <c r="D52" s="378" t="s">
        <v>45</v>
      </c>
      <c r="E52" s="378"/>
      <c r="F52" s="378"/>
      <c r="G52" s="378"/>
      <c r="H52" s="378"/>
      <c r="I52" s="378"/>
      <c r="J52" s="378"/>
      <c r="K52" s="378"/>
      <c r="L52" s="378"/>
      <c r="M52" s="378"/>
      <c r="N52" s="378"/>
      <c r="O52" s="378"/>
      <c r="P52" s="379" t="s">
        <v>46</v>
      </c>
      <c r="Q52" s="379"/>
      <c r="R52" s="379"/>
      <c r="S52" s="379"/>
      <c r="T52" s="379"/>
      <c r="U52" s="380"/>
      <c r="V52" s="380"/>
      <c r="W52" s="380"/>
      <c r="X52" s="380"/>
      <c r="Y52" s="380"/>
      <c r="Z52" s="381" t="s">
        <v>47</v>
      </c>
      <c r="AA52" s="381"/>
      <c r="AB52" s="381"/>
      <c r="AC52" s="381"/>
      <c r="AD52" s="382"/>
      <c r="AE52" s="382"/>
      <c r="AF52" s="382"/>
      <c r="AG52" s="382"/>
      <c r="AH52" s="382"/>
      <c r="AI52" s="382"/>
      <c r="AJ52" s="382"/>
      <c r="AK52" s="382"/>
    </row>
    <row r="53" spans="2:1024" ht="14.4">
      <c r="B53" s="371"/>
      <c r="C53" s="371"/>
      <c r="D53" s="372"/>
      <c r="E53" s="372"/>
      <c r="F53" s="372"/>
      <c r="G53" s="372"/>
      <c r="H53" s="372"/>
      <c r="I53" s="372"/>
      <c r="J53" s="372"/>
      <c r="K53" s="372"/>
      <c r="L53" s="372"/>
      <c r="M53" s="372"/>
      <c r="N53" s="372"/>
      <c r="O53" s="372"/>
      <c r="P53" s="373" t="s">
        <v>49</v>
      </c>
      <c r="Q53" s="373"/>
      <c r="R53" s="373"/>
      <c r="S53" s="373"/>
      <c r="T53" s="373"/>
      <c r="U53" s="374"/>
      <c r="V53" s="374"/>
      <c r="W53" s="374"/>
      <c r="X53" s="374"/>
      <c r="Y53" s="374"/>
      <c r="Z53" s="375" t="s">
        <v>50</v>
      </c>
      <c r="AA53" s="375"/>
      <c r="AB53" s="375"/>
      <c r="AC53" s="375"/>
      <c r="AD53" s="376"/>
      <c r="AE53" s="376"/>
      <c r="AF53" s="376"/>
      <c r="AG53" s="376"/>
      <c r="AH53" s="376"/>
      <c r="AI53" s="376"/>
      <c r="AJ53" s="376"/>
      <c r="AK53" s="376"/>
    </row>
    <row r="54" spans="2:1024">
      <c r="B54" s="320" t="s">
        <v>51</v>
      </c>
      <c r="C54" s="320"/>
      <c r="D54" s="320"/>
      <c r="E54" s="320"/>
      <c r="F54" s="320"/>
      <c r="G54" s="320"/>
      <c r="H54" s="320"/>
      <c r="I54" s="320"/>
      <c r="J54" s="320"/>
      <c r="K54" s="320"/>
      <c r="L54" s="320"/>
      <c r="M54" s="322" t="s">
        <v>52</v>
      </c>
      <c r="N54" s="322"/>
      <c r="O54" s="322"/>
      <c r="P54" s="322"/>
      <c r="Q54" s="322"/>
      <c r="R54" s="322"/>
      <c r="S54" s="322"/>
      <c r="T54" s="322"/>
      <c r="U54" s="322" t="s">
        <v>53</v>
      </c>
      <c r="V54" s="322"/>
      <c r="W54" s="322"/>
      <c r="X54" s="322"/>
      <c r="Y54" s="322"/>
      <c r="Z54" s="322"/>
      <c r="AA54" s="322"/>
      <c r="AB54" s="322" t="s">
        <v>54</v>
      </c>
      <c r="AC54" s="322"/>
      <c r="AD54" s="322"/>
      <c r="AE54" s="322"/>
      <c r="AF54" s="322"/>
      <c r="AG54" s="341" t="s">
        <v>55</v>
      </c>
      <c r="AH54" s="341"/>
      <c r="AI54" s="341"/>
      <c r="AJ54" s="341"/>
      <c r="AK54" s="341"/>
    </row>
    <row r="55" spans="2:1024" ht="15" customHeight="1" thickBot="1">
      <c r="B55" s="367"/>
      <c r="C55" s="367"/>
      <c r="D55" s="367"/>
      <c r="E55" s="367"/>
      <c r="F55" s="367"/>
      <c r="G55" s="367"/>
      <c r="H55" s="367"/>
      <c r="I55" s="367"/>
      <c r="J55" s="367"/>
      <c r="K55" s="367"/>
      <c r="L55" s="367"/>
      <c r="M55" s="368"/>
      <c r="N55" s="368"/>
      <c r="O55" s="368"/>
      <c r="P55" s="368"/>
      <c r="Q55" s="368"/>
      <c r="R55" s="368"/>
      <c r="S55" s="368"/>
      <c r="T55" s="368"/>
      <c r="U55" s="368"/>
      <c r="V55" s="368"/>
      <c r="W55" s="368"/>
      <c r="X55" s="368"/>
      <c r="Y55" s="368"/>
      <c r="Z55" s="368"/>
      <c r="AA55" s="368"/>
      <c r="AB55" s="369"/>
      <c r="AC55" s="369"/>
      <c r="AD55" s="369"/>
      <c r="AE55" s="369"/>
      <c r="AF55" s="369"/>
      <c r="AG55" s="370"/>
      <c r="AH55" s="370"/>
      <c r="AI55" s="370"/>
      <c r="AJ55" s="370"/>
      <c r="AK55" s="370"/>
    </row>
    <row r="56" spans="2:1024" ht="14.4" thickBot="1">
      <c r="B56" s="367"/>
      <c r="C56" s="367"/>
      <c r="D56" s="367"/>
      <c r="E56" s="367"/>
      <c r="F56" s="367"/>
      <c r="G56" s="367"/>
      <c r="H56" s="367"/>
      <c r="I56" s="367"/>
      <c r="J56" s="367"/>
      <c r="K56" s="367"/>
      <c r="L56" s="367"/>
      <c r="M56" s="368"/>
      <c r="N56" s="368"/>
      <c r="O56" s="368"/>
      <c r="P56" s="368"/>
      <c r="Q56" s="368"/>
      <c r="R56" s="368"/>
      <c r="S56" s="368"/>
      <c r="T56" s="368"/>
      <c r="U56" s="368"/>
      <c r="V56" s="368"/>
      <c r="W56" s="368"/>
      <c r="X56" s="368"/>
      <c r="Y56" s="368"/>
      <c r="Z56" s="368"/>
      <c r="AA56" s="368"/>
      <c r="AB56" s="369"/>
      <c r="AC56" s="369"/>
      <c r="AD56" s="369"/>
      <c r="AE56" s="369"/>
      <c r="AF56" s="369"/>
      <c r="AG56" s="370"/>
      <c r="AH56" s="370"/>
      <c r="AI56" s="370"/>
      <c r="AJ56" s="370"/>
      <c r="AK56" s="370"/>
    </row>
    <row r="57" spans="2:1024" ht="14.4" thickBot="1">
      <c r="B57" s="367"/>
      <c r="C57" s="367"/>
      <c r="D57" s="367"/>
      <c r="E57" s="367"/>
      <c r="F57" s="367"/>
      <c r="G57" s="367"/>
      <c r="H57" s="367"/>
      <c r="I57" s="367"/>
      <c r="J57" s="367"/>
      <c r="K57" s="367"/>
      <c r="L57" s="367"/>
      <c r="M57" s="368"/>
      <c r="N57" s="368"/>
      <c r="O57" s="368"/>
      <c r="P57" s="368"/>
      <c r="Q57" s="368"/>
      <c r="R57" s="368"/>
      <c r="S57" s="368"/>
      <c r="T57" s="368"/>
      <c r="U57" s="368"/>
      <c r="V57" s="368"/>
      <c r="W57" s="368"/>
      <c r="X57" s="368"/>
      <c r="Y57" s="368"/>
      <c r="Z57" s="368"/>
      <c r="AA57" s="368"/>
      <c r="AB57" s="369"/>
      <c r="AC57" s="369"/>
      <c r="AD57" s="369"/>
      <c r="AE57" s="369"/>
      <c r="AF57" s="369"/>
      <c r="AG57" s="370"/>
      <c r="AH57" s="370"/>
      <c r="AI57" s="370"/>
      <c r="AJ57" s="370"/>
      <c r="AK57" s="370"/>
    </row>
    <row r="58" spans="2:1024" ht="14.4" thickBot="1">
      <c r="B58" s="367"/>
      <c r="C58" s="367"/>
      <c r="D58" s="367"/>
      <c r="E58" s="367"/>
      <c r="F58" s="367"/>
      <c r="G58" s="367"/>
      <c r="H58" s="367"/>
      <c r="I58" s="367"/>
      <c r="J58" s="367"/>
      <c r="K58" s="367"/>
      <c r="L58" s="367"/>
      <c r="M58" s="368"/>
      <c r="N58" s="368"/>
      <c r="O58" s="368"/>
      <c r="P58" s="368"/>
      <c r="Q58" s="368"/>
      <c r="R58" s="368"/>
      <c r="S58" s="368"/>
      <c r="T58" s="368"/>
      <c r="U58" s="368"/>
      <c r="V58" s="368"/>
      <c r="W58" s="368"/>
      <c r="X58" s="368"/>
      <c r="Y58" s="368"/>
      <c r="Z58" s="368"/>
      <c r="AA58" s="368"/>
      <c r="AB58" s="369"/>
      <c r="AC58" s="369"/>
      <c r="AD58" s="369"/>
      <c r="AE58" s="369"/>
      <c r="AF58" s="369"/>
      <c r="AG58" s="370"/>
      <c r="AH58" s="370"/>
      <c r="AI58" s="370"/>
      <c r="AJ58" s="370"/>
      <c r="AK58" s="370"/>
    </row>
    <row r="59" spans="2:1024" ht="14.4" thickBot="1">
      <c r="B59" s="364"/>
      <c r="C59" s="364"/>
      <c r="D59" s="364"/>
      <c r="E59" s="364"/>
      <c r="F59" s="364"/>
      <c r="G59" s="364"/>
      <c r="H59" s="364"/>
      <c r="I59" s="364"/>
      <c r="J59" s="364"/>
      <c r="K59" s="364"/>
      <c r="L59" s="364"/>
      <c r="M59" s="364"/>
      <c r="N59" s="364"/>
      <c r="O59" s="364"/>
      <c r="P59" s="364"/>
      <c r="Q59" s="364"/>
      <c r="R59" s="364"/>
      <c r="S59" s="364"/>
      <c r="T59" s="364"/>
      <c r="U59" s="364"/>
      <c r="V59" s="364"/>
      <c r="W59" s="364"/>
      <c r="X59" s="364"/>
      <c r="Y59" s="364"/>
      <c r="Z59" s="364"/>
      <c r="AA59" s="364"/>
      <c r="AB59" s="364"/>
      <c r="AC59" s="364"/>
      <c r="AD59" s="364"/>
      <c r="AE59" s="364"/>
      <c r="AF59" s="364"/>
      <c r="AG59" s="364"/>
      <c r="AH59" s="364"/>
      <c r="AI59" s="364"/>
      <c r="AJ59" s="364"/>
      <c r="AK59" s="364"/>
    </row>
    <row r="60" spans="2:1024" ht="15" thickBot="1">
      <c r="B60" s="365" t="s">
        <v>56</v>
      </c>
      <c r="C60" s="365"/>
      <c r="D60" s="365"/>
      <c r="E60" s="365"/>
      <c r="F60" s="365"/>
      <c r="G60" s="365"/>
      <c r="H60" s="365"/>
      <c r="I60" s="365"/>
      <c r="J60" s="365"/>
      <c r="K60" s="365"/>
      <c r="L60" s="365"/>
      <c r="M60" s="365"/>
      <c r="N60" s="365"/>
      <c r="O60" s="365"/>
      <c r="P60" s="365"/>
      <c r="Q60" s="365"/>
      <c r="R60" s="365"/>
      <c r="S60" s="365"/>
      <c r="T60" s="365"/>
      <c r="U60" s="365"/>
      <c r="V60" s="365"/>
      <c r="W60" s="365"/>
      <c r="X60" s="365"/>
      <c r="Y60" s="365"/>
      <c r="Z60" s="365"/>
      <c r="AA60" s="365"/>
      <c r="AB60" s="365"/>
      <c r="AC60" s="365"/>
      <c r="AD60" s="365"/>
      <c r="AE60" s="365"/>
      <c r="AF60" s="365"/>
      <c r="AG60" s="365"/>
      <c r="AH60" s="365"/>
      <c r="AI60" s="365"/>
      <c r="AJ60" s="365"/>
      <c r="AK60" s="365"/>
    </row>
    <row r="61" spans="2:1024" ht="14.4" customHeight="1" thickBot="1">
      <c r="B61" s="366" t="s">
        <v>45</v>
      </c>
      <c r="C61" s="366"/>
      <c r="D61" s="366"/>
      <c r="E61" s="366"/>
      <c r="F61" s="366"/>
      <c r="G61" s="366"/>
      <c r="H61" s="366"/>
      <c r="I61" s="366"/>
      <c r="J61" s="366"/>
      <c r="K61" s="366"/>
      <c r="L61" s="366"/>
      <c r="M61" s="366" t="s">
        <v>57</v>
      </c>
      <c r="N61" s="366"/>
      <c r="O61" s="366"/>
      <c r="P61" s="366"/>
      <c r="Q61" s="366"/>
      <c r="R61" s="366"/>
      <c r="S61" s="366" t="s">
        <v>58</v>
      </c>
      <c r="T61" s="366"/>
      <c r="U61" s="366"/>
      <c r="V61" s="366"/>
      <c r="W61" s="366"/>
      <c r="X61" s="366"/>
      <c r="Y61" s="366"/>
      <c r="Z61" s="366" t="s">
        <v>59</v>
      </c>
      <c r="AA61" s="366"/>
      <c r="AB61" s="366"/>
      <c r="AC61" s="366"/>
      <c r="AD61" s="366"/>
      <c r="AE61" s="366"/>
      <c r="AF61" s="366" t="s">
        <v>60</v>
      </c>
      <c r="AG61" s="366"/>
      <c r="AH61" s="366"/>
      <c r="AI61" s="366"/>
      <c r="AJ61" s="366"/>
      <c r="AK61" s="366"/>
      <c r="AL61" s="81"/>
      <c r="AM61" s="81"/>
      <c r="AN61" s="85"/>
      <c r="AO61" s="85"/>
      <c r="AP61" s="85"/>
      <c r="AQ61" s="85"/>
      <c r="AR61" s="85"/>
      <c r="AS61" s="85"/>
      <c r="AT61" s="85"/>
      <c r="AU61" s="85"/>
      <c r="AV61" s="85"/>
      <c r="AW61" s="85"/>
      <c r="AX61" s="85"/>
      <c r="AY61" s="85"/>
      <c r="AZ61" s="85"/>
      <c r="BA61" s="85"/>
      <c r="BB61" s="85"/>
      <c r="BC61" s="85"/>
      <c r="BD61" s="85"/>
      <c r="BE61" s="85"/>
      <c r="BF61" s="81"/>
      <c r="BG61" s="81"/>
      <c r="BH61" s="81"/>
      <c r="BI61" s="81"/>
      <c r="BJ61" s="81"/>
      <c r="BK61" s="81"/>
      <c r="BL61" s="81"/>
      <c r="BM61" s="81"/>
      <c r="BN61" s="81"/>
      <c r="BO61" s="81"/>
      <c r="BP61" s="81"/>
      <c r="BQ61" s="81"/>
      <c r="BR61" s="81"/>
      <c r="BS61" s="81"/>
      <c r="BT61" s="81"/>
      <c r="BU61" s="81"/>
      <c r="BV61" s="81"/>
      <c r="BW61" s="81"/>
      <c r="BX61" s="81"/>
      <c r="BY61" s="81"/>
      <c r="BZ61" s="81"/>
      <c r="CA61" s="81"/>
      <c r="CB61" s="81"/>
      <c r="CC61" s="81"/>
      <c r="CD61" s="81"/>
      <c r="CE61" s="81"/>
      <c r="CF61" s="81"/>
      <c r="CG61" s="81"/>
      <c r="CH61" s="81"/>
      <c r="CI61" s="81"/>
      <c r="CJ61" s="81"/>
      <c r="CK61" s="81"/>
      <c r="CL61" s="81"/>
      <c r="CM61" s="81"/>
      <c r="CN61" s="81"/>
      <c r="CO61" s="81"/>
      <c r="CP61" s="81"/>
      <c r="CQ61" s="81"/>
      <c r="CR61" s="81"/>
      <c r="CS61" s="81"/>
      <c r="CT61" s="81"/>
      <c r="CU61" s="81"/>
      <c r="CV61" s="81"/>
      <c r="CW61" s="81"/>
      <c r="CX61" s="81"/>
      <c r="CY61" s="81"/>
      <c r="CZ61" s="81"/>
      <c r="DA61" s="81"/>
      <c r="DB61" s="81"/>
      <c r="DC61" s="81"/>
      <c r="DD61" s="81"/>
      <c r="DE61" s="81"/>
      <c r="DF61" s="81"/>
      <c r="DG61" s="81"/>
      <c r="DH61" s="81"/>
      <c r="DI61" s="81"/>
      <c r="DJ61" s="81"/>
      <c r="DK61" s="81"/>
      <c r="DL61" s="81"/>
      <c r="DM61" s="81"/>
      <c r="DN61" s="81"/>
      <c r="DO61" s="81"/>
      <c r="DP61" s="81"/>
      <c r="DQ61" s="81"/>
      <c r="DR61" s="81"/>
      <c r="DS61" s="81"/>
      <c r="DT61" s="81"/>
      <c r="DU61" s="81"/>
      <c r="DV61" s="81"/>
      <c r="DW61" s="81"/>
      <c r="DX61" s="81"/>
      <c r="DY61" s="81"/>
      <c r="DZ61" s="81"/>
      <c r="EA61" s="81"/>
      <c r="EB61" s="81"/>
      <c r="EC61" s="81"/>
      <c r="ED61" s="81"/>
      <c r="EE61" s="81"/>
      <c r="EF61" s="81"/>
      <c r="EG61" s="81"/>
      <c r="EH61" s="81"/>
      <c r="EI61" s="81"/>
      <c r="EJ61" s="81"/>
      <c r="EK61" s="81"/>
      <c r="EL61" s="81"/>
      <c r="EM61" s="81"/>
      <c r="EN61" s="81"/>
      <c r="EO61" s="81"/>
      <c r="EP61" s="81"/>
      <c r="EQ61" s="81"/>
      <c r="ER61" s="81"/>
      <c r="ES61" s="81"/>
      <c r="ET61" s="81"/>
      <c r="EU61" s="81"/>
      <c r="EV61" s="81"/>
      <c r="EW61" s="81"/>
      <c r="EX61" s="81"/>
      <c r="EY61" s="81"/>
      <c r="EZ61" s="81"/>
      <c r="FA61" s="81"/>
      <c r="FB61" s="81"/>
      <c r="FC61" s="81"/>
      <c r="FD61" s="81"/>
      <c r="FE61" s="81"/>
      <c r="FF61" s="81"/>
      <c r="FG61" s="81"/>
      <c r="FH61" s="81"/>
      <c r="FI61" s="81"/>
      <c r="FJ61" s="81"/>
      <c r="FK61" s="81"/>
      <c r="FL61" s="81"/>
      <c r="FM61" s="81"/>
      <c r="FN61" s="81"/>
      <c r="FO61" s="81"/>
      <c r="FP61" s="81"/>
      <c r="FQ61" s="81"/>
      <c r="FR61" s="81"/>
      <c r="FS61" s="81"/>
      <c r="FT61" s="81"/>
      <c r="FU61" s="81"/>
      <c r="FV61" s="81"/>
      <c r="FW61" s="81"/>
      <c r="FX61" s="81"/>
      <c r="FY61" s="81"/>
      <c r="FZ61" s="81"/>
      <c r="GA61" s="81"/>
      <c r="GB61" s="81"/>
      <c r="GC61" s="81"/>
      <c r="GD61" s="81"/>
      <c r="GE61" s="81"/>
      <c r="GF61" s="81"/>
      <c r="GG61" s="81"/>
      <c r="GH61" s="81"/>
      <c r="GI61" s="81"/>
      <c r="GJ61" s="81"/>
      <c r="GK61" s="81"/>
      <c r="GL61" s="81"/>
      <c r="GM61" s="81"/>
      <c r="GN61" s="81"/>
      <c r="GO61" s="81"/>
      <c r="GP61" s="81"/>
      <c r="GQ61" s="81"/>
      <c r="GR61" s="81"/>
      <c r="GS61" s="81"/>
      <c r="GT61" s="81"/>
      <c r="GU61" s="81"/>
      <c r="GV61" s="81"/>
      <c r="GW61" s="81"/>
      <c r="GX61" s="81"/>
      <c r="GY61" s="81"/>
      <c r="GZ61" s="81"/>
      <c r="HA61" s="81"/>
      <c r="HB61" s="81"/>
      <c r="HC61" s="81"/>
      <c r="HD61" s="81"/>
      <c r="HE61" s="81"/>
      <c r="HF61" s="81"/>
      <c r="HG61" s="81"/>
      <c r="HH61" s="81"/>
      <c r="HI61" s="81"/>
      <c r="HJ61" s="81"/>
      <c r="HK61" s="81"/>
      <c r="HL61" s="81"/>
      <c r="HM61" s="81"/>
      <c r="HN61" s="81"/>
      <c r="HO61" s="81"/>
      <c r="HP61" s="81"/>
      <c r="HQ61" s="81"/>
      <c r="HR61" s="81"/>
      <c r="HS61" s="81"/>
      <c r="HT61" s="81"/>
      <c r="HU61" s="81"/>
      <c r="HV61" s="81"/>
      <c r="HW61" s="81"/>
      <c r="HX61" s="81"/>
      <c r="HY61" s="81"/>
      <c r="HZ61" s="81"/>
      <c r="IA61" s="81"/>
      <c r="IB61" s="81"/>
      <c r="IC61" s="81"/>
      <c r="ID61" s="81"/>
      <c r="IE61" s="81"/>
      <c r="IF61" s="81"/>
      <c r="IG61" s="81"/>
      <c r="IH61" s="81"/>
      <c r="II61" s="81"/>
      <c r="IJ61" s="81"/>
      <c r="IK61" s="81"/>
      <c r="IL61" s="81"/>
      <c r="IM61" s="81"/>
      <c r="IN61" s="81"/>
      <c r="IO61" s="81"/>
      <c r="IP61" s="81"/>
      <c r="IQ61" s="81"/>
      <c r="IR61" s="81"/>
      <c r="IS61" s="81"/>
      <c r="IT61" s="81"/>
      <c r="IU61" s="81"/>
      <c r="IV61" s="81"/>
      <c r="IW61" s="81"/>
      <c r="IX61" s="81"/>
      <c r="IY61" s="81"/>
      <c r="IZ61" s="81"/>
      <c r="JA61" s="81"/>
      <c r="JB61" s="81"/>
      <c r="JC61" s="81"/>
      <c r="JD61" s="81"/>
      <c r="JE61" s="81"/>
      <c r="JF61" s="81"/>
      <c r="JG61" s="81"/>
      <c r="JH61" s="81"/>
      <c r="JI61" s="81"/>
      <c r="JJ61" s="81"/>
      <c r="JK61" s="81"/>
      <c r="JL61" s="81"/>
      <c r="JM61" s="81"/>
      <c r="JN61" s="81"/>
      <c r="JO61" s="81"/>
      <c r="JP61" s="81"/>
      <c r="JQ61" s="81"/>
      <c r="JR61" s="81"/>
      <c r="JS61" s="81"/>
      <c r="JT61" s="81"/>
      <c r="JU61" s="81"/>
      <c r="JV61" s="81"/>
      <c r="JW61" s="81"/>
      <c r="JX61" s="81"/>
      <c r="JY61" s="81"/>
      <c r="JZ61" s="81"/>
      <c r="KA61" s="81"/>
      <c r="KB61" s="81"/>
      <c r="KC61" s="81"/>
      <c r="KD61" s="81"/>
      <c r="KE61" s="81"/>
      <c r="KF61" s="81"/>
      <c r="KG61" s="81"/>
      <c r="KH61" s="81"/>
      <c r="KI61" s="81"/>
      <c r="KJ61" s="81"/>
      <c r="KK61" s="81"/>
      <c r="KL61" s="81"/>
      <c r="KM61" s="81"/>
      <c r="KN61" s="81"/>
      <c r="KO61" s="81"/>
      <c r="KP61" s="81"/>
      <c r="KQ61" s="81"/>
      <c r="KR61" s="81"/>
      <c r="KS61" s="81"/>
      <c r="KT61" s="81"/>
      <c r="KU61" s="81"/>
      <c r="KV61" s="81"/>
      <c r="KW61" s="81"/>
      <c r="KX61" s="81"/>
      <c r="KY61" s="81"/>
      <c r="KZ61" s="81"/>
      <c r="LA61" s="81"/>
      <c r="LB61" s="81"/>
      <c r="LC61" s="81"/>
      <c r="LD61" s="81"/>
      <c r="LE61" s="81"/>
      <c r="LF61" s="81"/>
      <c r="LG61" s="81"/>
      <c r="LH61" s="81"/>
      <c r="LI61" s="81"/>
      <c r="LJ61" s="81"/>
      <c r="LK61" s="81"/>
      <c r="LL61" s="81"/>
      <c r="LM61" s="81"/>
      <c r="LN61" s="81"/>
      <c r="LO61" s="81"/>
      <c r="LP61" s="81"/>
      <c r="LQ61" s="81"/>
      <c r="LR61" s="81"/>
      <c r="LS61" s="81"/>
      <c r="LT61" s="81"/>
      <c r="LU61" s="81"/>
      <c r="LV61" s="81"/>
      <c r="LW61" s="81"/>
      <c r="LX61" s="81"/>
      <c r="LY61" s="81"/>
      <c r="LZ61" s="81"/>
      <c r="MA61" s="81"/>
      <c r="MB61" s="81"/>
      <c r="MC61" s="81"/>
      <c r="MD61" s="81"/>
      <c r="ME61" s="81"/>
      <c r="MF61" s="81"/>
      <c r="MG61" s="81"/>
      <c r="MH61" s="81"/>
      <c r="MI61" s="81"/>
      <c r="MJ61" s="81"/>
      <c r="MK61" s="81"/>
      <c r="ML61" s="81"/>
      <c r="MM61" s="81"/>
      <c r="MN61" s="81"/>
      <c r="MO61" s="81"/>
      <c r="MP61" s="81"/>
      <c r="MQ61" s="81"/>
      <c r="MR61" s="81"/>
      <c r="MS61" s="81"/>
      <c r="MT61" s="81"/>
      <c r="MU61" s="81"/>
      <c r="MV61" s="81"/>
      <c r="MW61" s="81"/>
      <c r="MX61" s="81"/>
      <c r="MY61" s="81"/>
      <c r="MZ61" s="81"/>
      <c r="NA61" s="81"/>
      <c r="NB61" s="81"/>
      <c r="NC61" s="81"/>
      <c r="ND61" s="81"/>
      <c r="NE61" s="81"/>
      <c r="NF61" s="81"/>
      <c r="NG61" s="81"/>
      <c r="NH61" s="81"/>
      <c r="NI61" s="81"/>
      <c r="NJ61" s="81"/>
      <c r="NK61" s="81"/>
      <c r="NL61" s="81"/>
      <c r="NM61" s="81"/>
      <c r="NN61" s="81"/>
      <c r="NO61" s="81"/>
      <c r="NP61" s="81"/>
      <c r="NQ61" s="81"/>
      <c r="NR61" s="81"/>
      <c r="NS61" s="81"/>
      <c r="NT61" s="81"/>
      <c r="NU61" s="81"/>
      <c r="NV61" s="81"/>
      <c r="NW61" s="81"/>
      <c r="NX61" s="81"/>
      <c r="NY61" s="81"/>
      <c r="NZ61" s="81"/>
      <c r="OA61" s="81"/>
      <c r="OB61" s="81"/>
      <c r="OC61" s="81"/>
      <c r="OD61" s="81"/>
      <c r="OE61" s="81"/>
      <c r="OF61" s="81"/>
      <c r="OG61" s="81"/>
      <c r="OH61" s="81"/>
      <c r="OI61" s="81"/>
      <c r="OJ61" s="81"/>
      <c r="OK61" s="81"/>
      <c r="OL61" s="81"/>
      <c r="OM61" s="81"/>
      <c r="ON61" s="81"/>
      <c r="OO61" s="81"/>
      <c r="OP61" s="81"/>
      <c r="OQ61" s="81"/>
      <c r="OR61" s="81"/>
      <c r="OS61" s="81"/>
      <c r="OT61" s="81"/>
      <c r="OU61" s="81"/>
      <c r="OV61" s="81"/>
      <c r="OW61" s="81"/>
      <c r="OX61" s="81"/>
      <c r="OY61" s="81"/>
      <c r="OZ61" s="81"/>
      <c r="PA61" s="81"/>
      <c r="PB61" s="81"/>
      <c r="PC61" s="81"/>
      <c r="PD61" s="81"/>
      <c r="PE61" s="81"/>
      <c r="PF61" s="81"/>
      <c r="PG61" s="81"/>
      <c r="PH61" s="81"/>
      <c r="PI61" s="81"/>
      <c r="PJ61" s="81"/>
      <c r="PK61" s="81"/>
      <c r="PL61" s="81"/>
      <c r="PM61" s="81"/>
      <c r="PN61" s="81"/>
      <c r="PO61" s="81"/>
      <c r="PP61" s="81"/>
      <c r="PQ61" s="81"/>
      <c r="PR61" s="81"/>
      <c r="PS61" s="81"/>
      <c r="PT61" s="81"/>
      <c r="PU61" s="81"/>
      <c r="PV61" s="81"/>
      <c r="PW61" s="81"/>
      <c r="PX61" s="81"/>
      <c r="PY61" s="81"/>
      <c r="PZ61" s="81"/>
      <c r="QA61" s="81"/>
      <c r="QB61" s="81"/>
      <c r="QC61" s="81"/>
      <c r="QD61" s="81"/>
      <c r="QE61" s="81"/>
      <c r="QF61" s="81"/>
      <c r="QG61" s="81"/>
      <c r="QH61" s="81"/>
      <c r="QI61" s="81"/>
      <c r="QJ61" s="81"/>
      <c r="QK61" s="81"/>
      <c r="QL61" s="81"/>
      <c r="QM61" s="81"/>
      <c r="QN61" s="81"/>
      <c r="QO61" s="81"/>
      <c r="QP61" s="81"/>
      <c r="QQ61" s="81"/>
      <c r="QR61" s="81"/>
      <c r="QS61" s="81"/>
      <c r="QT61" s="81"/>
      <c r="QU61" s="81"/>
      <c r="QV61" s="81"/>
      <c r="QW61" s="81"/>
      <c r="QX61" s="81"/>
      <c r="QY61" s="81"/>
      <c r="QZ61" s="81"/>
      <c r="RA61" s="81"/>
      <c r="RB61" s="81"/>
      <c r="RC61" s="81"/>
      <c r="RD61" s="81"/>
      <c r="RE61" s="81"/>
      <c r="RF61" s="81"/>
      <c r="RG61" s="81"/>
      <c r="RH61" s="81"/>
      <c r="RI61" s="81"/>
      <c r="RJ61" s="81"/>
      <c r="RK61" s="81"/>
      <c r="RL61" s="81"/>
      <c r="RM61" s="81"/>
      <c r="RN61" s="81"/>
      <c r="RO61" s="81"/>
      <c r="RP61" s="81"/>
      <c r="RQ61" s="81"/>
      <c r="RR61" s="81"/>
      <c r="RS61" s="81"/>
      <c r="RT61" s="81"/>
      <c r="RU61" s="81"/>
      <c r="RV61" s="81"/>
      <c r="RW61" s="81"/>
      <c r="RX61" s="81"/>
      <c r="RY61" s="81"/>
      <c r="RZ61" s="81"/>
      <c r="SA61" s="81"/>
      <c r="SB61" s="81"/>
      <c r="SC61" s="81"/>
      <c r="SD61" s="81"/>
      <c r="SE61" s="81"/>
      <c r="SF61" s="81"/>
      <c r="SG61" s="81"/>
      <c r="SH61" s="81"/>
      <c r="SI61" s="81"/>
      <c r="SJ61" s="81"/>
      <c r="SK61" s="81"/>
      <c r="SL61" s="81"/>
      <c r="SM61" s="81"/>
      <c r="SN61" s="81"/>
      <c r="SO61" s="81"/>
      <c r="SP61" s="81"/>
      <c r="SQ61" s="81"/>
      <c r="SR61" s="81"/>
      <c r="SS61" s="81"/>
      <c r="ST61" s="81"/>
      <c r="SU61" s="81"/>
      <c r="SV61" s="81"/>
      <c r="SW61" s="81"/>
      <c r="SX61" s="81"/>
      <c r="SY61" s="81"/>
      <c r="SZ61" s="81"/>
      <c r="TA61" s="81"/>
      <c r="TB61" s="81"/>
      <c r="TC61" s="81"/>
      <c r="TD61" s="81"/>
      <c r="TE61" s="81"/>
      <c r="TF61" s="81"/>
      <c r="TG61" s="81"/>
      <c r="TH61" s="81"/>
      <c r="TI61" s="81"/>
      <c r="TJ61" s="81"/>
      <c r="TK61" s="81"/>
      <c r="TL61" s="81"/>
      <c r="TM61" s="81"/>
      <c r="TN61" s="81"/>
      <c r="TO61" s="81"/>
      <c r="TP61" s="81"/>
      <c r="TQ61" s="81"/>
      <c r="TR61" s="81"/>
      <c r="TS61" s="81"/>
      <c r="TT61" s="81"/>
      <c r="TU61" s="81"/>
      <c r="TV61" s="81"/>
      <c r="TW61" s="81"/>
      <c r="TX61" s="81"/>
      <c r="TY61" s="81"/>
      <c r="TZ61" s="81"/>
      <c r="UA61" s="81"/>
      <c r="UB61" s="81"/>
      <c r="UC61" s="81"/>
      <c r="UD61" s="81"/>
      <c r="UE61" s="81"/>
      <c r="UF61" s="81"/>
      <c r="UG61" s="81"/>
      <c r="UH61" s="81"/>
      <c r="UI61" s="81"/>
      <c r="UJ61" s="81"/>
      <c r="UK61" s="81"/>
      <c r="UL61" s="81"/>
      <c r="UM61" s="81"/>
      <c r="UN61" s="81"/>
      <c r="UO61" s="81"/>
      <c r="UP61" s="81"/>
      <c r="UQ61" s="81"/>
      <c r="UR61" s="81"/>
      <c r="US61" s="81"/>
      <c r="UT61" s="81"/>
      <c r="UU61" s="81"/>
      <c r="UV61" s="81"/>
      <c r="UW61" s="81"/>
      <c r="UX61" s="81"/>
      <c r="UY61" s="81"/>
      <c r="UZ61" s="81"/>
      <c r="VA61" s="81"/>
      <c r="VB61" s="81"/>
      <c r="VC61" s="81"/>
      <c r="VD61" s="81"/>
      <c r="VE61" s="81"/>
      <c r="VF61" s="81"/>
      <c r="VG61" s="81"/>
      <c r="VH61" s="81"/>
      <c r="VI61" s="81"/>
      <c r="VJ61" s="81"/>
      <c r="VK61" s="81"/>
      <c r="VL61" s="81"/>
      <c r="VM61" s="81"/>
      <c r="VN61" s="81"/>
      <c r="VO61" s="81"/>
      <c r="VP61" s="81"/>
      <c r="VQ61" s="81"/>
      <c r="VR61" s="81"/>
      <c r="VS61" s="81"/>
      <c r="VT61" s="81"/>
      <c r="VU61" s="81"/>
      <c r="VV61" s="81"/>
      <c r="VW61" s="81"/>
      <c r="VX61" s="81"/>
      <c r="VY61" s="81"/>
      <c r="VZ61" s="81"/>
      <c r="WA61" s="81"/>
      <c r="WB61" s="81"/>
      <c r="WC61" s="81"/>
      <c r="WD61" s="81"/>
      <c r="WE61" s="81"/>
      <c r="WF61" s="81"/>
      <c r="WG61" s="81"/>
      <c r="WH61" s="81"/>
      <c r="WI61" s="81"/>
      <c r="WJ61" s="81"/>
      <c r="WK61" s="81"/>
      <c r="WL61" s="81"/>
      <c r="WM61" s="81"/>
      <c r="WN61" s="81"/>
      <c r="WO61" s="81"/>
      <c r="WP61" s="81"/>
      <c r="WQ61" s="81"/>
      <c r="WR61" s="81"/>
      <c r="WS61" s="81"/>
      <c r="WT61" s="81"/>
      <c r="WU61" s="81"/>
      <c r="WV61" s="81"/>
      <c r="WW61" s="81"/>
      <c r="WX61" s="81"/>
      <c r="WY61" s="81"/>
      <c r="WZ61" s="81"/>
      <c r="XA61" s="81"/>
      <c r="XB61" s="81"/>
      <c r="XC61" s="81"/>
      <c r="XD61" s="81"/>
      <c r="XE61" s="81"/>
      <c r="XF61" s="81"/>
      <c r="XG61" s="81"/>
      <c r="XH61" s="81"/>
      <c r="XI61" s="81"/>
      <c r="XJ61" s="81"/>
      <c r="XK61" s="81"/>
      <c r="XL61" s="81"/>
      <c r="XM61" s="81"/>
      <c r="XN61" s="81"/>
      <c r="XO61" s="81"/>
      <c r="XP61" s="81"/>
      <c r="XQ61" s="81"/>
      <c r="XR61" s="81"/>
      <c r="XS61" s="81"/>
      <c r="XT61" s="81"/>
      <c r="XU61" s="81"/>
      <c r="XV61" s="81"/>
      <c r="XW61" s="81"/>
      <c r="XX61" s="81"/>
      <c r="XY61" s="81"/>
      <c r="XZ61" s="81"/>
      <c r="YA61" s="81"/>
      <c r="YB61" s="81"/>
      <c r="YC61" s="81"/>
      <c r="YD61" s="81"/>
      <c r="YE61" s="81"/>
      <c r="YF61" s="81"/>
      <c r="YG61" s="81"/>
      <c r="YH61" s="81"/>
      <c r="YI61" s="81"/>
      <c r="YJ61" s="81"/>
      <c r="YK61" s="81"/>
      <c r="YL61" s="81"/>
      <c r="YM61" s="81"/>
      <c r="YN61" s="81"/>
      <c r="YO61" s="81"/>
      <c r="YP61" s="81"/>
      <c r="YQ61" s="81"/>
      <c r="YR61" s="81"/>
      <c r="YS61" s="81"/>
      <c r="YT61" s="81"/>
      <c r="YU61" s="81"/>
      <c r="YV61" s="81"/>
      <c r="YW61" s="81"/>
      <c r="YX61" s="81"/>
      <c r="YY61" s="81"/>
      <c r="YZ61" s="81"/>
      <c r="ZA61" s="81"/>
      <c r="ZB61" s="81"/>
      <c r="ZC61" s="81"/>
      <c r="ZD61" s="81"/>
      <c r="ZE61" s="81"/>
      <c r="ZF61" s="81"/>
      <c r="ZG61" s="81"/>
      <c r="ZH61" s="81"/>
      <c r="ZI61" s="81"/>
      <c r="ZJ61" s="81"/>
      <c r="ZK61" s="81"/>
      <c r="ZL61" s="81"/>
      <c r="ZM61" s="81"/>
      <c r="ZN61" s="81"/>
      <c r="ZO61" s="81"/>
      <c r="ZP61" s="81"/>
      <c r="ZQ61" s="81"/>
      <c r="ZR61" s="81"/>
      <c r="ZS61" s="81"/>
      <c r="ZT61" s="81"/>
      <c r="ZU61" s="81"/>
      <c r="ZV61" s="81"/>
      <c r="ZW61" s="81"/>
      <c r="ZX61" s="81"/>
      <c r="ZY61" s="81"/>
      <c r="ZZ61" s="81"/>
      <c r="AAA61" s="81"/>
      <c r="AAB61" s="81"/>
      <c r="AAC61" s="81"/>
      <c r="AAD61" s="81"/>
      <c r="AAE61" s="81"/>
      <c r="AAF61" s="81"/>
      <c r="AAG61" s="81"/>
      <c r="AAH61" s="81"/>
      <c r="AAI61" s="81"/>
      <c r="AAJ61" s="81"/>
      <c r="AAK61" s="81"/>
      <c r="AAL61" s="81"/>
      <c r="AAM61" s="81"/>
      <c r="AAN61" s="81"/>
      <c r="AAO61" s="81"/>
      <c r="AAP61" s="81"/>
      <c r="AAQ61" s="81"/>
      <c r="AAR61" s="81"/>
      <c r="AAS61" s="81"/>
      <c r="AAT61" s="81"/>
      <c r="AAU61" s="81"/>
      <c r="AAV61" s="81"/>
      <c r="AAW61" s="81"/>
      <c r="AAX61" s="81"/>
      <c r="AAY61" s="81"/>
      <c r="AAZ61" s="81"/>
      <c r="ABA61" s="81"/>
      <c r="ABB61" s="81"/>
      <c r="ABC61" s="81"/>
      <c r="ABD61" s="81"/>
      <c r="ABE61" s="81"/>
      <c r="ABF61" s="81"/>
      <c r="ABG61" s="81"/>
      <c r="ABH61" s="81"/>
      <c r="ABI61" s="81"/>
      <c r="ABJ61" s="81"/>
      <c r="ABK61" s="81"/>
      <c r="ABL61" s="81"/>
      <c r="ABM61" s="81"/>
      <c r="ABN61" s="81"/>
      <c r="ABO61" s="81"/>
      <c r="ABP61" s="81"/>
      <c r="ABQ61" s="81"/>
      <c r="ABR61" s="81"/>
      <c r="ABS61" s="81"/>
      <c r="ABT61" s="81"/>
      <c r="ABU61" s="81"/>
      <c r="ABV61" s="81"/>
      <c r="ABW61" s="81"/>
      <c r="ABX61" s="81"/>
      <c r="ABY61" s="81"/>
      <c r="ABZ61" s="81"/>
      <c r="ACA61" s="81"/>
      <c r="ACB61" s="81"/>
      <c r="ACC61" s="81"/>
      <c r="ACD61" s="81"/>
      <c r="ACE61" s="81"/>
      <c r="ACF61" s="81"/>
      <c r="ACG61" s="81"/>
      <c r="ACH61" s="81"/>
      <c r="ACI61" s="81"/>
      <c r="ACJ61" s="81"/>
      <c r="ACK61" s="81"/>
      <c r="ACL61" s="81"/>
      <c r="ACM61" s="81"/>
      <c r="ACN61" s="81"/>
      <c r="ACO61" s="81"/>
      <c r="ACP61" s="81"/>
      <c r="ACQ61" s="81"/>
      <c r="ACR61" s="81"/>
      <c r="ACS61" s="81"/>
      <c r="ACT61" s="81"/>
      <c r="ACU61" s="81"/>
      <c r="ACV61" s="81"/>
      <c r="ACW61" s="81"/>
      <c r="ACX61" s="81"/>
      <c r="ACY61" s="81"/>
      <c r="ACZ61" s="81"/>
      <c r="ADA61" s="81"/>
      <c r="ADB61" s="81"/>
      <c r="ADC61" s="81"/>
      <c r="ADD61" s="81"/>
      <c r="ADE61" s="81"/>
      <c r="ADF61" s="81"/>
      <c r="ADG61" s="81"/>
      <c r="ADH61" s="81"/>
      <c r="ADI61" s="81"/>
      <c r="ADJ61" s="81"/>
      <c r="ADK61" s="81"/>
      <c r="ADL61" s="81"/>
      <c r="ADM61" s="81"/>
      <c r="ADN61" s="81"/>
      <c r="ADO61" s="81"/>
      <c r="ADP61" s="81"/>
      <c r="ADQ61" s="81"/>
      <c r="ADR61" s="81"/>
      <c r="ADS61" s="81"/>
      <c r="ADT61" s="81"/>
      <c r="ADU61" s="81"/>
      <c r="ADV61" s="81"/>
      <c r="ADW61" s="81"/>
      <c r="ADX61" s="81"/>
      <c r="ADY61" s="81"/>
      <c r="ADZ61" s="81"/>
      <c r="AEA61" s="81"/>
      <c r="AEB61" s="81"/>
      <c r="AEC61" s="81"/>
      <c r="AED61" s="81"/>
      <c r="AEE61" s="81"/>
      <c r="AEF61" s="81"/>
      <c r="AEG61" s="81"/>
      <c r="AEH61" s="81"/>
      <c r="AEI61" s="81"/>
      <c r="AEJ61" s="81"/>
      <c r="AEK61" s="81"/>
      <c r="AEL61" s="81"/>
      <c r="AEM61" s="81"/>
      <c r="AEN61" s="81"/>
      <c r="AEO61" s="81"/>
      <c r="AEP61" s="81"/>
      <c r="AEQ61" s="81"/>
      <c r="AER61" s="81"/>
      <c r="AES61" s="81"/>
      <c r="AET61" s="81"/>
      <c r="AEU61" s="81"/>
      <c r="AEV61" s="81"/>
      <c r="AEW61" s="81"/>
      <c r="AEX61" s="81"/>
      <c r="AEY61" s="81"/>
      <c r="AEZ61" s="81"/>
      <c r="AFA61" s="81"/>
      <c r="AFB61" s="81"/>
      <c r="AFC61" s="81"/>
      <c r="AFD61" s="81"/>
      <c r="AFE61" s="81"/>
      <c r="AFF61" s="81"/>
      <c r="AFG61" s="81"/>
      <c r="AFH61" s="81"/>
      <c r="AFI61" s="81"/>
      <c r="AFJ61" s="81"/>
      <c r="AFK61" s="81"/>
      <c r="AFL61" s="81"/>
      <c r="AFM61" s="81"/>
      <c r="AFN61" s="81"/>
      <c r="AFO61" s="81"/>
      <c r="AFP61" s="81"/>
      <c r="AFQ61" s="81"/>
      <c r="AFR61" s="81"/>
      <c r="AFS61" s="81"/>
      <c r="AFT61" s="81"/>
      <c r="AFU61" s="81"/>
      <c r="AFV61" s="81"/>
      <c r="AFW61" s="81"/>
      <c r="AFX61" s="81"/>
      <c r="AFY61" s="81"/>
      <c r="AFZ61" s="81"/>
      <c r="AGA61" s="81"/>
      <c r="AGB61" s="81"/>
      <c r="AGC61" s="81"/>
      <c r="AGD61" s="81"/>
      <c r="AGE61" s="81"/>
      <c r="AGF61" s="81"/>
      <c r="AGG61" s="81"/>
      <c r="AGH61" s="81"/>
      <c r="AGI61" s="81"/>
      <c r="AGJ61" s="81"/>
      <c r="AGK61" s="81"/>
      <c r="AGL61" s="81"/>
      <c r="AGM61" s="81"/>
      <c r="AGN61" s="81"/>
      <c r="AGO61" s="81"/>
      <c r="AGP61" s="81"/>
      <c r="AGQ61" s="81"/>
      <c r="AGR61" s="81"/>
      <c r="AGS61" s="81"/>
      <c r="AGT61" s="81"/>
      <c r="AGU61" s="81"/>
      <c r="AGV61" s="81"/>
      <c r="AGW61" s="81"/>
      <c r="AGX61" s="81"/>
      <c r="AGY61" s="81"/>
      <c r="AGZ61" s="81"/>
      <c r="AHA61" s="81"/>
      <c r="AHB61" s="81"/>
      <c r="AHC61" s="81"/>
      <c r="AHD61" s="81"/>
      <c r="AHE61" s="81"/>
      <c r="AHF61" s="81"/>
      <c r="AHG61" s="81"/>
      <c r="AHH61" s="81"/>
      <c r="AHI61" s="81"/>
      <c r="AHJ61" s="81"/>
      <c r="AHK61" s="81"/>
      <c r="AHL61" s="81"/>
      <c r="AHM61" s="81"/>
      <c r="AHN61" s="81"/>
      <c r="AHO61" s="81"/>
      <c r="AHP61" s="81"/>
      <c r="AHQ61" s="81"/>
      <c r="AHR61" s="81"/>
      <c r="AHS61" s="81"/>
      <c r="AHT61" s="81"/>
      <c r="AHU61" s="81"/>
      <c r="AHV61" s="81"/>
      <c r="AHW61" s="81"/>
      <c r="AHX61" s="81"/>
      <c r="AHY61" s="81"/>
      <c r="AHZ61" s="81"/>
      <c r="AIA61" s="81"/>
      <c r="AIB61" s="81"/>
      <c r="AIC61" s="81"/>
      <c r="AID61" s="81"/>
      <c r="AIE61" s="81"/>
      <c r="AIF61" s="81"/>
      <c r="AIG61" s="81"/>
      <c r="AIH61" s="81"/>
      <c r="AII61" s="81"/>
      <c r="AIJ61" s="81"/>
      <c r="AIK61" s="81"/>
      <c r="AIL61" s="81"/>
      <c r="AIM61" s="81"/>
      <c r="AIN61" s="81"/>
      <c r="AIO61" s="81"/>
      <c r="AIP61" s="81"/>
      <c r="AIQ61" s="81"/>
      <c r="AIR61" s="81"/>
      <c r="AIS61" s="81"/>
      <c r="AIT61" s="81"/>
      <c r="AIU61" s="81"/>
      <c r="AIV61" s="81"/>
      <c r="AIW61" s="81"/>
      <c r="AIX61" s="81"/>
      <c r="AIY61" s="81"/>
      <c r="AIZ61" s="81"/>
      <c r="AJA61" s="81"/>
      <c r="AJB61" s="81"/>
      <c r="AJC61" s="81"/>
      <c r="AJD61" s="81"/>
      <c r="AJE61" s="81"/>
      <c r="AJF61" s="81"/>
      <c r="AJG61" s="81"/>
      <c r="AJH61" s="81"/>
      <c r="AJI61" s="81"/>
      <c r="AJJ61" s="81"/>
      <c r="AJK61" s="81"/>
      <c r="AJL61" s="81"/>
      <c r="AJM61" s="81"/>
      <c r="AJN61" s="81"/>
      <c r="AJO61" s="81"/>
      <c r="AJP61" s="81"/>
      <c r="AJQ61" s="81"/>
      <c r="AJR61" s="81"/>
      <c r="AJS61" s="81"/>
      <c r="AJT61" s="81"/>
      <c r="AJU61" s="81"/>
      <c r="AJV61" s="81"/>
      <c r="AJW61" s="81"/>
      <c r="AJX61" s="81"/>
      <c r="AJY61" s="81"/>
      <c r="AJZ61" s="81"/>
      <c r="AKA61" s="81"/>
      <c r="AKB61" s="81"/>
      <c r="AKC61" s="81"/>
      <c r="AKD61" s="81"/>
      <c r="AKE61" s="81"/>
      <c r="AKF61" s="81"/>
      <c r="AKG61" s="81"/>
      <c r="AKH61" s="81"/>
      <c r="AKI61" s="81"/>
      <c r="AKJ61" s="81"/>
      <c r="AKK61" s="81"/>
      <c r="AKL61" s="81"/>
      <c r="AKM61" s="81"/>
      <c r="AKN61" s="81"/>
      <c r="AKO61" s="81"/>
      <c r="AKP61" s="81"/>
      <c r="AKQ61" s="81"/>
      <c r="AKR61" s="81"/>
      <c r="AKS61" s="81"/>
      <c r="AKT61" s="81"/>
      <c r="AKU61" s="81"/>
      <c r="AKV61" s="81"/>
      <c r="AKW61" s="81"/>
      <c r="AKX61" s="81"/>
      <c r="AKY61" s="81"/>
      <c r="AKZ61" s="81"/>
      <c r="ALA61" s="81"/>
      <c r="ALB61" s="81"/>
      <c r="ALC61" s="81"/>
      <c r="ALD61" s="81"/>
      <c r="ALE61" s="81"/>
      <c r="ALF61" s="81"/>
      <c r="ALG61" s="81"/>
      <c r="ALH61" s="81"/>
      <c r="ALI61" s="81"/>
      <c r="ALJ61" s="81"/>
      <c r="ALK61" s="81"/>
      <c r="ALL61" s="81"/>
      <c r="ALM61" s="81"/>
      <c r="ALN61" s="81"/>
      <c r="ALO61" s="81"/>
      <c r="ALP61" s="81"/>
      <c r="ALQ61" s="81"/>
      <c r="ALR61" s="81"/>
      <c r="ALS61" s="81"/>
      <c r="ALT61" s="81"/>
      <c r="ALU61" s="81"/>
      <c r="ALV61" s="81"/>
      <c r="ALW61" s="81"/>
      <c r="ALX61" s="81"/>
      <c r="ALY61" s="81"/>
      <c r="ALZ61" s="81"/>
      <c r="AMA61" s="81"/>
      <c r="AMB61" s="81"/>
      <c r="AMC61" s="81"/>
      <c r="AMD61" s="81"/>
      <c r="AME61" s="81"/>
      <c r="AMF61" s="81"/>
      <c r="AMG61" s="81"/>
      <c r="AMH61" s="81"/>
      <c r="AMI61" s="81"/>
      <c r="AMJ61" s="81"/>
    </row>
    <row r="62" spans="2:1024" ht="14.4" customHeight="1">
      <c r="B62" s="361"/>
      <c r="C62" s="361"/>
      <c r="D62" s="361"/>
      <c r="E62" s="361"/>
      <c r="F62" s="361"/>
      <c r="G62" s="361"/>
      <c r="H62" s="361"/>
      <c r="I62" s="361"/>
      <c r="J62" s="361"/>
      <c r="K62" s="361"/>
      <c r="L62" s="361"/>
      <c r="M62" s="362"/>
      <c r="N62" s="362"/>
      <c r="O62" s="362"/>
      <c r="P62" s="362"/>
      <c r="Q62" s="362"/>
      <c r="R62" s="362"/>
      <c r="S62" s="362"/>
      <c r="T62" s="362"/>
      <c r="U62" s="362"/>
      <c r="V62" s="362"/>
      <c r="W62" s="362"/>
      <c r="X62" s="362"/>
      <c r="Y62" s="362"/>
      <c r="Z62" s="362"/>
      <c r="AA62" s="362"/>
      <c r="AB62" s="362"/>
      <c r="AC62" s="362"/>
      <c r="AD62" s="362"/>
      <c r="AE62" s="362"/>
      <c r="AF62" s="363"/>
      <c r="AG62" s="363"/>
      <c r="AH62" s="363"/>
      <c r="AI62" s="363"/>
      <c r="AJ62" s="363"/>
      <c r="AK62" s="363"/>
      <c r="AL62" s="81"/>
      <c r="AM62" s="81"/>
      <c r="AN62" s="85"/>
      <c r="AO62" s="85"/>
      <c r="AP62" s="85"/>
      <c r="AQ62" s="85"/>
      <c r="AR62" s="85"/>
      <c r="AS62" s="85"/>
      <c r="AT62" s="85"/>
      <c r="AU62" s="85"/>
      <c r="AV62" s="85"/>
      <c r="AW62" s="85"/>
      <c r="AX62" s="85"/>
      <c r="AY62" s="85"/>
      <c r="AZ62" s="85"/>
      <c r="BA62" s="85"/>
      <c r="BB62" s="85"/>
      <c r="BC62" s="85"/>
      <c r="BD62" s="85"/>
      <c r="BE62" s="85"/>
      <c r="BF62" s="81"/>
      <c r="BG62" s="81"/>
      <c r="BH62" s="81"/>
      <c r="BI62" s="81"/>
      <c r="BJ62" s="81"/>
      <c r="BK62" s="81"/>
      <c r="BL62" s="81"/>
      <c r="BM62" s="81"/>
      <c r="BN62" s="81"/>
      <c r="BO62" s="81"/>
      <c r="BP62" s="81"/>
      <c r="BQ62" s="81"/>
      <c r="BR62" s="81"/>
      <c r="BS62" s="81"/>
      <c r="BT62" s="81"/>
      <c r="BU62" s="81"/>
      <c r="BV62" s="81"/>
      <c r="BW62" s="81"/>
      <c r="BX62" s="81"/>
      <c r="BY62" s="81"/>
      <c r="BZ62" s="81"/>
      <c r="CA62" s="81"/>
      <c r="CB62" s="81"/>
      <c r="CC62" s="81"/>
      <c r="CD62" s="81"/>
      <c r="CE62" s="81"/>
      <c r="CF62" s="81"/>
      <c r="CG62" s="81"/>
      <c r="CH62" s="81"/>
      <c r="CI62" s="81"/>
      <c r="CJ62" s="81"/>
      <c r="CK62" s="81"/>
      <c r="CL62" s="81"/>
      <c r="CM62" s="81"/>
      <c r="CN62" s="81"/>
      <c r="CO62" s="81"/>
      <c r="CP62" s="81"/>
      <c r="CQ62" s="81"/>
      <c r="CR62" s="81"/>
      <c r="CS62" s="81"/>
      <c r="CT62" s="81"/>
      <c r="CU62" s="81"/>
      <c r="CV62" s="81"/>
      <c r="CW62" s="81"/>
      <c r="CX62" s="81"/>
      <c r="CY62" s="81"/>
      <c r="CZ62" s="81"/>
      <c r="DA62" s="81"/>
      <c r="DB62" s="81"/>
      <c r="DC62" s="81"/>
      <c r="DD62" s="81"/>
      <c r="DE62" s="81"/>
      <c r="DF62" s="81"/>
      <c r="DG62" s="81"/>
      <c r="DH62" s="81"/>
      <c r="DI62" s="81"/>
      <c r="DJ62" s="81"/>
      <c r="DK62" s="81"/>
      <c r="DL62" s="81"/>
      <c r="DM62" s="81"/>
      <c r="DN62" s="81"/>
      <c r="DO62" s="81"/>
      <c r="DP62" s="81"/>
      <c r="DQ62" s="81"/>
      <c r="DR62" s="81"/>
      <c r="DS62" s="81"/>
      <c r="DT62" s="81"/>
      <c r="DU62" s="81"/>
      <c r="DV62" s="81"/>
      <c r="DW62" s="81"/>
      <c r="DX62" s="81"/>
      <c r="DY62" s="81"/>
      <c r="DZ62" s="81"/>
      <c r="EA62" s="81"/>
      <c r="EB62" s="81"/>
      <c r="EC62" s="81"/>
      <c r="ED62" s="81"/>
      <c r="EE62" s="81"/>
      <c r="EF62" s="81"/>
      <c r="EG62" s="81"/>
      <c r="EH62" s="81"/>
      <c r="EI62" s="81"/>
      <c r="EJ62" s="81"/>
      <c r="EK62" s="81"/>
      <c r="EL62" s="81"/>
      <c r="EM62" s="81"/>
      <c r="EN62" s="81"/>
      <c r="EO62" s="81"/>
      <c r="EP62" s="81"/>
      <c r="EQ62" s="81"/>
      <c r="ER62" s="81"/>
      <c r="ES62" s="81"/>
      <c r="ET62" s="81"/>
      <c r="EU62" s="81"/>
      <c r="EV62" s="81"/>
      <c r="EW62" s="81"/>
      <c r="EX62" s="81"/>
      <c r="EY62" s="81"/>
      <c r="EZ62" s="81"/>
      <c r="FA62" s="81"/>
      <c r="FB62" s="81"/>
      <c r="FC62" s="81"/>
      <c r="FD62" s="81"/>
      <c r="FE62" s="81"/>
      <c r="FF62" s="81"/>
      <c r="FG62" s="81"/>
      <c r="FH62" s="81"/>
      <c r="FI62" s="81"/>
      <c r="FJ62" s="81"/>
      <c r="FK62" s="81"/>
      <c r="FL62" s="81"/>
      <c r="FM62" s="81"/>
      <c r="FN62" s="81"/>
      <c r="FO62" s="81"/>
      <c r="FP62" s="81"/>
      <c r="FQ62" s="81"/>
      <c r="FR62" s="81"/>
      <c r="FS62" s="81"/>
      <c r="FT62" s="81"/>
      <c r="FU62" s="81"/>
      <c r="FV62" s="81"/>
      <c r="FW62" s="81"/>
      <c r="FX62" s="81"/>
      <c r="FY62" s="81"/>
      <c r="FZ62" s="81"/>
      <c r="GA62" s="81"/>
      <c r="GB62" s="81"/>
      <c r="GC62" s="81"/>
      <c r="GD62" s="81"/>
      <c r="GE62" s="81"/>
      <c r="GF62" s="81"/>
      <c r="GG62" s="81"/>
      <c r="GH62" s="81"/>
      <c r="GI62" s="81"/>
      <c r="GJ62" s="81"/>
      <c r="GK62" s="81"/>
      <c r="GL62" s="81"/>
      <c r="GM62" s="81"/>
      <c r="GN62" s="81"/>
      <c r="GO62" s="81"/>
      <c r="GP62" s="81"/>
      <c r="GQ62" s="81"/>
      <c r="GR62" s="81"/>
      <c r="GS62" s="81"/>
      <c r="GT62" s="81"/>
      <c r="GU62" s="81"/>
      <c r="GV62" s="81"/>
      <c r="GW62" s="81"/>
      <c r="GX62" s="81"/>
      <c r="GY62" s="81"/>
      <c r="GZ62" s="81"/>
      <c r="HA62" s="81"/>
      <c r="HB62" s="81"/>
      <c r="HC62" s="81"/>
      <c r="HD62" s="81"/>
      <c r="HE62" s="81"/>
      <c r="HF62" s="81"/>
      <c r="HG62" s="81"/>
      <c r="HH62" s="81"/>
      <c r="HI62" s="81"/>
      <c r="HJ62" s="81"/>
      <c r="HK62" s="81"/>
      <c r="HL62" s="81"/>
      <c r="HM62" s="81"/>
      <c r="HN62" s="81"/>
      <c r="HO62" s="81"/>
      <c r="HP62" s="81"/>
      <c r="HQ62" s="81"/>
      <c r="HR62" s="81"/>
      <c r="HS62" s="81"/>
      <c r="HT62" s="81"/>
      <c r="HU62" s="81"/>
      <c r="HV62" s="81"/>
      <c r="HW62" s="81"/>
      <c r="HX62" s="81"/>
      <c r="HY62" s="81"/>
      <c r="HZ62" s="81"/>
      <c r="IA62" s="81"/>
      <c r="IB62" s="81"/>
      <c r="IC62" s="81"/>
      <c r="ID62" s="81"/>
      <c r="IE62" s="81"/>
      <c r="IF62" s="81"/>
      <c r="IG62" s="81"/>
      <c r="IH62" s="81"/>
      <c r="II62" s="81"/>
      <c r="IJ62" s="81"/>
      <c r="IK62" s="81"/>
      <c r="IL62" s="81"/>
      <c r="IM62" s="81"/>
      <c r="IN62" s="81"/>
      <c r="IO62" s="81"/>
      <c r="IP62" s="81"/>
      <c r="IQ62" s="81"/>
      <c r="IR62" s="81"/>
      <c r="IS62" s="81"/>
      <c r="IT62" s="81"/>
      <c r="IU62" s="81"/>
      <c r="IV62" s="81"/>
      <c r="IW62" s="81"/>
      <c r="IX62" s="81"/>
      <c r="IY62" s="81"/>
      <c r="IZ62" s="81"/>
      <c r="JA62" s="81"/>
      <c r="JB62" s="81"/>
      <c r="JC62" s="81"/>
      <c r="JD62" s="81"/>
      <c r="JE62" s="81"/>
      <c r="JF62" s="81"/>
      <c r="JG62" s="81"/>
      <c r="JH62" s="81"/>
      <c r="JI62" s="81"/>
      <c r="JJ62" s="81"/>
      <c r="JK62" s="81"/>
      <c r="JL62" s="81"/>
      <c r="JM62" s="81"/>
      <c r="JN62" s="81"/>
      <c r="JO62" s="81"/>
      <c r="JP62" s="81"/>
      <c r="JQ62" s="81"/>
      <c r="JR62" s="81"/>
      <c r="JS62" s="81"/>
      <c r="JT62" s="81"/>
      <c r="JU62" s="81"/>
      <c r="JV62" s="81"/>
      <c r="JW62" s="81"/>
      <c r="JX62" s="81"/>
      <c r="JY62" s="81"/>
      <c r="JZ62" s="81"/>
      <c r="KA62" s="81"/>
      <c r="KB62" s="81"/>
      <c r="KC62" s="81"/>
      <c r="KD62" s="81"/>
      <c r="KE62" s="81"/>
      <c r="KF62" s="81"/>
      <c r="KG62" s="81"/>
      <c r="KH62" s="81"/>
      <c r="KI62" s="81"/>
      <c r="KJ62" s="81"/>
      <c r="KK62" s="81"/>
      <c r="KL62" s="81"/>
      <c r="KM62" s="81"/>
      <c r="KN62" s="81"/>
      <c r="KO62" s="81"/>
      <c r="KP62" s="81"/>
      <c r="KQ62" s="81"/>
      <c r="KR62" s="81"/>
      <c r="KS62" s="81"/>
      <c r="KT62" s="81"/>
      <c r="KU62" s="81"/>
      <c r="KV62" s="81"/>
      <c r="KW62" s="81"/>
      <c r="KX62" s="81"/>
      <c r="KY62" s="81"/>
      <c r="KZ62" s="81"/>
      <c r="LA62" s="81"/>
      <c r="LB62" s="81"/>
      <c r="LC62" s="81"/>
      <c r="LD62" s="81"/>
      <c r="LE62" s="81"/>
      <c r="LF62" s="81"/>
      <c r="LG62" s="81"/>
      <c r="LH62" s="81"/>
      <c r="LI62" s="81"/>
      <c r="LJ62" s="81"/>
      <c r="LK62" s="81"/>
      <c r="LL62" s="81"/>
      <c r="LM62" s="81"/>
      <c r="LN62" s="81"/>
      <c r="LO62" s="81"/>
      <c r="LP62" s="81"/>
      <c r="LQ62" s="81"/>
      <c r="LR62" s="81"/>
      <c r="LS62" s="81"/>
      <c r="LT62" s="81"/>
      <c r="LU62" s="81"/>
      <c r="LV62" s="81"/>
      <c r="LW62" s="81"/>
      <c r="LX62" s="81"/>
      <c r="LY62" s="81"/>
      <c r="LZ62" s="81"/>
      <c r="MA62" s="81"/>
      <c r="MB62" s="81"/>
      <c r="MC62" s="81"/>
      <c r="MD62" s="81"/>
      <c r="ME62" s="81"/>
      <c r="MF62" s="81"/>
      <c r="MG62" s="81"/>
      <c r="MH62" s="81"/>
      <c r="MI62" s="81"/>
      <c r="MJ62" s="81"/>
      <c r="MK62" s="81"/>
      <c r="ML62" s="81"/>
      <c r="MM62" s="81"/>
      <c r="MN62" s="81"/>
      <c r="MO62" s="81"/>
      <c r="MP62" s="81"/>
      <c r="MQ62" s="81"/>
      <c r="MR62" s="81"/>
      <c r="MS62" s="81"/>
      <c r="MT62" s="81"/>
      <c r="MU62" s="81"/>
      <c r="MV62" s="81"/>
      <c r="MW62" s="81"/>
      <c r="MX62" s="81"/>
      <c r="MY62" s="81"/>
      <c r="MZ62" s="81"/>
      <c r="NA62" s="81"/>
      <c r="NB62" s="81"/>
      <c r="NC62" s="81"/>
      <c r="ND62" s="81"/>
      <c r="NE62" s="81"/>
      <c r="NF62" s="81"/>
      <c r="NG62" s="81"/>
      <c r="NH62" s="81"/>
      <c r="NI62" s="81"/>
      <c r="NJ62" s="81"/>
      <c r="NK62" s="81"/>
      <c r="NL62" s="81"/>
      <c r="NM62" s="81"/>
      <c r="NN62" s="81"/>
      <c r="NO62" s="81"/>
      <c r="NP62" s="81"/>
      <c r="NQ62" s="81"/>
      <c r="NR62" s="81"/>
      <c r="NS62" s="81"/>
      <c r="NT62" s="81"/>
      <c r="NU62" s="81"/>
      <c r="NV62" s="81"/>
      <c r="NW62" s="81"/>
      <c r="NX62" s="81"/>
      <c r="NY62" s="81"/>
      <c r="NZ62" s="81"/>
      <c r="OA62" s="81"/>
      <c r="OB62" s="81"/>
      <c r="OC62" s="81"/>
      <c r="OD62" s="81"/>
      <c r="OE62" s="81"/>
      <c r="OF62" s="81"/>
      <c r="OG62" s="81"/>
      <c r="OH62" s="81"/>
      <c r="OI62" s="81"/>
      <c r="OJ62" s="81"/>
      <c r="OK62" s="81"/>
      <c r="OL62" s="81"/>
      <c r="OM62" s="81"/>
      <c r="ON62" s="81"/>
      <c r="OO62" s="81"/>
      <c r="OP62" s="81"/>
      <c r="OQ62" s="81"/>
      <c r="OR62" s="81"/>
      <c r="OS62" s="81"/>
      <c r="OT62" s="81"/>
      <c r="OU62" s="81"/>
      <c r="OV62" s="81"/>
      <c r="OW62" s="81"/>
      <c r="OX62" s="81"/>
      <c r="OY62" s="81"/>
      <c r="OZ62" s="81"/>
      <c r="PA62" s="81"/>
      <c r="PB62" s="81"/>
      <c r="PC62" s="81"/>
      <c r="PD62" s="81"/>
      <c r="PE62" s="81"/>
      <c r="PF62" s="81"/>
      <c r="PG62" s="81"/>
      <c r="PH62" s="81"/>
      <c r="PI62" s="81"/>
      <c r="PJ62" s="81"/>
      <c r="PK62" s="81"/>
      <c r="PL62" s="81"/>
      <c r="PM62" s="81"/>
      <c r="PN62" s="81"/>
      <c r="PO62" s="81"/>
      <c r="PP62" s="81"/>
      <c r="PQ62" s="81"/>
      <c r="PR62" s="81"/>
      <c r="PS62" s="81"/>
      <c r="PT62" s="81"/>
      <c r="PU62" s="81"/>
      <c r="PV62" s="81"/>
      <c r="PW62" s="81"/>
      <c r="PX62" s="81"/>
      <c r="PY62" s="81"/>
      <c r="PZ62" s="81"/>
      <c r="QA62" s="81"/>
      <c r="QB62" s="81"/>
      <c r="QC62" s="81"/>
      <c r="QD62" s="81"/>
      <c r="QE62" s="81"/>
      <c r="QF62" s="81"/>
      <c r="QG62" s="81"/>
      <c r="QH62" s="81"/>
      <c r="QI62" s="81"/>
      <c r="QJ62" s="81"/>
      <c r="QK62" s="81"/>
      <c r="QL62" s="81"/>
      <c r="QM62" s="81"/>
      <c r="QN62" s="81"/>
      <c r="QO62" s="81"/>
      <c r="QP62" s="81"/>
      <c r="QQ62" s="81"/>
      <c r="QR62" s="81"/>
      <c r="QS62" s="81"/>
      <c r="QT62" s="81"/>
      <c r="QU62" s="81"/>
      <c r="QV62" s="81"/>
      <c r="QW62" s="81"/>
      <c r="QX62" s="81"/>
      <c r="QY62" s="81"/>
      <c r="QZ62" s="81"/>
      <c r="RA62" s="81"/>
      <c r="RB62" s="81"/>
      <c r="RC62" s="81"/>
      <c r="RD62" s="81"/>
      <c r="RE62" s="81"/>
      <c r="RF62" s="81"/>
      <c r="RG62" s="81"/>
      <c r="RH62" s="81"/>
      <c r="RI62" s="81"/>
      <c r="RJ62" s="81"/>
      <c r="RK62" s="81"/>
      <c r="RL62" s="81"/>
      <c r="RM62" s="81"/>
      <c r="RN62" s="81"/>
      <c r="RO62" s="81"/>
      <c r="RP62" s="81"/>
      <c r="RQ62" s="81"/>
      <c r="RR62" s="81"/>
      <c r="RS62" s="81"/>
      <c r="RT62" s="81"/>
      <c r="RU62" s="81"/>
      <c r="RV62" s="81"/>
      <c r="RW62" s="81"/>
      <c r="RX62" s="81"/>
      <c r="RY62" s="81"/>
      <c r="RZ62" s="81"/>
      <c r="SA62" s="81"/>
      <c r="SB62" s="81"/>
      <c r="SC62" s="81"/>
      <c r="SD62" s="81"/>
      <c r="SE62" s="81"/>
      <c r="SF62" s="81"/>
      <c r="SG62" s="81"/>
      <c r="SH62" s="81"/>
      <c r="SI62" s="81"/>
      <c r="SJ62" s="81"/>
      <c r="SK62" s="81"/>
      <c r="SL62" s="81"/>
      <c r="SM62" s="81"/>
      <c r="SN62" s="81"/>
      <c r="SO62" s="81"/>
      <c r="SP62" s="81"/>
      <c r="SQ62" s="81"/>
      <c r="SR62" s="81"/>
      <c r="SS62" s="81"/>
      <c r="ST62" s="81"/>
      <c r="SU62" s="81"/>
      <c r="SV62" s="81"/>
      <c r="SW62" s="81"/>
      <c r="SX62" s="81"/>
      <c r="SY62" s="81"/>
      <c r="SZ62" s="81"/>
      <c r="TA62" s="81"/>
      <c r="TB62" s="81"/>
      <c r="TC62" s="81"/>
      <c r="TD62" s="81"/>
      <c r="TE62" s="81"/>
      <c r="TF62" s="81"/>
      <c r="TG62" s="81"/>
      <c r="TH62" s="81"/>
      <c r="TI62" s="81"/>
      <c r="TJ62" s="81"/>
      <c r="TK62" s="81"/>
      <c r="TL62" s="81"/>
      <c r="TM62" s="81"/>
      <c r="TN62" s="81"/>
      <c r="TO62" s="81"/>
      <c r="TP62" s="81"/>
      <c r="TQ62" s="81"/>
      <c r="TR62" s="81"/>
      <c r="TS62" s="81"/>
      <c r="TT62" s="81"/>
      <c r="TU62" s="81"/>
      <c r="TV62" s="81"/>
      <c r="TW62" s="81"/>
      <c r="TX62" s="81"/>
      <c r="TY62" s="81"/>
      <c r="TZ62" s="81"/>
      <c r="UA62" s="81"/>
      <c r="UB62" s="81"/>
      <c r="UC62" s="81"/>
      <c r="UD62" s="81"/>
      <c r="UE62" s="81"/>
      <c r="UF62" s="81"/>
      <c r="UG62" s="81"/>
      <c r="UH62" s="81"/>
      <c r="UI62" s="81"/>
      <c r="UJ62" s="81"/>
      <c r="UK62" s="81"/>
      <c r="UL62" s="81"/>
      <c r="UM62" s="81"/>
      <c r="UN62" s="81"/>
      <c r="UO62" s="81"/>
      <c r="UP62" s="81"/>
      <c r="UQ62" s="81"/>
      <c r="UR62" s="81"/>
      <c r="US62" s="81"/>
      <c r="UT62" s="81"/>
      <c r="UU62" s="81"/>
      <c r="UV62" s="81"/>
      <c r="UW62" s="81"/>
      <c r="UX62" s="81"/>
      <c r="UY62" s="81"/>
      <c r="UZ62" s="81"/>
      <c r="VA62" s="81"/>
      <c r="VB62" s="81"/>
      <c r="VC62" s="81"/>
      <c r="VD62" s="81"/>
      <c r="VE62" s="81"/>
      <c r="VF62" s="81"/>
      <c r="VG62" s="81"/>
      <c r="VH62" s="81"/>
      <c r="VI62" s="81"/>
      <c r="VJ62" s="81"/>
      <c r="VK62" s="81"/>
      <c r="VL62" s="81"/>
      <c r="VM62" s="81"/>
      <c r="VN62" s="81"/>
      <c r="VO62" s="81"/>
      <c r="VP62" s="81"/>
      <c r="VQ62" s="81"/>
      <c r="VR62" s="81"/>
      <c r="VS62" s="81"/>
      <c r="VT62" s="81"/>
      <c r="VU62" s="81"/>
      <c r="VV62" s="81"/>
      <c r="VW62" s="81"/>
      <c r="VX62" s="81"/>
      <c r="VY62" s="81"/>
      <c r="VZ62" s="81"/>
      <c r="WA62" s="81"/>
      <c r="WB62" s="81"/>
      <c r="WC62" s="81"/>
      <c r="WD62" s="81"/>
      <c r="WE62" s="81"/>
      <c r="WF62" s="81"/>
      <c r="WG62" s="81"/>
      <c r="WH62" s="81"/>
      <c r="WI62" s="81"/>
      <c r="WJ62" s="81"/>
      <c r="WK62" s="81"/>
      <c r="WL62" s="81"/>
      <c r="WM62" s="81"/>
      <c r="WN62" s="81"/>
      <c r="WO62" s="81"/>
      <c r="WP62" s="81"/>
      <c r="WQ62" s="81"/>
      <c r="WR62" s="81"/>
      <c r="WS62" s="81"/>
      <c r="WT62" s="81"/>
      <c r="WU62" s="81"/>
      <c r="WV62" s="81"/>
      <c r="WW62" s="81"/>
      <c r="WX62" s="81"/>
      <c r="WY62" s="81"/>
      <c r="WZ62" s="81"/>
      <c r="XA62" s="81"/>
      <c r="XB62" s="81"/>
      <c r="XC62" s="81"/>
      <c r="XD62" s="81"/>
      <c r="XE62" s="81"/>
      <c r="XF62" s="81"/>
      <c r="XG62" s="81"/>
      <c r="XH62" s="81"/>
      <c r="XI62" s="81"/>
      <c r="XJ62" s="81"/>
      <c r="XK62" s="81"/>
      <c r="XL62" s="81"/>
      <c r="XM62" s="81"/>
      <c r="XN62" s="81"/>
      <c r="XO62" s="81"/>
      <c r="XP62" s="81"/>
      <c r="XQ62" s="81"/>
      <c r="XR62" s="81"/>
      <c r="XS62" s="81"/>
      <c r="XT62" s="81"/>
      <c r="XU62" s="81"/>
      <c r="XV62" s="81"/>
      <c r="XW62" s="81"/>
      <c r="XX62" s="81"/>
      <c r="XY62" s="81"/>
      <c r="XZ62" s="81"/>
      <c r="YA62" s="81"/>
      <c r="YB62" s="81"/>
      <c r="YC62" s="81"/>
      <c r="YD62" s="81"/>
      <c r="YE62" s="81"/>
      <c r="YF62" s="81"/>
      <c r="YG62" s="81"/>
      <c r="YH62" s="81"/>
      <c r="YI62" s="81"/>
      <c r="YJ62" s="81"/>
      <c r="YK62" s="81"/>
      <c r="YL62" s="81"/>
      <c r="YM62" s="81"/>
      <c r="YN62" s="81"/>
      <c r="YO62" s="81"/>
      <c r="YP62" s="81"/>
      <c r="YQ62" s="81"/>
      <c r="YR62" s="81"/>
      <c r="YS62" s="81"/>
      <c r="YT62" s="81"/>
      <c r="YU62" s="81"/>
      <c r="YV62" s="81"/>
      <c r="YW62" s="81"/>
      <c r="YX62" s="81"/>
      <c r="YY62" s="81"/>
      <c r="YZ62" s="81"/>
      <c r="ZA62" s="81"/>
      <c r="ZB62" s="81"/>
      <c r="ZC62" s="81"/>
      <c r="ZD62" s="81"/>
      <c r="ZE62" s="81"/>
      <c r="ZF62" s="81"/>
      <c r="ZG62" s="81"/>
      <c r="ZH62" s="81"/>
      <c r="ZI62" s="81"/>
      <c r="ZJ62" s="81"/>
      <c r="ZK62" s="81"/>
      <c r="ZL62" s="81"/>
      <c r="ZM62" s="81"/>
      <c r="ZN62" s="81"/>
      <c r="ZO62" s="81"/>
      <c r="ZP62" s="81"/>
      <c r="ZQ62" s="81"/>
      <c r="ZR62" s="81"/>
      <c r="ZS62" s="81"/>
      <c r="ZT62" s="81"/>
      <c r="ZU62" s="81"/>
      <c r="ZV62" s="81"/>
      <c r="ZW62" s="81"/>
      <c r="ZX62" s="81"/>
      <c r="ZY62" s="81"/>
      <c r="ZZ62" s="81"/>
      <c r="AAA62" s="81"/>
      <c r="AAB62" s="81"/>
      <c r="AAC62" s="81"/>
      <c r="AAD62" s="81"/>
      <c r="AAE62" s="81"/>
      <c r="AAF62" s="81"/>
      <c r="AAG62" s="81"/>
      <c r="AAH62" s="81"/>
      <c r="AAI62" s="81"/>
      <c r="AAJ62" s="81"/>
      <c r="AAK62" s="81"/>
      <c r="AAL62" s="81"/>
      <c r="AAM62" s="81"/>
      <c r="AAN62" s="81"/>
      <c r="AAO62" s="81"/>
      <c r="AAP62" s="81"/>
      <c r="AAQ62" s="81"/>
      <c r="AAR62" s="81"/>
      <c r="AAS62" s="81"/>
      <c r="AAT62" s="81"/>
      <c r="AAU62" s="81"/>
      <c r="AAV62" s="81"/>
      <c r="AAW62" s="81"/>
      <c r="AAX62" s="81"/>
      <c r="AAY62" s="81"/>
      <c r="AAZ62" s="81"/>
      <c r="ABA62" s="81"/>
      <c r="ABB62" s="81"/>
      <c r="ABC62" s="81"/>
      <c r="ABD62" s="81"/>
      <c r="ABE62" s="81"/>
      <c r="ABF62" s="81"/>
      <c r="ABG62" s="81"/>
      <c r="ABH62" s="81"/>
      <c r="ABI62" s="81"/>
      <c r="ABJ62" s="81"/>
      <c r="ABK62" s="81"/>
      <c r="ABL62" s="81"/>
      <c r="ABM62" s="81"/>
      <c r="ABN62" s="81"/>
      <c r="ABO62" s="81"/>
      <c r="ABP62" s="81"/>
      <c r="ABQ62" s="81"/>
      <c r="ABR62" s="81"/>
      <c r="ABS62" s="81"/>
      <c r="ABT62" s="81"/>
      <c r="ABU62" s="81"/>
      <c r="ABV62" s="81"/>
      <c r="ABW62" s="81"/>
      <c r="ABX62" s="81"/>
      <c r="ABY62" s="81"/>
      <c r="ABZ62" s="81"/>
      <c r="ACA62" s="81"/>
      <c r="ACB62" s="81"/>
      <c r="ACC62" s="81"/>
      <c r="ACD62" s="81"/>
      <c r="ACE62" s="81"/>
      <c r="ACF62" s="81"/>
      <c r="ACG62" s="81"/>
      <c r="ACH62" s="81"/>
      <c r="ACI62" s="81"/>
      <c r="ACJ62" s="81"/>
      <c r="ACK62" s="81"/>
      <c r="ACL62" s="81"/>
      <c r="ACM62" s="81"/>
      <c r="ACN62" s="81"/>
      <c r="ACO62" s="81"/>
      <c r="ACP62" s="81"/>
      <c r="ACQ62" s="81"/>
      <c r="ACR62" s="81"/>
      <c r="ACS62" s="81"/>
      <c r="ACT62" s="81"/>
      <c r="ACU62" s="81"/>
      <c r="ACV62" s="81"/>
      <c r="ACW62" s="81"/>
      <c r="ACX62" s="81"/>
      <c r="ACY62" s="81"/>
      <c r="ACZ62" s="81"/>
      <c r="ADA62" s="81"/>
      <c r="ADB62" s="81"/>
      <c r="ADC62" s="81"/>
      <c r="ADD62" s="81"/>
      <c r="ADE62" s="81"/>
      <c r="ADF62" s="81"/>
      <c r="ADG62" s="81"/>
      <c r="ADH62" s="81"/>
      <c r="ADI62" s="81"/>
      <c r="ADJ62" s="81"/>
      <c r="ADK62" s="81"/>
      <c r="ADL62" s="81"/>
      <c r="ADM62" s="81"/>
      <c r="ADN62" s="81"/>
      <c r="ADO62" s="81"/>
      <c r="ADP62" s="81"/>
      <c r="ADQ62" s="81"/>
      <c r="ADR62" s="81"/>
      <c r="ADS62" s="81"/>
      <c r="ADT62" s="81"/>
      <c r="ADU62" s="81"/>
      <c r="ADV62" s="81"/>
      <c r="ADW62" s="81"/>
      <c r="ADX62" s="81"/>
      <c r="ADY62" s="81"/>
      <c r="ADZ62" s="81"/>
      <c r="AEA62" s="81"/>
      <c r="AEB62" s="81"/>
      <c r="AEC62" s="81"/>
      <c r="AED62" s="81"/>
      <c r="AEE62" s="81"/>
      <c r="AEF62" s="81"/>
      <c r="AEG62" s="81"/>
      <c r="AEH62" s="81"/>
      <c r="AEI62" s="81"/>
      <c r="AEJ62" s="81"/>
      <c r="AEK62" s="81"/>
      <c r="AEL62" s="81"/>
      <c r="AEM62" s="81"/>
      <c r="AEN62" s="81"/>
      <c r="AEO62" s="81"/>
      <c r="AEP62" s="81"/>
      <c r="AEQ62" s="81"/>
      <c r="AER62" s="81"/>
      <c r="AES62" s="81"/>
      <c r="AET62" s="81"/>
      <c r="AEU62" s="81"/>
      <c r="AEV62" s="81"/>
      <c r="AEW62" s="81"/>
      <c r="AEX62" s="81"/>
      <c r="AEY62" s="81"/>
      <c r="AEZ62" s="81"/>
      <c r="AFA62" s="81"/>
      <c r="AFB62" s="81"/>
      <c r="AFC62" s="81"/>
      <c r="AFD62" s="81"/>
      <c r="AFE62" s="81"/>
      <c r="AFF62" s="81"/>
      <c r="AFG62" s="81"/>
      <c r="AFH62" s="81"/>
      <c r="AFI62" s="81"/>
      <c r="AFJ62" s="81"/>
      <c r="AFK62" s="81"/>
      <c r="AFL62" s="81"/>
      <c r="AFM62" s="81"/>
      <c r="AFN62" s="81"/>
      <c r="AFO62" s="81"/>
      <c r="AFP62" s="81"/>
      <c r="AFQ62" s="81"/>
      <c r="AFR62" s="81"/>
      <c r="AFS62" s="81"/>
      <c r="AFT62" s="81"/>
      <c r="AFU62" s="81"/>
      <c r="AFV62" s="81"/>
      <c r="AFW62" s="81"/>
      <c r="AFX62" s="81"/>
      <c r="AFY62" s="81"/>
      <c r="AFZ62" s="81"/>
      <c r="AGA62" s="81"/>
      <c r="AGB62" s="81"/>
      <c r="AGC62" s="81"/>
      <c r="AGD62" s="81"/>
      <c r="AGE62" s="81"/>
      <c r="AGF62" s="81"/>
      <c r="AGG62" s="81"/>
      <c r="AGH62" s="81"/>
      <c r="AGI62" s="81"/>
      <c r="AGJ62" s="81"/>
      <c r="AGK62" s="81"/>
      <c r="AGL62" s="81"/>
      <c r="AGM62" s="81"/>
      <c r="AGN62" s="81"/>
      <c r="AGO62" s="81"/>
      <c r="AGP62" s="81"/>
      <c r="AGQ62" s="81"/>
      <c r="AGR62" s="81"/>
      <c r="AGS62" s="81"/>
      <c r="AGT62" s="81"/>
      <c r="AGU62" s="81"/>
      <c r="AGV62" s="81"/>
      <c r="AGW62" s="81"/>
      <c r="AGX62" s="81"/>
      <c r="AGY62" s="81"/>
      <c r="AGZ62" s="81"/>
      <c r="AHA62" s="81"/>
      <c r="AHB62" s="81"/>
      <c r="AHC62" s="81"/>
      <c r="AHD62" s="81"/>
      <c r="AHE62" s="81"/>
      <c r="AHF62" s="81"/>
      <c r="AHG62" s="81"/>
      <c r="AHH62" s="81"/>
      <c r="AHI62" s="81"/>
      <c r="AHJ62" s="81"/>
      <c r="AHK62" s="81"/>
      <c r="AHL62" s="81"/>
      <c r="AHM62" s="81"/>
      <c r="AHN62" s="81"/>
      <c r="AHO62" s="81"/>
      <c r="AHP62" s="81"/>
      <c r="AHQ62" s="81"/>
      <c r="AHR62" s="81"/>
      <c r="AHS62" s="81"/>
      <c r="AHT62" s="81"/>
      <c r="AHU62" s="81"/>
      <c r="AHV62" s="81"/>
      <c r="AHW62" s="81"/>
      <c r="AHX62" s="81"/>
      <c r="AHY62" s="81"/>
      <c r="AHZ62" s="81"/>
      <c r="AIA62" s="81"/>
      <c r="AIB62" s="81"/>
      <c r="AIC62" s="81"/>
      <c r="AID62" s="81"/>
      <c r="AIE62" s="81"/>
      <c r="AIF62" s="81"/>
      <c r="AIG62" s="81"/>
      <c r="AIH62" s="81"/>
      <c r="AII62" s="81"/>
      <c r="AIJ62" s="81"/>
      <c r="AIK62" s="81"/>
      <c r="AIL62" s="81"/>
      <c r="AIM62" s="81"/>
      <c r="AIN62" s="81"/>
      <c r="AIO62" s="81"/>
      <c r="AIP62" s="81"/>
      <c r="AIQ62" s="81"/>
      <c r="AIR62" s="81"/>
      <c r="AIS62" s="81"/>
      <c r="AIT62" s="81"/>
      <c r="AIU62" s="81"/>
      <c r="AIV62" s="81"/>
      <c r="AIW62" s="81"/>
      <c r="AIX62" s="81"/>
      <c r="AIY62" s="81"/>
      <c r="AIZ62" s="81"/>
      <c r="AJA62" s="81"/>
      <c r="AJB62" s="81"/>
      <c r="AJC62" s="81"/>
      <c r="AJD62" s="81"/>
      <c r="AJE62" s="81"/>
      <c r="AJF62" s="81"/>
      <c r="AJG62" s="81"/>
      <c r="AJH62" s="81"/>
      <c r="AJI62" s="81"/>
      <c r="AJJ62" s="81"/>
      <c r="AJK62" s="81"/>
      <c r="AJL62" s="81"/>
      <c r="AJM62" s="81"/>
      <c r="AJN62" s="81"/>
      <c r="AJO62" s="81"/>
      <c r="AJP62" s="81"/>
      <c r="AJQ62" s="81"/>
      <c r="AJR62" s="81"/>
      <c r="AJS62" s="81"/>
      <c r="AJT62" s="81"/>
      <c r="AJU62" s="81"/>
      <c r="AJV62" s="81"/>
      <c r="AJW62" s="81"/>
      <c r="AJX62" s="81"/>
      <c r="AJY62" s="81"/>
      <c r="AJZ62" s="81"/>
      <c r="AKA62" s="81"/>
      <c r="AKB62" s="81"/>
      <c r="AKC62" s="81"/>
      <c r="AKD62" s="81"/>
      <c r="AKE62" s="81"/>
      <c r="AKF62" s="81"/>
      <c r="AKG62" s="81"/>
      <c r="AKH62" s="81"/>
      <c r="AKI62" s="81"/>
      <c r="AKJ62" s="81"/>
      <c r="AKK62" s="81"/>
      <c r="AKL62" s="81"/>
      <c r="AKM62" s="81"/>
      <c r="AKN62" s="81"/>
      <c r="AKO62" s="81"/>
      <c r="AKP62" s="81"/>
      <c r="AKQ62" s="81"/>
      <c r="AKR62" s="81"/>
      <c r="AKS62" s="81"/>
      <c r="AKT62" s="81"/>
      <c r="AKU62" s="81"/>
      <c r="AKV62" s="81"/>
      <c r="AKW62" s="81"/>
      <c r="AKX62" s="81"/>
      <c r="AKY62" s="81"/>
      <c r="AKZ62" s="81"/>
      <c r="ALA62" s="81"/>
      <c r="ALB62" s="81"/>
      <c r="ALC62" s="81"/>
      <c r="ALD62" s="81"/>
      <c r="ALE62" s="81"/>
      <c r="ALF62" s="81"/>
      <c r="ALG62" s="81"/>
      <c r="ALH62" s="81"/>
      <c r="ALI62" s="81"/>
      <c r="ALJ62" s="81"/>
      <c r="ALK62" s="81"/>
      <c r="ALL62" s="81"/>
      <c r="ALM62" s="81"/>
      <c r="ALN62" s="81"/>
      <c r="ALO62" s="81"/>
      <c r="ALP62" s="81"/>
      <c r="ALQ62" s="81"/>
      <c r="ALR62" s="81"/>
      <c r="ALS62" s="81"/>
      <c r="ALT62" s="81"/>
      <c r="ALU62" s="81"/>
      <c r="ALV62" s="81"/>
      <c r="ALW62" s="81"/>
      <c r="ALX62" s="81"/>
      <c r="ALY62" s="81"/>
      <c r="ALZ62" s="81"/>
      <c r="AMA62" s="81"/>
      <c r="AMB62" s="81"/>
      <c r="AMC62" s="81"/>
      <c r="AMD62" s="81"/>
      <c r="AME62" s="81"/>
      <c r="AMF62" s="81"/>
      <c r="AMG62" s="81"/>
      <c r="AMH62" s="81"/>
      <c r="AMI62" s="81"/>
      <c r="AMJ62" s="81"/>
    </row>
    <row r="63" spans="2:1024" ht="14.4" customHeight="1">
      <c r="B63" s="355"/>
      <c r="C63" s="355"/>
      <c r="D63" s="355"/>
      <c r="E63" s="355"/>
      <c r="F63" s="355"/>
      <c r="G63" s="355"/>
      <c r="H63" s="355"/>
      <c r="I63" s="355"/>
      <c r="J63" s="355"/>
      <c r="K63" s="355"/>
      <c r="L63" s="355"/>
      <c r="M63" s="356"/>
      <c r="N63" s="356"/>
      <c r="O63" s="356"/>
      <c r="P63" s="356"/>
      <c r="Q63" s="356"/>
      <c r="R63" s="356"/>
      <c r="S63" s="356"/>
      <c r="T63" s="356"/>
      <c r="U63" s="356"/>
      <c r="V63" s="356"/>
      <c r="W63" s="356"/>
      <c r="X63" s="356"/>
      <c r="Y63" s="356"/>
      <c r="Z63" s="356"/>
      <c r="AA63" s="356"/>
      <c r="AB63" s="356"/>
      <c r="AC63" s="356"/>
      <c r="AD63" s="356"/>
      <c r="AE63" s="356"/>
      <c r="AF63" s="357"/>
      <c r="AG63" s="357"/>
      <c r="AH63" s="357"/>
      <c r="AI63" s="357"/>
      <c r="AJ63" s="357"/>
      <c r="AK63" s="357"/>
      <c r="AL63" s="81"/>
      <c r="AM63" s="81"/>
      <c r="AN63" s="85"/>
      <c r="AO63" s="85"/>
      <c r="AP63" s="85"/>
      <c r="AQ63" s="85"/>
      <c r="AR63" s="85"/>
      <c r="AS63" s="85"/>
      <c r="AT63" s="85"/>
      <c r="AU63" s="85"/>
      <c r="AV63" s="85"/>
      <c r="AW63" s="85"/>
      <c r="AX63" s="85"/>
      <c r="AY63" s="85"/>
      <c r="AZ63" s="85"/>
      <c r="BA63" s="85"/>
      <c r="BB63" s="85"/>
      <c r="BC63" s="85"/>
      <c r="BD63" s="85"/>
      <c r="BE63" s="85"/>
      <c r="BF63" s="81"/>
      <c r="BG63" s="81"/>
      <c r="BH63" s="81"/>
      <c r="BI63" s="81"/>
      <c r="BJ63" s="81"/>
      <c r="BK63" s="81"/>
      <c r="BL63" s="81"/>
      <c r="BM63" s="81"/>
      <c r="BN63" s="81"/>
      <c r="BO63" s="81"/>
      <c r="BP63" s="81"/>
      <c r="BQ63" s="81"/>
      <c r="BR63" s="81"/>
      <c r="BS63" s="81"/>
      <c r="BT63" s="81"/>
      <c r="BU63" s="81"/>
      <c r="BV63" s="81"/>
      <c r="BW63" s="81"/>
      <c r="BX63" s="81"/>
      <c r="BY63" s="81"/>
      <c r="BZ63" s="81"/>
      <c r="CA63" s="81"/>
      <c r="CB63" s="81"/>
      <c r="CC63" s="81"/>
      <c r="CD63" s="81"/>
      <c r="CE63" s="81"/>
      <c r="CF63" s="81"/>
      <c r="CG63" s="81"/>
      <c r="CH63" s="81"/>
      <c r="CI63" s="81"/>
      <c r="CJ63" s="81"/>
      <c r="CK63" s="81"/>
      <c r="CL63" s="81"/>
      <c r="CM63" s="81"/>
      <c r="CN63" s="81"/>
      <c r="CO63" s="81"/>
      <c r="CP63" s="81"/>
      <c r="CQ63" s="81"/>
      <c r="CR63" s="81"/>
      <c r="CS63" s="81"/>
      <c r="CT63" s="81"/>
      <c r="CU63" s="81"/>
      <c r="CV63" s="81"/>
      <c r="CW63" s="81"/>
      <c r="CX63" s="81"/>
      <c r="CY63" s="81"/>
      <c r="CZ63" s="81"/>
      <c r="DA63" s="81"/>
      <c r="DB63" s="81"/>
      <c r="DC63" s="81"/>
      <c r="DD63" s="81"/>
      <c r="DE63" s="81"/>
      <c r="DF63" s="81"/>
      <c r="DG63" s="81"/>
      <c r="DH63" s="81"/>
      <c r="DI63" s="81"/>
      <c r="DJ63" s="81"/>
      <c r="DK63" s="81"/>
      <c r="DL63" s="81"/>
      <c r="DM63" s="81"/>
      <c r="DN63" s="81"/>
      <c r="DO63" s="81"/>
      <c r="DP63" s="81"/>
      <c r="DQ63" s="81"/>
      <c r="DR63" s="81"/>
      <c r="DS63" s="81"/>
      <c r="DT63" s="81"/>
      <c r="DU63" s="81"/>
      <c r="DV63" s="81"/>
      <c r="DW63" s="81"/>
      <c r="DX63" s="81"/>
      <c r="DY63" s="81"/>
      <c r="DZ63" s="81"/>
      <c r="EA63" s="81"/>
      <c r="EB63" s="81"/>
      <c r="EC63" s="81"/>
      <c r="ED63" s="81"/>
      <c r="EE63" s="81"/>
      <c r="EF63" s="81"/>
      <c r="EG63" s="81"/>
      <c r="EH63" s="81"/>
      <c r="EI63" s="81"/>
      <c r="EJ63" s="81"/>
      <c r="EK63" s="81"/>
      <c r="EL63" s="81"/>
      <c r="EM63" s="81"/>
      <c r="EN63" s="81"/>
      <c r="EO63" s="81"/>
      <c r="EP63" s="81"/>
      <c r="EQ63" s="81"/>
      <c r="ER63" s="81"/>
      <c r="ES63" s="81"/>
      <c r="ET63" s="81"/>
      <c r="EU63" s="81"/>
      <c r="EV63" s="81"/>
      <c r="EW63" s="81"/>
      <c r="EX63" s="81"/>
      <c r="EY63" s="81"/>
      <c r="EZ63" s="81"/>
      <c r="FA63" s="81"/>
      <c r="FB63" s="81"/>
      <c r="FC63" s="81"/>
      <c r="FD63" s="81"/>
      <c r="FE63" s="81"/>
      <c r="FF63" s="81"/>
      <c r="FG63" s="81"/>
      <c r="FH63" s="81"/>
      <c r="FI63" s="81"/>
      <c r="FJ63" s="81"/>
      <c r="FK63" s="81"/>
      <c r="FL63" s="81"/>
      <c r="FM63" s="81"/>
      <c r="FN63" s="81"/>
      <c r="FO63" s="81"/>
      <c r="FP63" s="81"/>
      <c r="FQ63" s="81"/>
      <c r="FR63" s="81"/>
      <c r="FS63" s="81"/>
      <c r="FT63" s="81"/>
      <c r="FU63" s="81"/>
      <c r="FV63" s="81"/>
      <c r="FW63" s="81"/>
      <c r="FX63" s="81"/>
      <c r="FY63" s="81"/>
      <c r="FZ63" s="81"/>
      <c r="GA63" s="81"/>
      <c r="GB63" s="81"/>
      <c r="GC63" s="81"/>
      <c r="GD63" s="81"/>
      <c r="GE63" s="81"/>
      <c r="GF63" s="81"/>
      <c r="GG63" s="81"/>
      <c r="GH63" s="81"/>
      <c r="GI63" s="81"/>
      <c r="GJ63" s="81"/>
      <c r="GK63" s="81"/>
      <c r="GL63" s="81"/>
      <c r="GM63" s="81"/>
      <c r="GN63" s="81"/>
      <c r="GO63" s="81"/>
      <c r="GP63" s="81"/>
      <c r="GQ63" s="81"/>
      <c r="GR63" s="81"/>
      <c r="GS63" s="81"/>
      <c r="GT63" s="81"/>
      <c r="GU63" s="81"/>
      <c r="GV63" s="81"/>
      <c r="GW63" s="81"/>
      <c r="GX63" s="81"/>
      <c r="GY63" s="81"/>
      <c r="GZ63" s="81"/>
      <c r="HA63" s="81"/>
      <c r="HB63" s="81"/>
      <c r="HC63" s="81"/>
      <c r="HD63" s="81"/>
      <c r="HE63" s="81"/>
      <c r="HF63" s="81"/>
      <c r="HG63" s="81"/>
      <c r="HH63" s="81"/>
      <c r="HI63" s="81"/>
      <c r="HJ63" s="81"/>
      <c r="HK63" s="81"/>
      <c r="HL63" s="81"/>
      <c r="HM63" s="81"/>
      <c r="HN63" s="81"/>
      <c r="HO63" s="81"/>
      <c r="HP63" s="81"/>
      <c r="HQ63" s="81"/>
      <c r="HR63" s="81"/>
      <c r="HS63" s="81"/>
      <c r="HT63" s="81"/>
      <c r="HU63" s="81"/>
      <c r="HV63" s="81"/>
      <c r="HW63" s="81"/>
      <c r="HX63" s="81"/>
      <c r="HY63" s="81"/>
      <c r="HZ63" s="81"/>
      <c r="IA63" s="81"/>
      <c r="IB63" s="81"/>
      <c r="IC63" s="81"/>
      <c r="ID63" s="81"/>
      <c r="IE63" s="81"/>
      <c r="IF63" s="81"/>
      <c r="IG63" s="81"/>
      <c r="IH63" s="81"/>
      <c r="II63" s="81"/>
      <c r="IJ63" s="81"/>
      <c r="IK63" s="81"/>
      <c r="IL63" s="81"/>
      <c r="IM63" s="81"/>
      <c r="IN63" s="81"/>
      <c r="IO63" s="81"/>
      <c r="IP63" s="81"/>
      <c r="IQ63" s="81"/>
      <c r="IR63" s="81"/>
      <c r="IS63" s="81"/>
      <c r="IT63" s="81"/>
      <c r="IU63" s="81"/>
      <c r="IV63" s="81"/>
      <c r="IW63" s="81"/>
      <c r="IX63" s="81"/>
      <c r="IY63" s="81"/>
      <c r="IZ63" s="81"/>
      <c r="JA63" s="81"/>
      <c r="JB63" s="81"/>
      <c r="JC63" s="81"/>
      <c r="JD63" s="81"/>
      <c r="JE63" s="81"/>
      <c r="JF63" s="81"/>
      <c r="JG63" s="81"/>
      <c r="JH63" s="81"/>
      <c r="JI63" s="81"/>
      <c r="JJ63" s="81"/>
      <c r="JK63" s="81"/>
      <c r="JL63" s="81"/>
      <c r="JM63" s="81"/>
      <c r="JN63" s="81"/>
      <c r="JO63" s="81"/>
      <c r="JP63" s="81"/>
      <c r="JQ63" s="81"/>
      <c r="JR63" s="81"/>
      <c r="JS63" s="81"/>
      <c r="JT63" s="81"/>
      <c r="JU63" s="81"/>
      <c r="JV63" s="81"/>
      <c r="JW63" s="81"/>
      <c r="JX63" s="81"/>
      <c r="JY63" s="81"/>
      <c r="JZ63" s="81"/>
      <c r="KA63" s="81"/>
      <c r="KB63" s="81"/>
      <c r="KC63" s="81"/>
      <c r="KD63" s="81"/>
      <c r="KE63" s="81"/>
      <c r="KF63" s="81"/>
      <c r="KG63" s="81"/>
      <c r="KH63" s="81"/>
      <c r="KI63" s="81"/>
      <c r="KJ63" s="81"/>
      <c r="KK63" s="81"/>
      <c r="KL63" s="81"/>
      <c r="KM63" s="81"/>
      <c r="KN63" s="81"/>
      <c r="KO63" s="81"/>
      <c r="KP63" s="81"/>
      <c r="KQ63" s="81"/>
      <c r="KR63" s="81"/>
      <c r="KS63" s="81"/>
      <c r="KT63" s="81"/>
      <c r="KU63" s="81"/>
      <c r="KV63" s="81"/>
      <c r="KW63" s="81"/>
      <c r="KX63" s="81"/>
      <c r="KY63" s="81"/>
      <c r="KZ63" s="81"/>
      <c r="LA63" s="81"/>
      <c r="LB63" s="81"/>
      <c r="LC63" s="81"/>
      <c r="LD63" s="81"/>
      <c r="LE63" s="81"/>
      <c r="LF63" s="81"/>
      <c r="LG63" s="81"/>
      <c r="LH63" s="81"/>
      <c r="LI63" s="81"/>
      <c r="LJ63" s="81"/>
      <c r="LK63" s="81"/>
      <c r="LL63" s="81"/>
      <c r="LM63" s="81"/>
      <c r="LN63" s="81"/>
      <c r="LO63" s="81"/>
      <c r="LP63" s="81"/>
      <c r="LQ63" s="81"/>
      <c r="LR63" s="81"/>
      <c r="LS63" s="81"/>
      <c r="LT63" s="81"/>
      <c r="LU63" s="81"/>
      <c r="LV63" s="81"/>
      <c r="LW63" s="81"/>
      <c r="LX63" s="81"/>
      <c r="LY63" s="81"/>
      <c r="LZ63" s="81"/>
      <c r="MA63" s="81"/>
      <c r="MB63" s="81"/>
      <c r="MC63" s="81"/>
      <c r="MD63" s="81"/>
      <c r="ME63" s="81"/>
      <c r="MF63" s="81"/>
      <c r="MG63" s="81"/>
      <c r="MH63" s="81"/>
      <c r="MI63" s="81"/>
      <c r="MJ63" s="81"/>
      <c r="MK63" s="81"/>
      <c r="ML63" s="81"/>
      <c r="MM63" s="81"/>
      <c r="MN63" s="81"/>
      <c r="MO63" s="81"/>
      <c r="MP63" s="81"/>
      <c r="MQ63" s="81"/>
      <c r="MR63" s="81"/>
      <c r="MS63" s="81"/>
      <c r="MT63" s="81"/>
      <c r="MU63" s="81"/>
      <c r="MV63" s="81"/>
      <c r="MW63" s="81"/>
      <c r="MX63" s="81"/>
      <c r="MY63" s="81"/>
      <c r="MZ63" s="81"/>
      <c r="NA63" s="81"/>
      <c r="NB63" s="81"/>
      <c r="NC63" s="81"/>
      <c r="ND63" s="81"/>
      <c r="NE63" s="81"/>
      <c r="NF63" s="81"/>
      <c r="NG63" s="81"/>
      <c r="NH63" s="81"/>
      <c r="NI63" s="81"/>
      <c r="NJ63" s="81"/>
      <c r="NK63" s="81"/>
      <c r="NL63" s="81"/>
      <c r="NM63" s="81"/>
      <c r="NN63" s="81"/>
      <c r="NO63" s="81"/>
      <c r="NP63" s="81"/>
      <c r="NQ63" s="81"/>
      <c r="NR63" s="81"/>
      <c r="NS63" s="81"/>
      <c r="NT63" s="81"/>
      <c r="NU63" s="81"/>
      <c r="NV63" s="81"/>
      <c r="NW63" s="81"/>
      <c r="NX63" s="81"/>
      <c r="NY63" s="81"/>
      <c r="NZ63" s="81"/>
      <c r="OA63" s="81"/>
      <c r="OB63" s="81"/>
      <c r="OC63" s="81"/>
      <c r="OD63" s="81"/>
      <c r="OE63" s="81"/>
      <c r="OF63" s="81"/>
      <c r="OG63" s="81"/>
      <c r="OH63" s="81"/>
      <c r="OI63" s="81"/>
      <c r="OJ63" s="81"/>
      <c r="OK63" s="81"/>
      <c r="OL63" s="81"/>
      <c r="OM63" s="81"/>
      <c r="ON63" s="81"/>
      <c r="OO63" s="81"/>
      <c r="OP63" s="81"/>
      <c r="OQ63" s="81"/>
      <c r="OR63" s="81"/>
      <c r="OS63" s="81"/>
      <c r="OT63" s="81"/>
      <c r="OU63" s="81"/>
      <c r="OV63" s="81"/>
      <c r="OW63" s="81"/>
      <c r="OX63" s="81"/>
      <c r="OY63" s="81"/>
      <c r="OZ63" s="81"/>
      <c r="PA63" s="81"/>
      <c r="PB63" s="81"/>
      <c r="PC63" s="81"/>
      <c r="PD63" s="81"/>
      <c r="PE63" s="81"/>
      <c r="PF63" s="81"/>
      <c r="PG63" s="81"/>
      <c r="PH63" s="81"/>
      <c r="PI63" s="81"/>
      <c r="PJ63" s="81"/>
      <c r="PK63" s="81"/>
      <c r="PL63" s="81"/>
      <c r="PM63" s="81"/>
      <c r="PN63" s="81"/>
      <c r="PO63" s="81"/>
      <c r="PP63" s="81"/>
      <c r="PQ63" s="81"/>
      <c r="PR63" s="81"/>
      <c r="PS63" s="81"/>
      <c r="PT63" s="81"/>
      <c r="PU63" s="81"/>
      <c r="PV63" s="81"/>
      <c r="PW63" s="81"/>
      <c r="PX63" s="81"/>
      <c r="PY63" s="81"/>
      <c r="PZ63" s="81"/>
      <c r="QA63" s="81"/>
      <c r="QB63" s="81"/>
      <c r="QC63" s="81"/>
      <c r="QD63" s="81"/>
      <c r="QE63" s="81"/>
      <c r="QF63" s="81"/>
      <c r="QG63" s="81"/>
      <c r="QH63" s="81"/>
      <c r="QI63" s="81"/>
      <c r="QJ63" s="81"/>
      <c r="QK63" s="81"/>
      <c r="QL63" s="81"/>
      <c r="QM63" s="81"/>
      <c r="QN63" s="81"/>
      <c r="QO63" s="81"/>
      <c r="QP63" s="81"/>
      <c r="QQ63" s="81"/>
      <c r="QR63" s="81"/>
      <c r="QS63" s="81"/>
      <c r="QT63" s="81"/>
      <c r="QU63" s="81"/>
      <c r="QV63" s="81"/>
      <c r="QW63" s="81"/>
      <c r="QX63" s="81"/>
      <c r="QY63" s="81"/>
      <c r="QZ63" s="81"/>
      <c r="RA63" s="81"/>
      <c r="RB63" s="81"/>
      <c r="RC63" s="81"/>
      <c r="RD63" s="81"/>
      <c r="RE63" s="81"/>
      <c r="RF63" s="81"/>
      <c r="RG63" s="81"/>
      <c r="RH63" s="81"/>
      <c r="RI63" s="81"/>
      <c r="RJ63" s="81"/>
      <c r="RK63" s="81"/>
      <c r="RL63" s="81"/>
      <c r="RM63" s="81"/>
      <c r="RN63" s="81"/>
      <c r="RO63" s="81"/>
      <c r="RP63" s="81"/>
      <c r="RQ63" s="81"/>
      <c r="RR63" s="81"/>
      <c r="RS63" s="81"/>
      <c r="RT63" s="81"/>
      <c r="RU63" s="81"/>
      <c r="RV63" s="81"/>
      <c r="RW63" s="81"/>
      <c r="RX63" s="81"/>
      <c r="RY63" s="81"/>
      <c r="RZ63" s="81"/>
      <c r="SA63" s="81"/>
      <c r="SB63" s="81"/>
      <c r="SC63" s="81"/>
      <c r="SD63" s="81"/>
      <c r="SE63" s="81"/>
      <c r="SF63" s="81"/>
      <c r="SG63" s="81"/>
      <c r="SH63" s="81"/>
      <c r="SI63" s="81"/>
      <c r="SJ63" s="81"/>
      <c r="SK63" s="81"/>
      <c r="SL63" s="81"/>
      <c r="SM63" s="81"/>
      <c r="SN63" s="81"/>
      <c r="SO63" s="81"/>
      <c r="SP63" s="81"/>
      <c r="SQ63" s="81"/>
      <c r="SR63" s="81"/>
      <c r="SS63" s="81"/>
      <c r="ST63" s="81"/>
      <c r="SU63" s="81"/>
      <c r="SV63" s="81"/>
      <c r="SW63" s="81"/>
      <c r="SX63" s="81"/>
      <c r="SY63" s="81"/>
      <c r="SZ63" s="81"/>
      <c r="TA63" s="81"/>
      <c r="TB63" s="81"/>
      <c r="TC63" s="81"/>
      <c r="TD63" s="81"/>
      <c r="TE63" s="81"/>
      <c r="TF63" s="81"/>
      <c r="TG63" s="81"/>
      <c r="TH63" s="81"/>
      <c r="TI63" s="81"/>
      <c r="TJ63" s="81"/>
      <c r="TK63" s="81"/>
      <c r="TL63" s="81"/>
      <c r="TM63" s="81"/>
      <c r="TN63" s="81"/>
      <c r="TO63" s="81"/>
      <c r="TP63" s="81"/>
      <c r="TQ63" s="81"/>
      <c r="TR63" s="81"/>
      <c r="TS63" s="81"/>
      <c r="TT63" s="81"/>
      <c r="TU63" s="81"/>
      <c r="TV63" s="81"/>
      <c r="TW63" s="81"/>
      <c r="TX63" s="81"/>
      <c r="TY63" s="81"/>
      <c r="TZ63" s="81"/>
      <c r="UA63" s="81"/>
      <c r="UB63" s="81"/>
      <c r="UC63" s="81"/>
      <c r="UD63" s="81"/>
      <c r="UE63" s="81"/>
      <c r="UF63" s="81"/>
      <c r="UG63" s="81"/>
      <c r="UH63" s="81"/>
      <c r="UI63" s="81"/>
      <c r="UJ63" s="81"/>
      <c r="UK63" s="81"/>
      <c r="UL63" s="81"/>
      <c r="UM63" s="81"/>
      <c r="UN63" s="81"/>
      <c r="UO63" s="81"/>
      <c r="UP63" s="81"/>
      <c r="UQ63" s="81"/>
      <c r="UR63" s="81"/>
      <c r="US63" s="81"/>
      <c r="UT63" s="81"/>
      <c r="UU63" s="81"/>
      <c r="UV63" s="81"/>
      <c r="UW63" s="81"/>
      <c r="UX63" s="81"/>
      <c r="UY63" s="81"/>
      <c r="UZ63" s="81"/>
      <c r="VA63" s="81"/>
      <c r="VB63" s="81"/>
      <c r="VC63" s="81"/>
      <c r="VD63" s="81"/>
      <c r="VE63" s="81"/>
      <c r="VF63" s="81"/>
      <c r="VG63" s="81"/>
      <c r="VH63" s="81"/>
      <c r="VI63" s="81"/>
      <c r="VJ63" s="81"/>
      <c r="VK63" s="81"/>
      <c r="VL63" s="81"/>
      <c r="VM63" s="81"/>
      <c r="VN63" s="81"/>
      <c r="VO63" s="81"/>
      <c r="VP63" s="81"/>
      <c r="VQ63" s="81"/>
      <c r="VR63" s="81"/>
      <c r="VS63" s="81"/>
      <c r="VT63" s="81"/>
      <c r="VU63" s="81"/>
      <c r="VV63" s="81"/>
      <c r="VW63" s="81"/>
      <c r="VX63" s="81"/>
      <c r="VY63" s="81"/>
      <c r="VZ63" s="81"/>
      <c r="WA63" s="81"/>
      <c r="WB63" s="81"/>
      <c r="WC63" s="81"/>
      <c r="WD63" s="81"/>
      <c r="WE63" s="81"/>
      <c r="WF63" s="81"/>
      <c r="WG63" s="81"/>
      <c r="WH63" s="81"/>
      <c r="WI63" s="81"/>
      <c r="WJ63" s="81"/>
      <c r="WK63" s="81"/>
      <c r="WL63" s="81"/>
      <c r="WM63" s="81"/>
      <c r="WN63" s="81"/>
      <c r="WO63" s="81"/>
      <c r="WP63" s="81"/>
      <c r="WQ63" s="81"/>
      <c r="WR63" s="81"/>
      <c r="WS63" s="81"/>
      <c r="WT63" s="81"/>
      <c r="WU63" s="81"/>
      <c r="WV63" s="81"/>
      <c r="WW63" s="81"/>
      <c r="WX63" s="81"/>
      <c r="WY63" s="81"/>
      <c r="WZ63" s="81"/>
      <c r="XA63" s="81"/>
      <c r="XB63" s="81"/>
      <c r="XC63" s="81"/>
      <c r="XD63" s="81"/>
      <c r="XE63" s="81"/>
      <c r="XF63" s="81"/>
      <c r="XG63" s="81"/>
      <c r="XH63" s="81"/>
      <c r="XI63" s="81"/>
      <c r="XJ63" s="81"/>
      <c r="XK63" s="81"/>
      <c r="XL63" s="81"/>
      <c r="XM63" s="81"/>
      <c r="XN63" s="81"/>
      <c r="XO63" s="81"/>
      <c r="XP63" s="81"/>
      <c r="XQ63" s="81"/>
      <c r="XR63" s="81"/>
      <c r="XS63" s="81"/>
      <c r="XT63" s="81"/>
      <c r="XU63" s="81"/>
      <c r="XV63" s="81"/>
      <c r="XW63" s="81"/>
      <c r="XX63" s="81"/>
      <c r="XY63" s="81"/>
      <c r="XZ63" s="81"/>
      <c r="YA63" s="81"/>
      <c r="YB63" s="81"/>
      <c r="YC63" s="81"/>
      <c r="YD63" s="81"/>
      <c r="YE63" s="81"/>
      <c r="YF63" s="81"/>
      <c r="YG63" s="81"/>
      <c r="YH63" s="81"/>
      <c r="YI63" s="81"/>
      <c r="YJ63" s="81"/>
      <c r="YK63" s="81"/>
      <c r="YL63" s="81"/>
      <c r="YM63" s="81"/>
      <c r="YN63" s="81"/>
      <c r="YO63" s="81"/>
      <c r="YP63" s="81"/>
      <c r="YQ63" s="81"/>
      <c r="YR63" s="81"/>
      <c r="YS63" s="81"/>
      <c r="YT63" s="81"/>
      <c r="YU63" s="81"/>
      <c r="YV63" s="81"/>
      <c r="YW63" s="81"/>
      <c r="YX63" s="81"/>
      <c r="YY63" s="81"/>
      <c r="YZ63" s="81"/>
      <c r="ZA63" s="81"/>
      <c r="ZB63" s="81"/>
      <c r="ZC63" s="81"/>
      <c r="ZD63" s="81"/>
      <c r="ZE63" s="81"/>
      <c r="ZF63" s="81"/>
      <c r="ZG63" s="81"/>
      <c r="ZH63" s="81"/>
      <c r="ZI63" s="81"/>
      <c r="ZJ63" s="81"/>
      <c r="ZK63" s="81"/>
      <c r="ZL63" s="81"/>
      <c r="ZM63" s="81"/>
      <c r="ZN63" s="81"/>
      <c r="ZO63" s="81"/>
      <c r="ZP63" s="81"/>
      <c r="ZQ63" s="81"/>
      <c r="ZR63" s="81"/>
      <c r="ZS63" s="81"/>
      <c r="ZT63" s="81"/>
      <c r="ZU63" s="81"/>
      <c r="ZV63" s="81"/>
      <c r="ZW63" s="81"/>
      <c r="ZX63" s="81"/>
      <c r="ZY63" s="81"/>
      <c r="ZZ63" s="81"/>
      <c r="AAA63" s="81"/>
      <c r="AAB63" s="81"/>
      <c r="AAC63" s="81"/>
      <c r="AAD63" s="81"/>
      <c r="AAE63" s="81"/>
      <c r="AAF63" s="81"/>
      <c r="AAG63" s="81"/>
      <c r="AAH63" s="81"/>
      <c r="AAI63" s="81"/>
      <c r="AAJ63" s="81"/>
      <c r="AAK63" s="81"/>
      <c r="AAL63" s="81"/>
      <c r="AAM63" s="81"/>
      <c r="AAN63" s="81"/>
      <c r="AAO63" s="81"/>
      <c r="AAP63" s="81"/>
      <c r="AAQ63" s="81"/>
      <c r="AAR63" s="81"/>
      <c r="AAS63" s="81"/>
      <c r="AAT63" s="81"/>
      <c r="AAU63" s="81"/>
      <c r="AAV63" s="81"/>
      <c r="AAW63" s="81"/>
      <c r="AAX63" s="81"/>
      <c r="AAY63" s="81"/>
      <c r="AAZ63" s="81"/>
      <c r="ABA63" s="81"/>
      <c r="ABB63" s="81"/>
      <c r="ABC63" s="81"/>
      <c r="ABD63" s="81"/>
      <c r="ABE63" s="81"/>
      <c r="ABF63" s="81"/>
      <c r="ABG63" s="81"/>
      <c r="ABH63" s="81"/>
      <c r="ABI63" s="81"/>
      <c r="ABJ63" s="81"/>
      <c r="ABK63" s="81"/>
      <c r="ABL63" s="81"/>
      <c r="ABM63" s="81"/>
      <c r="ABN63" s="81"/>
      <c r="ABO63" s="81"/>
      <c r="ABP63" s="81"/>
      <c r="ABQ63" s="81"/>
      <c r="ABR63" s="81"/>
      <c r="ABS63" s="81"/>
      <c r="ABT63" s="81"/>
      <c r="ABU63" s="81"/>
      <c r="ABV63" s="81"/>
      <c r="ABW63" s="81"/>
      <c r="ABX63" s="81"/>
      <c r="ABY63" s="81"/>
      <c r="ABZ63" s="81"/>
      <c r="ACA63" s="81"/>
      <c r="ACB63" s="81"/>
      <c r="ACC63" s="81"/>
      <c r="ACD63" s="81"/>
      <c r="ACE63" s="81"/>
      <c r="ACF63" s="81"/>
      <c r="ACG63" s="81"/>
      <c r="ACH63" s="81"/>
      <c r="ACI63" s="81"/>
      <c r="ACJ63" s="81"/>
      <c r="ACK63" s="81"/>
      <c r="ACL63" s="81"/>
      <c r="ACM63" s="81"/>
      <c r="ACN63" s="81"/>
      <c r="ACO63" s="81"/>
      <c r="ACP63" s="81"/>
      <c r="ACQ63" s="81"/>
      <c r="ACR63" s="81"/>
      <c r="ACS63" s="81"/>
      <c r="ACT63" s="81"/>
      <c r="ACU63" s="81"/>
      <c r="ACV63" s="81"/>
      <c r="ACW63" s="81"/>
      <c r="ACX63" s="81"/>
      <c r="ACY63" s="81"/>
      <c r="ACZ63" s="81"/>
      <c r="ADA63" s="81"/>
      <c r="ADB63" s="81"/>
      <c r="ADC63" s="81"/>
      <c r="ADD63" s="81"/>
      <c r="ADE63" s="81"/>
      <c r="ADF63" s="81"/>
      <c r="ADG63" s="81"/>
      <c r="ADH63" s="81"/>
      <c r="ADI63" s="81"/>
      <c r="ADJ63" s="81"/>
      <c r="ADK63" s="81"/>
      <c r="ADL63" s="81"/>
      <c r="ADM63" s="81"/>
      <c r="ADN63" s="81"/>
      <c r="ADO63" s="81"/>
      <c r="ADP63" s="81"/>
      <c r="ADQ63" s="81"/>
      <c r="ADR63" s="81"/>
      <c r="ADS63" s="81"/>
      <c r="ADT63" s="81"/>
      <c r="ADU63" s="81"/>
      <c r="ADV63" s="81"/>
      <c r="ADW63" s="81"/>
      <c r="ADX63" s="81"/>
      <c r="ADY63" s="81"/>
      <c r="ADZ63" s="81"/>
      <c r="AEA63" s="81"/>
      <c r="AEB63" s="81"/>
      <c r="AEC63" s="81"/>
      <c r="AED63" s="81"/>
      <c r="AEE63" s="81"/>
      <c r="AEF63" s="81"/>
      <c r="AEG63" s="81"/>
      <c r="AEH63" s="81"/>
      <c r="AEI63" s="81"/>
      <c r="AEJ63" s="81"/>
      <c r="AEK63" s="81"/>
      <c r="AEL63" s="81"/>
      <c r="AEM63" s="81"/>
      <c r="AEN63" s="81"/>
      <c r="AEO63" s="81"/>
      <c r="AEP63" s="81"/>
      <c r="AEQ63" s="81"/>
      <c r="AER63" s="81"/>
      <c r="AES63" s="81"/>
      <c r="AET63" s="81"/>
      <c r="AEU63" s="81"/>
      <c r="AEV63" s="81"/>
      <c r="AEW63" s="81"/>
      <c r="AEX63" s="81"/>
      <c r="AEY63" s="81"/>
      <c r="AEZ63" s="81"/>
      <c r="AFA63" s="81"/>
      <c r="AFB63" s="81"/>
      <c r="AFC63" s="81"/>
      <c r="AFD63" s="81"/>
      <c r="AFE63" s="81"/>
      <c r="AFF63" s="81"/>
      <c r="AFG63" s="81"/>
      <c r="AFH63" s="81"/>
      <c r="AFI63" s="81"/>
      <c r="AFJ63" s="81"/>
      <c r="AFK63" s="81"/>
      <c r="AFL63" s="81"/>
      <c r="AFM63" s="81"/>
      <c r="AFN63" s="81"/>
      <c r="AFO63" s="81"/>
      <c r="AFP63" s="81"/>
      <c r="AFQ63" s="81"/>
      <c r="AFR63" s="81"/>
      <c r="AFS63" s="81"/>
      <c r="AFT63" s="81"/>
      <c r="AFU63" s="81"/>
      <c r="AFV63" s="81"/>
      <c r="AFW63" s="81"/>
      <c r="AFX63" s="81"/>
      <c r="AFY63" s="81"/>
      <c r="AFZ63" s="81"/>
      <c r="AGA63" s="81"/>
      <c r="AGB63" s="81"/>
      <c r="AGC63" s="81"/>
      <c r="AGD63" s="81"/>
      <c r="AGE63" s="81"/>
      <c r="AGF63" s="81"/>
      <c r="AGG63" s="81"/>
      <c r="AGH63" s="81"/>
      <c r="AGI63" s="81"/>
      <c r="AGJ63" s="81"/>
      <c r="AGK63" s="81"/>
      <c r="AGL63" s="81"/>
      <c r="AGM63" s="81"/>
      <c r="AGN63" s="81"/>
      <c r="AGO63" s="81"/>
      <c r="AGP63" s="81"/>
      <c r="AGQ63" s="81"/>
      <c r="AGR63" s="81"/>
      <c r="AGS63" s="81"/>
      <c r="AGT63" s="81"/>
      <c r="AGU63" s="81"/>
      <c r="AGV63" s="81"/>
      <c r="AGW63" s="81"/>
      <c r="AGX63" s="81"/>
      <c r="AGY63" s="81"/>
      <c r="AGZ63" s="81"/>
      <c r="AHA63" s="81"/>
      <c r="AHB63" s="81"/>
      <c r="AHC63" s="81"/>
      <c r="AHD63" s="81"/>
      <c r="AHE63" s="81"/>
      <c r="AHF63" s="81"/>
      <c r="AHG63" s="81"/>
      <c r="AHH63" s="81"/>
      <c r="AHI63" s="81"/>
      <c r="AHJ63" s="81"/>
      <c r="AHK63" s="81"/>
      <c r="AHL63" s="81"/>
      <c r="AHM63" s="81"/>
      <c r="AHN63" s="81"/>
      <c r="AHO63" s="81"/>
      <c r="AHP63" s="81"/>
      <c r="AHQ63" s="81"/>
      <c r="AHR63" s="81"/>
      <c r="AHS63" s="81"/>
      <c r="AHT63" s="81"/>
      <c r="AHU63" s="81"/>
      <c r="AHV63" s="81"/>
      <c r="AHW63" s="81"/>
      <c r="AHX63" s="81"/>
      <c r="AHY63" s="81"/>
      <c r="AHZ63" s="81"/>
      <c r="AIA63" s="81"/>
      <c r="AIB63" s="81"/>
      <c r="AIC63" s="81"/>
      <c r="AID63" s="81"/>
      <c r="AIE63" s="81"/>
      <c r="AIF63" s="81"/>
      <c r="AIG63" s="81"/>
      <c r="AIH63" s="81"/>
      <c r="AII63" s="81"/>
      <c r="AIJ63" s="81"/>
      <c r="AIK63" s="81"/>
      <c r="AIL63" s="81"/>
      <c r="AIM63" s="81"/>
      <c r="AIN63" s="81"/>
      <c r="AIO63" s="81"/>
      <c r="AIP63" s="81"/>
      <c r="AIQ63" s="81"/>
      <c r="AIR63" s="81"/>
      <c r="AIS63" s="81"/>
      <c r="AIT63" s="81"/>
      <c r="AIU63" s="81"/>
      <c r="AIV63" s="81"/>
      <c r="AIW63" s="81"/>
      <c r="AIX63" s="81"/>
      <c r="AIY63" s="81"/>
      <c r="AIZ63" s="81"/>
      <c r="AJA63" s="81"/>
      <c r="AJB63" s="81"/>
      <c r="AJC63" s="81"/>
      <c r="AJD63" s="81"/>
      <c r="AJE63" s="81"/>
      <c r="AJF63" s="81"/>
      <c r="AJG63" s="81"/>
      <c r="AJH63" s="81"/>
      <c r="AJI63" s="81"/>
      <c r="AJJ63" s="81"/>
      <c r="AJK63" s="81"/>
      <c r="AJL63" s="81"/>
      <c r="AJM63" s="81"/>
      <c r="AJN63" s="81"/>
      <c r="AJO63" s="81"/>
      <c r="AJP63" s="81"/>
      <c r="AJQ63" s="81"/>
      <c r="AJR63" s="81"/>
      <c r="AJS63" s="81"/>
      <c r="AJT63" s="81"/>
      <c r="AJU63" s="81"/>
      <c r="AJV63" s="81"/>
      <c r="AJW63" s="81"/>
      <c r="AJX63" s="81"/>
      <c r="AJY63" s="81"/>
      <c r="AJZ63" s="81"/>
      <c r="AKA63" s="81"/>
      <c r="AKB63" s="81"/>
      <c r="AKC63" s="81"/>
      <c r="AKD63" s="81"/>
      <c r="AKE63" s="81"/>
      <c r="AKF63" s="81"/>
      <c r="AKG63" s="81"/>
      <c r="AKH63" s="81"/>
      <c r="AKI63" s="81"/>
      <c r="AKJ63" s="81"/>
      <c r="AKK63" s="81"/>
      <c r="AKL63" s="81"/>
      <c r="AKM63" s="81"/>
      <c r="AKN63" s="81"/>
      <c r="AKO63" s="81"/>
      <c r="AKP63" s="81"/>
      <c r="AKQ63" s="81"/>
      <c r="AKR63" s="81"/>
      <c r="AKS63" s="81"/>
      <c r="AKT63" s="81"/>
      <c r="AKU63" s="81"/>
      <c r="AKV63" s="81"/>
      <c r="AKW63" s="81"/>
      <c r="AKX63" s="81"/>
      <c r="AKY63" s="81"/>
      <c r="AKZ63" s="81"/>
      <c r="ALA63" s="81"/>
      <c r="ALB63" s="81"/>
      <c r="ALC63" s="81"/>
      <c r="ALD63" s="81"/>
      <c r="ALE63" s="81"/>
      <c r="ALF63" s="81"/>
      <c r="ALG63" s="81"/>
      <c r="ALH63" s="81"/>
      <c r="ALI63" s="81"/>
      <c r="ALJ63" s="81"/>
      <c r="ALK63" s="81"/>
      <c r="ALL63" s="81"/>
      <c r="ALM63" s="81"/>
      <c r="ALN63" s="81"/>
      <c r="ALO63" s="81"/>
      <c r="ALP63" s="81"/>
      <c r="ALQ63" s="81"/>
      <c r="ALR63" s="81"/>
      <c r="ALS63" s="81"/>
      <c r="ALT63" s="81"/>
      <c r="ALU63" s="81"/>
      <c r="ALV63" s="81"/>
      <c r="ALW63" s="81"/>
      <c r="ALX63" s="81"/>
      <c r="ALY63" s="81"/>
      <c r="ALZ63" s="81"/>
      <c r="AMA63" s="81"/>
      <c r="AMB63" s="81"/>
      <c r="AMC63" s="81"/>
      <c r="AMD63" s="81"/>
      <c r="AME63" s="81"/>
      <c r="AMF63" s="81"/>
      <c r="AMG63" s="81"/>
      <c r="AMH63" s="81"/>
      <c r="AMI63" s="81"/>
      <c r="AMJ63" s="81"/>
    </row>
    <row r="64" spans="2:1024" ht="14.4" customHeight="1">
      <c r="B64" s="355"/>
      <c r="C64" s="355"/>
      <c r="D64" s="355"/>
      <c r="E64" s="355"/>
      <c r="F64" s="355"/>
      <c r="G64" s="355"/>
      <c r="H64" s="355"/>
      <c r="I64" s="355"/>
      <c r="J64" s="355"/>
      <c r="K64" s="355"/>
      <c r="L64" s="355"/>
      <c r="M64" s="356"/>
      <c r="N64" s="356"/>
      <c r="O64" s="356"/>
      <c r="P64" s="356"/>
      <c r="Q64" s="356"/>
      <c r="R64" s="356"/>
      <c r="S64" s="356"/>
      <c r="T64" s="356"/>
      <c r="U64" s="356"/>
      <c r="V64" s="356"/>
      <c r="W64" s="356"/>
      <c r="X64" s="356"/>
      <c r="Y64" s="356"/>
      <c r="Z64" s="356"/>
      <c r="AA64" s="356"/>
      <c r="AB64" s="356"/>
      <c r="AC64" s="356"/>
      <c r="AD64" s="356"/>
      <c r="AE64" s="356"/>
      <c r="AF64" s="357"/>
      <c r="AG64" s="357"/>
      <c r="AH64" s="357"/>
      <c r="AI64" s="357"/>
      <c r="AJ64" s="357"/>
      <c r="AK64" s="357"/>
      <c r="AL64" s="81"/>
      <c r="AM64" s="81"/>
      <c r="AN64" s="85"/>
      <c r="AO64" s="85"/>
      <c r="AP64" s="85"/>
      <c r="AQ64" s="85"/>
      <c r="AR64" s="85"/>
      <c r="AS64" s="85"/>
      <c r="AT64" s="85"/>
      <c r="AU64" s="85"/>
      <c r="AV64" s="85"/>
      <c r="AW64" s="85"/>
      <c r="AX64" s="85"/>
      <c r="AY64" s="85"/>
      <c r="AZ64" s="85"/>
      <c r="BA64" s="85"/>
      <c r="BB64" s="85"/>
      <c r="BC64" s="85"/>
      <c r="BD64" s="85"/>
      <c r="BE64" s="85"/>
      <c r="BF64" s="81"/>
      <c r="BG64" s="81"/>
      <c r="BH64" s="81"/>
      <c r="BI64" s="81"/>
      <c r="BJ64" s="81"/>
      <c r="BK64" s="81"/>
      <c r="BL64" s="81"/>
      <c r="BM64" s="81"/>
      <c r="BN64" s="81"/>
      <c r="BO64" s="81"/>
      <c r="BP64" s="81"/>
      <c r="BQ64" s="81"/>
      <c r="BR64" s="81"/>
      <c r="BS64" s="81"/>
      <c r="BT64" s="81"/>
      <c r="BU64" s="81"/>
      <c r="BV64" s="81"/>
      <c r="BW64" s="81"/>
      <c r="BX64" s="81"/>
      <c r="BY64" s="81"/>
      <c r="BZ64" s="81"/>
      <c r="CA64" s="81"/>
      <c r="CB64" s="81"/>
      <c r="CC64" s="81"/>
      <c r="CD64" s="81"/>
      <c r="CE64" s="81"/>
      <c r="CF64" s="81"/>
      <c r="CG64" s="81"/>
      <c r="CH64" s="81"/>
      <c r="CI64" s="81"/>
      <c r="CJ64" s="81"/>
      <c r="CK64" s="81"/>
      <c r="CL64" s="81"/>
      <c r="CM64" s="81"/>
      <c r="CN64" s="81"/>
      <c r="CO64" s="81"/>
      <c r="CP64" s="81"/>
      <c r="CQ64" s="81"/>
      <c r="CR64" s="81"/>
      <c r="CS64" s="81"/>
      <c r="CT64" s="81"/>
      <c r="CU64" s="81"/>
      <c r="CV64" s="81"/>
      <c r="CW64" s="81"/>
      <c r="CX64" s="81"/>
      <c r="CY64" s="81"/>
      <c r="CZ64" s="81"/>
      <c r="DA64" s="81"/>
      <c r="DB64" s="81"/>
      <c r="DC64" s="81"/>
      <c r="DD64" s="81"/>
      <c r="DE64" s="81"/>
      <c r="DF64" s="81"/>
      <c r="DG64" s="81"/>
      <c r="DH64" s="81"/>
      <c r="DI64" s="81"/>
      <c r="DJ64" s="81"/>
      <c r="DK64" s="81"/>
      <c r="DL64" s="81"/>
      <c r="DM64" s="81"/>
      <c r="DN64" s="81"/>
      <c r="DO64" s="81"/>
      <c r="DP64" s="81"/>
      <c r="DQ64" s="81"/>
      <c r="DR64" s="81"/>
      <c r="DS64" s="81"/>
      <c r="DT64" s="81"/>
      <c r="DU64" s="81"/>
      <c r="DV64" s="81"/>
      <c r="DW64" s="81"/>
      <c r="DX64" s="81"/>
      <c r="DY64" s="81"/>
      <c r="DZ64" s="81"/>
      <c r="EA64" s="81"/>
      <c r="EB64" s="81"/>
      <c r="EC64" s="81"/>
      <c r="ED64" s="81"/>
      <c r="EE64" s="81"/>
      <c r="EF64" s="81"/>
      <c r="EG64" s="81"/>
      <c r="EH64" s="81"/>
      <c r="EI64" s="81"/>
      <c r="EJ64" s="81"/>
      <c r="EK64" s="81"/>
      <c r="EL64" s="81"/>
      <c r="EM64" s="81"/>
      <c r="EN64" s="81"/>
      <c r="EO64" s="81"/>
      <c r="EP64" s="81"/>
      <c r="EQ64" s="81"/>
      <c r="ER64" s="81"/>
      <c r="ES64" s="81"/>
      <c r="ET64" s="81"/>
      <c r="EU64" s="81"/>
      <c r="EV64" s="81"/>
      <c r="EW64" s="81"/>
      <c r="EX64" s="81"/>
      <c r="EY64" s="81"/>
      <c r="EZ64" s="81"/>
      <c r="FA64" s="81"/>
      <c r="FB64" s="81"/>
      <c r="FC64" s="81"/>
      <c r="FD64" s="81"/>
      <c r="FE64" s="81"/>
      <c r="FF64" s="81"/>
      <c r="FG64" s="81"/>
      <c r="FH64" s="81"/>
      <c r="FI64" s="81"/>
      <c r="FJ64" s="81"/>
      <c r="FK64" s="81"/>
      <c r="FL64" s="81"/>
      <c r="FM64" s="81"/>
      <c r="FN64" s="81"/>
      <c r="FO64" s="81"/>
      <c r="FP64" s="81"/>
      <c r="FQ64" s="81"/>
      <c r="FR64" s="81"/>
      <c r="FS64" s="81"/>
      <c r="FT64" s="81"/>
      <c r="FU64" s="81"/>
      <c r="FV64" s="81"/>
      <c r="FW64" s="81"/>
      <c r="FX64" s="81"/>
      <c r="FY64" s="81"/>
      <c r="FZ64" s="81"/>
      <c r="GA64" s="81"/>
      <c r="GB64" s="81"/>
      <c r="GC64" s="81"/>
      <c r="GD64" s="81"/>
      <c r="GE64" s="81"/>
      <c r="GF64" s="81"/>
      <c r="GG64" s="81"/>
      <c r="GH64" s="81"/>
      <c r="GI64" s="81"/>
      <c r="GJ64" s="81"/>
      <c r="GK64" s="81"/>
      <c r="GL64" s="81"/>
      <c r="GM64" s="81"/>
      <c r="GN64" s="81"/>
      <c r="GO64" s="81"/>
      <c r="GP64" s="81"/>
      <c r="GQ64" s="81"/>
      <c r="GR64" s="81"/>
      <c r="GS64" s="81"/>
      <c r="GT64" s="81"/>
      <c r="GU64" s="81"/>
      <c r="GV64" s="81"/>
      <c r="GW64" s="81"/>
      <c r="GX64" s="81"/>
      <c r="GY64" s="81"/>
      <c r="GZ64" s="81"/>
      <c r="HA64" s="81"/>
      <c r="HB64" s="81"/>
      <c r="HC64" s="81"/>
      <c r="HD64" s="81"/>
      <c r="HE64" s="81"/>
      <c r="HF64" s="81"/>
      <c r="HG64" s="81"/>
      <c r="HH64" s="81"/>
      <c r="HI64" s="81"/>
      <c r="HJ64" s="81"/>
      <c r="HK64" s="81"/>
      <c r="HL64" s="81"/>
      <c r="HM64" s="81"/>
      <c r="HN64" s="81"/>
      <c r="HO64" s="81"/>
      <c r="HP64" s="81"/>
      <c r="HQ64" s="81"/>
      <c r="HR64" s="81"/>
      <c r="HS64" s="81"/>
      <c r="HT64" s="81"/>
      <c r="HU64" s="81"/>
      <c r="HV64" s="81"/>
      <c r="HW64" s="81"/>
      <c r="HX64" s="81"/>
      <c r="HY64" s="81"/>
      <c r="HZ64" s="81"/>
      <c r="IA64" s="81"/>
      <c r="IB64" s="81"/>
      <c r="IC64" s="81"/>
      <c r="ID64" s="81"/>
      <c r="IE64" s="81"/>
      <c r="IF64" s="81"/>
      <c r="IG64" s="81"/>
      <c r="IH64" s="81"/>
      <c r="II64" s="81"/>
      <c r="IJ64" s="81"/>
      <c r="IK64" s="81"/>
      <c r="IL64" s="81"/>
      <c r="IM64" s="81"/>
      <c r="IN64" s="81"/>
      <c r="IO64" s="81"/>
      <c r="IP64" s="81"/>
      <c r="IQ64" s="81"/>
      <c r="IR64" s="81"/>
      <c r="IS64" s="81"/>
      <c r="IT64" s="81"/>
      <c r="IU64" s="81"/>
      <c r="IV64" s="81"/>
      <c r="IW64" s="81"/>
      <c r="IX64" s="81"/>
      <c r="IY64" s="81"/>
      <c r="IZ64" s="81"/>
      <c r="JA64" s="81"/>
      <c r="JB64" s="81"/>
      <c r="JC64" s="81"/>
      <c r="JD64" s="81"/>
      <c r="JE64" s="81"/>
      <c r="JF64" s="81"/>
      <c r="JG64" s="81"/>
      <c r="JH64" s="81"/>
      <c r="JI64" s="81"/>
      <c r="JJ64" s="81"/>
      <c r="JK64" s="81"/>
      <c r="JL64" s="81"/>
      <c r="JM64" s="81"/>
      <c r="JN64" s="81"/>
      <c r="JO64" s="81"/>
      <c r="JP64" s="81"/>
      <c r="JQ64" s="81"/>
      <c r="JR64" s="81"/>
      <c r="JS64" s="81"/>
      <c r="JT64" s="81"/>
      <c r="JU64" s="81"/>
      <c r="JV64" s="81"/>
      <c r="JW64" s="81"/>
      <c r="JX64" s="81"/>
      <c r="JY64" s="81"/>
      <c r="JZ64" s="81"/>
      <c r="KA64" s="81"/>
      <c r="KB64" s="81"/>
      <c r="KC64" s="81"/>
      <c r="KD64" s="81"/>
      <c r="KE64" s="81"/>
      <c r="KF64" s="81"/>
      <c r="KG64" s="81"/>
      <c r="KH64" s="81"/>
      <c r="KI64" s="81"/>
      <c r="KJ64" s="81"/>
      <c r="KK64" s="81"/>
      <c r="KL64" s="81"/>
      <c r="KM64" s="81"/>
      <c r="KN64" s="81"/>
      <c r="KO64" s="81"/>
      <c r="KP64" s="81"/>
      <c r="KQ64" s="81"/>
      <c r="KR64" s="81"/>
      <c r="KS64" s="81"/>
      <c r="KT64" s="81"/>
      <c r="KU64" s="81"/>
      <c r="KV64" s="81"/>
      <c r="KW64" s="81"/>
      <c r="KX64" s="81"/>
      <c r="KY64" s="81"/>
      <c r="KZ64" s="81"/>
      <c r="LA64" s="81"/>
      <c r="LB64" s="81"/>
      <c r="LC64" s="81"/>
      <c r="LD64" s="81"/>
      <c r="LE64" s="81"/>
      <c r="LF64" s="81"/>
      <c r="LG64" s="81"/>
      <c r="LH64" s="81"/>
      <c r="LI64" s="81"/>
      <c r="LJ64" s="81"/>
      <c r="LK64" s="81"/>
      <c r="LL64" s="81"/>
      <c r="LM64" s="81"/>
      <c r="LN64" s="81"/>
      <c r="LO64" s="81"/>
      <c r="LP64" s="81"/>
      <c r="LQ64" s="81"/>
      <c r="LR64" s="81"/>
      <c r="LS64" s="81"/>
      <c r="LT64" s="81"/>
      <c r="LU64" s="81"/>
      <c r="LV64" s="81"/>
      <c r="LW64" s="81"/>
      <c r="LX64" s="81"/>
      <c r="LY64" s="81"/>
      <c r="LZ64" s="81"/>
      <c r="MA64" s="81"/>
      <c r="MB64" s="81"/>
      <c r="MC64" s="81"/>
      <c r="MD64" s="81"/>
      <c r="ME64" s="81"/>
      <c r="MF64" s="81"/>
      <c r="MG64" s="81"/>
      <c r="MH64" s="81"/>
      <c r="MI64" s="81"/>
      <c r="MJ64" s="81"/>
      <c r="MK64" s="81"/>
      <c r="ML64" s="81"/>
      <c r="MM64" s="81"/>
      <c r="MN64" s="81"/>
      <c r="MO64" s="81"/>
      <c r="MP64" s="81"/>
      <c r="MQ64" s="81"/>
      <c r="MR64" s="81"/>
      <c r="MS64" s="81"/>
      <c r="MT64" s="81"/>
      <c r="MU64" s="81"/>
      <c r="MV64" s="81"/>
      <c r="MW64" s="81"/>
      <c r="MX64" s="81"/>
      <c r="MY64" s="81"/>
      <c r="MZ64" s="81"/>
      <c r="NA64" s="81"/>
      <c r="NB64" s="81"/>
      <c r="NC64" s="81"/>
      <c r="ND64" s="81"/>
      <c r="NE64" s="81"/>
      <c r="NF64" s="81"/>
      <c r="NG64" s="81"/>
      <c r="NH64" s="81"/>
      <c r="NI64" s="81"/>
      <c r="NJ64" s="81"/>
      <c r="NK64" s="81"/>
      <c r="NL64" s="81"/>
      <c r="NM64" s="81"/>
      <c r="NN64" s="81"/>
      <c r="NO64" s="81"/>
      <c r="NP64" s="81"/>
      <c r="NQ64" s="81"/>
      <c r="NR64" s="81"/>
      <c r="NS64" s="81"/>
      <c r="NT64" s="81"/>
      <c r="NU64" s="81"/>
      <c r="NV64" s="81"/>
      <c r="NW64" s="81"/>
      <c r="NX64" s="81"/>
      <c r="NY64" s="81"/>
      <c r="NZ64" s="81"/>
      <c r="OA64" s="81"/>
      <c r="OB64" s="81"/>
      <c r="OC64" s="81"/>
      <c r="OD64" s="81"/>
      <c r="OE64" s="81"/>
      <c r="OF64" s="81"/>
      <c r="OG64" s="81"/>
      <c r="OH64" s="81"/>
      <c r="OI64" s="81"/>
      <c r="OJ64" s="81"/>
      <c r="OK64" s="81"/>
      <c r="OL64" s="81"/>
      <c r="OM64" s="81"/>
      <c r="ON64" s="81"/>
      <c r="OO64" s="81"/>
      <c r="OP64" s="81"/>
      <c r="OQ64" s="81"/>
      <c r="OR64" s="81"/>
      <c r="OS64" s="81"/>
      <c r="OT64" s="81"/>
      <c r="OU64" s="81"/>
      <c r="OV64" s="81"/>
      <c r="OW64" s="81"/>
      <c r="OX64" s="81"/>
      <c r="OY64" s="81"/>
      <c r="OZ64" s="81"/>
      <c r="PA64" s="81"/>
      <c r="PB64" s="81"/>
      <c r="PC64" s="81"/>
      <c r="PD64" s="81"/>
      <c r="PE64" s="81"/>
      <c r="PF64" s="81"/>
      <c r="PG64" s="81"/>
      <c r="PH64" s="81"/>
      <c r="PI64" s="81"/>
      <c r="PJ64" s="81"/>
      <c r="PK64" s="81"/>
      <c r="PL64" s="81"/>
      <c r="PM64" s="81"/>
      <c r="PN64" s="81"/>
      <c r="PO64" s="81"/>
      <c r="PP64" s="81"/>
      <c r="PQ64" s="81"/>
      <c r="PR64" s="81"/>
      <c r="PS64" s="81"/>
      <c r="PT64" s="81"/>
      <c r="PU64" s="81"/>
      <c r="PV64" s="81"/>
      <c r="PW64" s="81"/>
      <c r="PX64" s="81"/>
      <c r="PY64" s="81"/>
      <c r="PZ64" s="81"/>
      <c r="QA64" s="81"/>
      <c r="QB64" s="81"/>
      <c r="QC64" s="81"/>
      <c r="QD64" s="81"/>
      <c r="QE64" s="81"/>
      <c r="QF64" s="81"/>
      <c r="QG64" s="81"/>
      <c r="QH64" s="81"/>
      <c r="QI64" s="81"/>
      <c r="QJ64" s="81"/>
      <c r="QK64" s="81"/>
      <c r="QL64" s="81"/>
      <c r="QM64" s="81"/>
      <c r="QN64" s="81"/>
      <c r="QO64" s="81"/>
      <c r="QP64" s="81"/>
      <c r="QQ64" s="81"/>
      <c r="QR64" s="81"/>
      <c r="QS64" s="81"/>
      <c r="QT64" s="81"/>
      <c r="QU64" s="81"/>
      <c r="QV64" s="81"/>
      <c r="QW64" s="81"/>
      <c r="QX64" s="81"/>
      <c r="QY64" s="81"/>
      <c r="QZ64" s="81"/>
      <c r="RA64" s="81"/>
      <c r="RB64" s="81"/>
      <c r="RC64" s="81"/>
      <c r="RD64" s="81"/>
      <c r="RE64" s="81"/>
      <c r="RF64" s="81"/>
      <c r="RG64" s="81"/>
      <c r="RH64" s="81"/>
      <c r="RI64" s="81"/>
      <c r="RJ64" s="81"/>
      <c r="RK64" s="81"/>
      <c r="RL64" s="81"/>
      <c r="RM64" s="81"/>
      <c r="RN64" s="81"/>
      <c r="RO64" s="81"/>
      <c r="RP64" s="81"/>
      <c r="RQ64" s="81"/>
      <c r="RR64" s="81"/>
      <c r="RS64" s="81"/>
      <c r="RT64" s="81"/>
      <c r="RU64" s="81"/>
      <c r="RV64" s="81"/>
      <c r="RW64" s="81"/>
      <c r="RX64" s="81"/>
      <c r="RY64" s="81"/>
      <c r="RZ64" s="81"/>
      <c r="SA64" s="81"/>
      <c r="SB64" s="81"/>
      <c r="SC64" s="81"/>
      <c r="SD64" s="81"/>
      <c r="SE64" s="81"/>
      <c r="SF64" s="81"/>
      <c r="SG64" s="81"/>
      <c r="SH64" s="81"/>
      <c r="SI64" s="81"/>
      <c r="SJ64" s="81"/>
      <c r="SK64" s="81"/>
      <c r="SL64" s="81"/>
      <c r="SM64" s="81"/>
      <c r="SN64" s="81"/>
      <c r="SO64" s="81"/>
      <c r="SP64" s="81"/>
      <c r="SQ64" s="81"/>
      <c r="SR64" s="81"/>
      <c r="SS64" s="81"/>
      <c r="ST64" s="81"/>
      <c r="SU64" s="81"/>
      <c r="SV64" s="81"/>
      <c r="SW64" s="81"/>
      <c r="SX64" s="81"/>
      <c r="SY64" s="81"/>
      <c r="SZ64" s="81"/>
      <c r="TA64" s="81"/>
      <c r="TB64" s="81"/>
      <c r="TC64" s="81"/>
      <c r="TD64" s="81"/>
      <c r="TE64" s="81"/>
      <c r="TF64" s="81"/>
      <c r="TG64" s="81"/>
      <c r="TH64" s="81"/>
      <c r="TI64" s="81"/>
      <c r="TJ64" s="81"/>
      <c r="TK64" s="81"/>
      <c r="TL64" s="81"/>
      <c r="TM64" s="81"/>
      <c r="TN64" s="81"/>
      <c r="TO64" s="81"/>
      <c r="TP64" s="81"/>
      <c r="TQ64" s="81"/>
      <c r="TR64" s="81"/>
      <c r="TS64" s="81"/>
      <c r="TT64" s="81"/>
      <c r="TU64" s="81"/>
      <c r="TV64" s="81"/>
      <c r="TW64" s="81"/>
      <c r="TX64" s="81"/>
      <c r="TY64" s="81"/>
      <c r="TZ64" s="81"/>
      <c r="UA64" s="81"/>
      <c r="UB64" s="81"/>
      <c r="UC64" s="81"/>
      <c r="UD64" s="81"/>
      <c r="UE64" s="81"/>
      <c r="UF64" s="81"/>
      <c r="UG64" s="81"/>
      <c r="UH64" s="81"/>
      <c r="UI64" s="81"/>
      <c r="UJ64" s="81"/>
      <c r="UK64" s="81"/>
      <c r="UL64" s="81"/>
      <c r="UM64" s="81"/>
      <c r="UN64" s="81"/>
      <c r="UO64" s="81"/>
      <c r="UP64" s="81"/>
      <c r="UQ64" s="81"/>
      <c r="UR64" s="81"/>
      <c r="US64" s="81"/>
      <c r="UT64" s="81"/>
      <c r="UU64" s="81"/>
      <c r="UV64" s="81"/>
      <c r="UW64" s="81"/>
      <c r="UX64" s="81"/>
      <c r="UY64" s="81"/>
      <c r="UZ64" s="81"/>
      <c r="VA64" s="81"/>
      <c r="VB64" s="81"/>
      <c r="VC64" s="81"/>
      <c r="VD64" s="81"/>
      <c r="VE64" s="81"/>
      <c r="VF64" s="81"/>
      <c r="VG64" s="81"/>
      <c r="VH64" s="81"/>
      <c r="VI64" s="81"/>
      <c r="VJ64" s="81"/>
      <c r="VK64" s="81"/>
      <c r="VL64" s="81"/>
      <c r="VM64" s="81"/>
      <c r="VN64" s="81"/>
      <c r="VO64" s="81"/>
      <c r="VP64" s="81"/>
      <c r="VQ64" s="81"/>
      <c r="VR64" s="81"/>
      <c r="VS64" s="81"/>
      <c r="VT64" s="81"/>
      <c r="VU64" s="81"/>
      <c r="VV64" s="81"/>
      <c r="VW64" s="81"/>
      <c r="VX64" s="81"/>
      <c r="VY64" s="81"/>
      <c r="VZ64" s="81"/>
      <c r="WA64" s="81"/>
      <c r="WB64" s="81"/>
      <c r="WC64" s="81"/>
      <c r="WD64" s="81"/>
      <c r="WE64" s="81"/>
      <c r="WF64" s="81"/>
      <c r="WG64" s="81"/>
      <c r="WH64" s="81"/>
      <c r="WI64" s="81"/>
      <c r="WJ64" s="81"/>
      <c r="WK64" s="81"/>
      <c r="WL64" s="81"/>
      <c r="WM64" s="81"/>
      <c r="WN64" s="81"/>
      <c r="WO64" s="81"/>
      <c r="WP64" s="81"/>
      <c r="WQ64" s="81"/>
      <c r="WR64" s="81"/>
      <c r="WS64" s="81"/>
      <c r="WT64" s="81"/>
      <c r="WU64" s="81"/>
      <c r="WV64" s="81"/>
      <c r="WW64" s="81"/>
      <c r="WX64" s="81"/>
      <c r="WY64" s="81"/>
      <c r="WZ64" s="81"/>
      <c r="XA64" s="81"/>
      <c r="XB64" s="81"/>
      <c r="XC64" s="81"/>
      <c r="XD64" s="81"/>
      <c r="XE64" s="81"/>
      <c r="XF64" s="81"/>
      <c r="XG64" s="81"/>
      <c r="XH64" s="81"/>
      <c r="XI64" s="81"/>
      <c r="XJ64" s="81"/>
      <c r="XK64" s="81"/>
      <c r="XL64" s="81"/>
      <c r="XM64" s="81"/>
      <c r="XN64" s="81"/>
      <c r="XO64" s="81"/>
      <c r="XP64" s="81"/>
      <c r="XQ64" s="81"/>
      <c r="XR64" s="81"/>
      <c r="XS64" s="81"/>
      <c r="XT64" s="81"/>
      <c r="XU64" s="81"/>
      <c r="XV64" s="81"/>
      <c r="XW64" s="81"/>
      <c r="XX64" s="81"/>
      <c r="XY64" s="81"/>
      <c r="XZ64" s="81"/>
      <c r="YA64" s="81"/>
      <c r="YB64" s="81"/>
      <c r="YC64" s="81"/>
      <c r="YD64" s="81"/>
      <c r="YE64" s="81"/>
      <c r="YF64" s="81"/>
      <c r="YG64" s="81"/>
      <c r="YH64" s="81"/>
      <c r="YI64" s="81"/>
      <c r="YJ64" s="81"/>
      <c r="YK64" s="81"/>
      <c r="YL64" s="81"/>
      <c r="YM64" s="81"/>
      <c r="YN64" s="81"/>
      <c r="YO64" s="81"/>
      <c r="YP64" s="81"/>
      <c r="YQ64" s="81"/>
      <c r="YR64" s="81"/>
      <c r="YS64" s="81"/>
      <c r="YT64" s="81"/>
      <c r="YU64" s="81"/>
      <c r="YV64" s="81"/>
      <c r="YW64" s="81"/>
      <c r="YX64" s="81"/>
      <c r="YY64" s="81"/>
      <c r="YZ64" s="81"/>
      <c r="ZA64" s="81"/>
      <c r="ZB64" s="81"/>
      <c r="ZC64" s="81"/>
      <c r="ZD64" s="81"/>
      <c r="ZE64" s="81"/>
      <c r="ZF64" s="81"/>
      <c r="ZG64" s="81"/>
      <c r="ZH64" s="81"/>
      <c r="ZI64" s="81"/>
      <c r="ZJ64" s="81"/>
      <c r="ZK64" s="81"/>
      <c r="ZL64" s="81"/>
      <c r="ZM64" s="81"/>
      <c r="ZN64" s="81"/>
      <c r="ZO64" s="81"/>
      <c r="ZP64" s="81"/>
      <c r="ZQ64" s="81"/>
      <c r="ZR64" s="81"/>
      <c r="ZS64" s="81"/>
      <c r="ZT64" s="81"/>
      <c r="ZU64" s="81"/>
      <c r="ZV64" s="81"/>
      <c r="ZW64" s="81"/>
      <c r="ZX64" s="81"/>
      <c r="ZY64" s="81"/>
      <c r="ZZ64" s="81"/>
      <c r="AAA64" s="81"/>
      <c r="AAB64" s="81"/>
      <c r="AAC64" s="81"/>
      <c r="AAD64" s="81"/>
      <c r="AAE64" s="81"/>
      <c r="AAF64" s="81"/>
      <c r="AAG64" s="81"/>
      <c r="AAH64" s="81"/>
      <c r="AAI64" s="81"/>
      <c r="AAJ64" s="81"/>
      <c r="AAK64" s="81"/>
      <c r="AAL64" s="81"/>
      <c r="AAM64" s="81"/>
      <c r="AAN64" s="81"/>
      <c r="AAO64" s="81"/>
      <c r="AAP64" s="81"/>
      <c r="AAQ64" s="81"/>
      <c r="AAR64" s="81"/>
      <c r="AAS64" s="81"/>
      <c r="AAT64" s="81"/>
      <c r="AAU64" s="81"/>
      <c r="AAV64" s="81"/>
      <c r="AAW64" s="81"/>
      <c r="AAX64" s="81"/>
      <c r="AAY64" s="81"/>
      <c r="AAZ64" s="81"/>
      <c r="ABA64" s="81"/>
      <c r="ABB64" s="81"/>
      <c r="ABC64" s="81"/>
      <c r="ABD64" s="81"/>
      <c r="ABE64" s="81"/>
      <c r="ABF64" s="81"/>
      <c r="ABG64" s="81"/>
      <c r="ABH64" s="81"/>
      <c r="ABI64" s="81"/>
      <c r="ABJ64" s="81"/>
      <c r="ABK64" s="81"/>
      <c r="ABL64" s="81"/>
      <c r="ABM64" s="81"/>
      <c r="ABN64" s="81"/>
      <c r="ABO64" s="81"/>
      <c r="ABP64" s="81"/>
      <c r="ABQ64" s="81"/>
      <c r="ABR64" s="81"/>
      <c r="ABS64" s="81"/>
      <c r="ABT64" s="81"/>
      <c r="ABU64" s="81"/>
      <c r="ABV64" s="81"/>
      <c r="ABW64" s="81"/>
      <c r="ABX64" s="81"/>
      <c r="ABY64" s="81"/>
      <c r="ABZ64" s="81"/>
      <c r="ACA64" s="81"/>
      <c r="ACB64" s="81"/>
      <c r="ACC64" s="81"/>
      <c r="ACD64" s="81"/>
      <c r="ACE64" s="81"/>
      <c r="ACF64" s="81"/>
      <c r="ACG64" s="81"/>
      <c r="ACH64" s="81"/>
      <c r="ACI64" s="81"/>
      <c r="ACJ64" s="81"/>
      <c r="ACK64" s="81"/>
      <c r="ACL64" s="81"/>
      <c r="ACM64" s="81"/>
      <c r="ACN64" s="81"/>
      <c r="ACO64" s="81"/>
      <c r="ACP64" s="81"/>
      <c r="ACQ64" s="81"/>
      <c r="ACR64" s="81"/>
      <c r="ACS64" s="81"/>
      <c r="ACT64" s="81"/>
      <c r="ACU64" s="81"/>
      <c r="ACV64" s="81"/>
      <c r="ACW64" s="81"/>
      <c r="ACX64" s="81"/>
      <c r="ACY64" s="81"/>
      <c r="ACZ64" s="81"/>
      <c r="ADA64" s="81"/>
      <c r="ADB64" s="81"/>
      <c r="ADC64" s="81"/>
      <c r="ADD64" s="81"/>
      <c r="ADE64" s="81"/>
      <c r="ADF64" s="81"/>
      <c r="ADG64" s="81"/>
      <c r="ADH64" s="81"/>
      <c r="ADI64" s="81"/>
      <c r="ADJ64" s="81"/>
      <c r="ADK64" s="81"/>
      <c r="ADL64" s="81"/>
      <c r="ADM64" s="81"/>
      <c r="ADN64" s="81"/>
      <c r="ADO64" s="81"/>
      <c r="ADP64" s="81"/>
      <c r="ADQ64" s="81"/>
      <c r="ADR64" s="81"/>
      <c r="ADS64" s="81"/>
      <c r="ADT64" s="81"/>
      <c r="ADU64" s="81"/>
      <c r="ADV64" s="81"/>
      <c r="ADW64" s="81"/>
      <c r="ADX64" s="81"/>
      <c r="ADY64" s="81"/>
      <c r="ADZ64" s="81"/>
      <c r="AEA64" s="81"/>
      <c r="AEB64" s="81"/>
      <c r="AEC64" s="81"/>
      <c r="AED64" s="81"/>
      <c r="AEE64" s="81"/>
      <c r="AEF64" s="81"/>
      <c r="AEG64" s="81"/>
      <c r="AEH64" s="81"/>
      <c r="AEI64" s="81"/>
      <c r="AEJ64" s="81"/>
      <c r="AEK64" s="81"/>
      <c r="AEL64" s="81"/>
      <c r="AEM64" s="81"/>
      <c r="AEN64" s="81"/>
      <c r="AEO64" s="81"/>
      <c r="AEP64" s="81"/>
      <c r="AEQ64" s="81"/>
      <c r="AER64" s="81"/>
      <c r="AES64" s="81"/>
      <c r="AET64" s="81"/>
      <c r="AEU64" s="81"/>
      <c r="AEV64" s="81"/>
      <c r="AEW64" s="81"/>
      <c r="AEX64" s="81"/>
      <c r="AEY64" s="81"/>
      <c r="AEZ64" s="81"/>
      <c r="AFA64" s="81"/>
      <c r="AFB64" s="81"/>
      <c r="AFC64" s="81"/>
      <c r="AFD64" s="81"/>
      <c r="AFE64" s="81"/>
      <c r="AFF64" s="81"/>
      <c r="AFG64" s="81"/>
      <c r="AFH64" s="81"/>
      <c r="AFI64" s="81"/>
      <c r="AFJ64" s="81"/>
      <c r="AFK64" s="81"/>
      <c r="AFL64" s="81"/>
      <c r="AFM64" s="81"/>
      <c r="AFN64" s="81"/>
      <c r="AFO64" s="81"/>
      <c r="AFP64" s="81"/>
      <c r="AFQ64" s="81"/>
      <c r="AFR64" s="81"/>
      <c r="AFS64" s="81"/>
      <c r="AFT64" s="81"/>
      <c r="AFU64" s="81"/>
      <c r="AFV64" s="81"/>
      <c r="AFW64" s="81"/>
      <c r="AFX64" s="81"/>
      <c r="AFY64" s="81"/>
      <c r="AFZ64" s="81"/>
      <c r="AGA64" s="81"/>
      <c r="AGB64" s="81"/>
      <c r="AGC64" s="81"/>
      <c r="AGD64" s="81"/>
      <c r="AGE64" s="81"/>
      <c r="AGF64" s="81"/>
      <c r="AGG64" s="81"/>
      <c r="AGH64" s="81"/>
      <c r="AGI64" s="81"/>
      <c r="AGJ64" s="81"/>
      <c r="AGK64" s="81"/>
      <c r="AGL64" s="81"/>
      <c r="AGM64" s="81"/>
      <c r="AGN64" s="81"/>
      <c r="AGO64" s="81"/>
      <c r="AGP64" s="81"/>
      <c r="AGQ64" s="81"/>
      <c r="AGR64" s="81"/>
      <c r="AGS64" s="81"/>
      <c r="AGT64" s="81"/>
      <c r="AGU64" s="81"/>
      <c r="AGV64" s="81"/>
      <c r="AGW64" s="81"/>
      <c r="AGX64" s="81"/>
      <c r="AGY64" s="81"/>
      <c r="AGZ64" s="81"/>
      <c r="AHA64" s="81"/>
      <c r="AHB64" s="81"/>
      <c r="AHC64" s="81"/>
      <c r="AHD64" s="81"/>
      <c r="AHE64" s="81"/>
      <c r="AHF64" s="81"/>
      <c r="AHG64" s="81"/>
      <c r="AHH64" s="81"/>
      <c r="AHI64" s="81"/>
      <c r="AHJ64" s="81"/>
      <c r="AHK64" s="81"/>
      <c r="AHL64" s="81"/>
      <c r="AHM64" s="81"/>
      <c r="AHN64" s="81"/>
      <c r="AHO64" s="81"/>
      <c r="AHP64" s="81"/>
      <c r="AHQ64" s="81"/>
      <c r="AHR64" s="81"/>
      <c r="AHS64" s="81"/>
      <c r="AHT64" s="81"/>
      <c r="AHU64" s="81"/>
      <c r="AHV64" s="81"/>
      <c r="AHW64" s="81"/>
      <c r="AHX64" s="81"/>
      <c r="AHY64" s="81"/>
      <c r="AHZ64" s="81"/>
      <c r="AIA64" s="81"/>
      <c r="AIB64" s="81"/>
      <c r="AIC64" s="81"/>
      <c r="AID64" s="81"/>
      <c r="AIE64" s="81"/>
      <c r="AIF64" s="81"/>
      <c r="AIG64" s="81"/>
      <c r="AIH64" s="81"/>
      <c r="AII64" s="81"/>
      <c r="AIJ64" s="81"/>
      <c r="AIK64" s="81"/>
      <c r="AIL64" s="81"/>
      <c r="AIM64" s="81"/>
      <c r="AIN64" s="81"/>
      <c r="AIO64" s="81"/>
      <c r="AIP64" s="81"/>
      <c r="AIQ64" s="81"/>
      <c r="AIR64" s="81"/>
      <c r="AIS64" s="81"/>
      <c r="AIT64" s="81"/>
      <c r="AIU64" s="81"/>
      <c r="AIV64" s="81"/>
      <c r="AIW64" s="81"/>
      <c r="AIX64" s="81"/>
      <c r="AIY64" s="81"/>
      <c r="AIZ64" s="81"/>
      <c r="AJA64" s="81"/>
      <c r="AJB64" s="81"/>
      <c r="AJC64" s="81"/>
      <c r="AJD64" s="81"/>
      <c r="AJE64" s="81"/>
      <c r="AJF64" s="81"/>
      <c r="AJG64" s="81"/>
      <c r="AJH64" s="81"/>
      <c r="AJI64" s="81"/>
      <c r="AJJ64" s="81"/>
      <c r="AJK64" s="81"/>
      <c r="AJL64" s="81"/>
      <c r="AJM64" s="81"/>
      <c r="AJN64" s="81"/>
      <c r="AJO64" s="81"/>
      <c r="AJP64" s="81"/>
      <c r="AJQ64" s="81"/>
      <c r="AJR64" s="81"/>
      <c r="AJS64" s="81"/>
      <c r="AJT64" s="81"/>
      <c r="AJU64" s="81"/>
      <c r="AJV64" s="81"/>
      <c r="AJW64" s="81"/>
      <c r="AJX64" s="81"/>
      <c r="AJY64" s="81"/>
      <c r="AJZ64" s="81"/>
      <c r="AKA64" s="81"/>
      <c r="AKB64" s="81"/>
      <c r="AKC64" s="81"/>
      <c r="AKD64" s="81"/>
      <c r="AKE64" s="81"/>
      <c r="AKF64" s="81"/>
      <c r="AKG64" s="81"/>
      <c r="AKH64" s="81"/>
      <c r="AKI64" s="81"/>
      <c r="AKJ64" s="81"/>
      <c r="AKK64" s="81"/>
      <c r="AKL64" s="81"/>
      <c r="AKM64" s="81"/>
      <c r="AKN64" s="81"/>
      <c r="AKO64" s="81"/>
      <c r="AKP64" s="81"/>
      <c r="AKQ64" s="81"/>
      <c r="AKR64" s="81"/>
      <c r="AKS64" s="81"/>
      <c r="AKT64" s="81"/>
      <c r="AKU64" s="81"/>
      <c r="AKV64" s="81"/>
      <c r="AKW64" s="81"/>
      <c r="AKX64" s="81"/>
      <c r="AKY64" s="81"/>
      <c r="AKZ64" s="81"/>
      <c r="ALA64" s="81"/>
      <c r="ALB64" s="81"/>
      <c r="ALC64" s="81"/>
      <c r="ALD64" s="81"/>
      <c r="ALE64" s="81"/>
      <c r="ALF64" s="81"/>
      <c r="ALG64" s="81"/>
      <c r="ALH64" s="81"/>
      <c r="ALI64" s="81"/>
      <c r="ALJ64" s="81"/>
      <c r="ALK64" s="81"/>
      <c r="ALL64" s="81"/>
      <c r="ALM64" s="81"/>
      <c r="ALN64" s="81"/>
      <c r="ALO64" s="81"/>
      <c r="ALP64" s="81"/>
      <c r="ALQ64" s="81"/>
      <c r="ALR64" s="81"/>
      <c r="ALS64" s="81"/>
      <c r="ALT64" s="81"/>
      <c r="ALU64" s="81"/>
      <c r="ALV64" s="81"/>
      <c r="ALW64" s="81"/>
      <c r="ALX64" s="81"/>
      <c r="ALY64" s="81"/>
      <c r="ALZ64" s="81"/>
      <c r="AMA64" s="81"/>
      <c r="AMB64" s="81"/>
      <c r="AMC64" s="81"/>
      <c r="AMD64" s="81"/>
      <c r="AME64" s="81"/>
      <c r="AMF64" s="81"/>
      <c r="AMG64" s="81"/>
      <c r="AMH64" s="81"/>
      <c r="AMI64" s="81"/>
      <c r="AMJ64" s="81"/>
    </row>
    <row r="65" spans="2:1024" ht="14.4" customHeight="1">
      <c r="B65" s="355" t="s">
        <v>363</v>
      </c>
      <c r="C65" s="355"/>
      <c r="D65" s="355"/>
      <c r="E65" s="355"/>
      <c r="F65" s="355"/>
      <c r="G65" s="355"/>
      <c r="H65" s="355"/>
      <c r="I65" s="355"/>
      <c r="J65" s="355"/>
      <c r="K65" s="355"/>
      <c r="L65" s="355"/>
      <c r="M65" s="358">
        <v>44150</v>
      </c>
      <c r="N65" s="358"/>
      <c r="O65" s="358"/>
      <c r="P65" s="358"/>
      <c r="Q65" s="358"/>
      <c r="R65" s="358"/>
      <c r="S65" s="359">
        <v>0.25</v>
      </c>
      <c r="T65" s="359"/>
      <c r="U65" s="359"/>
      <c r="V65" s="359"/>
      <c r="W65" s="359"/>
      <c r="X65" s="359"/>
      <c r="Y65" s="359"/>
      <c r="Z65" s="358">
        <v>44150</v>
      </c>
      <c r="AA65" s="358"/>
      <c r="AB65" s="358"/>
      <c r="AC65" s="358"/>
      <c r="AD65" s="358"/>
      <c r="AE65" s="358"/>
      <c r="AF65" s="360">
        <v>0.15</v>
      </c>
      <c r="AG65" s="360"/>
      <c r="AH65" s="360"/>
      <c r="AI65" s="360"/>
      <c r="AJ65" s="360"/>
      <c r="AK65" s="360"/>
      <c r="AL65" s="81"/>
      <c r="AM65" s="81"/>
      <c r="AN65" s="85"/>
      <c r="AO65" s="85"/>
      <c r="AP65" s="85"/>
      <c r="AQ65" s="85"/>
      <c r="AR65" s="85"/>
      <c r="AS65" s="85"/>
      <c r="AT65" s="85"/>
      <c r="AU65" s="85"/>
      <c r="AV65" s="85"/>
      <c r="AW65" s="85"/>
      <c r="AX65" s="85"/>
      <c r="AY65" s="85"/>
      <c r="AZ65" s="85"/>
      <c r="BA65" s="85"/>
      <c r="BB65" s="85"/>
      <c r="BC65" s="85"/>
      <c r="BD65" s="85"/>
      <c r="BE65" s="85"/>
      <c r="BF65" s="81"/>
      <c r="BG65" s="81"/>
      <c r="BH65" s="81"/>
      <c r="BI65" s="81"/>
      <c r="BJ65" s="81"/>
      <c r="BK65" s="81"/>
      <c r="BL65" s="81"/>
      <c r="BM65" s="81"/>
      <c r="BN65" s="81"/>
      <c r="BO65" s="81"/>
      <c r="BP65" s="81"/>
      <c r="BQ65" s="81"/>
      <c r="BR65" s="81"/>
      <c r="BS65" s="81"/>
      <c r="BT65" s="81"/>
      <c r="BU65" s="81"/>
      <c r="BV65" s="81"/>
      <c r="BW65" s="81"/>
      <c r="BX65" s="81"/>
      <c r="BY65" s="81"/>
      <c r="BZ65" s="81"/>
      <c r="CA65" s="81"/>
      <c r="CB65" s="81"/>
      <c r="CC65" s="81"/>
      <c r="CD65" s="81"/>
      <c r="CE65" s="81"/>
      <c r="CF65" s="81"/>
      <c r="CG65" s="81"/>
      <c r="CH65" s="81"/>
      <c r="CI65" s="81"/>
      <c r="CJ65" s="81"/>
      <c r="CK65" s="81"/>
      <c r="CL65" s="81"/>
      <c r="CM65" s="81"/>
      <c r="CN65" s="81"/>
      <c r="CO65" s="81"/>
      <c r="CP65" s="81"/>
      <c r="CQ65" s="81"/>
      <c r="CR65" s="81"/>
      <c r="CS65" s="81"/>
      <c r="CT65" s="81"/>
      <c r="CU65" s="81"/>
      <c r="CV65" s="81"/>
      <c r="CW65" s="81"/>
      <c r="CX65" s="81"/>
      <c r="CY65" s="81"/>
      <c r="CZ65" s="81"/>
      <c r="DA65" s="81"/>
      <c r="DB65" s="81"/>
      <c r="DC65" s="81"/>
      <c r="DD65" s="81"/>
      <c r="DE65" s="81"/>
      <c r="DF65" s="81"/>
      <c r="DG65" s="81"/>
      <c r="DH65" s="81"/>
      <c r="DI65" s="81"/>
      <c r="DJ65" s="81"/>
      <c r="DK65" s="81"/>
      <c r="DL65" s="81"/>
      <c r="DM65" s="81"/>
      <c r="DN65" s="81"/>
      <c r="DO65" s="81"/>
      <c r="DP65" s="81"/>
      <c r="DQ65" s="81"/>
      <c r="DR65" s="81"/>
      <c r="DS65" s="81"/>
      <c r="DT65" s="81"/>
      <c r="DU65" s="81"/>
      <c r="DV65" s="81"/>
      <c r="DW65" s="81"/>
      <c r="DX65" s="81"/>
      <c r="DY65" s="81"/>
      <c r="DZ65" s="81"/>
      <c r="EA65" s="81"/>
      <c r="EB65" s="81"/>
      <c r="EC65" s="81"/>
      <c r="ED65" s="81"/>
      <c r="EE65" s="81"/>
      <c r="EF65" s="81"/>
      <c r="EG65" s="81"/>
      <c r="EH65" s="81"/>
      <c r="EI65" s="81"/>
      <c r="EJ65" s="81"/>
      <c r="EK65" s="81"/>
      <c r="EL65" s="81"/>
      <c r="EM65" s="81"/>
      <c r="EN65" s="81"/>
      <c r="EO65" s="81"/>
      <c r="EP65" s="81"/>
      <c r="EQ65" s="81"/>
      <c r="ER65" s="81"/>
      <c r="ES65" s="81"/>
      <c r="ET65" s="81"/>
      <c r="EU65" s="81"/>
      <c r="EV65" s="81"/>
      <c r="EW65" s="81"/>
      <c r="EX65" s="81"/>
      <c r="EY65" s="81"/>
      <c r="EZ65" s="81"/>
      <c r="FA65" s="81"/>
      <c r="FB65" s="81"/>
      <c r="FC65" s="81"/>
      <c r="FD65" s="81"/>
      <c r="FE65" s="81"/>
      <c r="FF65" s="81"/>
      <c r="FG65" s="81"/>
      <c r="FH65" s="81"/>
      <c r="FI65" s="81"/>
      <c r="FJ65" s="81"/>
      <c r="FK65" s="81"/>
      <c r="FL65" s="81"/>
      <c r="FM65" s="81"/>
      <c r="FN65" s="81"/>
      <c r="FO65" s="81"/>
      <c r="FP65" s="81"/>
      <c r="FQ65" s="81"/>
      <c r="FR65" s="81"/>
      <c r="FS65" s="81"/>
      <c r="FT65" s="81"/>
      <c r="FU65" s="81"/>
      <c r="FV65" s="81"/>
      <c r="FW65" s="81"/>
      <c r="FX65" s="81"/>
      <c r="FY65" s="81"/>
      <c r="FZ65" s="81"/>
      <c r="GA65" s="81"/>
      <c r="GB65" s="81"/>
      <c r="GC65" s="81"/>
      <c r="GD65" s="81"/>
      <c r="GE65" s="81"/>
      <c r="GF65" s="81"/>
      <c r="GG65" s="81"/>
      <c r="GH65" s="81"/>
      <c r="GI65" s="81"/>
      <c r="GJ65" s="81"/>
      <c r="GK65" s="81"/>
      <c r="GL65" s="81"/>
      <c r="GM65" s="81"/>
      <c r="GN65" s="81"/>
      <c r="GO65" s="81"/>
      <c r="GP65" s="81"/>
      <c r="GQ65" s="81"/>
      <c r="GR65" s="81"/>
      <c r="GS65" s="81"/>
      <c r="GT65" s="81"/>
      <c r="GU65" s="81"/>
      <c r="GV65" s="81"/>
      <c r="GW65" s="81"/>
      <c r="GX65" s="81"/>
      <c r="GY65" s="81"/>
      <c r="GZ65" s="81"/>
      <c r="HA65" s="81"/>
      <c r="HB65" s="81"/>
      <c r="HC65" s="81"/>
      <c r="HD65" s="81"/>
      <c r="HE65" s="81"/>
      <c r="HF65" s="81"/>
      <c r="HG65" s="81"/>
      <c r="HH65" s="81"/>
      <c r="HI65" s="81"/>
      <c r="HJ65" s="81"/>
      <c r="HK65" s="81"/>
      <c r="HL65" s="81"/>
      <c r="HM65" s="81"/>
      <c r="HN65" s="81"/>
      <c r="HO65" s="81"/>
      <c r="HP65" s="81"/>
      <c r="HQ65" s="81"/>
      <c r="HR65" s="81"/>
      <c r="HS65" s="81"/>
      <c r="HT65" s="81"/>
      <c r="HU65" s="81"/>
      <c r="HV65" s="81"/>
      <c r="HW65" s="81"/>
      <c r="HX65" s="81"/>
      <c r="HY65" s="81"/>
      <c r="HZ65" s="81"/>
      <c r="IA65" s="81"/>
      <c r="IB65" s="81"/>
      <c r="IC65" s="81"/>
      <c r="ID65" s="81"/>
      <c r="IE65" s="81"/>
      <c r="IF65" s="81"/>
      <c r="IG65" s="81"/>
      <c r="IH65" s="81"/>
      <c r="II65" s="81"/>
      <c r="IJ65" s="81"/>
      <c r="IK65" s="81"/>
      <c r="IL65" s="81"/>
      <c r="IM65" s="81"/>
      <c r="IN65" s="81"/>
      <c r="IO65" s="81"/>
      <c r="IP65" s="81"/>
      <c r="IQ65" s="81"/>
      <c r="IR65" s="81"/>
      <c r="IS65" s="81"/>
      <c r="IT65" s="81"/>
      <c r="IU65" s="81"/>
      <c r="IV65" s="81"/>
      <c r="IW65" s="81"/>
      <c r="IX65" s="81"/>
      <c r="IY65" s="81"/>
      <c r="IZ65" s="81"/>
      <c r="JA65" s="81"/>
      <c r="JB65" s="81"/>
      <c r="JC65" s="81"/>
      <c r="JD65" s="81"/>
      <c r="JE65" s="81"/>
      <c r="JF65" s="81"/>
      <c r="JG65" s="81"/>
      <c r="JH65" s="81"/>
      <c r="JI65" s="81"/>
      <c r="JJ65" s="81"/>
      <c r="JK65" s="81"/>
      <c r="JL65" s="81"/>
      <c r="JM65" s="81"/>
      <c r="JN65" s="81"/>
      <c r="JO65" s="81"/>
      <c r="JP65" s="81"/>
      <c r="JQ65" s="81"/>
      <c r="JR65" s="81"/>
      <c r="JS65" s="81"/>
      <c r="JT65" s="81"/>
      <c r="JU65" s="81"/>
      <c r="JV65" s="81"/>
      <c r="JW65" s="81"/>
      <c r="JX65" s="81"/>
      <c r="JY65" s="81"/>
      <c r="JZ65" s="81"/>
      <c r="KA65" s="81"/>
      <c r="KB65" s="81"/>
      <c r="KC65" s="81"/>
      <c r="KD65" s="81"/>
      <c r="KE65" s="81"/>
      <c r="KF65" s="81"/>
      <c r="KG65" s="81"/>
      <c r="KH65" s="81"/>
      <c r="KI65" s="81"/>
      <c r="KJ65" s="81"/>
      <c r="KK65" s="81"/>
      <c r="KL65" s="81"/>
      <c r="KM65" s="81"/>
      <c r="KN65" s="81"/>
      <c r="KO65" s="81"/>
      <c r="KP65" s="81"/>
      <c r="KQ65" s="81"/>
      <c r="KR65" s="81"/>
      <c r="KS65" s="81"/>
      <c r="KT65" s="81"/>
      <c r="KU65" s="81"/>
      <c r="KV65" s="81"/>
      <c r="KW65" s="81"/>
      <c r="KX65" s="81"/>
      <c r="KY65" s="81"/>
      <c r="KZ65" s="81"/>
      <c r="LA65" s="81"/>
      <c r="LB65" s="81"/>
      <c r="LC65" s="81"/>
      <c r="LD65" s="81"/>
      <c r="LE65" s="81"/>
      <c r="LF65" s="81"/>
      <c r="LG65" s="81"/>
      <c r="LH65" s="81"/>
      <c r="LI65" s="81"/>
      <c r="LJ65" s="81"/>
      <c r="LK65" s="81"/>
      <c r="LL65" s="81"/>
      <c r="LM65" s="81"/>
      <c r="LN65" s="81"/>
      <c r="LO65" s="81"/>
      <c r="LP65" s="81"/>
      <c r="LQ65" s="81"/>
      <c r="LR65" s="81"/>
      <c r="LS65" s="81"/>
      <c r="LT65" s="81"/>
      <c r="LU65" s="81"/>
      <c r="LV65" s="81"/>
      <c r="LW65" s="81"/>
      <c r="LX65" s="81"/>
      <c r="LY65" s="81"/>
      <c r="LZ65" s="81"/>
      <c r="MA65" s="81"/>
      <c r="MB65" s="81"/>
      <c r="MC65" s="81"/>
      <c r="MD65" s="81"/>
      <c r="ME65" s="81"/>
      <c r="MF65" s="81"/>
      <c r="MG65" s="81"/>
      <c r="MH65" s="81"/>
      <c r="MI65" s="81"/>
      <c r="MJ65" s="81"/>
      <c r="MK65" s="81"/>
      <c r="ML65" s="81"/>
      <c r="MM65" s="81"/>
      <c r="MN65" s="81"/>
      <c r="MO65" s="81"/>
      <c r="MP65" s="81"/>
      <c r="MQ65" s="81"/>
      <c r="MR65" s="81"/>
      <c r="MS65" s="81"/>
      <c r="MT65" s="81"/>
      <c r="MU65" s="81"/>
      <c r="MV65" s="81"/>
      <c r="MW65" s="81"/>
      <c r="MX65" s="81"/>
      <c r="MY65" s="81"/>
      <c r="MZ65" s="81"/>
      <c r="NA65" s="81"/>
      <c r="NB65" s="81"/>
      <c r="NC65" s="81"/>
      <c r="ND65" s="81"/>
      <c r="NE65" s="81"/>
      <c r="NF65" s="81"/>
      <c r="NG65" s="81"/>
      <c r="NH65" s="81"/>
      <c r="NI65" s="81"/>
      <c r="NJ65" s="81"/>
      <c r="NK65" s="81"/>
      <c r="NL65" s="81"/>
      <c r="NM65" s="81"/>
      <c r="NN65" s="81"/>
      <c r="NO65" s="81"/>
      <c r="NP65" s="81"/>
      <c r="NQ65" s="81"/>
      <c r="NR65" s="81"/>
      <c r="NS65" s="81"/>
      <c r="NT65" s="81"/>
      <c r="NU65" s="81"/>
      <c r="NV65" s="81"/>
      <c r="NW65" s="81"/>
      <c r="NX65" s="81"/>
      <c r="NY65" s="81"/>
      <c r="NZ65" s="81"/>
      <c r="OA65" s="81"/>
      <c r="OB65" s="81"/>
      <c r="OC65" s="81"/>
      <c r="OD65" s="81"/>
      <c r="OE65" s="81"/>
      <c r="OF65" s="81"/>
      <c r="OG65" s="81"/>
      <c r="OH65" s="81"/>
      <c r="OI65" s="81"/>
      <c r="OJ65" s="81"/>
      <c r="OK65" s="81"/>
      <c r="OL65" s="81"/>
      <c r="OM65" s="81"/>
      <c r="ON65" s="81"/>
      <c r="OO65" s="81"/>
      <c r="OP65" s="81"/>
      <c r="OQ65" s="81"/>
      <c r="OR65" s="81"/>
      <c r="OS65" s="81"/>
      <c r="OT65" s="81"/>
      <c r="OU65" s="81"/>
      <c r="OV65" s="81"/>
      <c r="OW65" s="81"/>
      <c r="OX65" s="81"/>
      <c r="OY65" s="81"/>
      <c r="OZ65" s="81"/>
      <c r="PA65" s="81"/>
      <c r="PB65" s="81"/>
      <c r="PC65" s="81"/>
      <c r="PD65" s="81"/>
      <c r="PE65" s="81"/>
      <c r="PF65" s="81"/>
      <c r="PG65" s="81"/>
      <c r="PH65" s="81"/>
      <c r="PI65" s="81"/>
      <c r="PJ65" s="81"/>
      <c r="PK65" s="81"/>
      <c r="PL65" s="81"/>
      <c r="PM65" s="81"/>
      <c r="PN65" s="81"/>
      <c r="PO65" s="81"/>
      <c r="PP65" s="81"/>
      <c r="PQ65" s="81"/>
      <c r="PR65" s="81"/>
      <c r="PS65" s="81"/>
      <c r="PT65" s="81"/>
      <c r="PU65" s="81"/>
      <c r="PV65" s="81"/>
      <c r="PW65" s="81"/>
      <c r="PX65" s="81"/>
      <c r="PY65" s="81"/>
      <c r="PZ65" s="81"/>
      <c r="QA65" s="81"/>
      <c r="QB65" s="81"/>
      <c r="QC65" s="81"/>
      <c r="QD65" s="81"/>
      <c r="QE65" s="81"/>
      <c r="QF65" s="81"/>
      <c r="QG65" s="81"/>
      <c r="QH65" s="81"/>
      <c r="QI65" s="81"/>
      <c r="QJ65" s="81"/>
      <c r="QK65" s="81"/>
      <c r="QL65" s="81"/>
      <c r="QM65" s="81"/>
      <c r="QN65" s="81"/>
      <c r="QO65" s="81"/>
      <c r="QP65" s="81"/>
      <c r="QQ65" s="81"/>
      <c r="QR65" s="81"/>
      <c r="QS65" s="81"/>
      <c r="QT65" s="81"/>
      <c r="QU65" s="81"/>
      <c r="QV65" s="81"/>
      <c r="QW65" s="81"/>
      <c r="QX65" s="81"/>
      <c r="QY65" s="81"/>
      <c r="QZ65" s="81"/>
      <c r="RA65" s="81"/>
      <c r="RB65" s="81"/>
      <c r="RC65" s="81"/>
      <c r="RD65" s="81"/>
      <c r="RE65" s="81"/>
      <c r="RF65" s="81"/>
      <c r="RG65" s="81"/>
      <c r="RH65" s="81"/>
      <c r="RI65" s="81"/>
      <c r="RJ65" s="81"/>
      <c r="RK65" s="81"/>
      <c r="RL65" s="81"/>
      <c r="RM65" s="81"/>
      <c r="RN65" s="81"/>
      <c r="RO65" s="81"/>
      <c r="RP65" s="81"/>
      <c r="RQ65" s="81"/>
      <c r="RR65" s="81"/>
      <c r="RS65" s="81"/>
      <c r="RT65" s="81"/>
      <c r="RU65" s="81"/>
      <c r="RV65" s="81"/>
      <c r="RW65" s="81"/>
      <c r="RX65" s="81"/>
      <c r="RY65" s="81"/>
      <c r="RZ65" s="81"/>
      <c r="SA65" s="81"/>
      <c r="SB65" s="81"/>
      <c r="SC65" s="81"/>
      <c r="SD65" s="81"/>
      <c r="SE65" s="81"/>
      <c r="SF65" s="81"/>
      <c r="SG65" s="81"/>
      <c r="SH65" s="81"/>
      <c r="SI65" s="81"/>
      <c r="SJ65" s="81"/>
      <c r="SK65" s="81"/>
      <c r="SL65" s="81"/>
      <c r="SM65" s="81"/>
      <c r="SN65" s="81"/>
      <c r="SO65" s="81"/>
      <c r="SP65" s="81"/>
      <c r="SQ65" s="81"/>
      <c r="SR65" s="81"/>
      <c r="SS65" s="81"/>
      <c r="ST65" s="81"/>
      <c r="SU65" s="81"/>
      <c r="SV65" s="81"/>
      <c r="SW65" s="81"/>
      <c r="SX65" s="81"/>
      <c r="SY65" s="81"/>
      <c r="SZ65" s="81"/>
      <c r="TA65" s="81"/>
      <c r="TB65" s="81"/>
      <c r="TC65" s="81"/>
      <c r="TD65" s="81"/>
      <c r="TE65" s="81"/>
      <c r="TF65" s="81"/>
      <c r="TG65" s="81"/>
      <c r="TH65" s="81"/>
      <c r="TI65" s="81"/>
      <c r="TJ65" s="81"/>
      <c r="TK65" s="81"/>
      <c r="TL65" s="81"/>
      <c r="TM65" s="81"/>
      <c r="TN65" s="81"/>
      <c r="TO65" s="81"/>
      <c r="TP65" s="81"/>
      <c r="TQ65" s="81"/>
      <c r="TR65" s="81"/>
      <c r="TS65" s="81"/>
      <c r="TT65" s="81"/>
      <c r="TU65" s="81"/>
      <c r="TV65" s="81"/>
      <c r="TW65" s="81"/>
      <c r="TX65" s="81"/>
      <c r="TY65" s="81"/>
      <c r="TZ65" s="81"/>
      <c r="UA65" s="81"/>
      <c r="UB65" s="81"/>
      <c r="UC65" s="81"/>
      <c r="UD65" s="81"/>
      <c r="UE65" s="81"/>
      <c r="UF65" s="81"/>
      <c r="UG65" s="81"/>
      <c r="UH65" s="81"/>
      <c r="UI65" s="81"/>
      <c r="UJ65" s="81"/>
      <c r="UK65" s="81"/>
      <c r="UL65" s="81"/>
      <c r="UM65" s="81"/>
      <c r="UN65" s="81"/>
      <c r="UO65" s="81"/>
      <c r="UP65" s="81"/>
      <c r="UQ65" s="81"/>
      <c r="UR65" s="81"/>
      <c r="US65" s="81"/>
      <c r="UT65" s="81"/>
      <c r="UU65" s="81"/>
      <c r="UV65" s="81"/>
      <c r="UW65" s="81"/>
      <c r="UX65" s="81"/>
      <c r="UY65" s="81"/>
      <c r="UZ65" s="81"/>
      <c r="VA65" s="81"/>
      <c r="VB65" s="81"/>
      <c r="VC65" s="81"/>
      <c r="VD65" s="81"/>
      <c r="VE65" s="81"/>
      <c r="VF65" s="81"/>
      <c r="VG65" s="81"/>
      <c r="VH65" s="81"/>
      <c r="VI65" s="81"/>
      <c r="VJ65" s="81"/>
      <c r="VK65" s="81"/>
      <c r="VL65" s="81"/>
      <c r="VM65" s="81"/>
      <c r="VN65" s="81"/>
      <c r="VO65" s="81"/>
      <c r="VP65" s="81"/>
      <c r="VQ65" s="81"/>
      <c r="VR65" s="81"/>
      <c r="VS65" s="81"/>
      <c r="VT65" s="81"/>
      <c r="VU65" s="81"/>
      <c r="VV65" s="81"/>
      <c r="VW65" s="81"/>
      <c r="VX65" s="81"/>
      <c r="VY65" s="81"/>
      <c r="VZ65" s="81"/>
      <c r="WA65" s="81"/>
      <c r="WB65" s="81"/>
      <c r="WC65" s="81"/>
      <c r="WD65" s="81"/>
      <c r="WE65" s="81"/>
      <c r="WF65" s="81"/>
      <c r="WG65" s="81"/>
      <c r="WH65" s="81"/>
      <c r="WI65" s="81"/>
      <c r="WJ65" s="81"/>
      <c r="WK65" s="81"/>
      <c r="WL65" s="81"/>
      <c r="WM65" s="81"/>
      <c r="WN65" s="81"/>
      <c r="WO65" s="81"/>
      <c r="WP65" s="81"/>
      <c r="WQ65" s="81"/>
      <c r="WR65" s="81"/>
      <c r="WS65" s="81"/>
      <c r="WT65" s="81"/>
      <c r="WU65" s="81"/>
      <c r="WV65" s="81"/>
      <c r="WW65" s="81"/>
      <c r="WX65" s="81"/>
      <c r="WY65" s="81"/>
      <c r="WZ65" s="81"/>
      <c r="XA65" s="81"/>
      <c r="XB65" s="81"/>
      <c r="XC65" s="81"/>
      <c r="XD65" s="81"/>
      <c r="XE65" s="81"/>
      <c r="XF65" s="81"/>
      <c r="XG65" s="81"/>
      <c r="XH65" s="81"/>
      <c r="XI65" s="81"/>
      <c r="XJ65" s="81"/>
      <c r="XK65" s="81"/>
      <c r="XL65" s="81"/>
      <c r="XM65" s="81"/>
      <c r="XN65" s="81"/>
      <c r="XO65" s="81"/>
      <c r="XP65" s="81"/>
      <c r="XQ65" s="81"/>
      <c r="XR65" s="81"/>
      <c r="XS65" s="81"/>
      <c r="XT65" s="81"/>
      <c r="XU65" s="81"/>
      <c r="XV65" s="81"/>
      <c r="XW65" s="81"/>
      <c r="XX65" s="81"/>
      <c r="XY65" s="81"/>
      <c r="XZ65" s="81"/>
      <c r="YA65" s="81"/>
      <c r="YB65" s="81"/>
      <c r="YC65" s="81"/>
      <c r="YD65" s="81"/>
      <c r="YE65" s="81"/>
      <c r="YF65" s="81"/>
      <c r="YG65" s="81"/>
      <c r="YH65" s="81"/>
      <c r="YI65" s="81"/>
      <c r="YJ65" s="81"/>
      <c r="YK65" s="81"/>
      <c r="YL65" s="81"/>
      <c r="YM65" s="81"/>
      <c r="YN65" s="81"/>
      <c r="YO65" s="81"/>
      <c r="YP65" s="81"/>
      <c r="YQ65" s="81"/>
      <c r="YR65" s="81"/>
      <c r="YS65" s="81"/>
      <c r="YT65" s="81"/>
      <c r="YU65" s="81"/>
      <c r="YV65" s="81"/>
      <c r="YW65" s="81"/>
      <c r="YX65" s="81"/>
      <c r="YY65" s="81"/>
      <c r="YZ65" s="81"/>
      <c r="ZA65" s="81"/>
      <c r="ZB65" s="81"/>
      <c r="ZC65" s="81"/>
      <c r="ZD65" s="81"/>
      <c r="ZE65" s="81"/>
      <c r="ZF65" s="81"/>
      <c r="ZG65" s="81"/>
      <c r="ZH65" s="81"/>
      <c r="ZI65" s="81"/>
      <c r="ZJ65" s="81"/>
      <c r="ZK65" s="81"/>
      <c r="ZL65" s="81"/>
      <c r="ZM65" s="81"/>
      <c r="ZN65" s="81"/>
      <c r="ZO65" s="81"/>
      <c r="ZP65" s="81"/>
      <c r="ZQ65" s="81"/>
      <c r="ZR65" s="81"/>
      <c r="ZS65" s="81"/>
      <c r="ZT65" s="81"/>
      <c r="ZU65" s="81"/>
      <c r="ZV65" s="81"/>
      <c r="ZW65" s="81"/>
      <c r="ZX65" s="81"/>
      <c r="ZY65" s="81"/>
      <c r="ZZ65" s="81"/>
      <c r="AAA65" s="81"/>
      <c r="AAB65" s="81"/>
      <c r="AAC65" s="81"/>
      <c r="AAD65" s="81"/>
      <c r="AAE65" s="81"/>
      <c r="AAF65" s="81"/>
      <c r="AAG65" s="81"/>
      <c r="AAH65" s="81"/>
      <c r="AAI65" s="81"/>
      <c r="AAJ65" s="81"/>
      <c r="AAK65" s="81"/>
      <c r="AAL65" s="81"/>
      <c r="AAM65" s="81"/>
      <c r="AAN65" s="81"/>
      <c r="AAO65" s="81"/>
      <c r="AAP65" s="81"/>
      <c r="AAQ65" s="81"/>
      <c r="AAR65" s="81"/>
      <c r="AAS65" s="81"/>
      <c r="AAT65" s="81"/>
      <c r="AAU65" s="81"/>
      <c r="AAV65" s="81"/>
      <c r="AAW65" s="81"/>
      <c r="AAX65" s="81"/>
      <c r="AAY65" s="81"/>
      <c r="AAZ65" s="81"/>
      <c r="ABA65" s="81"/>
      <c r="ABB65" s="81"/>
      <c r="ABC65" s="81"/>
      <c r="ABD65" s="81"/>
      <c r="ABE65" s="81"/>
      <c r="ABF65" s="81"/>
      <c r="ABG65" s="81"/>
      <c r="ABH65" s="81"/>
      <c r="ABI65" s="81"/>
      <c r="ABJ65" s="81"/>
      <c r="ABK65" s="81"/>
      <c r="ABL65" s="81"/>
      <c r="ABM65" s="81"/>
      <c r="ABN65" s="81"/>
      <c r="ABO65" s="81"/>
      <c r="ABP65" s="81"/>
      <c r="ABQ65" s="81"/>
      <c r="ABR65" s="81"/>
      <c r="ABS65" s="81"/>
      <c r="ABT65" s="81"/>
      <c r="ABU65" s="81"/>
      <c r="ABV65" s="81"/>
      <c r="ABW65" s="81"/>
      <c r="ABX65" s="81"/>
      <c r="ABY65" s="81"/>
      <c r="ABZ65" s="81"/>
      <c r="ACA65" s="81"/>
      <c r="ACB65" s="81"/>
      <c r="ACC65" s="81"/>
      <c r="ACD65" s="81"/>
      <c r="ACE65" s="81"/>
      <c r="ACF65" s="81"/>
      <c r="ACG65" s="81"/>
      <c r="ACH65" s="81"/>
      <c r="ACI65" s="81"/>
      <c r="ACJ65" s="81"/>
      <c r="ACK65" s="81"/>
      <c r="ACL65" s="81"/>
      <c r="ACM65" s="81"/>
      <c r="ACN65" s="81"/>
      <c r="ACO65" s="81"/>
      <c r="ACP65" s="81"/>
      <c r="ACQ65" s="81"/>
      <c r="ACR65" s="81"/>
      <c r="ACS65" s="81"/>
      <c r="ACT65" s="81"/>
      <c r="ACU65" s="81"/>
      <c r="ACV65" s="81"/>
      <c r="ACW65" s="81"/>
      <c r="ACX65" s="81"/>
      <c r="ACY65" s="81"/>
      <c r="ACZ65" s="81"/>
      <c r="ADA65" s="81"/>
      <c r="ADB65" s="81"/>
      <c r="ADC65" s="81"/>
      <c r="ADD65" s="81"/>
      <c r="ADE65" s="81"/>
      <c r="ADF65" s="81"/>
      <c r="ADG65" s="81"/>
      <c r="ADH65" s="81"/>
      <c r="ADI65" s="81"/>
      <c r="ADJ65" s="81"/>
      <c r="ADK65" s="81"/>
      <c r="ADL65" s="81"/>
      <c r="ADM65" s="81"/>
      <c r="ADN65" s="81"/>
      <c r="ADO65" s="81"/>
      <c r="ADP65" s="81"/>
      <c r="ADQ65" s="81"/>
      <c r="ADR65" s="81"/>
      <c r="ADS65" s="81"/>
      <c r="ADT65" s="81"/>
      <c r="ADU65" s="81"/>
      <c r="ADV65" s="81"/>
      <c r="ADW65" s="81"/>
      <c r="ADX65" s="81"/>
      <c r="ADY65" s="81"/>
      <c r="ADZ65" s="81"/>
      <c r="AEA65" s="81"/>
      <c r="AEB65" s="81"/>
      <c r="AEC65" s="81"/>
      <c r="AED65" s="81"/>
      <c r="AEE65" s="81"/>
      <c r="AEF65" s="81"/>
      <c r="AEG65" s="81"/>
      <c r="AEH65" s="81"/>
      <c r="AEI65" s="81"/>
      <c r="AEJ65" s="81"/>
      <c r="AEK65" s="81"/>
      <c r="AEL65" s="81"/>
      <c r="AEM65" s="81"/>
      <c r="AEN65" s="81"/>
      <c r="AEO65" s="81"/>
      <c r="AEP65" s="81"/>
      <c r="AEQ65" s="81"/>
      <c r="AER65" s="81"/>
      <c r="AES65" s="81"/>
      <c r="AET65" s="81"/>
      <c r="AEU65" s="81"/>
      <c r="AEV65" s="81"/>
      <c r="AEW65" s="81"/>
      <c r="AEX65" s="81"/>
      <c r="AEY65" s="81"/>
      <c r="AEZ65" s="81"/>
      <c r="AFA65" s="81"/>
      <c r="AFB65" s="81"/>
      <c r="AFC65" s="81"/>
      <c r="AFD65" s="81"/>
      <c r="AFE65" s="81"/>
      <c r="AFF65" s="81"/>
      <c r="AFG65" s="81"/>
      <c r="AFH65" s="81"/>
      <c r="AFI65" s="81"/>
      <c r="AFJ65" s="81"/>
      <c r="AFK65" s="81"/>
      <c r="AFL65" s="81"/>
      <c r="AFM65" s="81"/>
      <c r="AFN65" s="81"/>
      <c r="AFO65" s="81"/>
      <c r="AFP65" s="81"/>
      <c r="AFQ65" s="81"/>
      <c r="AFR65" s="81"/>
      <c r="AFS65" s="81"/>
      <c r="AFT65" s="81"/>
      <c r="AFU65" s="81"/>
      <c r="AFV65" s="81"/>
      <c r="AFW65" s="81"/>
      <c r="AFX65" s="81"/>
      <c r="AFY65" s="81"/>
      <c r="AFZ65" s="81"/>
      <c r="AGA65" s="81"/>
      <c r="AGB65" s="81"/>
      <c r="AGC65" s="81"/>
      <c r="AGD65" s="81"/>
      <c r="AGE65" s="81"/>
      <c r="AGF65" s="81"/>
      <c r="AGG65" s="81"/>
      <c r="AGH65" s="81"/>
      <c r="AGI65" s="81"/>
      <c r="AGJ65" s="81"/>
      <c r="AGK65" s="81"/>
      <c r="AGL65" s="81"/>
      <c r="AGM65" s="81"/>
      <c r="AGN65" s="81"/>
      <c r="AGO65" s="81"/>
      <c r="AGP65" s="81"/>
      <c r="AGQ65" s="81"/>
      <c r="AGR65" s="81"/>
      <c r="AGS65" s="81"/>
      <c r="AGT65" s="81"/>
      <c r="AGU65" s="81"/>
      <c r="AGV65" s="81"/>
      <c r="AGW65" s="81"/>
      <c r="AGX65" s="81"/>
      <c r="AGY65" s="81"/>
      <c r="AGZ65" s="81"/>
      <c r="AHA65" s="81"/>
      <c r="AHB65" s="81"/>
      <c r="AHC65" s="81"/>
      <c r="AHD65" s="81"/>
      <c r="AHE65" s="81"/>
      <c r="AHF65" s="81"/>
      <c r="AHG65" s="81"/>
      <c r="AHH65" s="81"/>
      <c r="AHI65" s="81"/>
      <c r="AHJ65" s="81"/>
      <c r="AHK65" s="81"/>
      <c r="AHL65" s="81"/>
      <c r="AHM65" s="81"/>
      <c r="AHN65" s="81"/>
      <c r="AHO65" s="81"/>
      <c r="AHP65" s="81"/>
      <c r="AHQ65" s="81"/>
      <c r="AHR65" s="81"/>
      <c r="AHS65" s="81"/>
      <c r="AHT65" s="81"/>
      <c r="AHU65" s="81"/>
      <c r="AHV65" s="81"/>
      <c r="AHW65" s="81"/>
      <c r="AHX65" s="81"/>
      <c r="AHY65" s="81"/>
      <c r="AHZ65" s="81"/>
      <c r="AIA65" s="81"/>
      <c r="AIB65" s="81"/>
      <c r="AIC65" s="81"/>
      <c r="AID65" s="81"/>
      <c r="AIE65" s="81"/>
      <c r="AIF65" s="81"/>
      <c r="AIG65" s="81"/>
      <c r="AIH65" s="81"/>
      <c r="AII65" s="81"/>
      <c r="AIJ65" s="81"/>
      <c r="AIK65" s="81"/>
      <c r="AIL65" s="81"/>
      <c r="AIM65" s="81"/>
      <c r="AIN65" s="81"/>
      <c r="AIO65" s="81"/>
      <c r="AIP65" s="81"/>
      <c r="AIQ65" s="81"/>
      <c r="AIR65" s="81"/>
      <c r="AIS65" s="81"/>
      <c r="AIT65" s="81"/>
      <c r="AIU65" s="81"/>
      <c r="AIV65" s="81"/>
      <c r="AIW65" s="81"/>
      <c r="AIX65" s="81"/>
      <c r="AIY65" s="81"/>
      <c r="AIZ65" s="81"/>
      <c r="AJA65" s="81"/>
      <c r="AJB65" s="81"/>
      <c r="AJC65" s="81"/>
      <c r="AJD65" s="81"/>
      <c r="AJE65" s="81"/>
      <c r="AJF65" s="81"/>
      <c r="AJG65" s="81"/>
      <c r="AJH65" s="81"/>
      <c r="AJI65" s="81"/>
      <c r="AJJ65" s="81"/>
      <c r="AJK65" s="81"/>
      <c r="AJL65" s="81"/>
      <c r="AJM65" s="81"/>
      <c r="AJN65" s="81"/>
      <c r="AJO65" s="81"/>
      <c r="AJP65" s="81"/>
      <c r="AJQ65" s="81"/>
      <c r="AJR65" s="81"/>
      <c r="AJS65" s="81"/>
      <c r="AJT65" s="81"/>
      <c r="AJU65" s="81"/>
      <c r="AJV65" s="81"/>
      <c r="AJW65" s="81"/>
      <c r="AJX65" s="81"/>
      <c r="AJY65" s="81"/>
      <c r="AJZ65" s="81"/>
      <c r="AKA65" s="81"/>
      <c r="AKB65" s="81"/>
      <c r="AKC65" s="81"/>
      <c r="AKD65" s="81"/>
      <c r="AKE65" s="81"/>
      <c r="AKF65" s="81"/>
      <c r="AKG65" s="81"/>
      <c r="AKH65" s="81"/>
      <c r="AKI65" s="81"/>
      <c r="AKJ65" s="81"/>
      <c r="AKK65" s="81"/>
      <c r="AKL65" s="81"/>
      <c r="AKM65" s="81"/>
      <c r="AKN65" s="81"/>
      <c r="AKO65" s="81"/>
      <c r="AKP65" s="81"/>
      <c r="AKQ65" s="81"/>
      <c r="AKR65" s="81"/>
      <c r="AKS65" s="81"/>
      <c r="AKT65" s="81"/>
      <c r="AKU65" s="81"/>
      <c r="AKV65" s="81"/>
      <c r="AKW65" s="81"/>
      <c r="AKX65" s="81"/>
      <c r="AKY65" s="81"/>
      <c r="AKZ65" s="81"/>
      <c r="ALA65" s="81"/>
      <c r="ALB65" s="81"/>
      <c r="ALC65" s="81"/>
      <c r="ALD65" s="81"/>
      <c r="ALE65" s="81"/>
      <c r="ALF65" s="81"/>
      <c r="ALG65" s="81"/>
      <c r="ALH65" s="81"/>
      <c r="ALI65" s="81"/>
      <c r="ALJ65" s="81"/>
      <c r="ALK65" s="81"/>
      <c r="ALL65" s="81"/>
      <c r="ALM65" s="81"/>
      <c r="ALN65" s="81"/>
      <c r="ALO65" s="81"/>
      <c r="ALP65" s="81"/>
      <c r="ALQ65" s="81"/>
      <c r="ALR65" s="81"/>
      <c r="ALS65" s="81"/>
      <c r="ALT65" s="81"/>
      <c r="ALU65" s="81"/>
      <c r="ALV65" s="81"/>
      <c r="ALW65" s="81"/>
      <c r="ALX65" s="81"/>
      <c r="ALY65" s="81"/>
      <c r="ALZ65" s="81"/>
      <c r="AMA65" s="81"/>
      <c r="AMB65" s="81"/>
      <c r="AMC65" s="81"/>
      <c r="AMD65" s="81"/>
      <c r="AME65" s="81"/>
      <c r="AMF65" s="81"/>
      <c r="AMG65" s="81"/>
      <c r="AMH65" s="81"/>
      <c r="AMI65" s="81"/>
      <c r="AMJ65" s="81"/>
    </row>
    <row r="66" spans="2:1024" ht="14.4" customHeight="1">
      <c r="B66" s="355"/>
      <c r="C66" s="355"/>
      <c r="D66" s="355"/>
      <c r="E66" s="355"/>
      <c r="F66" s="355"/>
      <c r="G66" s="355"/>
      <c r="H66" s="355"/>
      <c r="I66" s="355"/>
      <c r="J66" s="355"/>
      <c r="K66" s="355"/>
      <c r="L66" s="355"/>
      <c r="M66" s="356"/>
      <c r="N66" s="356"/>
      <c r="O66" s="356"/>
      <c r="P66" s="356"/>
      <c r="Q66" s="356"/>
      <c r="R66" s="356"/>
      <c r="S66" s="356"/>
      <c r="T66" s="356"/>
      <c r="U66" s="356"/>
      <c r="V66" s="356"/>
      <c r="W66" s="356"/>
      <c r="X66" s="356"/>
      <c r="Y66" s="356"/>
      <c r="Z66" s="356"/>
      <c r="AA66" s="356"/>
      <c r="AB66" s="356"/>
      <c r="AC66" s="356"/>
      <c r="AD66" s="356"/>
      <c r="AE66" s="356"/>
      <c r="AF66" s="357"/>
      <c r="AG66" s="357"/>
      <c r="AH66" s="357"/>
      <c r="AI66" s="357"/>
      <c r="AJ66" s="357"/>
      <c r="AK66" s="357"/>
      <c r="AL66" s="81"/>
      <c r="AM66" s="81"/>
      <c r="AN66" s="85"/>
      <c r="AO66" s="85"/>
      <c r="AP66" s="85"/>
      <c r="AQ66" s="85"/>
      <c r="AR66" s="85"/>
      <c r="AS66" s="85"/>
      <c r="AT66" s="85"/>
      <c r="AU66" s="85"/>
      <c r="AV66" s="85"/>
      <c r="AW66" s="85"/>
      <c r="AX66" s="85"/>
      <c r="AY66" s="85"/>
      <c r="AZ66" s="85"/>
      <c r="BA66" s="85"/>
      <c r="BB66" s="85"/>
      <c r="BC66" s="85"/>
      <c r="BD66" s="85"/>
      <c r="BE66" s="85"/>
      <c r="BF66" s="81"/>
      <c r="BG66" s="81"/>
      <c r="BH66" s="81"/>
      <c r="BI66" s="81"/>
      <c r="BJ66" s="81"/>
      <c r="BK66" s="81"/>
      <c r="BL66" s="81"/>
      <c r="BM66" s="81"/>
      <c r="BN66" s="81"/>
      <c r="BO66" s="81"/>
      <c r="BP66" s="81"/>
      <c r="BQ66" s="81"/>
      <c r="BR66" s="81"/>
      <c r="BS66" s="81"/>
      <c r="BT66" s="81"/>
      <c r="BU66" s="81"/>
      <c r="BV66" s="81"/>
      <c r="BW66" s="81"/>
      <c r="BX66" s="81"/>
      <c r="BY66" s="81"/>
      <c r="BZ66" s="81"/>
      <c r="CA66" s="81"/>
      <c r="CB66" s="81"/>
      <c r="CC66" s="81"/>
      <c r="CD66" s="81"/>
      <c r="CE66" s="81"/>
      <c r="CF66" s="81"/>
      <c r="CG66" s="81"/>
      <c r="CH66" s="81"/>
      <c r="CI66" s="81"/>
      <c r="CJ66" s="81"/>
      <c r="CK66" s="81"/>
      <c r="CL66" s="81"/>
      <c r="CM66" s="81"/>
      <c r="CN66" s="81"/>
      <c r="CO66" s="81"/>
      <c r="CP66" s="81"/>
      <c r="CQ66" s="81"/>
      <c r="CR66" s="81"/>
      <c r="CS66" s="81"/>
      <c r="CT66" s="81"/>
      <c r="CU66" s="81"/>
      <c r="CV66" s="81"/>
      <c r="CW66" s="81"/>
      <c r="CX66" s="81"/>
      <c r="CY66" s="81"/>
      <c r="CZ66" s="81"/>
      <c r="DA66" s="81"/>
      <c r="DB66" s="81"/>
      <c r="DC66" s="81"/>
      <c r="DD66" s="81"/>
      <c r="DE66" s="81"/>
      <c r="DF66" s="81"/>
      <c r="DG66" s="81"/>
      <c r="DH66" s="81"/>
      <c r="DI66" s="81"/>
      <c r="DJ66" s="81"/>
      <c r="DK66" s="81"/>
      <c r="DL66" s="81"/>
      <c r="DM66" s="81"/>
      <c r="DN66" s="81"/>
      <c r="DO66" s="81"/>
      <c r="DP66" s="81"/>
      <c r="DQ66" s="81"/>
      <c r="DR66" s="81"/>
      <c r="DS66" s="81"/>
      <c r="DT66" s="81"/>
      <c r="DU66" s="81"/>
      <c r="DV66" s="81"/>
      <c r="DW66" s="81"/>
      <c r="DX66" s="81"/>
      <c r="DY66" s="81"/>
      <c r="DZ66" s="81"/>
      <c r="EA66" s="81"/>
      <c r="EB66" s="81"/>
      <c r="EC66" s="81"/>
      <c r="ED66" s="81"/>
      <c r="EE66" s="81"/>
      <c r="EF66" s="81"/>
      <c r="EG66" s="81"/>
      <c r="EH66" s="81"/>
      <c r="EI66" s="81"/>
      <c r="EJ66" s="81"/>
      <c r="EK66" s="81"/>
      <c r="EL66" s="81"/>
      <c r="EM66" s="81"/>
      <c r="EN66" s="81"/>
      <c r="EO66" s="81"/>
      <c r="EP66" s="81"/>
      <c r="EQ66" s="81"/>
      <c r="ER66" s="81"/>
      <c r="ES66" s="81"/>
      <c r="ET66" s="81"/>
      <c r="EU66" s="81"/>
      <c r="EV66" s="81"/>
      <c r="EW66" s="81"/>
      <c r="EX66" s="81"/>
      <c r="EY66" s="81"/>
      <c r="EZ66" s="81"/>
      <c r="FA66" s="81"/>
      <c r="FB66" s="81"/>
      <c r="FC66" s="81"/>
      <c r="FD66" s="81"/>
      <c r="FE66" s="81"/>
      <c r="FF66" s="81"/>
      <c r="FG66" s="81"/>
      <c r="FH66" s="81"/>
      <c r="FI66" s="81"/>
      <c r="FJ66" s="81"/>
      <c r="FK66" s="81"/>
      <c r="FL66" s="81"/>
      <c r="FM66" s="81"/>
      <c r="FN66" s="81"/>
      <c r="FO66" s="81"/>
      <c r="FP66" s="81"/>
      <c r="FQ66" s="81"/>
      <c r="FR66" s="81"/>
      <c r="FS66" s="81"/>
      <c r="FT66" s="81"/>
      <c r="FU66" s="81"/>
      <c r="FV66" s="81"/>
      <c r="FW66" s="81"/>
      <c r="FX66" s="81"/>
      <c r="FY66" s="81"/>
      <c r="FZ66" s="81"/>
      <c r="GA66" s="81"/>
      <c r="GB66" s="81"/>
      <c r="GC66" s="81"/>
      <c r="GD66" s="81"/>
      <c r="GE66" s="81"/>
      <c r="GF66" s="81"/>
      <c r="GG66" s="81"/>
      <c r="GH66" s="81"/>
      <c r="GI66" s="81"/>
      <c r="GJ66" s="81"/>
      <c r="GK66" s="81"/>
      <c r="GL66" s="81"/>
      <c r="GM66" s="81"/>
      <c r="GN66" s="81"/>
      <c r="GO66" s="81"/>
      <c r="GP66" s="81"/>
      <c r="GQ66" s="81"/>
      <c r="GR66" s="81"/>
      <c r="GS66" s="81"/>
      <c r="GT66" s="81"/>
      <c r="GU66" s="81"/>
      <c r="GV66" s="81"/>
      <c r="GW66" s="81"/>
      <c r="GX66" s="81"/>
      <c r="GY66" s="81"/>
      <c r="GZ66" s="81"/>
      <c r="HA66" s="81"/>
      <c r="HB66" s="81"/>
      <c r="HC66" s="81"/>
      <c r="HD66" s="81"/>
      <c r="HE66" s="81"/>
      <c r="HF66" s="81"/>
      <c r="HG66" s="81"/>
      <c r="HH66" s="81"/>
      <c r="HI66" s="81"/>
      <c r="HJ66" s="81"/>
      <c r="HK66" s="81"/>
      <c r="HL66" s="81"/>
      <c r="HM66" s="81"/>
      <c r="HN66" s="81"/>
      <c r="HO66" s="81"/>
      <c r="HP66" s="81"/>
      <c r="HQ66" s="81"/>
      <c r="HR66" s="81"/>
      <c r="HS66" s="81"/>
      <c r="HT66" s="81"/>
      <c r="HU66" s="81"/>
      <c r="HV66" s="81"/>
      <c r="HW66" s="81"/>
      <c r="HX66" s="81"/>
      <c r="HY66" s="81"/>
      <c r="HZ66" s="81"/>
      <c r="IA66" s="81"/>
      <c r="IB66" s="81"/>
      <c r="IC66" s="81"/>
      <c r="ID66" s="81"/>
      <c r="IE66" s="81"/>
      <c r="IF66" s="81"/>
      <c r="IG66" s="81"/>
      <c r="IH66" s="81"/>
      <c r="II66" s="81"/>
      <c r="IJ66" s="81"/>
      <c r="IK66" s="81"/>
      <c r="IL66" s="81"/>
      <c r="IM66" s="81"/>
      <c r="IN66" s="81"/>
      <c r="IO66" s="81"/>
      <c r="IP66" s="81"/>
      <c r="IQ66" s="81"/>
      <c r="IR66" s="81"/>
      <c r="IS66" s="81"/>
      <c r="IT66" s="81"/>
      <c r="IU66" s="81"/>
      <c r="IV66" s="81"/>
      <c r="IW66" s="81"/>
      <c r="IX66" s="81"/>
      <c r="IY66" s="81"/>
      <c r="IZ66" s="81"/>
      <c r="JA66" s="81"/>
      <c r="JB66" s="81"/>
      <c r="JC66" s="81"/>
      <c r="JD66" s="81"/>
      <c r="JE66" s="81"/>
      <c r="JF66" s="81"/>
      <c r="JG66" s="81"/>
      <c r="JH66" s="81"/>
      <c r="JI66" s="81"/>
      <c r="JJ66" s="81"/>
      <c r="JK66" s="81"/>
      <c r="JL66" s="81"/>
      <c r="JM66" s="81"/>
      <c r="JN66" s="81"/>
      <c r="JO66" s="81"/>
      <c r="JP66" s="81"/>
      <c r="JQ66" s="81"/>
      <c r="JR66" s="81"/>
      <c r="JS66" s="81"/>
      <c r="JT66" s="81"/>
      <c r="JU66" s="81"/>
      <c r="JV66" s="81"/>
      <c r="JW66" s="81"/>
      <c r="JX66" s="81"/>
      <c r="JY66" s="81"/>
      <c r="JZ66" s="81"/>
      <c r="KA66" s="81"/>
      <c r="KB66" s="81"/>
      <c r="KC66" s="81"/>
      <c r="KD66" s="81"/>
      <c r="KE66" s="81"/>
      <c r="KF66" s="81"/>
      <c r="KG66" s="81"/>
      <c r="KH66" s="81"/>
      <c r="KI66" s="81"/>
      <c r="KJ66" s="81"/>
      <c r="KK66" s="81"/>
      <c r="KL66" s="81"/>
      <c r="KM66" s="81"/>
      <c r="KN66" s="81"/>
      <c r="KO66" s="81"/>
      <c r="KP66" s="81"/>
      <c r="KQ66" s="81"/>
      <c r="KR66" s="81"/>
      <c r="KS66" s="81"/>
      <c r="KT66" s="81"/>
      <c r="KU66" s="81"/>
      <c r="KV66" s="81"/>
      <c r="KW66" s="81"/>
      <c r="KX66" s="81"/>
      <c r="KY66" s="81"/>
      <c r="KZ66" s="81"/>
      <c r="LA66" s="81"/>
      <c r="LB66" s="81"/>
      <c r="LC66" s="81"/>
      <c r="LD66" s="81"/>
      <c r="LE66" s="81"/>
      <c r="LF66" s="81"/>
      <c r="LG66" s="81"/>
      <c r="LH66" s="81"/>
      <c r="LI66" s="81"/>
      <c r="LJ66" s="81"/>
      <c r="LK66" s="81"/>
      <c r="LL66" s="81"/>
      <c r="LM66" s="81"/>
      <c r="LN66" s="81"/>
      <c r="LO66" s="81"/>
      <c r="LP66" s="81"/>
      <c r="LQ66" s="81"/>
      <c r="LR66" s="81"/>
      <c r="LS66" s="81"/>
      <c r="LT66" s="81"/>
      <c r="LU66" s="81"/>
      <c r="LV66" s="81"/>
      <c r="LW66" s="81"/>
      <c r="LX66" s="81"/>
      <c r="LY66" s="81"/>
      <c r="LZ66" s="81"/>
      <c r="MA66" s="81"/>
      <c r="MB66" s="81"/>
      <c r="MC66" s="81"/>
      <c r="MD66" s="81"/>
      <c r="ME66" s="81"/>
      <c r="MF66" s="81"/>
      <c r="MG66" s="81"/>
      <c r="MH66" s="81"/>
      <c r="MI66" s="81"/>
      <c r="MJ66" s="81"/>
      <c r="MK66" s="81"/>
      <c r="ML66" s="81"/>
      <c r="MM66" s="81"/>
      <c r="MN66" s="81"/>
      <c r="MO66" s="81"/>
      <c r="MP66" s="81"/>
      <c r="MQ66" s="81"/>
      <c r="MR66" s="81"/>
      <c r="MS66" s="81"/>
      <c r="MT66" s="81"/>
      <c r="MU66" s="81"/>
      <c r="MV66" s="81"/>
      <c r="MW66" s="81"/>
      <c r="MX66" s="81"/>
      <c r="MY66" s="81"/>
      <c r="MZ66" s="81"/>
      <c r="NA66" s="81"/>
      <c r="NB66" s="81"/>
      <c r="NC66" s="81"/>
      <c r="ND66" s="81"/>
      <c r="NE66" s="81"/>
      <c r="NF66" s="81"/>
      <c r="NG66" s="81"/>
      <c r="NH66" s="81"/>
      <c r="NI66" s="81"/>
      <c r="NJ66" s="81"/>
      <c r="NK66" s="81"/>
      <c r="NL66" s="81"/>
      <c r="NM66" s="81"/>
      <c r="NN66" s="81"/>
      <c r="NO66" s="81"/>
      <c r="NP66" s="81"/>
      <c r="NQ66" s="81"/>
      <c r="NR66" s="81"/>
      <c r="NS66" s="81"/>
      <c r="NT66" s="81"/>
      <c r="NU66" s="81"/>
      <c r="NV66" s="81"/>
      <c r="NW66" s="81"/>
      <c r="NX66" s="81"/>
      <c r="NY66" s="81"/>
      <c r="NZ66" s="81"/>
      <c r="OA66" s="81"/>
      <c r="OB66" s="81"/>
      <c r="OC66" s="81"/>
      <c r="OD66" s="81"/>
      <c r="OE66" s="81"/>
      <c r="OF66" s="81"/>
      <c r="OG66" s="81"/>
      <c r="OH66" s="81"/>
      <c r="OI66" s="81"/>
      <c r="OJ66" s="81"/>
      <c r="OK66" s="81"/>
      <c r="OL66" s="81"/>
      <c r="OM66" s="81"/>
      <c r="ON66" s="81"/>
      <c r="OO66" s="81"/>
      <c r="OP66" s="81"/>
      <c r="OQ66" s="81"/>
      <c r="OR66" s="81"/>
      <c r="OS66" s="81"/>
      <c r="OT66" s="81"/>
      <c r="OU66" s="81"/>
      <c r="OV66" s="81"/>
      <c r="OW66" s="81"/>
      <c r="OX66" s="81"/>
      <c r="OY66" s="81"/>
      <c r="OZ66" s="81"/>
      <c r="PA66" s="81"/>
      <c r="PB66" s="81"/>
      <c r="PC66" s="81"/>
      <c r="PD66" s="81"/>
      <c r="PE66" s="81"/>
      <c r="PF66" s="81"/>
      <c r="PG66" s="81"/>
      <c r="PH66" s="81"/>
      <c r="PI66" s="81"/>
      <c r="PJ66" s="81"/>
      <c r="PK66" s="81"/>
      <c r="PL66" s="81"/>
      <c r="PM66" s="81"/>
      <c r="PN66" s="81"/>
      <c r="PO66" s="81"/>
      <c r="PP66" s="81"/>
      <c r="PQ66" s="81"/>
      <c r="PR66" s="81"/>
      <c r="PS66" s="81"/>
      <c r="PT66" s="81"/>
      <c r="PU66" s="81"/>
      <c r="PV66" s="81"/>
      <c r="PW66" s="81"/>
      <c r="PX66" s="81"/>
      <c r="PY66" s="81"/>
      <c r="PZ66" s="81"/>
      <c r="QA66" s="81"/>
      <c r="QB66" s="81"/>
      <c r="QC66" s="81"/>
      <c r="QD66" s="81"/>
      <c r="QE66" s="81"/>
      <c r="QF66" s="81"/>
      <c r="QG66" s="81"/>
      <c r="QH66" s="81"/>
      <c r="QI66" s="81"/>
      <c r="QJ66" s="81"/>
      <c r="QK66" s="81"/>
      <c r="QL66" s="81"/>
      <c r="QM66" s="81"/>
      <c r="QN66" s="81"/>
      <c r="QO66" s="81"/>
      <c r="QP66" s="81"/>
      <c r="QQ66" s="81"/>
      <c r="QR66" s="81"/>
      <c r="QS66" s="81"/>
      <c r="QT66" s="81"/>
      <c r="QU66" s="81"/>
      <c r="QV66" s="81"/>
      <c r="QW66" s="81"/>
      <c r="QX66" s="81"/>
      <c r="QY66" s="81"/>
      <c r="QZ66" s="81"/>
      <c r="RA66" s="81"/>
      <c r="RB66" s="81"/>
      <c r="RC66" s="81"/>
      <c r="RD66" s="81"/>
      <c r="RE66" s="81"/>
      <c r="RF66" s="81"/>
      <c r="RG66" s="81"/>
      <c r="RH66" s="81"/>
      <c r="RI66" s="81"/>
      <c r="RJ66" s="81"/>
      <c r="RK66" s="81"/>
      <c r="RL66" s="81"/>
      <c r="RM66" s="81"/>
      <c r="RN66" s="81"/>
      <c r="RO66" s="81"/>
      <c r="RP66" s="81"/>
      <c r="RQ66" s="81"/>
      <c r="RR66" s="81"/>
      <c r="RS66" s="81"/>
      <c r="RT66" s="81"/>
      <c r="RU66" s="81"/>
      <c r="RV66" s="81"/>
      <c r="RW66" s="81"/>
      <c r="RX66" s="81"/>
      <c r="RY66" s="81"/>
      <c r="RZ66" s="81"/>
      <c r="SA66" s="81"/>
      <c r="SB66" s="81"/>
      <c r="SC66" s="81"/>
      <c r="SD66" s="81"/>
      <c r="SE66" s="81"/>
      <c r="SF66" s="81"/>
      <c r="SG66" s="81"/>
      <c r="SH66" s="81"/>
      <c r="SI66" s="81"/>
      <c r="SJ66" s="81"/>
      <c r="SK66" s="81"/>
      <c r="SL66" s="81"/>
      <c r="SM66" s="81"/>
      <c r="SN66" s="81"/>
      <c r="SO66" s="81"/>
      <c r="SP66" s="81"/>
      <c r="SQ66" s="81"/>
      <c r="SR66" s="81"/>
      <c r="SS66" s="81"/>
      <c r="ST66" s="81"/>
      <c r="SU66" s="81"/>
      <c r="SV66" s="81"/>
      <c r="SW66" s="81"/>
      <c r="SX66" s="81"/>
      <c r="SY66" s="81"/>
      <c r="SZ66" s="81"/>
      <c r="TA66" s="81"/>
      <c r="TB66" s="81"/>
      <c r="TC66" s="81"/>
      <c r="TD66" s="81"/>
      <c r="TE66" s="81"/>
      <c r="TF66" s="81"/>
      <c r="TG66" s="81"/>
      <c r="TH66" s="81"/>
      <c r="TI66" s="81"/>
      <c r="TJ66" s="81"/>
      <c r="TK66" s="81"/>
      <c r="TL66" s="81"/>
      <c r="TM66" s="81"/>
      <c r="TN66" s="81"/>
      <c r="TO66" s="81"/>
      <c r="TP66" s="81"/>
      <c r="TQ66" s="81"/>
      <c r="TR66" s="81"/>
      <c r="TS66" s="81"/>
      <c r="TT66" s="81"/>
      <c r="TU66" s="81"/>
      <c r="TV66" s="81"/>
      <c r="TW66" s="81"/>
      <c r="TX66" s="81"/>
      <c r="TY66" s="81"/>
      <c r="TZ66" s="81"/>
      <c r="UA66" s="81"/>
      <c r="UB66" s="81"/>
      <c r="UC66" s="81"/>
      <c r="UD66" s="81"/>
      <c r="UE66" s="81"/>
      <c r="UF66" s="81"/>
      <c r="UG66" s="81"/>
      <c r="UH66" s="81"/>
      <c r="UI66" s="81"/>
      <c r="UJ66" s="81"/>
      <c r="UK66" s="81"/>
      <c r="UL66" s="81"/>
      <c r="UM66" s="81"/>
      <c r="UN66" s="81"/>
      <c r="UO66" s="81"/>
      <c r="UP66" s="81"/>
      <c r="UQ66" s="81"/>
      <c r="UR66" s="81"/>
      <c r="US66" s="81"/>
      <c r="UT66" s="81"/>
      <c r="UU66" s="81"/>
      <c r="UV66" s="81"/>
      <c r="UW66" s="81"/>
      <c r="UX66" s="81"/>
      <c r="UY66" s="81"/>
      <c r="UZ66" s="81"/>
      <c r="VA66" s="81"/>
      <c r="VB66" s="81"/>
      <c r="VC66" s="81"/>
      <c r="VD66" s="81"/>
      <c r="VE66" s="81"/>
      <c r="VF66" s="81"/>
      <c r="VG66" s="81"/>
      <c r="VH66" s="81"/>
      <c r="VI66" s="81"/>
      <c r="VJ66" s="81"/>
      <c r="VK66" s="81"/>
      <c r="VL66" s="81"/>
      <c r="VM66" s="81"/>
      <c r="VN66" s="81"/>
      <c r="VO66" s="81"/>
      <c r="VP66" s="81"/>
      <c r="VQ66" s="81"/>
      <c r="VR66" s="81"/>
      <c r="VS66" s="81"/>
      <c r="VT66" s="81"/>
      <c r="VU66" s="81"/>
      <c r="VV66" s="81"/>
      <c r="VW66" s="81"/>
      <c r="VX66" s="81"/>
      <c r="VY66" s="81"/>
      <c r="VZ66" s="81"/>
      <c r="WA66" s="81"/>
      <c r="WB66" s="81"/>
      <c r="WC66" s="81"/>
      <c r="WD66" s="81"/>
      <c r="WE66" s="81"/>
      <c r="WF66" s="81"/>
      <c r="WG66" s="81"/>
      <c r="WH66" s="81"/>
      <c r="WI66" s="81"/>
      <c r="WJ66" s="81"/>
      <c r="WK66" s="81"/>
      <c r="WL66" s="81"/>
      <c r="WM66" s="81"/>
      <c r="WN66" s="81"/>
      <c r="WO66" s="81"/>
      <c r="WP66" s="81"/>
      <c r="WQ66" s="81"/>
      <c r="WR66" s="81"/>
      <c r="WS66" s="81"/>
      <c r="WT66" s="81"/>
      <c r="WU66" s="81"/>
      <c r="WV66" s="81"/>
      <c r="WW66" s="81"/>
      <c r="WX66" s="81"/>
      <c r="WY66" s="81"/>
      <c r="WZ66" s="81"/>
      <c r="XA66" s="81"/>
      <c r="XB66" s="81"/>
      <c r="XC66" s="81"/>
      <c r="XD66" s="81"/>
      <c r="XE66" s="81"/>
      <c r="XF66" s="81"/>
      <c r="XG66" s="81"/>
      <c r="XH66" s="81"/>
      <c r="XI66" s="81"/>
      <c r="XJ66" s="81"/>
      <c r="XK66" s="81"/>
      <c r="XL66" s="81"/>
      <c r="XM66" s="81"/>
      <c r="XN66" s="81"/>
      <c r="XO66" s="81"/>
      <c r="XP66" s="81"/>
      <c r="XQ66" s="81"/>
      <c r="XR66" s="81"/>
      <c r="XS66" s="81"/>
      <c r="XT66" s="81"/>
      <c r="XU66" s="81"/>
      <c r="XV66" s="81"/>
      <c r="XW66" s="81"/>
      <c r="XX66" s="81"/>
      <c r="XY66" s="81"/>
      <c r="XZ66" s="81"/>
      <c r="YA66" s="81"/>
      <c r="YB66" s="81"/>
      <c r="YC66" s="81"/>
      <c r="YD66" s="81"/>
      <c r="YE66" s="81"/>
      <c r="YF66" s="81"/>
      <c r="YG66" s="81"/>
      <c r="YH66" s="81"/>
      <c r="YI66" s="81"/>
      <c r="YJ66" s="81"/>
      <c r="YK66" s="81"/>
      <c r="YL66" s="81"/>
      <c r="YM66" s="81"/>
      <c r="YN66" s="81"/>
      <c r="YO66" s="81"/>
      <c r="YP66" s="81"/>
      <c r="YQ66" s="81"/>
      <c r="YR66" s="81"/>
      <c r="YS66" s="81"/>
      <c r="YT66" s="81"/>
      <c r="YU66" s="81"/>
      <c r="YV66" s="81"/>
      <c r="YW66" s="81"/>
      <c r="YX66" s="81"/>
      <c r="YY66" s="81"/>
      <c r="YZ66" s="81"/>
      <c r="ZA66" s="81"/>
      <c r="ZB66" s="81"/>
      <c r="ZC66" s="81"/>
      <c r="ZD66" s="81"/>
      <c r="ZE66" s="81"/>
      <c r="ZF66" s="81"/>
      <c r="ZG66" s="81"/>
      <c r="ZH66" s="81"/>
      <c r="ZI66" s="81"/>
      <c r="ZJ66" s="81"/>
      <c r="ZK66" s="81"/>
      <c r="ZL66" s="81"/>
      <c r="ZM66" s="81"/>
      <c r="ZN66" s="81"/>
      <c r="ZO66" s="81"/>
      <c r="ZP66" s="81"/>
      <c r="ZQ66" s="81"/>
      <c r="ZR66" s="81"/>
      <c r="ZS66" s="81"/>
      <c r="ZT66" s="81"/>
      <c r="ZU66" s="81"/>
      <c r="ZV66" s="81"/>
      <c r="ZW66" s="81"/>
      <c r="ZX66" s="81"/>
      <c r="ZY66" s="81"/>
      <c r="ZZ66" s="81"/>
      <c r="AAA66" s="81"/>
      <c r="AAB66" s="81"/>
      <c r="AAC66" s="81"/>
      <c r="AAD66" s="81"/>
      <c r="AAE66" s="81"/>
      <c r="AAF66" s="81"/>
      <c r="AAG66" s="81"/>
      <c r="AAH66" s="81"/>
      <c r="AAI66" s="81"/>
      <c r="AAJ66" s="81"/>
      <c r="AAK66" s="81"/>
      <c r="AAL66" s="81"/>
      <c r="AAM66" s="81"/>
      <c r="AAN66" s="81"/>
      <c r="AAO66" s="81"/>
      <c r="AAP66" s="81"/>
      <c r="AAQ66" s="81"/>
      <c r="AAR66" s="81"/>
      <c r="AAS66" s="81"/>
      <c r="AAT66" s="81"/>
      <c r="AAU66" s="81"/>
      <c r="AAV66" s="81"/>
      <c r="AAW66" s="81"/>
      <c r="AAX66" s="81"/>
      <c r="AAY66" s="81"/>
      <c r="AAZ66" s="81"/>
      <c r="ABA66" s="81"/>
      <c r="ABB66" s="81"/>
      <c r="ABC66" s="81"/>
      <c r="ABD66" s="81"/>
      <c r="ABE66" s="81"/>
      <c r="ABF66" s="81"/>
      <c r="ABG66" s="81"/>
      <c r="ABH66" s="81"/>
      <c r="ABI66" s="81"/>
      <c r="ABJ66" s="81"/>
      <c r="ABK66" s="81"/>
      <c r="ABL66" s="81"/>
      <c r="ABM66" s="81"/>
      <c r="ABN66" s="81"/>
      <c r="ABO66" s="81"/>
      <c r="ABP66" s="81"/>
      <c r="ABQ66" s="81"/>
      <c r="ABR66" s="81"/>
      <c r="ABS66" s="81"/>
      <c r="ABT66" s="81"/>
      <c r="ABU66" s="81"/>
      <c r="ABV66" s="81"/>
      <c r="ABW66" s="81"/>
      <c r="ABX66" s="81"/>
      <c r="ABY66" s="81"/>
      <c r="ABZ66" s="81"/>
      <c r="ACA66" s="81"/>
      <c r="ACB66" s="81"/>
      <c r="ACC66" s="81"/>
      <c r="ACD66" s="81"/>
      <c r="ACE66" s="81"/>
      <c r="ACF66" s="81"/>
      <c r="ACG66" s="81"/>
      <c r="ACH66" s="81"/>
      <c r="ACI66" s="81"/>
      <c r="ACJ66" s="81"/>
      <c r="ACK66" s="81"/>
      <c r="ACL66" s="81"/>
      <c r="ACM66" s="81"/>
      <c r="ACN66" s="81"/>
      <c r="ACO66" s="81"/>
      <c r="ACP66" s="81"/>
      <c r="ACQ66" s="81"/>
      <c r="ACR66" s="81"/>
      <c r="ACS66" s="81"/>
      <c r="ACT66" s="81"/>
      <c r="ACU66" s="81"/>
      <c r="ACV66" s="81"/>
      <c r="ACW66" s="81"/>
      <c r="ACX66" s="81"/>
      <c r="ACY66" s="81"/>
      <c r="ACZ66" s="81"/>
      <c r="ADA66" s="81"/>
      <c r="ADB66" s="81"/>
      <c r="ADC66" s="81"/>
      <c r="ADD66" s="81"/>
      <c r="ADE66" s="81"/>
      <c r="ADF66" s="81"/>
      <c r="ADG66" s="81"/>
      <c r="ADH66" s="81"/>
      <c r="ADI66" s="81"/>
      <c r="ADJ66" s="81"/>
      <c r="ADK66" s="81"/>
      <c r="ADL66" s="81"/>
      <c r="ADM66" s="81"/>
      <c r="ADN66" s="81"/>
      <c r="ADO66" s="81"/>
      <c r="ADP66" s="81"/>
      <c r="ADQ66" s="81"/>
      <c r="ADR66" s="81"/>
      <c r="ADS66" s="81"/>
      <c r="ADT66" s="81"/>
      <c r="ADU66" s="81"/>
      <c r="ADV66" s="81"/>
      <c r="ADW66" s="81"/>
      <c r="ADX66" s="81"/>
      <c r="ADY66" s="81"/>
      <c r="ADZ66" s="81"/>
      <c r="AEA66" s="81"/>
      <c r="AEB66" s="81"/>
      <c r="AEC66" s="81"/>
      <c r="AED66" s="81"/>
      <c r="AEE66" s="81"/>
      <c r="AEF66" s="81"/>
      <c r="AEG66" s="81"/>
      <c r="AEH66" s="81"/>
      <c r="AEI66" s="81"/>
      <c r="AEJ66" s="81"/>
      <c r="AEK66" s="81"/>
      <c r="AEL66" s="81"/>
      <c r="AEM66" s="81"/>
      <c r="AEN66" s="81"/>
      <c r="AEO66" s="81"/>
      <c r="AEP66" s="81"/>
      <c r="AEQ66" s="81"/>
      <c r="AER66" s="81"/>
      <c r="AES66" s="81"/>
      <c r="AET66" s="81"/>
      <c r="AEU66" s="81"/>
      <c r="AEV66" s="81"/>
      <c r="AEW66" s="81"/>
      <c r="AEX66" s="81"/>
      <c r="AEY66" s="81"/>
      <c r="AEZ66" s="81"/>
      <c r="AFA66" s="81"/>
      <c r="AFB66" s="81"/>
      <c r="AFC66" s="81"/>
      <c r="AFD66" s="81"/>
      <c r="AFE66" s="81"/>
      <c r="AFF66" s="81"/>
      <c r="AFG66" s="81"/>
      <c r="AFH66" s="81"/>
      <c r="AFI66" s="81"/>
      <c r="AFJ66" s="81"/>
      <c r="AFK66" s="81"/>
      <c r="AFL66" s="81"/>
      <c r="AFM66" s="81"/>
      <c r="AFN66" s="81"/>
      <c r="AFO66" s="81"/>
      <c r="AFP66" s="81"/>
      <c r="AFQ66" s="81"/>
      <c r="AFR66" s="81"/>
      <c r="AFS66" s="81"/>
      <c r="AFT66" s="81"/>
      <c r="AFU66" s="81"/>
      <c r="AFV66" s="81"/>
      <c r="AFW66" s="81"/>
      <c r="AFX66" s="81"/>
      <c r="AFY66" s="81"/>
      <c r="AFZ66" s="81"/>
      <c r="AGA66" s="81"/>
      <c r="AGB66" s="81"/>
      <c r="AGC66" s="81"/>
      <c r="AGD66" s="81"/>
      <c r="AGE66" s="81"/>
      <c r="AGF66" s="81"/>
      <c r="AGG66" s="81"/>
      <c r="AGH66" s="81"/>
      <c r="AGI66" s="81"/>
      <c r="AGJ66" s="81"/>
      <c r="AGK66" s="81"/>
      <c r="AGL66" s="81"/>
      <c r="AGM66" s="81"/>
      <c r="AGN66" s="81"/>
      <c r="AGO66" s="81"/>
      <c r="AGP66" s="81"/>
      <c r="AGQ66" s="81"/>
      <c r="AGR66" s="81"/>
      <c r="AGS66" s="81"/>
      <c r="AGT66" s="81"/>
      <c r="AGU66" s="81"/>
      <c r="AGV66" s="81"/>
      <c r="AGW66" s="81"/>
      <c r="AGX66" s="81"/>
      <c r="AGY66" s="81"/>
      <c r="AGZ66" s="81"/>
      <c r="AHA66" s="81"/>
      <c r="AHB66" s="81"/>
      <c r="AHC66" s="81"/>
      <c r="AHD66" s="81"/>
      <c r="AHE66" s="81"/>
      <c r="AHF66" s="81"/>
      <c r="AHG66" s="81"/>
      <c r="AHH66" s="81"/>
      <c r="AHI66" s="81"/>
      <c r="AHJ66" s="81"/>
      <c r="AHK66" s="81"/>
      <c r="AHL66" s="81"/>
      <c r="AHM66" s="81"/>
      <c r="AHN66" s="81"/>
      <c r="AHO66" s="81"/>
      <c r="AHP66" s="81"/>
      <c r="AHQ66" s="81"/>
      <c r="AHR66" s="81"/>
      <c r="AHS66" s="81"/>
      <c r="AHT66" s="81"/>
      <c r="AHU66" s="81"/>
      <c r="AHV66" s="81"/>
      <c r="AHW66" s="81"/>
      <c r="AHX66" s="81"/>
      <c r="AHY66" s="81"/>
      <c r="AHZ66" s="81"/>
      <c r="AIA66" s="81"/>
      <c r="AIB66" s="81"/>
      <c r="AIC66" s="81"/>
      <c r="AID66" s="81"/>
      <c r="AIE66" s="81"/>
      <c r="AIF66" s="81"/>
      <c r="AIG66" s="81"/>
      <c r="AIH66" s="81"/>
      <c r="AII66" s="81"/>
      <c r="AIJ66" s="81"/>
      <c r="AIK66" s="81"/>
      <c r="AIL66" s="81"/>
      <c r="AIM66" s="81"/>
      <c r="AIN66" s="81"/>
      <c r="AIO66" s="81"/>
      <c r="AIP66" s="81"/>
      <c r="AIQ66" s="81"/>
      <c r="AIR66" s="81"/>
      <c r="AIS66" s="81"/>
      <c r="AIT66" s="81"/>
      <c r="AIU66" s="81"/>
      <c r="AIV66" s="81"/>
      <c r="AIW66" s="81"/>
      <c r="AIX66" s="81"/>
      <c r="AIY66" s="81"/>
      <c r="AIZ66" s="81"/>
      <c r="AJA66" s="81"/>
      <c r="AJB66" s="81"/>
      <c r="AJC66" s="81"/>
      <c r="AJD66" s="81"/>
      <c r="AJE66" s="81"/>
      <c r="AJF66" s="81"/>
      <c r="AJG66" s="81"/>
      <c r="AJH66" s="81"/>
      <c r="AJI66" s="81"/>
      <c r="AJJ66" s="81"/>
      <c r="AJK66" s="81"/>
      <c r="AJL66" s="81"/>
      <c r="AJM66" s="81"/>
      <c r="AJN66" s="81"/>
      <c r="AJO66" s="81"/>
      <c r="AJP66" s="81"/>
      <c r="AJQ66" s="81"/>
      <c r="AJR66" s="81"/>
      <c r="AJS66" s="81"/>
      <c r="AJT66" s="81"/>
      <c r="AJU66" s="81"/>
      <c r="AJV66" s="81"/>
      <c r="AJW66" s="81"/>
      <c r="AJX66" s="81"/>
      <c r="AJY66" s="81"/>
      <c r="AJZ66" s="81"/>
      <c r="AKA66" s="81"/>
      <c r="AKB66" s="81"/>
      <c r="AKC66" s="81"/>
      <c r="AKD66" s="81"/>
      <c r="AKE66" s="81"/>
      <c r="AKF66" s="81"/>
      <c r="AKG66" s="81"/>
      <c r="AKH66" s="81"/>
      <c r="AKI66" s="81"/>
      <c r="AKJ66" s="81"/>
      <c r="AKK66" s="81"/>
      <c r="AKL66" s="81"/>
      <c r="AKM66" s="81"/>
      <c r="AKN66" s="81"/>
      <c r="AKO66" s="81"/>
      <c r="AKP66" s="81"/>
      <c r="AKQ66" s="81"/>
      <c r="AKR66" s="81"/>
      <c r="AKS66" s="81"/>
      <c r="AKT66" s="81"/>
      <c r="AKU66" s="81"/>
      <c r="AKV66" s="81"/>
      <c r="AKW66" s="81"/>
      <c r="AKX66" s="81"/>
      <c r="AKY66" s="81"/>
      <c r="AKZ66" s="81"/>
      <c r="ALA66" s="81"/>
      <c r="ALB66" s="81"/>
      <c r="ALC66" s="81"/>
      <c r="ALD66" s="81"/>
      <c r="ALE66" s="81"/>
      <c r="ALF66" s="81"/>
      <c r="ALG66" s="81"/>
      <c r="ALH66" s="81"/>
      <c r="ALI66" s="81"/>
      <c r="ALJ66" s="81"/>
      <c r="ALK66" s="81"/>
      <c r="ALL66" s="81"/>
      <c r="ALM66" s="81"/>
      <c r="ALN66" s="81"/>
      <c r="ALO66" s="81"/>
      <c r="ALP66" s="81"/>
      <c r="ALQ66" s="81"/>
      <c r="ALR66" s="81"/>
      <c r="ALS66" s="81"/>
      <c r="ALT66" s="81"/>
      <c r="ALU66" s="81"/>
      <c r="ALV66" s="81"/>
      <c r="ALW66" s="81"/>
      <c r="ALX66" s="81"/>
      <c r="ALY66" s="81"/>
      <c r="ALZ66" s="81"/>
      <c r="AMA66" s="81"/>
      <c r="AMB66" s="81"/>
      <c r="AMC66" s="81"/>
      <c r="AMD66" s="81"/>
      <c r="AME66" s="81"/>
      <c r="AMF66" s="81"/>
      <c r="AMG66" s="81"/>
      <c r="AMH66" s="81"/>
      <c r="AMI66" s="81"/>
      <c r="AMJ66" s="81"/>
    </row>
    <row r="67" spans="2:1024" ht="14.4" customHeight="1">
      <c r="B67" s="355"/>
      <c r="C67" s="355"/>
      <c r="D67" s="355"/>
      <c r="E67" s="355"/>
      <c r="F67" s="355"/>
      <c r="G67" s="355"/>
      <c r="H67" s="355"/>
      <c r="I67" s="355"/>
      <c r="J67" s="355"/>
      <c r="K67" s="355"/>
      <c r="L67" s="355"/>
      <c r="M67" s="356"/>
      <c r="N67" s="356"/>
      <c r="O67" s="356"/>
      <c r="P67" s="356"/>
      <c r="Q67" s="356"/>
      <c r="R67" s="356"/>
      <c r="S67" s="356"/>
      <c r="T67" s="356"/>
      <c r="U67" s="356"/>
      <c r="V67" s="356"/>
      <c r="W67" s="356"/>
      <c r="X67" s="356"/>
      <c r="Y67" s="356"/>
      <c r="Z67" s="356"/>
      <c r="AA67" s="356"/>
      <c r="AB67" s="356"/>
      <c r="AC67" s="356"/>
      <c r="AD67" s="356"/>
      <c r="AE67" s="356"/>
      <c r="AF67" s="357"/>
      <c r="AG67" s="357"/>
      <c r="AH67" s="357"/>
      <c r="AI67" s="357"/>
      <c r="AJ67" s="357"/>
      <c r="AK67" s="357"/>
    </row>
    <row r="68" spans="2:1024" ht="15" customHeight="1" thickBot="1">
      <c r="B68" s="351"/>
      <c r="C68" s="351"/>
      <c r="D68" s="351"/>
      <c r="E68" s="351"/>
      <c r="F68" s="351"/>
      <c r="G68" s="351"/>
      <c r="H68" s="351"/>
      <c r="I68" s="351"/>
      <c r="J68" s="351"/>
      <c r="K68" s="351"/>
      <c r="L68" s="351"/>
      <c r="M68" s="352"/>
      <c r="N68" s="352"/>
      <c r="O68" s="352"/>
      <c r="P68" s="352"/>
      <c r="Q68" s="352"/>
      <c r="R68" s="352"/>
      <c r="S68" s="352"/>
      <c r="T68" s="352"/>
      <c r="U68" s="352"/>
      <c r="V68" s="352"/>
      <c r="W68" s="352"/>
      <c r="X68" s="352"/>
      <c r="Y68" s="352"/>
      <c r="Z68" s="352"/>
      <c r="AA68" s="352"/>
      <c r="AB68" s="352"/>
      <c r="AC68" s="352"/>
      <c r="AD68" s="352"/>
      <c r="AE68" s="352"/>
      <c r="AF68" s="353"/>
      <c r="AG68" s="353"/>
      <c r="AH68" s="353"/>
      <c r="AI68" s="353"/>
      <c r="AJ68" s="353"/>
      <c r="AK68" s="353"/>
    </row>
    <row r="69" spans="2:1024" ht="15" thickBot="1">
      <c r="B69" s="354" t="s">
        <v>61</v>
      </c>
      <c r="C69" s="354"/>
      <c r="D69" s="354"/>
      <c r="E69" s="354"/>
      <c r="F69" s="354"/>
      <c r="G69" s="354"/>
      <c r="H69" s="354"/>
      <c r="I69" s="354"/>
      <c r="J69" s="354"/>
      <c r="K69" s="354"/>
      <c r="L69" s="354"/>
      <c r="M69" s="354"/>
      <c r="N69" s="354"/>
      <c r="O69" s="354"/>
      <c r="P69" s="354"/>
      <c r="Q69" s="354"/>
      <c r="R69" s="354"/>
      <c r="S69" s="354"/>
      <c r="T69" s="354"/>
      <c r="U69" s="354"/>
      <c r="V69" s="354"/>
      <c r="W69" s="354"/>
      <c r="X69" s="354"/>
      <c r="Y69" s="354"/>
      <c r="Z69" s="354"/>
      <c r="AA69" s="354"/>
      <c r="AB69" s="354"/>
      <c r="AC69" s="354"/>
      <c r="AD69" s="354"/>
      <c r="AE69" s="354"/>
      <c r="AF69" s="354"/>
      <c r="AG69" s="354"/>
      <c r="AH69" s="354"/>
      <c r="AI69" s="354"/>
      <c r="AJ69" s="354"/>
      <c r="AK69" s="354"/>
    </row>
    <row r="70" spans="2:1024">
      <c r="B70" s="346" t="s">
        <v>62</v>
      </c>
      <c r="C70" s="346"/>
      <c r="D70" s="346"/>
      <c r="E70" s="346"/>
      <c r="F70" s="346"/>
      <c r="G70" s="346"/>
      <c r="H70" s="346"/>
      <c r="I70" s="346"/>
      <c r="J70" s="346"/>
      <c r="K70" s="346"/>
      <c r="L70" s="346"/>
      <c r="M70" s="346"/>
      <c r="N70" s="346"/>
      <c r="O70" s="346"/>
      <c r="P70" s="346"/>
      <c r="Q70" s="346"/>
      <c r="R70" s="346"/>
      <c r="S70" s="346"/>
      <c r="T70" s="346"/>
      <c r="U70" s="346"/>
      <c r="V70" s="346"/>
      <c r="W70" s="346"/>
      <c r="X70" s="346"/>
      <c r="Y70" s="346"/>
      <c r="Z70" s="346"/>
      <c r="AA70" s="346"/>
      <c r="AB70" s="346"/>
      <c r="AC70" s="346"/>
      <c r="AD70" s="346"/>
      <c r="AE70" s="346"/>
      <c r="AF70" s="346"/>
      <c r="AG70" s="346"/>
      <c r="AH70" s="346"/>
      <c r="AI70" s="346"/>
      <c r="AJ70" s="346"/>
      <c r="AK70" s="346"/>
    </row>
    <row r="71" spans="2:1024">
      <c r="B71" s="347" t="s">
        <v>392</v>
      </c>
      <c r="C71" s="347"/>
      <c r="D71" s="347"/>
      <c r="E71" s="347"/>
      <c r="F71" s="347"/>
      <c r="G71" s="347"/>
      <c r="H71" s="347"/>
      <c r="I71" s="347"/>
      <c r="J71" s="347"/>
      <c r="K71" s="347"/>
      <c r="L71" s="347"/>
      <c r="M71" s="347"/>
      <c r="N71" s="347"/>
      <c r="O71" s="347"/>
      <c r="P71" s="347"/>
      <c r="Q71" s="347"/>
      <c r="R71" s="347"/>
      <c r="S71" s="347"/>
      <c r="T71" s="347"/>
      <c r="U71" s="347"/>
      <c r="V71" s="347"/>
      <c r="W71" s="347"/>
      <c r="X71" s="347"/>
      <c r="Y71" s="347"/>
      <c r="Z71" s="347"/>
      <c r="AA71" s="347"/>
      <c r="AB71" s="347"/>
      <c r="AC71" s="347"/>
      <c r="AD71" s="347"/>
      <c r="AE71" s="347"/>
      <c r="AF71" s="347"/>
      <c r="AG71" s="347"/>
      <c r="AH71" s="347"/>
      <c r="AI71" s="347"/>
      <c r="AJ71" s="347"/>
      <c r="AK71" s="347"/>
    </row>
    <row r="72" spans="2:1024">
      <c r="B72" s="347"/>
      <c r="C72" s="347"/>
      <c r="D72" s="347"/>
      <c r="E72" s="347"/>
      <c r="F72" s="347"/>
      <c r="G72" s="347"/>
      <c r="H72" s="347"/>
      <c r="I72" s="347"/>
      <c r="J72" s="347"/>
      <c r="K72" s="347"/>
      <c r="L72" s="347"/>
      <c r="M72" s="347"/>
      <c r="N72" s="347"/>
      <c r="O72" s="347"/>
      <c r="P72" s="347"/>
      <c r="Q72" s="347"/>
      <c r="R72" s="347"/>
      <c r="S72" s="347"/>
      <c r="T72" s="347"/>
      <c r="U72" s="347"/>
      <c r="V72" s="347"/>
      <c r="W72" s="347"/>
      <c r="X72" s="347"/>
      <c r="Y72" s="347"/>
      <c r="Z72" s="347"/>
      <c r="AA72" s="347"/>
      <c r="AB72" s="347"/>
      <c r="AC72" s="347"/>
      <c r="AD72" s="347"/>
      <c r="AE72" s="347"/>
      <c r="AF72" s="347"/>
      <c r="AG72" s="347"/>
      <c r="AH72" s="347"/>
      <c r="AI72" s="347"/>
      <c r="AJ72" s="347"/>
      <c r="AK72" s="347"/>
    </row>
    <row r="73" spans="2:1024">
      <c r="B73" s="347"/>
      <c r="C73" s="347"/>
      <c r="D73" s="347"/>
      <c r="E73" s="347"/>
      <c r="F73" s="347"/>
      <c r="G73" s="347"/>
      <c r="H73" s="347"/>
      <c r="I73" s="347"/>
      <c r="J73" s="347"/>
      <c r="K73" s="347"/>
      <c r="L73" s="347"/>
      <c r="M73" s="347"/>
      <c r="N73" s="347"/>
      <c r="O73" s="347"/>
      <c r="P73" s="347"/>
      <c r="Q73" s="347"/>
      <c r="R73" s="347"/>
      <c r="S73" s="347"/>
      <c r="T73" s="347"/>
      <c r="U73" s="347"/>
      <c r="V73" s="347"/>
      <c r="W73" s="347"/>
      <c r="X73" s="347"/>
      <c r="Y73" s="347"/>
      <c r="Z73" s="347"/>
      <c r="AA73" s="347"/>
      <c r="AB73" s="347"/>
      <c r="AC73" s="347"/>
      <c r="AD73" s="347"/>
      <c r="AE73" s="347"/>
      <c r="AF73" s="347"/>
      <c r="AG73" s="347"/>
      <c r="AH73" s="347"/>
      <c r="AI73" s="347"/>
      <c r="AJ73" s="347"/>
      <c r="AK73" s="347"/>
    </row>
    <row r="74" spans="2:1024">
      <c r="B74" s="6"/>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8"/>
    </row>
    <row r="75" spans="2:1024">
      <c r="B75" s="348" t="s">
        <v>63</v>
      </c>
      <c r="C75" s="348"/>
      <c r="D75" s="348"/>
      <c r="E75" s="348"/>
      <c r="F75" s="348"/>
      <c r="G75" s="348"/>
      <c r="H75" s="348"/>
      <c r="I75" s="348"/>
      <c r="J75" s="348"/>
      <c r="K75" s="348"/>
      <c r="L75" s="348"/>
      <c r="M75" s="348"/>
      <c r="N75" s="348"/>
      <c r="O75" s="348"/>
      <c r="P75" s="348"/>
      <c r="Q75" s="348"/>
      <c r="R75" s="348"/>
      <c r="S75" s="348"/>
      <c r="T75" s="348"/>
      <c r="U75" s="348"/>
      <c r="V75" s="348"/>
      <c r="W75" s="348"/>
      <c r="X75" s="348"/>
      <c r="Y75" s="348"/>
      <c r="Z75" s="348"/>
      <c r="AA75" s="348"/>
      <c r="AB75" s="348"/>
      <c r="AC75" s="348"/>
      <c r="AD75" s="348"/>
      <c r="AE75" s="348"/>
      <c r="AF75" s="348"/>
      <c r="AG75" s="348"/>
      <c r="AH75" s="348"/>
      <c r="AI75" s="348"/>
      <c r="AJ75" s="348"/>
      <c r="AK75" s="348"/>
    </row>
    <row r="76" spans="2:1024" ht="33" customHeight="1">
      <c r="B76" s="349" t="s">
        <v>437</v>
      </c>
      <c r="C76" s="349"/>
      <c r="D76" s="349"/>
      <c r="E76" s="349"/>
      <c r="F76" s="349"/>
      <c r="G76" s="349"/>
      <c r="H76" s="349"/>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row>
    <row r="77" spans="2:1024">
      <c r="B77" s="349"/>
      <c r="C77" s="349"/>
      <c r="D77" s="349"/>
      <c r="E77" s="349"/>
      <c r="F77" s="349"/>
      <c r="G77" s="349"/>
      <c r="H77" s="349"/>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row>
    <row r="78" spans="2:1024">
      <c r="B78" s="349"/>
      <c r="C78" s="349"/>
      <c r="D78" s="349"/>
      <c r="E78" s="349"/>
      <c r="F78" s="349"/>
      <c r="G78" s="349"/>
      <c r="H78" s="349"/>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row>
    <row r="79" spans="2:1024">
      <c r="B79" s="349"/>
      <c r="C79" s="349"/>
      <c r="D79" s="349"/>
      <c r="E79" s="349"/>
      <c r="F79" s="349"/>
      <c r="G79" s="349"/>
      <c r="H79" s="349"/>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row>
    <row r="80" spans="2:1024" ht="108" customHeight="1">
      <c r="B80" s="349"/>
      <c r="C80" s="349"/>
      <c r="D80" s="349"/>
      <c r="E80" s="349"/>
      <c r="F80" s="349"/>
      <c r="G80" s="349"/>
      <c r="H80" s="349"/>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row>
    <row r="81" spans="2:57">
      <c r="B81" s="348" t="s">
        <v>64</v>
      </c>
      <c r="C81" s="348"/>
      <c r="D81" s="348"/>
      <c r="E81" s="348"/>
      <c r="F81" s="348"/>
      <c r="G81" s="348"/>
      <c r="H81" s="348"/>
      <c r="I81" s="348"/>
      <c r="J81" s="348"/>
      <c r="K81" s="348"/>
      <c r="L81" s="348"/>
      <c r="M81" s="348"/>
      <c r="N81" s="348"/>
      <c r="O81" s="348"/>
      <c r="P81" s="348"/>
      <c r="Q81" s="348"/>
      <c r="R81" s="348"/>
      <c r="S81" s="348"/>
      <c r="T81" s="348"/>
      <c r="U81" s="348"/>
      <c r="V81" s="348"/>
      <c r="W81" s="348"/>
      <c r="X81" s="348"/>
      <c r="Y81" s="348"/>
      <c r="Z81" s="348"/>
      <c r="AA81" s="348"/>
      <c r="AB81" s="348"/>
      <c r="AC81" s="348"/>
      <c r="AD81" s="348"/>
      <c r="AE81" s="348"/>
      <c r="AF81" s="348"/>
      <c r="AG81" s="348"/>
      <c r="AH81" s="348"/>
      <c r="AI81" s="348"/>
      <c r="AJ81" s="348"/>
      <c r="AK81" s="348"/>
    </row>
    <row r="82" spans="2:57" ht="14.4" thickBot="1">
      <c r="B82" s="350" t="s">
        <v>65</v>
      </c>
      <c r="C82" s="350"/>
      <c r="D82" s="350"/>
      <c r="E82" s="350"/>
      <c r="F82" s="350"/>
      <c r="G82" s="350"/>
      <c r="H82" s="350"/>
      <c r="I82" s="350"/>
      <c r="J82" s="350"/>
      <c r="K82" s="350"/>
      <c r="L82" s="350"/>
      <c r="M82" s="350"/>
      <c r="N82" s="350"/>
      <c r="O82" s="350"/>
      <c r="P82" s="350"/>
      <c r="Q82" s="350"/>
      <c r="R82" s="350"/>
      <c r="S82" s="350"/>
      <c r="T82" s="350"/>
      <c r="U82" s="350"/>
      <c r="V82" s="350"/>
      <c r="W82" s="350"/>
      <c r="X82" s="350"/>
      <c r="Y82" s="350"/>
      <c r="Z82" s="350"/>
      <c r="AA82" s="350"/>
      <c r="AB82" s="350"/>
      <c r="AC82" s="350"/>
      <c r="AD82" s="350"/>
      <c r="AE82" s="350"/>
      <c r="AF82" s="350"/>
      <c r="AG82" s="350"/>
      <c r="AH82" s="350"/>
      <c r="AI82" s="350"/>
      <c r="AJ82" s="350"/>
      <c r="AK82" s="350"/>
    </row>
    <row r="83" spans="2:57" ht="14.4" thickBot="1">
      <c r="B83" s="350"/>
      <c r="C83" s="350"/>
      <c r="D83" s="350"/>
      <c r="E83" s="350"/>
      <c r="F83" s="350"/>
      <c r="G83" s="350"/>
      <c r="H83" s="350"/>
      <c r="I83" s="350"/>
      <c r="J83" s="350"/>
      <c r="K83" s="350"/>
      <c r="L83" s="350"/>
      <c r="M83" s="350"/>
      <c r="N83" s="350"/>
      <c r="O83" s="350"/>
      <c r="P83" s="350"/>
      <c r="Q83" s="350"/>
      <c r="R83" s="350"/>
      <c r="S83" s="350"/>
      <c r="T83" s="350"/>
      <c r="U83" s="350"/>
      <c r="V83" s="350"/>
      <c r="W83" s="350"/>
      <c r="X83" s="350"/>
      <c r="Y83" s="350"/>
      <c r="Z83" s="350"/>
      <c r="AA83" s="350"/>
      <c r="AB83" s="350"/>
      <c r="AC83" s="350"/>
      <c r="AD83" s="350"/>
      <c r="AE83" s="350"/>
      <c r="AF83" s="350"/>
      <c r="AG83" s="350"/>
      <c r="AH83" s="350"/>
      <c r="AI83" s="350"/>
      <c r="AJ83" s="350"/>
      <c r="AK83" s="350"/>
    </row>
    <row r="84" spans="2:57" ht="14.4" thickBot="1">
      <c r="B84" s="350"/>
      <c r="C84" s="350"/>
      <c r="D84" s="350"/>
      <c r="E84" s="350"/>
      <c r="F84" s="350"/>
      <c r="G84" s="350"/>
      <c r="H84" s="350"/>
      <c r="I84" s="350"/>
      <c r="J84" s="350"/>
      <c r="K84" s="350"/>
      <c r="L84" s="350"/>
      <c r="M84" s="350"/>
      <c r="N84" s="350"/>
      <c r="O84" s="350"/>
      <c r="P84" s="350"/>
      <c r="Q84" s="350"/>
      <c r="R84" s="350"/>
      <c r="S84" s="350"/>
      <c r="T84" s="350"/>
      <c r="U84" s="350"/>
      <c r="V84" s="350"/>
      <c r="W84" s="350"/>
      <c r="X84" s="350"/>
      <c r="Y84" s="350"/>
      <c r="Z84" s="350"/>
      <c r="AA84" s="350"/>
      <c r="AB84" s="350"/>
      <c r="AC84" s="350"/>
      <c r="AD84" s="350"/>
      <c r="AE84" s="350"/>
      <c r="AF84" s="350"/>
      <c r="AG84" s="350"/>
      <c r="AH84" s="350"/>
      <c r="AI84" s="350"/>
      <c r="AJ84" s="350"/>
      <c r="AK84" s="350"/>
    </row>
    <row r="85" spans="2:57" ht="14.4" thickBot="1">
      <c r="B85" s="350"/>
      <c r="C85" s="350"/>
      <c r="D85" s="350"/>
      <c r="E85" s="350"/>
      <c r="F85" s="350"/>
      <c r="G85" s="350"/>
      <c r="H85" s="350"/>
      <c r="I85" s="350"/>
      <c r="J85" s="350"/>
      <c r="K85" s="350"/>
      <c r="L85" s="350"/>
      <c r="M85" s="350"/>
      <c r="N85" s="350"/>
      <c r="O85" s="350"/>
      <c r="P85" s="350"/>
      <c r="Q85" s="350"/>
      <c r="R85" s="350"/>
      <c r="S85" s="350"/>
      <c r="T85" s="350"/>
      <c r="U85" s="350"/>
      <c r="V85" s="350"/>
      <c r="W85" s="350"/>
      <c r="X85" s="350"/>
      <c r="Y85" s="350"/>
      <c r="Z85" s="350"/>
      <c r="AA85" s="350"/>
      <c r="AB85" s="350"/>
      <c r="AC85" s="350"/>
      <c r="AD85" s="350"/>
      <c r="AE85" s="350"/>
      <c r="AF85" s="350"/>
      <c r="AG85" s="350"/>
      <c r="AH85" s="350"/>
      <c r="AI85" s="350"/>
      <c r="AJ85" s="350"/>
      <c r="AK85" s="350"/>
    </row>
    <row r="86" spans="2:57" ht="15" thickBot="1">
      <c r="B86" s="344" t="s">
        <v>66</v>
      </c>
      <c r="C86" s="344"/>
      <c r="D86" s="344"/>
      <c r="E86" s="344"/>
      <c r="F86" s="344"/>
      <c r="G86" s="344"/>
      <c r="H86" s="344"/>
      <c r="I86" s="344"/>
      <c r="J86" s="344"/>
      <c r="K86" s="344"/>
      <c r="L86" s="344"/>
      <c r="M86" s="344"/>
      <c r="N86" s="344"/>
      <c r="O86" s="344"/>
      <c r="P86" s="344"/>
      <c r="Q86" s="344"/>
      <c r="R86" s="344"/>
      <c r="S86" s="344"/>
      <c r="T86" s="344"/>
      <c r="U86" s="344"/>
      <c r="V86" s="344"/>
      <c r="W86" s="344"/>
      <c r="X86" s="344"/>
      <c r="Y86" s="344"/>
      <c r="Z86" s="344"/>
      <c r="AA86" s="344"/>
      <c r="AB86" s="344"/>
      <c r="AC86" s="344"/>
      <c r="AD86" s="344"/>
      <c r="AE86" s="344"/>
      <c r="AF86" s="344"/>
      <c r="AG86" s="344"/>
      <c r="AH86" s="344"/>
      <c r="AI86" s="344"/>
      <c r="AJ86" s="344"/>
      <c r="AK86" s="344"/>
    </row>
    <row r="87" spans="2:57">
      <c r="B87" s="345" t="s">
        <v>67</v>
      </c>
      <c r="C87" s="345"/>
      <c r="D87" s="345"/>
      <c r="E87" s="345"/>
      <c r="F87" s="345"/>
      <c r="G87" s="345"/>
      <c r="H87" s="345"/>
      <c r="I87" s="345"/>
      <c r="J87" s="345"/>
      <c r="K87" s="345"/>
      <c r="L87" s="345"/>
      <c r="M87" s="345"/>
      <c r="N87" s="345"/>
      <c r="O87" s="345"/>
      <c r="P87" s="345"/>
      <c r="Q87" s="345"/>
      <c r="R87" s="345"/>
      <c r="S87" s="345"/>
      <c r="T87" s="345"/>
      <c r="U87" s="345"/>
      <c r="V87" s="345"/>
      <c r="W87" s="345"/>
      <c r="X87" s="345"/>
      <c r="Y87" s="345"/>
      <c r="Z87" s="345"/>
      <c r="AA87" s="345"/>
      <c r="AB87" s="345"/>
      <c r="AC87" s="345"/>
      <c r="AD87" s="345"/>
      <c r="AE87" s="345"/>
      <c r="AF87" s="345"/>
      <c r="AG87" s="345"/>
      <c r="AH87" s="345"/>
      <c r="AI87" s="345"/>
      <c r="AJ87" s="345"/>
      <c r="AK87" s="345"/>
    </row>
    <row r="88" spans="2:57">
      <c r="B88" s="320" t="s">
        <v>68</v>
      </c>
      <c r="C88" s="320"/>
      <c r="D88" s="320"/>
      <c r="E88" s="320"/>
      <c r="F88" s="320"/>
      <c r="G88" s="320"/>
      <c r="H88" s="322" t="s">
        <v>69</v>
      </c>
      <c r="I88" s="322"/>
      <c r="J88" s="322"/>
      <c r="K88" s="322"/>
      <c r="L88" s="322"/>
      <c r="M88" s="322"/>
      <c r="N88" s="322" t="s">
        <v>70</v>
      </c>
      <c r="O88" s="322"/>
      <c r="P88" s="322"/>
      <c r="Q88" s="322"/>
      <c r="R88" s="322"/>
      <c r="S88" s="322"/>
      <c r="T88" s="322" t="s">
        <v>71</v>
      </c>
      <c r="U88" s="322"/>
      <c r="V88" s="322"/>
      <c r="W88" s="322"/>
      <c r="X88" s="322"/>
      <c r="Y88" s="322"/>
      <c r="Z88" s="322" t="s">
        <v>34</v>
      </c>
      <c r="AA88" s="322"/>
      <c r="AB88" s="322"/>
      <c r="AC88" s="322"/>
      <c r="AD88" s="322"/>
      <c r="AE88" s="322"/>
      <c r="AF88" s="322" t="s">
        <v>72</v>
      </c>
      <c r="AG88" s="322"/>
      <c r="AH88" s="322"/>
      <c r="AI88" s="341" t="s">
        <v>73</v>
      </c>
      <c r="AJ88" s="341"/>
      <c r="AK88" s="341"/>
    </row>
    <row r="89" spans="2:57">
      <c r="B89" s="320" t="s">
        <v>74</v>
      </c>
      <c r="C89" s="320"/>
      <c r="D89" s="320"/>
      <c r="E89" s="322" t="s">
        <v>75</v>
      </c>
      <c r="F89" s="322"/>
      <c r="G89" s="322"/>
      <c r="H89" s="322" t="s">
        <v>74</v>
      </c>
      <c r="I89" s="322"/>
      <c r="J89" s="322"/>
      <c r="K89" s="322" t="s">
        <v>75</v>
      </c>
      <c r="L89" s="322"/>
      <c r="M89" s="322"/>
      <c r="N89" s="322" t="s">
        <v>74</v>
      </c>
      <c r="O89" s="322"/>
      <c r="P89" s="322"/>
      <c r="Q89" s="322" t="s">
        <v>75</v>
      </c>
      <c r="R89" s="322"/>
      <c r="S89" s="322"/>
      <c r="T89" s="322" t="s">
        <v>74</v>
      </c>
      <c r="U89" s="322"/>
      <c r="V89" s="322"/>
      <c r="W89" s="322" t="s">
        <v>75</v>
      </c>
      <c r="X89" s="322"/>
      <c r="Y89" s="322"/>
      <c r="Z89" s="322" t="s">
        <v>74</v>
      </c>
      <c r="AA89" s="322"/>
      <c r="AB89" s="322"/>
      <c r="AC89" s="322" t="s">
        <v>75</v>
      </c>
      <c r="AD89" s="322"/>
      <c r="AE89" s="322"/>
      <c r="AF89" s="322" t="s">
        <v>76</v>
      </c>
      <c r="AG89" s="322"/>
      <c r="AH89" s="322"/>
      <c r="AI89" s="342">
        <v>4</v>
      </c>
      <c r="AJ89" s="342"/>
      <c r="AK89" s="342"/>
    </row>
    <row r="90" spans="2:57" s="74" customFormat="1" ht="14.4" thickBot="1">
      <c r="B90" s="343">
        <v>5030.3999999999996</v>
      </c>
      <c r="C90" s="343"/>
      <c r="D90" s="343"/>
      <c r="E90" s="332">
        <v>100</v>
      </c>
      <c r="F90" s="332"/>
      <c r="G90" s="332"/>
      <c r="H90" s="333">
        <f>+horas_Hombre!V11</f>
        <v>180</v>
      </c>
      <c r="I90" s="333"/>
      <c r="J90" s="333"/>
      <c r="K90" s="334">
        <f>+H90/B90</f>
        <v>3.5782442748091607E-2</v>
      </c>
      <c r="L90" s="334"/>
      <c r="M90" s="334"/>
      <c r="N90" s="333">
        <v>180</v>
      </c>
      <c r="O90" s="333"/>
      <c r="P90" s="333"/>
      <c r="Q90" s="334">
        <f>+N90/B90</f>
        <v>3.5782442748091607E-2</v>
      </c>
      <c r="R90" s="334"/>
      <c r="S90" s="334"/>
      <c r="T90" s="333">
        <f>2164+180+192+192+180</f>
        <v>2908</v>
      </c>
      <c r="U90" s="333"/>
      <c r="V90" s="333"/>
      <c r="W90" s="334">
        <f>+T90/B90</f>
        <v>0.57808524173027998</v>
      </c>
      <c r="X90" s="334"/>
      <c r="Y90" s="334"/>
      <c r="Z90" s="332">
        <f>+H90-N90</f>
        <v>0</v>
      </c>
      <c r="AA90" s="332"/>
      <c r="AB90" s="332"/>
      <c r="AC90" s="334">
        <f>+K90-Q90</f>
        <v>0</v>
      </c>
      <c r="AD90" s="334"/>
      <c r="AE90" s="334"/>
      <c r="AF90" s="322" t="s">
        <v>77</v>
      </c>
      <c r="AG90" s="322"/>
      <c r="AH90" s="322"/>
      <c r="AI90" s="342">
        <v>3</v>
      </c>
      <c r="AJ90" s="342"/>
      <c r="AK90" s="342"/>
      <c r="AN90" s="86"/>
      <c r="AO90" s="86"/>
      <c r="AP90" s="86"/>
      <c r="AQ90" s="86"/>
      <c r="AR90" s="86"/>
      <c r="AS90" s="86"/>
      <c r="AT90" s="86"/>
      <c r="AU90" s="86"/>
      <c r="AV90" s="86"/>
      <c r="AW90" s="86"/>
      <c r="AX90" s="86"/>
      <c r="AY90" s="86"/>
      <c r="AZ90" s="86"/>
      <c r="BA90" s="86"/>
      <c r="BB90" s="86"/>
      <c r="BC90" s="86"/>
      <c r="BD90" s="86"/>
      <c r="BE90" s="86"/>
    </row>
    <row r="91" spans="2:57" ht="16.2" thickBot="1">
      <c r="B91" s="338"/>
      <c r="C91" s="338"/>
      <c r="D91" s="338"/>
      <c r="E91" s="338"/>
      <c r="F91" s="338"/>
      <c r="G91" s="338"/>
      <c r="H91" s="338"/>
      <c r="I91" s="338"/>
      <c r="J91" s="338"/>
      <c r="K91" s="338"/>
      <c r="L91" s="338"/>
      <c r="M91" s="338"/>
      <c r="N91" s="338"/>
      <c r="O91" s="338"/>
      <c r="P91" s="338"/>
      <c r="Q91" s="338"/>
      <c r="R91" s="338"/>
      <c r="S91" s="338"/>
      <c r="T91" s="338"/>
      <c r="U91" s="338"/>
      <c r="V91" s="338"/>
      <c r="W91" s="338"/>
      <c r="X91" s="338"/>
      <c r="Y91" s="338"/>
      <c r="Z91" s="338"/>
      <c r="AA91" s="338"/>
      <c r="AB91" s="338"/>
      <c r="AC91" s="338"/>
      <c r="AD91" s="338"/>
      <c r="AE91" s="338"/>
      <c r="AF91" s="339" t="s">
        <v>78</v>
      </c>
      <c r="AG91" s="339"/>
      <c r="AH91" s="339"/>
      <c r="AI91" s="340">
        <f>SUM(AI89:AK90)</f>
        <v>7</v>
      </c>
      <c r="AJ91" s="340"/>
      <c r="AK91" s="340"/>
    </row>
    <row r="92" spans="2:57">
      <c r="B92" s="318" t="s">
        <v>79</v>
      </c>
      <c r="C92" s="318"/>
      <c r="D92" s="318"/>
      <c r="E92" s="318"/>
      <c r="F92" s="318"/>
      <c r="G92" s="318"/>
      <c r="H92" s="318"/>
      <c r="I92" s="318"/>
      <c r="J92" s="318"/>
      <c r="K92" s="318"/>
      <c r="L92" s="318"/>
      <c r="M92" s="318"/>
      <c r="N92" s="318"/>
      <c r="O92" s="318"/>
      <c r="P92" s="318"/>
      <c r="Q92" s="318"/>
      <c r="R92" s="318"/>
      <c r="S92" s="318"/>
      <c r="T92" s="318"/>
      <c r="U92" s="318"/>
      <c r="V92" s="318"/>
      <c r="W92" s="318"/>
      <c r="X92" s="318"/>
      <c r="Y92" s="318"/>
      <c r="Z92" s="318"/>
      <c r="AA92" s="318"/>
      <c r="AB92" s="318"/>
      <c r="AC92" s="318"/>
      <c r="AD92" s="318"/>
      <c r="AE92" s="318"/>
      <c r="AF92" s="318"/>
      <c r="AG92" s="318"/>
      <c r="AH92" s="318"/>
      <c r="AI92" s="318"/>
      <c r="AJ92" s="318"/>
      <c r="AK92" s="318"/>
    </row>
    <row r="93" spans="2:57">
      <c r="B93" s="320" t="s">
        <v>68</v>
      </c>
      <c r="C93" s="320"/>
      <c r="D93" s="320"/>
      <c r="E93" s="320"/>
      <c r="F93" s="320"/>
      <c r="G93" s="320"/>
      <c r="H93" s="322" t="s">
        <v>71</v>
      </c>
      <c r="I93" s="322"/>
      <c r="J93" s="322"/>
      <c r="K93" s="322"/>
      <c r="L93" s="322"/>
      <c r="M93" s="322"/>
      <c r="N93" s="322" t="s">
        <v>80</v>
      </c>
      <c r="O93" s="322"/>
      <c r="P93" s="322"/>
      <c r="Q93" s="322"/>
      <c r="R93" s="322"/>
      <c r="S93" s="322"/>
      <c r="T93" s="322" t="s">
        <v>69</v>
      </c>
      <c r="U93" s="322"/>
      <c r="V93" s="322"/>
      <c r="W93" s="322"/>
      <c r="X93" s="322"/>
      <c r="Y93" s="322"/>
      <c r="Z93" s="322" t="s">
        <v>70</v>
      </c>
      <c r="AA93" s="322"/>
      <c r="AB93" s="322"/>
      <c r="AC93" s="322"/>
      <c r="AD93" s="322"/>
      <c r="AE93" s="322"/>
      <c r="AF93" s="341" t="s">
        <v>34</v>
      </c>
      <c r="AG93" s="341"/>
      <c r="AH93" s="341"/>
      <c r="AI93" s="341"/>
      <c r="AJ93" s="341"/>
      <c r="AK93" s="341"/>
    </row>
    <row r="94" spans="2:57" ht="14.4" customHeight="1">
      <c r="B94" s="320" t="s">
        <v>74</v>
      </c>
      <c r="C94" s="320"/>
      <c r="D94" s="320"/>
      <c r="E94" s="322" t="s">
        <v>75</v>
      </c>
      <c r="F94" s="322"/>
      <c r="G94" s="322"/>
      <c r="H94" s="322" t="s">
        <v>74</v>
      </c>
      <c r="I94" s="322"/>
      <c r="J94" s="322"/>
      <c r="K94" s="322" t="s">
        <v>75</v>
      </c>
      <c r="L94" s="322"/>
      <c r="M94" s="322"/>
      <c r="N94" s="322" t="s">
        <v>74</v>
      </c>
      <c r="O94" s="322"/>
      <c r="P94" s="322"/>
      <c r="Q94" s="322" t="s">
        <v>75</v>
      </c>
      <c r="R94" s="322"/>
      <c r="S94" s="322"/>
      <c r="T94" s="322" t="s">
        <v>74</v>
      </c>
      <c r="U94" s="322"/>
      <c r="V94" s="322"/>
      <c r="W94" s="322" t="s">
        <v>75</v>
      </c>
      <c r="X94" s="322"/>
      <c r="Y94" s="322"/>
      <c r="Z94" s="322" t="s">
        <v>74</v>
      </c>
      <c r="AA94" s="322"/>
      <c r="AB94" s="322"/>
      <c r="AC94" s="322" t="s">
        <v>75</v>
      </c>
      <c r="AD94" s="322"/>
      <c r="AE94" s="322"/>
      <c r="AF94" s="322" t="s">
        <v>74</v>
      </c>
      <c r="AG94" s="322"/>
      <c r="AH94" s="322"/>
      <c r="AI94" s="337" t="s">
        <v>75</v>
      </c>
      <c r="AJ94" s="337"/>
      <c r="AK94" s="337"/>
    </row>
    <row r="95" spans="2:57" s="74" customFormat="1" ht="14.4" thickBot="1">
      <c r="B95" s="336">
        <v>12288</v>
      </c>
      <c r="C95" s="336"/>
      <c r="D95" s="336"/>
      <c r="E95" s="332">
        <v>100</v>
      </c>
      <c r="F95" s="332"/>
      <c r="G95" s="332"/>
      <c r="H95" s="333">
        <f>+horas_Hombre!AA12</f>
        <v>1999</v>
      </c>
      <c r="I95" s="333"/>
      <c r="J95" s="333"/>
      <c r="K95" s="334">
        <f>+H95/B95</f>
        <v>0.16267903645833334</v>
      </c>
      <c r="L95" s="334"/>
      <c r="M95" s="334"/>
      <c r="N95" s="333">
        <f>+B95-H95</f>
        <v>10289</v>
      </c>
      <c r="O95" s="333"/>
      <c r="P95" s="333"/>
      <c r="Q95" s="334">
        <f>+N95/B95</f>
        <v>0.83732096354166663</v>
      </c>
      <c r="R95" s="334"/>
      <c r="S95" s="334"/>
      <c r="T95" s="333">
        <f>+horas_Hombre!V12</f>
        <v>210</v>
      </c>
      <c r="U95" s="333"/>
      <c r="V95" s="333"/>
      <c r="W95" s="334">
        <f>+T95/B95</f>
        <v>1.708984375E-2</v>
      </c>
      <c r="X95" s="334"/>
      <c r="Y95" s="334"/>
      <c r="Z95" s="333">
        <f>+T95</f>
        <v>210</v>
      </c>
      <c r="AA95" s="333"/>
      <c r="AB95" s="333"/>
      <c r="AC95" s="334">
        <f>+Z95/B95</f>
        <v>1.708984375E-2</v>
      </c>
      <c r="AD95" s="334"/>
      <c r="AE95" s="334"/>
      <c r="AF95" s="332">
        <f>+T95-Z95</f>
        <v>0</v>
      </c>
      <c r="AG95" s="332"/>
      <c r="AH95" s="332"/>
      <c r="AI95" s="335">
        <f>+AF95/B95</f>
        <v>0</v>
      </c>
      <c r="AJ95" s="335"/>
      <c r="AK95" s="335"/>
      <c r="AN95" s="86"/>
      <c r="AO95" s="86"/>
      <c r="AP95" s="86"/>
      <c r="AQ95" s="86"/>
      <c r="AR95" s="86"/>
      <c r="AS95" s="86"/>
      <c r="AT95" s="86"/>
      <c r="AU95" s="86"/>
      <c r="AV95" s="86"/>
      <c r="AW95" s="86"/>
      <c r="AX95" s="86"/>
      <c r="AY95" s="86"/>
      <c r="AZ95" s="86"/>
      <c r="BA95" s="86"/>
      <c r="BB95" s="86"/>
      <c r="BC95" s="86"/>
      <c r="BD95" s="86"/>
      <c r="BE95" s="86"/>
    </row>
    <row r="96" spans="2:57">
      <c r="B96" s="328"/>
      <c r="C96" s="328"/>
      <c r="D96" s="328"/>
      <c r="E96" s="328"/>
      <c r="F96" s="328"/>
      <c r="G96" s="328"/>
      <c r="H96" s="328"/>
      <c r="I96" s="328"/>
      <c r="J96" s="328"/>
      <c r="K96" s="328"/>
      <c r="L96" s="328"/>
      <c r="M96" s="328"/>
      <c r="N96" s="328"/>
      <c r="O96" s="328"/>
      <c r="P96" s="328"/>
      <c r="Q96" s="328"/>
      <c r="R96" s="328"/>
      <c r="S96" s="328"/>
      <c r="T96" s="328"/>
      <c r="U96" s="328"/>
      <c r="V96" s="328"/>
      <c r="W96" s="328"/>
      <c r="X96" s="328"/>
      <c r="Y96" s="328"/>
      <c r="Z96" s="328"/>
      <c r="AA96" s="328"/>
      <c r="AB96" s="328"/>
      <c r="AC96" s="328"/>
      <c r="AD96" s="328"/>
      <c r="AE96" s="328"/>
      <c r="AF96" s="328"/>
      <c r="AG96" s="328"/>
      <c r="AH96" s="328"/>
      <c r="AI96" s="328"/>
      <c r="AJ96" s="328"/>
      <c r="AK96" s="328"/>
    </row>
    <row r="97" spans="2:37" ht="14.4" thickBot="1">
      <c r="B97" s="320" t="s">
        <v>81</v>
      </c>
      <c r="C97" s="320"/>
      <c r="D97" s="320"/>
      <c r="E97" s="320"/>
      <c r="F97" s="320"/>
      <c r="G97" s="329" t="s">
        <v>376</v>
      </c>
      <c r="H97" s="329"/>
      <c r="I97" s="329"/>
      <c r="J97" s="329"/>
      <c r="K97" s="329"/>
      <c r="L97" s="329"/>
      <c r="M97" s="329"/>
      <c r="N97" s="329"/>
      <c r="O97" s="329"/>
      <c r="P97" s="329"/>
      <c r="Q97" s="329"/>
      <c r="R97" s="329"/>
      <c r="S97" s="329"/>
      <c r="T97" s="329"/>
      <c r="U97" s="329"/>
      <c r="V97" s="329"/>
      <c r="W97" s="329"/>
      <c r="X97" s="329"/>
      <c r="Y97" s="329"/>
      <c r="Z97" s="329"/>
      <c r="AA97" s="329"/>
      <c r="AB97" s="329"/>
      <c r="AC97" s="329"/>
      <c r="AD97" s="329"/>
      <c r="AE97" s="329"/>
      <c r="AF97" s="329"/>
      <c r="AG97" s="329"/>
      <c r="AH97" s="329"/>
      <c r="AI97" s="329"/>
      <c r="AJ97" s="329"/>
      <c r="AK97" s="329"/>
    </row>
    <row r="98" spans="2:37" ht="14.4" thickBot="1">
      <c r="B98" s="320" t="s">
        <v>82</v>
      </c>
      <c r="C98" s="320"/>
      <c r="D98" s="322" t="s">
        <v>83</v>
      </c>
      <c r="E98" s="322"/>
      <c r="F98" s="322"/>
      <c r="G98" s="329"/>
      <c r="H98" s="329"/>
      <c r="I98" s="329"/>
      <c r="J98" s="329"/>
      <c r="K98" s="329"/>
      <c r="L98" s="329"/>
      <c r="M98" s="329"/>
      <c r="N98" s="329"/>
      <c r="O98" s="329"/>
      <c r="P98" s="329"/>
      <c r="Q98" s="329"/>
      <c r="R98" s="329"/>
      <c r="S98" s="329"/>
      <c r="T98" s="329"/>
      <c r="U98" s="329"/>
      <c r="V98" s="329"/>
      <c r="W98" s="329"/>
      <c r="X98" s="329"/>
      <c r="Y98" s="329"/>
      <c r="Z98" s="329"/>
      <c r="AA98" s="329"/>
      <c r="AB98" s="329"/>
      <c r="AC98" s="329"/>
      <c r="AD98" s="329"/>
      <c r="AE98" s="329"/>
      <c r="AF98" s="329"/>
      <c r="AG98" s="329"/>
      <c r="AH98" s="329"/>
      <c r="AI98" s="329"/>
      <c r="AJ98" s="329"/>
      <c r="AK98" s="329"/>
    </row>
    <row r="99" spans="2:37" ht="14.4" thickBot="1">
      <c r="B99" s="320" t="s">
        <v>76</v>
      </c>
      <c r="C99" s="320"/>
      <c r="D99" s="330">
        <f>+AI89</f>
        <v>4</v>
      </c>
      <c r="E99" s="330"/>
      <c r="F99" s="330"/>
      <c r="G99" s="329"/>
      <c r="H99" s="329"/>
      <c r="I99" s="329"/>
      <c r="J99" s="329"/>
      <c r="K99" s="329"/>
      <c r="L99" s="329"/>
      <c r="M99" s="329"/>
      <c r="N99" s="329"/>
      <c r="O99" s="329"/>
      <c r="P99" s="329"/>
      <c r="Q99" s="329"/>
      <c r="R99" s="329"/>
      <c r="S99" s="329"/>
      <c r="T99" s="329"/>
      <c r="U99" s="329"/>
      <c r="V99" s="329"/>
      <c r="W99" s="329"/>
      <c r="X99" s="329"/>
      <c r="Y99" s="329"/>
      <c r="Z99" s="329"/>
      <c r="AA99" s="329"/>
      <c r="AB99" s="329"/>
      <c r="AC99" s="329"/>
      <c r="AD99" s="329"/>
      <c r="AE99" s="329"/>
      <c r="AF99" s="329"/>
      <c r="AG99" s="329"/>
      <c r="AH99" s="329"/>
      <c r="AI99" s="329"/>
      <c r="AJ99" s="329"/>
      <c r="AK99" s="329"/>
    </row>
    <row r="100" spans="2:37" ht="14.4" thickBot="1">
      <c r="B100" s="320" t="s">
        <v>77</v>
      </c>
      <c r="C100" s="320"/>
      <c r="D100" s="330">
        <f>+AI90</f>
        <v>3</v>
      </c>
      <c r="E100" s="330"/>
      <c r="F100" s="330"/>
      <c r="G100" s="329"/>
      <c r="H100" s="329"/>
      <c r="I100" s="329"/>
      <c r="J100" s="329"/>
      <c r="K100" s="329"/>
      <c r="L100" s="329"/>
      <c r="M100" s="329"/>
      <c r="N100" s="329"/>
      <c r="O100" s="329"/>
      <c r="P100" s="329"/>
      <c r="Q100" s="329"/>
      <c r="R100" s="329"/>
      <c r="S100" s="329"/>
      <c r="T100" s="329"/>
      <c r="U100" s="329"/>
      <c r="V100" s="329"/>
      <c r="W100" s="329"/>
      <c r="X100" s="329"/>
      <c r="Y100" s="329"/>
      <c r="Z100" s="329"/>
      <c r="AA100" s="329"/>
      <c r="AB100" s="329"/>
      <c r="AC100" s="329"/>
      <c r="AD100" s="329"/>
      <c r="AE100" s="329"/>
      <c r="AF100" s="329"/>
      <c r="AG100" s="329"/>
      <c r="AH100" s="329"/>
      <c r="AI100" s="329"/>
      <c r="AJ100" s="329"/>
      <c r="AK100" s="329"/>
    </row>
    <row r="101" spans="2:37" ht="14.4" thickBot="1">
      <c r="B101" s="331" t="s">
        <v>78</v>
      </c>
      <c r="C101" s="331"/>
      <c r="D101" s="332">
        <f>SUM(D99:F100)</f>
        <v>7</v>
      </c>
      <c r="E101" s="332"/>
      <c r="F101" s="332"/>
      <c r="G101" s="329"/>
      <c r="H101" s="329"/>
      <c r="I101" s="329"/>
      <c r="J101" s="329"/>
      <c r="K101" s="329"/>
      <c r="L101" s="329"/>
      <c r="M101" s="329"/>
      <c r="N101" s="329"/>
      <c r="O101" s="329"/>
      <c r="P101" s="329"/>
      <c r="Q101" s="329"/>
      <c r="R101" s="329"/>
      <c r="S101" s="329"/>
      <c r="T101" s="329"/>
      <c r="U101" s="329"/>
      <c r="V101" s="329"/>
      <c r="W101" s="329"/>
      <c r="X101" s="329"/>
      <c r="Y101" s="329"/>
      <c r="Z101" s="329"/>
      <c r="AA101" s="329"/>
      <c r="AB101" s="329"/>
      <c r="AC101" s="329"/>
      <c r="AD101" s="329"/>
      <c r="AE101" s="329"/>
      <c r="AF101" s="329"/>
      <c r="AG101" s="329"/>
      <c r="AH101" s="329"/>
      <c r="AI101" s="329"/>
      <c r="AJ101" s="329"/>
      <c r="AK101" s="329"/>
    </row>
    <row r="102" spans="2:37" ht="14.4" thickBot="1">
      <c r="B102" s="317" t="s">
        <v>84</v>
      </c>
      <c r="C102" s="317"/>
      <c r="D102" s="317"/>
      <c r="E102" s="317"/>
      <c r="F102" s="317"/>
      <c r="G102" s="317"/>
      <c r="H102" s="317"/>
      <c r="I102" s="317"/>
      <c r="J102" s="317"/>
      <c r="K102" s="317"/>
      <c r="L102" s="317"/>
      <c r="M102" s="317"/>
      <c r="N102" s="317"/>
      <c r="O102" s="317"/>
      <c r="P102" s="317"/>
      <c r="Q102" s="317"/>
      <c r="R102" s="317"/>
      <c r="S102" s="317"/>
      <c r="T102" s="317"/>
      <c r="U102" s="317"/>
      <c r="V102" s="317"/>
      <c r="W102" s="317"/>
      <c r="X102" s="317"/>
      <c r="Y102" s="317"/>
      <c r="Z102" s="317"/>
      <c r="AA102" s="317"/>
      <c r="AB102" s="317"/>
      <c r="AC102" s="317"/>
      <c r="AD102" s="317"/>
      <c r="AE102" s="317"/>
      <c r="AF102" s="317"/>
      <c r="AG102" s="317"/>
      <c r="AH102" s="317"/>
      <c r="AI102" s="317"/>
      <c r="AJ102" s="317"/>
      <c r="AK102" s="317"/>
    </row>
    <row r="103" spans="2:37">
      <c r="B103" s="318" t="s">
        <v>85</v>
      </c>
      <c r="C103" s="318"/>
      <c r="D103" s="318"/>
      <c r="E103" s="318"/>
      <c r="F103" s="318"/>
      <c r="G103" s="318"/>
      <c r="H103" s="318"/>
      <c r="I103" s="318"/>
      <c r="J103" s="318"/>
      <c r="K103" s="318"/>
      <c r="L103" s="318"/>
      <c r="M103" s="318"/>
      <c r="N103" s="318"/>
      <c r="O103" s="318"/>
      <c r="P103" s="318"/>
      <c r="Q103" s="318"/>
      <c r="R103" s="318"/>
      <c r="S103" s="318"/>
      <c r="T103" s="318"/>
      <c r="U103" s="318"/>
      <c r="V103" s="318"/>
      <c r="W103" s="318"/>
      <c r="X103" s="318"/>
      <c r="Y103" s="318"/>
      <c r="Z103" s="318"/>
      <c r="AA103" s="318"/>
      <c r="AB103" s="318"/>
      <c r="AC103" s="318"/>
      <c r="AD103" s="318"/>
      <c r="AE103" s="318"/>
      <c r="AF103" s="318"/>
      <c r="AG103" s="318"/>
      <c r="AH103" s="318"/>
      <c r="AI103" s="318"/>
      <c r="AJ103" s="318"/>
      <c r="AK103" s="318"/>
    </row>
    <row r="104" spans="2:37">
      <c r="B104" s="319" t="s">
        <v>86</v>
      </c>
      <c r="C104" s="319"/>
      <c r="D104" s="319"/>
      <c r="E104" s="319"/>
      <c r="F104" s="319"/>
      <c r="G104" s="319"/>
      <c r="H104" s="319"/>
      <c r="I104" s="319"/>
      <c r="J104" s="319"/>
      <c r="K104" s="319"/>
      <c r="L104" s="319"/>
      <c r="M104" s="319"/>
      <c r="N104" s="319"/>
      <c r="O104" s="319"/>
      <c r="P104" s="319"/>
      <c r="Q104" s="319"/>
      <c r="R104" s="319"/>
      <c r="S104" s="319"/>
      <c r="T104" s="319"/>
      <c r="U104" s="319"/>
      <c r="V104" s="319"/>
      <c r="W104" s="319"/>
      <c r="X104" s="319"/>
      <c r="Y104" s="319"/>
      <c r="Z104" s="319"/>
      <c r="AA104" s="319"/>
      <c r="AB104" s="319"/>
      <c r="AC104" s="319"/>
      <c r="AD104" s="319"/>
      <c r="AE104" s="319"/>
      <c r="AF104" s="319"/>
      <c r="AG104" s="319"/>
      <c r="AH104" s="319"/>
      <c r="AI104" s="319"/>
      <c r="AJ104" s="319"/>
      <c r="AK104" s="319"/>
    </row>
    <row r="105" spans="2:37">
      <c r="B105" s="320" t="s">
        <v>87</v>
      </c>
      <c r="C105" s="320"/>
      <c r="D105" s="320"/>
      <c r="E105" s="320"/>
      <c r="F105" s="320"/>
      <c r="G105" s="320"/>
      <c r="H105" s="320"/>
      <c r="I105" s="321">
        <v>0</v>
      </c>
      <c r="J105" s="321"/>
      <c r="K105" s="321"/>
      <c r="L105" s="321"/>
      <c r="M105" s="321"/>
      <c r="N105" s="322" t="s">
        <v>88</v>
      </c>
      <c r="O105" s="322"/>
      <c r="P105" s="322"/>
      <c r="Q105" s="322"/>
      <c r="R105" s="321">
        <v>0</v>
      </c>
      <c r="S105" s="321"/>
      <c r="T105" s="321"/>
      <c r="U105" s="321"/>
      <c r="V105" s="321"/>
      <c r="W105" s="323" t="s">
        <v>89</v>
      </c>
      <c r="X105" s="323"/>
      <c r="Y105" s="323"/>
      <c r="Z105" s="321">
        <v>0</v>
      </c>
      <c r="AA105" s="321"/>
      <c r="AB105" s="321"/>
      <c r="AC105" s="322" t="s">
        <v>90</v>
      </c>
      <c r="AD105" s="322"/>
      <c r="AE105" s="322"/>
      <c r="AF105" s="322"/>
      <c r="AG105" s="322"/>
      <c r="AH105" s="324"/>
      <c r="AI105" s="324"/>
      <c r="AJ105" s="324"/>
      <c r="AK105" s="324"/>
    </row>
    <row r="106" spans="2:37" ht="14.4" thickBot="1">
      <c r="B106" s="325" t="s">
        <v>91</v>
      </c>
      <c r="C106" s="325"/>
      <c r="D106" s="325"/>
      <c r="E106" s="325"/>
      <c r="F106" s="325"/>
      <c r="G106" s="325"/>
      <c r="H106" s="325"/>
      <c r="I106" s="326">
        <v>0</v>
      </c>
      <c r="J106" s="326"/>
      <c r="K106" s="326"/>
      <c r="L106" s="326"/>
      <c r="M106" s="326"/>
      <c r="N106" s="313" t="s">
        <v>88</v>
      </c>
      <c r="O106" s="313"/>
      <c r="P106" s="313"/>
      <c r="Q106" s="313"/>
      <c r="R106" s="326">
        <v>0</v>
      </c>
      <c r="S106" s="326"/>
      <c r="T106" s="326"/>
      <c r="U106" s="326"/>
      <c r="V106" s="326"/>
      <c r="W106" s="327" t="s">
        <v>89</v>
      </c>
      <c r="X106" s="327"/>
      <c r="Y106" s="327"/>
      <c r="Z106" s="326">
        <v>0</v>
      </c>
      <c r="AA106" s="326"/>
      <c r="AB106" s="326"/>
      <c r="AC106" s="313" t="s">
        <v>90</v>
      </c>
      <c r="AD106" s="313"/>
      <c r="AE106" s="313"/>
      <c r="AF106" s="313"/>
      <c r="AG106" s="313"/>
      <c r="AH106" s="314"/>
      <c r="AI106" s="314"/>
      <c r="AJ106" s="314"/>
      <c r="AK106" s="314"/>
    </row>
    <row r="107" spans="2:37" ht="14.4" thickBot="1">
      <c r="B107" s="307"/>
      <c r="C107" s="307"/>
      <c r="D107" s="307"/>
      <c r="E107" s="307"/>
      <c r="F107" s="307"/>
      <c r="G107" s="307"/>
      <c r="H107" s="307"/>
      <c r="I107" s="307"/>
      <c r="J107" s="307"/>
      <c r="K107" s="307"/>
      <c r="L107" s="307"/>
      <c r="M107" s="307"/>
      <c r="N107" s="307"/>
      <c r="O107" s="307"/>
      <c r="P107" s="307"/>
      <c r="Q107" s="307"/>
      <c r="R107" s="307"/>
      <c r="S107" s="307"/>
      <c r="T107" s="307"/>
      <c r="U107" s="307"/>
      <c r="V107" s="307"/>
      <c r="W107" s="307"/>
      <c r="X107" s="307"/>
      <c r="Y107" s="307"/>
      <c r="Z107" s="307"/>
      <c r="AA107" s="307"/>
      <c r="AB107" s="307"/>
      <c r="AC107" s="307"/>
      <c r="AD107" s="307"/>
      <c r="AE107" s="307"/>
      <c r="AF107" s="307"/>
      <c r="AG107" s="307"/>
      <c r="AH107" s="307"/>
      <c r="AI107" s="307"/>
      <c r="AJ107" s="307"/>
      <c r="AK107" s="307"/>
    </row>
    <row r="108" spans="2:37" ht="15" thickBot="1">
      <c r="B108" s="308" t="s">
        <v>92</v>
      </c>
      <c r="C108" s="308"/>
      <c r="D108" s="308"/>
      <c r="E108" s="308"/>
      <c r="F108" s="308"/>
      <c r="G108" s="308"/>
      <c r="H108" s="308"/>
      <c r="I108" s="308"/>
      <c r="J108" s="308"/>
      <c r="K108" s="308"/>
      <c r="L108" s="308"/>
      <c r="M108" s="308"/>
      <c r="N108" s="308"/>
      <c r="O108" s="308"/>
      <c r="P108" s="308"/>
      <c r="Q108" s="308"/>
      <c r="R108" s="308"/>
      <c r="S108" s="308"/>
      <c r="T108" s="308"/>
      <c r="U108" s="308"/>
      <c r="V108" s="308"/>
      <c r="W108" s="308"/>
      <c r="X108" s="308"/>
      <c r="Y108" s="308"/>
      <c r="Z108" s="308"/>
      <c r="AA108" s="308"/>
      <c r="AB108" s="308"/>
      <c r="AC108" s="308"/>
      <c r="AD108" s="308"/>
      <c r="AE108" s="308"/>
      <c r="AF108" s="308"/>
      <c r="AG108" s="308"/>
      <c r="AH108" s="308"/>
      <c r="AI108" s="308"/>
      <c r="AJ108" s="308"/>
      <c r="AK108" s="308"/>
    </row>
    <row r="109" spans="2:37" ht="14.4" thickBot="1">
      <c r="B109" s="87"/>
      <c r="AK109" s="88"/>
    </row>
    <row r="110" spans="2:37" ht="14.4" thickBot="1">
      <c r="B110" s="309" t="s">
        <v>93</v>
      </c>
      <c r="C110" s="309"/>
      <c r="D110" s="309"/>
      <c r="E110" s="309"/>
      <c r="F110" s="309"/>
      <c r="G110" s="309"/>
      <c r="H110" s="309"/>
      <c r="I110" s="309"/>
      <c r="J110" s="309"/>
      <c r="K110" s="309"/>
      <c r="L110" s="309"/>
      <c r="M110" s="309"/>
      <c r="N110" s="309"/>
      <c r="O110" s="309"/>
      <c r="P110" s="309"/>
      <c r="Q110" s="309"/>
      <c r="R110" s="309"/>
      <c r="U110" s="309" t="s">
        <v>93</v>
      </c>
      <c r="V110" s="309"/>
      <c r="W110" s="309"/>
      <c r="X110" s="309"/>
      <c r="Y110" s="309"/>
      <c r="Z110" s="309"/>
      <c r="AA110" s="309"/>
      <c r="AB110" s="309"/>
      <c r="AC110" s="309"/>
      <c r="AD110" s="309"/>
      <c r="AE110" s="309"/>
      <c r="AF110" s="309"/>
      <c r="AG110" s="309"/>
      <c r="AH110" s="309"/>
      <c r="AI110" s="309"/>
      <c r="AJ110" s="309"/>
      <c r="AK110" s="309"/>
    </row>
    <row r="111" spans="2:37" ht="14.4" thickBot="1">
      <c r="B111" s="309"/>
      <c r="C111" s="309"/>
      <c r="D111" s="309"/>
      <c r="E111" s="309"/>
      <c r="F111" s="309"/>
      <c r="G111" s="309"/>
      <c r="H111" s="309"/>
      <c r="I111" s="309"/>
      <c r="J111" s="309"/>
      <c r="K111" s="309"/>
      <c r="L111" s="309"/>
      <c r="M111" s="309"/>
      <c r="N111" s="309"/>
      <c r="O111" s="309"/>
      <c r="P111" s="309"/>
      <c r="Q111" s="309"/>
      <c r="R111" s="309"/>
      <c r="U111" s="309"/>
      <c r="V111" s="309"/>
      <c r="W111" s="309"/>
      <c r="X111" s="309"/>
      <c r="Y111" s="309"/>
      <c r="Z111" s="309"/>
      <c r="AA111" s="309"/>
      <c r="AB111" s="309"/>
      <c r="AC111" s="309"/>
      <c r="AD111" s="309"/>
      <c r="AE111" s="309"/>
      <c r="AF111" s="309"/>
      <c r="AG111" s="309"/>
      <c r="AH111" s="309"/>
      <c r="AI111" s="309"/>
      <c r="AJ111" s="309"/>
      <c r="AK111" s="309"/>
    </row>
    <row r="112" spans="2:37" ht="14.4" thickBot="1">
      <c r="B112" s="309"/>
      <c r="C112" s="309"/>
      <c r="D112" s="309"/>
      <c r="E112" s="309"/>
      <c r="F112" s="309"/>
      <c r="G112" s="309"/>
      <c r="H112" s="309"/>
      <c r="I112" s="309"/>
      <c r="J112" s="309"/>
      <c r="K112" s="309"/>
      <c r="L112" s="309"/>
      <c r="M112" s="309"/>
      <c r="N112" s="309"/>
      <c r="O112" s="309"/>
      <c r="P112" s="309"/>
      <c r="Q112" s="309"/>
      <c r="R112" s="309"/>
      <c r="U112" s="309"/>
      <c r="V112" s="309"/>
      <c r="W112" s="309"/>
      <c r="X112" s="309"/>
      <c r="Y112" s="309"/>
      <c r="Z112" s="309"/>
      <c r="AA112" s="309"/>
      <c r="AB112" s="309"/>
      <c r="AC112" s="309"/>
      <c r="AD112" s="309"/>
      <c r="AE112" s="309"/>
      <c r="AF112" s="309"/>
      <c r="AG112" s="309"/>
      <c r="AH112" s="309"/>
      <c r="AI112" s="309"/>
      <c r="AJ112" s="309"/>
      <c r="AK112" s="309"/>
    </row>
    <row r="113" spans="2:37" ht="14.4" thickBot="1">
      <c r="B113" s="309"/>
      <c r="C113" s="309"/>
      <c r="D113" s="309"/>
      <c r="E113" s="309"/>
      <c r="F113" s="309"/>
      <c r="G113" s="309"/>
      <c r="H113" s="309"/>
      <c r="I113" s="309"/>
      <c r="J113" s="309"/>
      <c r="K113" s="309"/>
      <c r="L113" s="309"/>
      <c r="M113" s="309"/>
      <c r="N113" s="309"/>
      <c r="O113" s="309"/>
      <c r="P113" s="309"/>
      <c r="Q113" s="309"/>
      <c r="R113" s="309"/>
      <c r="U113" s="309"/>
      <c r="V113" s="309"/>
      <c r="W113" s="309"/>
      <c r="X113" s="309"/>
      <c r="Y113" s="309"/>
      <c r="Z113" s="309"/>
      <c r="AA113" s="309"/>
      <c r="AB113" s="309"/>
      <c r="AC113" s="309"/>
      <c r="AD113" s="309"/>
      <c r="AE113" s="309"/>
      <c r="AF113" s="309"/>
      <c r="AG113" s="309"/>
      <c r="AH113" s="309"/>
      <c r="AI113" s="309"/>
      <c r="AJ113" s="309"/>
      <c r="AK113" s="309"/>
    </row>
    <row r="114" spans="2:37" ht="14.4" thickBot="1">
      <c r="B114" s="309"/>
      <c r="C114" s="309"/>
      <c r="D114" s="309"/>
      <c r="E114" s="309"/>
      <c r="F114" s="309"/>
      <c r="G114" s="309"/>
      <c r="H114" s="309"/>
      <c r="I114" s="309"/>
      <c r="J114" s="309"/>
      <c r="K114" s="309"/>
      <c r="L114" s="309"/>
      <c r="M114" s="309"/>
      <c r="N114" s="309"/>
      <c r="O114" s="309"/>
      <c r="P114" s="309"/>
      <c r="Q114" s="309"/>
      <c r="R114" s="309"/>
      <c r="U114" s="309"/>
      <c r="V114" s="309"/>
      <c r="W114" s="309"/>
      <c r="X114" s="309"/>
      <c r="Y114" s="309"/>
      <c r="Z114" s="309"/>
      <c r="AA114" s="309"/>
      <c r="AB114" s="309"/>
      <c r="AC114" s="309"/>
      <c r="AD114" s="309"/>
      <c r="AE114" s="309"/>
      <c r="AF114" s="309"/>
      <c r="AG114" s="309"/>
      <c r="AH114" s="309"/>
      <c r="AI114" s="309"/>
      <c r="AJ114" s="309"/>
      <c r="AK114" s="309"/>
    </row>
    <row r="115" spans="2:37" ht="14.4" thickBot="1">
      <c r="B115" s="309"/>
      <c r="C115" s="309"/>
      <c r="D115" s="309"/>
      <c r="E115" s="309"/>
      <c r="F115" s="309"/>
      <c r="G115" s="309"/>
      <c r="H115" s="309"/>
      <c r="I115" s="309"/>
      <c r="J115" s="309"/>
      <c r="K115" s="309"/>
      <c r="L115" s="309"/>
      <c r="M115" s="309"/>
      <c r="N115" s="309"/>
      <c r="O115" s="309"/>
      <c r="P115" s="309"/>
      <c r="Q115" s="309"/>
      <c r="R115" s="309"/>
      <c r="U115" s="309"/>
      <c r="V115" s="309"/>
      <c r="W115" s="309"/>
      <c r="X115" s="309"/>
      <c r="Y115" s="309"/>
      <c r="Z115" s="309"/>
      <c r="AA115" s="309"/>
      <c r="AB115" s="309"/>
      <c r="AC115" s="309"/>
      <c r="AD115" s="309"/>
      <c r="AE115" s="309"/>
      <c r="AF115" s="309"/>
      <c r="AG115" s="309"/>
      <c r="AH115" s="309"/>
      <c r="AI115" s="309"/>
      <c r="AJ115" s="309"/>
      <c r="AK115" s="309"/>
    </row>
    <row r="116" spans="2:37" ht="14.4" thickBot="1">
      <c r="B116" s="309"/>
      <c r="C116" s="309"/>
      <c r="D116" s="309"/>
      <c r="E116" s="309"/>
      <c r="F116" s="309"/>
      <c r="G116" s="309"/>
      <c r="H116" s="309"/>
      <c r="I116" s="309"/>
      <c r="J116" s="309"/>
      <c r="K116" s="309"/>
      <c r="L116" s="309"/>
      <c r="M116" s="309"/>
      <c r="N116" s="309"/>
      <c r="O116" s="309"/>
      <c r="P116" s="309"/>
      <c r="Q116" s="309"/>
      <c r="R116" s="309"/>
      <c r="U116" s="309"/>
      <c r="V116" s="309"/>
      <c r="W116" s="309"/>
      <c r="X116" s="309"/>
      <c r="Y116" s="309"/>
      <c r="Z116" s="309"/>
      <c r="AA116" s="309"/>
      <c r="AB116" s="309"/>
      <c r="AC116" s="309"/>
      <c r="AD116" s="309"/>
      <c r="AE116" s="309"/>
      <c r="AF116" s="309"/>
      <c r="AG116" s="309"/>
      <c r="AH116" s="309"/>
      <c r="AI116" s="309"/>
      <c r="AJ116" s="309"/>
      <c r="AK116" s="309"/>
    </row>
    <row r="117" spans="2:37" ht="14.4" thickBot="1">
      <c r="B117" s="309"/>
      <c r="C117" s="309"/>
      <c r="D117" s="309"/>
      <c r="E117" s="309"/>
      <c r="F117" s="309"/>
      <c r="G117" s="309"/>
      <c r="H117" s="309"/>
      <c r="I117" s="309"/>
      <c r="J117" s="309"/>
      <c r="K117" s="309"/>
      <c r="L117" s="309"/>
      <c r="M117" s="309"/>
      <c r="N117" s="309"/>
      <c r="O117" s="309"/>
      <c r="P117" s="309"/>
      <c r="Q117" s="309"/>
      <c r="R117" s="309"/>
      <c r="U117" s="309"/>
      <c r="V117" s="309"/>
      <c r="W117" s="309"/>
      <c r="X117" s="309"/>
      <c r="Y117" s="309"/>
      <c r="Z117" s="309"/>
      <c r="AA117" s="309"/>
      <c r="AB117" s="309"/>
      <c r="AC117" s="309"/>
      <c r="AD117" s="309"/>
      <c r="AE117" s="309"/>
      <c r="AF117" s="309"/>
      <c r="AG117" s="309"/>
      <c r="AH117" s="309"/>
      <c r="AI117" s="309"/>
      <c r="AJ117" s="309"/>
      <c r="AK117" s="309"/>
    </row>
    <row r="118" spans="2:37" ht="14.4" thickBot="1">
      <c r="B118" s="309"/>
      <c r="C118" s="309"/>
      <c r="D118" s="309"/>
      <c r="E118" s="309"/>
      <c r="F118" s="309"/>
      <c r="G118" s="309"/>
      <c r="H118" s="309"/>
      <c r="I118" s="309"/>
      <c r="J118" s="309"/>
      <c r="K118" s="309"/>
      <c r="L118" s="309"/>
      <c r="M118" s="309"/>
      <c r="N118" s="309"/>
      <c r="O118" s="309"/>
      <c r="P118" s="309"/>
      <c r="Q118" s="309"/>
      <c r="R118" s="309"/>
      <c r="U118" s="309"/>
      <c r="V118" s="309"/>
      <c r="W118" s="309"/>
      <c r="X118" s="309"/>
      <c r="Y118" s="309"/>
      <c r="Z118" s="309"/>
      <c r="AA118" s="309"/>
      <c r="AB118" s="309"/>
      <c r="AC118" s="309"/>
      <c r="AD118" s="309"/>
      <c r="AE118" s="309"/>
      <c r="AF118" s="309"/>
      <c r="AG118" s="309"/>
      <c r="AH118" s="309"/>
      <c r="AI118" s="309"/>
      <c r="AJ118" s="309"/>
      <c r="AK118" s="309"/>
    </row>
    <row r="119" spans="2:37" ht="14.4" thickBot="1">
      <c r="B119" s="309"/>
      <c r="C119" s="309"/>
      <c r="D119" s="309"/>
      <c r="E119" s="309"/>
      <c r="F119" s="309"/>
      <c r="G119" s="309"/>
      <c r="H119" s="309"/>
      <c r="I119" s="309"/>
      <c r="J119" s="309"/>
      <c r="K119" s="309"/>
      <c r="L119" s="309"/>
      <c r="M119" s="309"/>
      <c r="N119" s="309"/>
      <c r="O119" s="309"/>
      <c r="P119" s="309"/>
      <c r="Q119" s="309"/>
      <c r="R119" s="309"/>
      <c r="U119" s="309"/>
      <c r="V119" s="309"/>
      <c r="W119" s="309"/>
      <c r="X119" s="309"/>
      <c r="Y119" s="309"/>
      <c r="Z119" s="309"/>
      <c r="AA119" s="309"/>
      <c r="AB119" s="309"/>
      <c r="AC119" s="309"/>
      <c r="AD119" s="309"/>
      <c r="AE119" s="309"/>
      <c r="AF119" s="309"/>
      <c r="AG119" s="309"/>
      <c r="AH119" s="309"/>
      <c r="AI119" s="309"/>
      <c r="AJ119" s="309"/>
      <c r="AK119" s="309"/>
    </row>
    <row r="120" spans="2:37" ht="14.4" thickBot="1">
      <c r="B120" s="309"/>
      <c r="C120" s="309"/>
      <c r="D120" s="309"/>
      <c r="E120" s="309"/>
      <c r="F120" s="309"/>
      <c r="G120" s="309"/>
      <c r="H120" s="309"/>
      <c r="I120" s="309"/>
      <c r="J120" s="309"/>
      <c r="K120" s="309"/>
      <c r="L120" s="309"/>
      <c r="M120" s="309"/>
      <c r="N120" s="309"/>
      <c r="O120" s="309"/>
      <c r="P120" s="309"/>
      <c r="Q120" s="309"/>
      <c r="R120" s="309"/>
      <c r="U120" s="309"/>
      <c r="V120" s="309"/>
      <c r="W120" s="309"/>
      <c r="X120" s="309"/>
      <c r="Y120" s="309"/>
      <c r="Z120" s="309"/>
      <c r="AA120" s="309"/>
      <c r="AB120" s="309"/>
      <c r="AC120" s="309"/>
      <c r="AD120" s="309"/>
      <c r="AE120" s="309"/>
      <c r="AF120" s="309"/>
      <c r="AG120" s="309"/>
      <c r="AH120" s="309"/>
      <c r="AI120" s="309"/>
      <c r="AJ120" s="309"/>
      <c r="AK120" s="309"/>
    </row>
    <row r="121" spans="2:37" ht="14.4" thickBot="1">
      <c r="B121" s="309"/>
      <c r="C121" s="309"/>
      <c r="D121" s="309"/>
      <c r="E121" s="309"/>
      <c r="F121" s="309"/>
      <c r="G121" s="309"/>
      <c r="H121" s="309"/>
      <c r="I121" s="309"/>
      <c r="J121" s="309"/>
      <c r="K121" s="309"/>
      <c r="L121" s="309"/>
      <c r="M121" s="309"/>
      <c r="N121" s="309"/>
      <c r="O121" s="309"/>
      <c r="P121" s="309"/>
      <c r="Q121" s="309"/>
      <c r="R121" s="309"/>
      <c r="U121" s="309"/>
      <c r="V121" s="309"/>
      <c r="W121" s="309"/>
      <c r="X121" s="309"/>
      <c r="Y121" s="309"/>
      <c r="Z121" s="309"/>
      <c r="AA121" s="309"/>
      <c r="AB121" s="309"/>
      <c r="AC121" s="309"/>
      <c r="AD121" s="309"/>
      <c r="AE121" s="309"/>
      <c r="AF121" s="309"/>
      <c r="AG121" s="309"/>
      <c r="AH121" s="309"/>
      <c r="AI121" s="309"/>
      <c r="AJ121" s="309"/>
      <c r="AK121" s="309"/>
    </row>
    <row r="122" spans="2:37" ht="14.4" thickBot="1">
      <c r="B122" s="309"/>
      <c r="C122" s="309"/>
      <c r="D122" s="309"/>
      <c r="E122" s="309"/>
      <c r="F122" s="309"/>
      <c r="G122" s="309"/>
      <c r="H122" s="309"/>
      <c r="I122" s="309"/>
      <c r="J122" s="309"/>
      <c r="K122" s="309"/>
      <c r="L122" s="309"/>
      <c r="M122" s="309"/>
      <c r="N122" s="309"/>
      <c r="O122" s="309"/>
      <c r="P122" s="309"/>
      <c r="Q122" s="309"/>
      <c r="R122" s="309"/>
      <c r="U122" s="309"/>
      <c r="V122" s="309"/>
      <c r="W122" s="309"/>
      <c r="X122" s="309"/>
      <c r="Y122" s="309"/>
      <c r="Z122" s="309"/>
      <c r="AA122" s="309"/>
      <c r="AB122" s="309"/>
      <c r="AC122" s="309"/>
      <c r="AD122" s="309"/>
      <c r="AE122" s="309"/>
      <c r="AF122" s="309"/>
      <c r="AG122" s="309"/>
      <c r="AH122" s="309"/>
      <c r="AI122" s="309"/>
      <c r="AJ122" s="309"/>
      <c r="AK122" s="309"/>
    </row>
    <row r="123" spans="2:37" ht="14.4" thickBot="1">
      <c r="B123" s="309"/>
      <c r="C123" s="309"/>
      <c r="D123" s="309"/>
      <c r="E123" s="309"/>
      <c r="F123" s="309"/>
      <c r="G123" s="309"/>
      <c r="H123" s="309"/>
      <c r="I123" s="309"/>
      <c r="J123" s="309"/>
      <c r="K123" s="309"/>
      <c r="L123" s="309"/>
      <c r="M123" s="309"/>
      <c r="N123" s="309"/>
      <c r="O123" s="309"/>
      <c r="P123" s="309"/>
      <c r="Q123" s="309"/>
      <c r="R123" s="309"/>
      <c r="U123" s="309"/>
      <c r="V123" s="309"/>
      <c r="W123" s="309"/>
      <c r="X123" s="309"/>
      <c r="Y123" s="309"/>
      <c r="Z123" s="309"/>
      <c r="AA123" s="309"/>
      <c r="AB123" s="309"/>
      <c r="AC123" s="309"/>
      <c r="AD123" s="309"/>
      <c r="AE123" s="309"/>
      <c r="AF123" s="309"/>
      <c r="AG123" s="309"/>
      <c r="AH123" s="309"/>
      <c r="AI123" s="309"/>
      <c r="AJ123" s="309"/>
      <c r="AK123" s="309"/>
    </row>
    <row r="124" spans="2:37" ht="14.4" thickBot="1">
      <c r="B124" s="309"/>
      <c r="C124" s="309"/>
      <c r="D124" s="309"/>
      <c r="E124" s="309"/>
      <c r="F124" s="309"/>
      <c r="G124" s="309"/>
      <c r="H124" s="309"/>
      <c r="I124" s="309"/>
      <c r="J124" s="309"/>
      <c r="K124" s="309"/>
      <c r="L124" s="309"/>
      <c r="M124" s="309"/>
      <c r="N124" s="309"/>
      <c r="O124" s="309"/>
      <c r="P124" s="309"/>
      <c r="Q124" s="309"/>
      <c r="R124" s="309"/>
      <c r="U124" s="309"/>
      <c r="V124" s="309"/>
      <c r="W124" s="309"/>
      <c r="X124" s="309"/>
      <c r="Y124" s="309"/>
      <c r="Z124" s="309"/>
      <c r="AA124" s="309"/>
      <c r="AB124" s="309"/>
      <c r="AC124" s="309"/>
      <c r="AD124" s="309"/>
      <c r="AE124" s="309"/>
      <c r="AF124" s="309"/>
      <c r="AG124" s="309"/>
      <c r="AH124" s="309"/>
      <c r="AI124" s="309"/>
      <c r="AJ124" s="309"/>
      <c r="AK124" s="309"/>
    </row>
    <row r="125" spans="2:37" ht="14.4" thickBot="1">
      <c r="B125" s="309"/>
      <c r="C125" s="309"/>
      <c r="D125" s="309"/>
      <c r="E125" s="309"/>
      <c r="F125" s="309"/>
      <c r="G125" s="309"/>
      <c r="H125" s="309"/>
      <c r="I125" s="309"/>
      <c r="J125" s="309"/>
      <c r="K125" s="309"/>
      <c r="L125" s="309"/>
      <c r="M125" s="309"/>
      <c r="N125" s="309"/>
      <c r="O125" s="309"/>
      <c r="P125" s="309"/>
      <c r="Q125" s="309"/>
      <c r="R125" s="309"/>
      <c r="U125" s="309"/>
      <c r="V125" s="309"/>
      <c r="W125" s="309"/>
      <c r="X125" s="309"/>
      <c r="Y125" s="309"/>
      <c r="Z125" s="309"/>
      <c r="AA125" s="309"/>
      <c r="AB125" s="309"/>
      <c r="AC125" s="309"/>
      <c r="AD125" s="309"/>
      <c r="AE125" s="309"/>
      <c r="AF125" s="309"/>
      <c r="AG125" s="309"/>
      <c r="AH125" s="309"/>
      <c r="AI125" s="309"/>
      <c r="AJ125" s="309"/>
      <c r="AK125" s="309"/>
    </row>
    <row r="126" spans="2:37" ht="14.4" thickBot="1">
      <c r="B126" s="309"/>
      <c r="C126" s="309"/>
      <c r="D126" s="309"/>
      <c r="E126" s="309"/>
      <c r="F126" s="309"/>
      <c r="G126" s="309"/>
      <c r="H126" s="309"/>
      <c r="I126" s="309"/>
      <c r="J126" s="309"/>
      <c r="K126" s="309"/>
      <c r="L126" s="309"/>
      <c r="M126" s="309"/>
      <c r="N126" s="309"/>
      <c r="O126" s="309"/>
      <c r="P126" s="309"/>
      <c r="Q126" s="309"/>
      <c r="R126" s="309"/>
      <c r="U126" s="309"/>
      <c r="V126" s="309"/>
      <c r="W126" s="309"/>
      <c r="X126" s="309"/>
      <c r="Y126" s="309"/>
      <c r="Z126" s="309"/>
      <c r="AA126" s="309"/>
      <c r="AB126" s="309"/>
      <c r="AC126" s="309"/>
      <c r="AD126" s="309"/>
      <c r="AE126" s="309"/>
      <c r="AF126" s="309"/>
      <c r="AG126" s="309"/>
      <c r="AH126" s="309"/>
      <c r="AI126" s="309"/>
      <c r="AJ126" s="309"/>
      <c r="AK126" s="309"/>
    </row>
    <row r="127" spans="2:37" ht="14.4" thickBot="1">
      <c r="B127" s="309"/>
      <c r="C127" s="309"/>
      <c r="D127" s="309"/>
      <c r="E127" s="309"/>
      <c r="F127" s="309"/>
      <c r="G127" s="309"/>
      <c r="H127" s="309"/>
      <c r="I127" s="309"/>
      <c r="J127" s="309"/>
      <c r="K127" s="309"/>
      <c r="L127" s="309"/>
      <c r="M127" s="309"/>
      <c r="N127" s="309"/>
      <c r="O127" s="309"/>
      <c r="P127" s="309"/>
      <c r="Q127" s="309"/>
      <c r="R127" s="309"/>
      <c r="U127" s="309"/>
      <c r="V127" s="309"/>
      <c r="W127" s="309"/>
      <c r="X127" s="309"/>
      <c r="Y127" s="309"/>
      <c r="Z127" s="309"/>
      <c r="AA127" s="309"/>
      <c r="AB127" s="309"/>
      <c r="AC127" s="309"/>
      <c r="AD127" s="309"/>
      <c r="AE127" s="309"/>
      <c r="AF127" s="309"/>
      <c r="AG127" s="309"/>
      <c r="AH127" s="309"/>
      <c r="AI127" s="309"/>
      <c r="AJ127" s="309"/>
      <c r="AK127" s="309"/>
    </row>
    <row r="128" spans="2:37" ht="12" customHeight="1" thickBot="1">
      <c r="B128" s="310"/>
      <c r="C128" s="310"/>
      <c r="D128" s="310"/>
      <c r="E128" s="310"/>
      <c r="F128" s="310"/>
      <c r="G128" s="310"/>
      <c r="H128" s="310"/>
      <c r="I128" s="310"/>
      <c r="J128" s="310"/>
      <c r="K128" s="310"/>
      <c r="L128" s="310"/>
      <c r="M128" s="310"/>
      <c r="N128" s="310"/>
      <c r="O128" s="310"/>
      <c r="P128" s="310"/>
      <c r="Q128" s="310"/>
      <c r="R128" s="310"/>
      <c r="S128" s="310"/>
      <c r="T128" s="310"/>
      <c r="U128" s="310"/>
      <c r="V128" s="310"/>
      <c r="W128" s="310"/>
      <c r="X128" s="310"/>
      <c r="Y128" s="310"/>
      <c r="Z128" s="310"/>
      <c r="AA128" s="310"/>
      <c r="AB128" s="310"/>
      <c r="AC128" s="310"/>
      <c r="AD128" s="310"/>
      <c r="AE128" s="310"/>
      <c r="AF128" s="310"/>
      <c r="AG128" s="310"/>
      <c r="AH128" s="310"/>
      <c r="AI128" s="310"/>
      <c r="AJ128" s="310"/>
      <c r="AK128" s="88"/>
    </row>
    <row r="129" spans="2:37" ht="14.4">
      <c r="B129" s="311" t="s">
        <v>94</v>
      </c>
      <c r="C129" s="311"/>
      <c r="D129" s="311"/>
      <c r="E129" s="312" t="s">
        <v>370</v>
      </c>
      <c r="F129" s="312"/>
      <c r="G129" s="312"/>
      <c r="H129" s="312"/>
      <c r="I129" s="312"/>
      <c r="J129" s="312"/>
      <c r="K129" s="312"/>
      <c r="L129" s="312"/>
      <c r="M129" s="312"/>
      <c r="N129" s="312"/>
      <c r="O129" s="312"/>
      <c r="P129" s="312"/>
      <c r="Q129" s="312"/>
      <c r="R129" s="312"/>
      <c r="U129" s="311" t="s">
        <v>94</v>
      </c>
      <c r="V129" s="311"/>
      <c r="W129" s="311"/>
      <c r="X129" s="312" t="s">
        <v>403</v>
      </c>
      <c r="Y129" s="312"/>
      <c r="Z129" s="312"/>
      <c r="AA129" s="312"/>
      <c r="AB129" s="312"/>
      <c r="AC129" s="312"/>
      <c r="AD129" s="312"/>
      <c r="AE129" s="312"/>
      <c r="AF129" s="312"/>
      <c r="AG129" s="312"/>
      <c r="AH129" s="312"/>
      <c r="AI129" s="312"/>
      <c r="AJ129" s="312"/>
      <c r="AK129" s="312"/>
    </row>
    <row r="130" spans="2:37" ht="14.4">
      <c r="B130" s="315" t="s">
        <v>95</v>
      </c>
      <c r="C130" s="315"/>
      <c r="D130" s="315"/>
      <c r="E130" s="316" t="s">
        <v>414</v>
      </c>
      <c r="F130" s="316"/>
      <c r="G130" s="316"/>
      <c r="H130" s="316"/>
      <c r="I130" s="316"/>
      <c r="J130" s="316"/>
      <c r="K130" s="316"/>
      <c r="L130" s="316"/>
      <c r="M130" s="316"/>
      <c r="N130" s="316"/>
      <c r="O130" s="316"/>
      <c r="P130" s="316"/>
      <c r="Q130" s="316"/>
      <c r="R130" s="316"/>
      <c r="U130" s="315" t="s">
        <v>95</v>
      </c>
      <c r="V130" s="315"/>
      <c r="W130" s="315"/>
      <c r="X130" s="316" t="s">
        <v>435</v>
      </c>
      <c r="Y130" s="316"/>
      <c r="Z130" s="316"/>
      <c r="AA130" s="316"/>
      <c r="AB130" s="316"/>
      <c r="AC130" s="316"/>
      <c r="AD130" s="316"/>
      <c r="AE130" s="316"/>
      <c r="AF130" s="316"/>
      <c r="AG130" s="316"/>
      <c r="AH130" s="316"/>
      <c r="AI130" s="316"/>
      <c r="AJ130" s="316"/>
      <c r="AK130" s="316"/>
    </row>
    <row r="131" spans="2:37" ht="18" customHeight="1" thickBot="1">
      <c r="B131" s="306" t="s">
        <v>415</v>
      </c>
      <c r="C131" s="306"/>
      <c r="D131" s="306"/>
      <c r="E131" s="306"/>
      <c r="F131" s="306"/>
      <c r="G131" s="306"/>
      <c r="H131" s="306"/>
      <c r="I131" s="306"/>
      <c r="J131" s="306"/>
      <c r="K131" s="306"/>
      <c r="L131" s="306"/>
      <c r="M131" s="306"/>
      <c r="N131" s="306"/>
      <c r="O131" s="306"/>
      <c r="P131" s="306"/>
      <c r="Q131" s="306"/>
      <c r="R131" s="306"/>
      <c r="U131" s="306" t="s">
        <v>436</v>
      </c>
      <c r="V131" s="306"/>
      <c r="W131" s="306"/>
      <c r="X131" s="306"/>
      <c r="Y131" s="306"/>
      <c r="Z131" s="306"/>
      <c r="AA131" s="306"/>
      <c r="AB131" s="306"/>
      <c r="AC131" s="306"/>
      <c r="AD131" s="306"/>
      <c r="AE131" s="306"/>
      <c r="AF131" s="306"/>
      <c r="AG131" s="306"/>
      <c r="AH131" s="306"/>
      <c r="AI131" s="306"/>
      <c r="AJ131" s="306"/>
      <c r="AK131" s="306"/>
    </row>
    <row r="132" spans="2:37" ht="18" customHeight="1" thickBot="1">
      <c r="B132" s="306"/>
      <c r="C132" s="306"/>
      <c r="D132" s="306"/>
      <c r="E132" s="306"/>
      <c r="F132" s="306"/>
      <c r="G132" s="306"/>
      <c r="H132" s="306"/>
      <c r="I132" s="306"/>
      <c r="J132" s="306"/>
      <c r="K132" s="306"/>
      <c r="L132" s="306"/>
      <c r="M132" s="306"/>
      <c r="N132" s="306"/>
      <c r="O132" s="306"/>
      <c r="P132" s="306"/>
      <c r="Q132" s="306"/>
      <c r="R132" s="306"/>
      <c r="U132" s="306"/>
      <c r="V132" s="306"/>
      <c r="W132" s="306"/>
      <c r="X132" s="306"/>
      <c r="Y132" s="306"/>
      <c r="Z132" s="306"/>
      <c r="AA132" s="306"/>
      <c r="AB132" s="306"/>
      <c r="AC132" s="306"/>
      <c r="AD132" s="306"/>
      <c r="AE132" s="306"/>
      <c r="AF132" s="306"/>
      <c r="AG132" s="306"/>
      <c r="AH132" s="306"/>
      <c r="AI132" s="306"/>
      <c r="AJ132" s="306"/>
      <c r="AK132" s="306"/>
    </row>
    <row r="133" spans="2:37" ht="57" customHeight="1" thickBot="1">
      <c r="B133" s="306"/>
      <c r="C133" s="306"/>
      <c r="D133" s="306"/>
      <c r="E133" s="306"/>
      <c r="F133" s="306"/>
      <c r="G133" s="306"/>
      <c r="H133" s="306"/>
      <c r="I133" s="306"/>
      <c r="J133" s="306"/>
      <c r="K133" s="306"/>
      <c r="L133" s="306"/>
      <c r="M133" s="306"/>
      <c r="N133" s="306"/>
      <c r="O133" s="306"/>
      <c r="P133" s="306"/>
      <c r="Q133" s="306"/>
      <c r="R133" s="306"/>
      <c r="S133" s="151"/>
      <c r="T133" s="151"/>
      <c r="U133" s="306"/>
      <c r="V133" s="306"/>
      <c r="W133" s="306"/>
      <c r="X133" s="306"/>
      <c r="Y133" s="306"/>
      <c r="Z133" s="306"/>
      <c r="AA133" s="306"/>
      <c r="AB133" s="306"/>
      <c r="AC133" s="306"/>
      <c r="AD133" s="306"/>
      <c r="AE133" s="306"/>
      <c r="AF133" s="306"/>
      <c r="AG133" s="306"/>
      <c r="AH133" s="306"/>
      <c r="AI133" s="306"/>
      <c r="AJ133" s="306"/>
      <c r="AK133" s="306"/>
    </row>
    <row r="137" spans="2:37">
      <c r="W137" s="235"/>
      <c r="X137" s="235"/>
      <c r="Y137" s="235"/>
      <c r="Z137" s="235"/>
      <c r="AA137" s="235"/>
      <c r="AB137" s="235"/>
      <c r="AC137" s="235"/>
      <c r="AD137" s="235"/>
    </row>
    <row r="138" spans="2:37">
      <c r="C138" s="278"/>
      <c r="W138" s="235"/>
      <c r="X138" s="235"/>
      <c r="Y138" s="235"/>
      <c r="Z138" s="235"/>
      <c r="AA138" s="235"/>
      <c r="AB138" s="235"/>
      <c r="AC138" s="235"/>
      <c r="AD138" s="235"/>
    </row>
    <row r="139" spans="2:37">
      <c r="W139" s="235"/>
      <c r="X139" s="235"/>
      <c r="Y139" s="235"/>
      <c r="Z139" s="235"/>
      <c r="AA139" s="235"/>
      <c r="AB139" s="235"/>
      <c r="AC139" s="235"/>
      <c r="AD139" s="235"/>
    </row>
  </sheetData>
  <mergeCells count="373">
    <mergeCell ref="B39:H39"/>
    <mergeCell ref="K39:L39"/>
    <mergeCell ref="M39:O39"/>
    <mergeCell ref="P39:T39"/>
    <mergeCell ref="U39:Y39"/>
    <mergeCell ref="Z39:AE39"/>
    <mergeCell ref="AF39:AK39"/>
    <mergeCell ref="P37:T37"/>
    <mergeCell ref="U37:Y37"/>
    <mergeCell ref="Z37:AE37"/>
    <mergeCell ref="AF37:AK37"/>
    <mergeCell ref="B38:H38"/>
    <mergeCell ref="K38:L38"/>
    <mergeCell ref="M38:O38"/>
    <mergeCell ref="P38:T38"/>
    <mergeCell ref="U38:Y38"/>
    <mergeCell ref="Z38:AE38"/>
    <mergeCell ref="AF38:AK38"/>
    <mergeCell ref="AT16:AY16"/>
    <mergeCell ref="B8:H11"/>
    <mergeCell ref="I8:AA8"/>
    <mergeCell ref="AB8:AE8"/>
    <mergeCell ref="AF8:AK8"/>
    <mergeCell ref="I9:AA11"/>
    <mergeCell ref="AB9:AE9"/>
    <mergeCell ref="AF9:AK9"/>
    <mergeCell ref="AB10:AE10"/>
    <mergeCell ref="AF10:AK10"/>
    <mergeCell ref="AB11:AE11"/>
    <mergeCell ref="B17:E17"/>
    <mergeCell ref="F17:Y17"/>
    <mergeCell ref="Z17:AA17"/>
    <mergeCell ref="AB17:AK17"/>
    <mergeCell ref="B19:AK19"/>
    <mergeCell ref="B20:AK20"/>
    <mergeCell ref="AF11:AK11"/>
    <mergeCell ref="B13:AK14"/>
    <mergeCell ref="B15:AK15"/>
    <mergeCell ref="B16:G16"/>
    <mergeCell ref="H16:AK16"/>
    <mergeCell ref="B18:E18"/>
    <mergeCell ref="F18:Y18"/>
    <mergeCell ref="Z18:AA18"/>
    <mergeCell ref="AB18:AK18"/>
    <mergeCell ref="B21:H22"/>
    <mergeCell ref="I21:O21"/>
    <mergeCell ref="P21:Y21"/>
    <mergeCell ref="Z21:AE22"/>
    <mergeCell ref="AF21:AK23"/>
    <mergeCell ref="I22:L22"/>
    <mergeCell ref="M22:O22"/>
    <mergeCell ref="P22:T22"/>
    <mergeCell ref="U22:Y22"/>
    <mergeCell ref="B23:AE23"/>
    <mergeCell ref="AF24:AK24"/>
    <mergeCell ref="B25:H25"/>
    <mergeCell ref="I25:L25"/>
    <mergeCell ref="M25:O25"/>
    <mergeCell ref="P25:T25"/>
    <mergeCell ref="U25:Y25"/>
    <mergeCell ref="Z25:AE25"/>
    <mergeCell ref="AF25:AK25"/>
    <mergeCell ref="B24:H24"/>
    <mergeCell ref="I24:L24"/>
    <mergeCell ref="M24:O24"/>
    <mergeCell ref="P24:T24"/>
    <mergeCell ref="U24:Y24"/>
    <mergeCell ref="Z24:AE24"/>
    <mergeCell ref="B26:AK26"/>
    <mergeCell ref="B27:H28"/>
    <mergeCell ref="K27:O27"/>
    <mergeCell ref="P27:Y27"/>
    <mergeCell ref="Z27:AE28"/>
    <mergeCell ref="AF27:AK28"/>
    <mergeCell ref="K28:L28"/>
    <mergeCell ref="M28:O28"/>
    <mergeCell ref="P28:T28"/>
    <mergeCell ref="U28:Y28"/>
    <mergeCell ref="AF30:AK30"/>
    <mergeCell ref="B30:H30"/>
    <mergeCell ref="K30:L30"/>
    <mergeCell ref="M30:O30"/>
    <mergeCell ref="P30:T30"/>
    <mergeCell ref="U30:Y30"/>
    <mergeCell ref="Z30:AE30"/>
    <mergeCell ref="Z29:AE29"/>
    <mergeCell ref="AF29:AK29"/>
    <mergeCell ref="B29:H29"/>
    <mergeCell ref="I29:J29"/>
    <mergeCell ref="K29:L29"/>
    <mergeCell ref="M29:O29"/>
    <mergeCell ref="P29:T29"/>
    <mergeCell ref="U29:Y29"/>
    <mergeCell ref="B31:H31"/>
    <mergeCell ref="K31:L31"/>
    <mergeCell ref="M31:O31"/>
    <mergeCell ref="P31:T31"/>
    <mergeCell ref="U31:Y31"/>
    <mergeCell ref="Z31:AE31"/>
    <mergeCell ref="AF31:AK31"/>
    <mergeCell ref="AF32:AK32"/>
    <mergeCell ref="B33:H33"/>
    <mergeCell ref="K33:L33"/>
    <mergeCell ref="M33:O33"/>
    <mergeCell ref="P33:T33"/>
    <mergeCell ref="U33:Y33"/>
    <mergeCell ref="Z33:AE33"/>
    <mergeCell ref="AF33:AK33"/>
    <mergeCell ref="B32:H32"/>
    <mergeCell ref="K32:L32"/>
    <mergeCell ref="M32:O32"/>
    <mergeCell ref="P32:T32"/>
    <mergeCell ref="U32:Y32"/>
    <mergeCell ref="Z32:AE32"/>
    <mergeCell ref="B34:H34"/>
    <mergeCell ref="K34:L34"/>
    <mergeCell ref="M34:O34"/>
    <mergeCell ref="P34:T34"/>
    <mergeCell ref="U34:Y34"/>
    <mergeCell ref="Z34:AE34"/>
    <mergeCell ref="AF34:AK34"/>
    <mergeCell ref="B35:H35"/>
    <mergeCell ref="K35:L35"/>
    <mergeCell ref="M35:O35"/>
    <mergeCell ref="P35:T35"/>
    <mergeCell ref="U35:Y35"/>
    <mergeCell ref="Z35:AE35"/>
    <mergeCell ref="AF35:AK35"/>
    <mergeCell ref="B41:H41"/>
    <mergeCell ref="K41:L41"/>
    <mergeCell ref="M41:O41"/>
    <mergeCell ref="P41:T41"/>
    <mergeCell ref="U41:Y41"/>
    <mergeCell ref="Z41:AE41"/>
    <mergeCell ref="AF41:AK41"/>
    <mergeCell ref="K36:L36"/>
    <mergeCell ref="M36:O36"/>
    <mergeCell ref="P36:T36"/>
    <mergeCell ref="U36:Y36"/>
    <mergeCell ref="Z36:AE36"/>
    <mergeCell ref="AF36:AK36"/>
    <mergeCell ref="B36:H36"/>
    <mergeCell ref="B37:H37"/>
    <mergeCell ref="K37:L37"/>
    <mergeCell ref="M37:O37"/>
    <mergeCell ref="B40:H40"/>
    <mergeCell ref="K40:L40"/>
    <mergeCell ref="M40:O40"/>
    <mergeCell ref="P40:T40"/>
    <mergeCell ref="U40:Y40"/>
    <mergeCell ref="Z40:AE40"/>
    <mergeCell ref="AF40:AK40"/>
    <mergeCell ref="AF42:AK42"/>
    <mergeCell ref="B43:H43"/>
    <mergeCell ref="I43:J43"/>
    <mergeCell ref="K43:L43"/>
    <mergeCell ref="M43:O43"/>
    <mergeCell ref="P43:T43"/>
    <mergeCell ref="U43:Y43"/>
    <mergeCell ref="Z43:AE43"/>
    <mergeCell ref="AF43:AK43"/>
    <mergeCell ref="B42:H42"/>
    <mergeCell ref="K42:L42"/>
    <mergeCell ref="M42:O42"/>
    <mergeCell ref="P42:T42"/>
    <mergeCell ref="U42:Y42"/>
    <mergeCell ref="Z42:AE42"/>
    <mergeCell ref="B46:C46"/>
    <mergeCell ref="D46:O46"/>
    <mergeCell ref="P46:T46"/>
    <mergeCell ref="U46:Y46"/>
    <mergeCell ref="Z46:AC46"/>
    <mergeCell ref="AD46:AK46"/>
    <mergeCell ref="B44:AK44"/>
    <mergeCell ref="B45:C45"/>
    <mergeCell ref="D45:O45"/>
    <mergeCell ref="P45:T45"/>
    <mergeCell ref="U45:Y45"/>
    <mergeCell ref="Z45:AC45"/>
    <mergeCell ref="AD45:AK45"/>
    <mergeCell ref="B47:L47"/>
    <mergeCell ref="M47:T47"/>
    <mergeCell ref="U47:AA47"/>
    <mergeCell ref="AB47:AF47"/>
    <mergeCell ref="AG47:AK47"/>
    <mergeCell ref="B48:L51"/>
    <mergeCell ref="M48:T51"/>
    <mergeCell ref="U48:AA51"/>
    <mergeCell ref="AB48:AF51"/>
    <mergeCell ref="AG48:AK51"/>
    <mergeCell ref="B53:C53"/>
    <mergeCell ref="D53:O53"/>
    <mergeCell ref="P53:T53"/>
    <mergeCell ref="U53:Y53"/>
    <mergeCell ref="Z53:AC53"/>
    <mergeCell ref="AD53:AK53"/>
    <mergeCell ref="B52:C52"/>
    <mergeCell ref="D52:O52"/>
    <mergeCell ref="P52:T52"/>
    <mergeCell ref="U52:Y52"/>
    <mergeCell ref="Z52:AC52"/>
    <mergeCell ref="AD52:AK52"/>
    <mergeCell ref="B59:AK59"/>
    <mergeCell ref="B60:AK60"/>
    <mergeCell ref="B61:L61"/>
    <mergeCell ref="M61:R61"/>
    <mergeCell ref="S61:Y61"/>
    <mergeCell ref="Z61:AE61"/>
    <mergeCell ref="AF61:AK61"/>
    <mergeCell ref="B54:L54"/>
    <mergeCell ref="M54:T54"/>
    <mergeCell ref="U54:AA54"/>
    <mergeCell ref="AB54:AF54"/>
    <mergeCell ref="AG54:AK54"/>
    <mergeCell ref="B55:L58"/>
    <mergeCell ref="M55:T58"/>
    <mergeCell ref="U55:AA58"/>
    <mergeCell ref="AB55:AF58"/>
    <mergeCell ref="AG55:AK58"/>
    <mergeCell ref="B62:L62"/>
    <mergeCell ref="M62:R62"/>
    <mergeCell ref="S62:Y62"/>
    <mergeCell ref="Z62:AE62"/>
    <mergeCell ref="AF62:AK62"/>
    <mergeCell ref="B63:L63"/>
    <mergeCell ref="M63:R63"/>
    <mergeCell ref="S63:Y63"/>
    <mergeCell ref="Z63:AE63"/>
    <mergeCell ref="AF63:AK63"/>
    <mergeCell ref="B64:L64"/>
    <mergeCell ref="M64:R64"/>
    <mergeCell ref="S64:Y64"/>
    <mergeCell ref="Z64:AE64"/>
    <mergeCell ref="AF64:AK64"/>
    <mergeCell ref="B65:L65"/>
    <mergeCell ref="M65:R65"/>
    <mergeCell ref="S65:Y65"/>
    <mergeCell ref="Z65:AE65"/>
    <mergeCell ref="AF65:AK65"/>
    <mergeCell ref="B66:L66"/>
    <mergeCell ref="M66:R66"/>
    <mergeCell ref="S66:Y66"/>
    <mergeCell ref="Z66:AE66"/>
    <mergeCell ref="AF66:AK66"/>
    <mergeCell ref="B67:L67"/>
    <mergeCell ref="M67:R67"/>
    <mergeCell ref="S67:Y67"/>
    <mergeCell ref="Z67:AE67"/>
    <mergeCell ref="AF67:AK67"/>
    <mergeCell ref="B70:AK70"/>
    <mergeCell ref="B71:AK73"/>
    <mergeCell ref="B75:AK75"/>
    <mergeCell ref="B76:AK80"/>
    <mergeCell ref="B81:AK81"/>
    <mergeCell ref="B82:AK85"/>
    <mergeCell ref="B68:L68"/>
    <mergeCell ref="M68:R68"/>
    <mergeCell ref="S68:Y68"/>
    <mergeCell ref="Z68:AE68"/>
    <mergeCell ref="AF68:AK68"/>
    <mergeCell ref="B69:AK69"/>
    <mergeCell ref="B86:AK86"/>
    <mergeCell ref="B87:AK87"/>
    <mergeCell ref="B88:G88"/>
    <mergeCell ref="H88:M88"/>
    <mergeCell ref="N88:S88"/>
    <mergeCell ref="T88:Y88"/>
    <mergeCell ref="Z88:AE88"/>
    <mergeCell ref="AF88:AH88"/>
    <mergeCell ref="AI88:AK88"/>
    <mergeCell ref="T89:V89"/>
    <mergeCell ref="W89:Y89"/>
    <mergeCell ref="Z89:AB89"/>
    <mergeCell ref="AC89:AE89"/>
    <mergeCell ref="AF89:AH89"/>
    <mergeCell ref="AI89:AK89"/>
    <mergeCell ref="B89:D89"/>
    <mergeCell ref="E89:G89"/>
    <mergeCell ref="H89:J89"/>
    <mergeCell ref="K89:M89"/>
    <mergeCell ref="N89:P89"/>
    <mergeCell ref="Q89:S89"/>
    <mergeCell ref="T90:V90"/>
    <mergeCell ref="W90:Y90"/>
    <mergeCell ref="Z90:AB90"/>
    <mergeCell ref="AC90:AE90"/>
    <mergeCell ref="AF90:AH90"/>
    <mergeCell ref="AI90:AK90"/>
    <mergeCell ref="B90:D90"/>
    <mergeCell ref="E90:G90"/>
    <mergeCell ref="H90:J90"/>
    <mergeCell ref="K90:M90"/>
    <mergeCell ref="N90:P90"/>
    <mergeCell ref="Q90:S90"/>
    <mergeCell ref="B91:AE91"/>
    <mergeCell ref="AF91:AH91"/>
    <mergeCell ref="AI91:AK91"/>
    <mergeCell ref="B92:AK92"/>
    <mergeCell ref="B93:G93"/>
    <mergeCell ref="H93:M93"/>
    <mergeCell ref="N93:S93"/>
    <mergeCell ref="T93:Y93"/>
    <mergeCell ref="Z93:AE93"/>
    <mergeCell ref="AF93:AK93"/>
    <mergeCell ref="T94:V94"/>
    <mergeCell ref="W94:Y94"/>
    <mergeCell ref="Z94:AB94"/>
    <mergeCell ref="AC94:AE94"/>
    <mergeCell ref="AF94:AH94"/>
    <mergeCell ref="AI94:AK94"/>
    <mergeCell ref="B94:D94"/>
    <mergeCell ref="E94:G94"/>
    <mergeCell ref="H94:J94"/>
    <mergeCell ref="K94:M94"/>
    <mergeCell ref="N94:P94"/>
    <mergeCell ref="Q94:S94"/>
    <mergeCell ref="T95:V95"/>
    <mergeCell ref="W95:Y95"/>
    <mergeCell ref="Z95:AB95"/>
    <mergeCell ref="AC95:AE95"/>
    <mergeCell ref="AF95:AH95"/>
    <mergeCell ref="AI95:AK95"/>
    <mergeCell ref="B95:D95"/>
    <mergeCell ref="E95:G95"/>
    <mergeCell ref="H95:J95"/>
    <mergeCell ref="K95:M95"/>
    <mergeCell ref="N95:P95"/>
    <mergeCell ref="Q95:S95"/>
    <mergeCell ref="B96:AK96"/>
    <mergeCell ref="B97:F97"/>
    <mergeCell ref="G97:AK101"/>
    <mergeCell ref="B98:C98"/>
    <mergeCell ref="D98:F98"/>
    <mergeCell ref="B99:C99"/>
    <mergeCell ref="D99:F99"/>
    <mergeCell ref="B100:C100"/>
    <mergeCell ref="D100:F100"/>
    <mergeCell ref="B101:C101"/>
    <mergeCell ref="D101:F101"/>
    <mergeCell ref="AC106:AG106"/>
    <mergeCell ref="AH106:AK106"/>
    <mergeCell ref="B130:D130"/>
    <mergeCell ref="E130:R130"/>
    <mergeCell ref="U130:W130"/>
    <mergeCell ref="X130:AK130"/>
    <mergeCell ref="B102:AK102"/>
    <mergeCell ref="B103:AK103"/>
    <mergeCell ref="B104:AK104"/>
    <mergeCell ref="B105:H105"/>
    <mergeCell ref="I105:M105"/>
    <mergeCell ref="N105:Q105"/>
    <mergeCell ref="R105:V105"/>
    <mergeCell ref="W105:Y105"/>
    <mergeCell ref="Z105:AB105"/>
    <mergeCell ref="AC105:AG105"/>
    <mergeCell ref="AH105:AK105"/>
    <mergeCell ref="B106:H106"/>
    <mergeCell ref="I106:M106"/>
    <mergeCell ref="N106:Q106"/>
    <mergeCell ref="R106:V106"/>
    <mergeCell ref="W106:Y106"/>
    <mergeCell ref="Z106:AB106"/>
    <mergeCell ref="B131:R133"/>
    <mergeCell ref="U131:AK133"/>
    <mergeCell ref="B107:AK107"/>
    <mergeCell ref="B108:AK108"/>
    <mergeCell ref="B110:R127"/>
    <mergeCell ref="U110:AK127"/>
    <mergeCell ref="B128:AJ128"/>
    <mergeCell ref="B129:D129"/>
    <mergeCell ref="E129:R129"/>
    <mergeCell ref="U129:W129"/>
    <mergeCell ref="X129:AK129"/>
  </mergeCells>
  <pageMargins left="0.70866141732283516" right="0.70866141732283516" top="1.1417322834645671" bottom="1.1417322834645671" header="0.74803149606299213" footer="0.74803149606299213"/>
  <pageSetup scale="53" fitToWidth="0" fitToHeight="0"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121"/>
  <sheetViews>
    <sheetView zoomScale="75" zoomScaleNormal="75" workbookViewId="0">
      <selection activeCell="A5" sqref="A5"/>
    </sheetView>
  </sheetViews>
  <sheetFormatPr baseColWidth="10" defaultRowHeight="13.2"/>
  <cols>
    <col min="1" max="1" width="6.5" style="50" customWidth="1"/>
    <col min="2" max="2" width="52.59765625" style="67" customWidth="1"/>
    <col min="3" max="3" width="8" style="50" customWidth="1"/>
    <col min="4" max="4" width="8.8984375" style="50" customWidth="1"/>
    <col min="5" max="5" width="13.69921875" style="68" customWidth="1"/>
    <col min="6" max="6" width="13.69921875" style="50" customWidth="1"/>
    <col min="7" max="7" width="15.5" style="69" customWidth="1"/>
    <col min="8" max="8" width="20.19921875" style="70" customWidth="1"/>
    <col min="9" max="9" width="9.19921875" style="70" customWidth="1"/>
    <col min="10" max="10" width="9.5" style="76" customWidth="1"/>
    <col min="11" max="11" width="11.3984375" style="50" customWidth="1"/>
    <col min="12" max="12" width="16.5" style="50" customWidth="1"/>
    <col min="13" max="13" width="15.69921875" style="50" customWidth="1"/>
    <col min="14" max="14" width="19.3984375" style="50" customWidth="1"/>
    <col min="15" max="188" width="8" style="50" customWidth="1"/>
    <col min="189" max="189" width="10" style="50" customWidth="1"/>
    <col min="190" max="190" width="61.19921875" style="50" customWidth="1"/>
    <col min="191" max="191" width="10" style="50" customWidth="1"/>
    <col min="192" max="192" width="9.69921875" style="50" bestFit="1" customWidth="1"/>
    <col min="193" max="193" width="9.09765625" style="50" customWidth="1"/>
    <col min="194" max="194" width="12" style="50" bestFit="1" customWidth="1"/>
    <col min="195" max="195" width="14.5" style="50" bestFit="1" customWidth="1"/>
    <col min="196" max="196" width="16.5" style="50" customWidth="1"/>
    <col min="197" max="197" width="10.5" style="50" bestFit="1" customWidth="1"/>
    <col min="198" max="444" width="8" style="50" customWidth="1"/>
    <col min="445" max="445" width="10" style="50" customWidth="1"/>
    <col min="446" max="446" width="61.19921875" style="50" customWidth="1"/>
    <col min="447" max="447" width="10" style="50" customWidth="1"/>
    <col min="448" max="448" width="9.69921875" style="50" bestFit="1" customWidth="1"/>
    <col min="449" max="449" width="9.09765625" style="50" customWidth="1"/>
    <col min="450" max="450" width="12" style="50" bestFit="1" customWidth="1"/>
    <col min="451" max="451" width="14.5" style="50" bestFit="1" customWidth="1"/>
    <col min="452" max="452" width="16.5" style="50" customWidth="1"/>
    <col min="453" max="453" width="10.5" style="50" bestFit="1" customWidth="1"/>
    <col min="454" max="700" width="8" style="50" customWidth="1"/>
    <col min="701" max="701" width="10" style="50" customWidth="1"/>
    <col min="702" max="702" width="61.19921875" style="50" customWidth="1"/>
    <col min="703" max="703" width="10" style="50" customWidth="1"/>
    <col min="704" max="704" width="9.69921875" style="50" bestFit="1" customWidth="1"/>
    <col min="705" max="705" width="9.09765625" style="50" customWidth="1"/>
    <col min="706" max="706" width="12" style="50" bestFit="1" customWidth="1"/>
    <col min="707" max="707" width="14.5" style="50" bestFit="1" customWidth="1"/>
    <col min="708" max="708" width="16.5" style="50" customWidth="1"/>
    <col min="709" max="709" width="10.5" style="50" bestFit="1" customWidth="1"/>
    <col min="710" max="956" width="8" style="50" customWidth="1"/>
    <col min="957" max="957" width="10" style="50" customWidth="1"/>
    <col min="958" max="958" width="61.19921875" style="50" customWidth="1"/>
    <col min="959" max="959" width="10" style="50" customWidth="1"/>
    <col min="960" max="960" width="9.69921875" style="50" bestFit="1" customWidth="1"/>
    <col min="961" max="961" width="9.09765625" style="50" customWidth="1"/>
    <col min="962" max="962" width="12" style="50" bestFit="1" customWidth="1"/>
    <col min="963" max="963" width="14.5" style="50" bestFit="1" customWidth="1"/>
    <col min="964" max="964" width="16.5" style="50" customWidth="1"/>
    <col min="965" max="965" width="10.5" style="50" bestFit="1" customWidth="1"/>
    <col min="966" max="1212" width="8" style="50" customWidth="1"/>
    <col min="1213" max="1213" width="10" style="50" customWidth="1"/>
    <col min="1214" max="1214" width="61.19921875" style="50" customWidth="1"/>
    <col min="1215" max="1215" width="10" style="50" customWidth="1"/>
    <col min="1216" max="1216" width="9.69921875" style="50" bestFit="1" customWidth="1"/>
    <col min="1217" max="1217" width="9.09765625" style="50" customWidth="1"/>
    <col min="1218" max="1218" width="12" style="50" bestFit="1" customWidth="1"/>
    <col min="1219" max="1219" width="14.5" style="50" bestFit="1" customWidth="1"/>
    <col min="1220" max="1220" width="16.5" style="50" customWidth="1"/>
    <col min="1221" max="1221" width="10.5" style="50" bestFit="1" customWidth="1"/>
    <col min="1222" max="1468" width="8" style="50" customWidth="1"/>
    <col min="1469" max="1469" width="10" style="50" customWidth="1"/>
    <col min="1470" max="1470" width="61.19921875" style="50" customWidth="1"/>
    <col min="1471" max="1471" width="10" style="50" customWidth="1"/>
    <col min="1472" max="1472" width="9.69921875" style="50" bestFit="1" customWidth="1"/>
    <col min="1473" max="1473" width="9.09765625" style="50" customWidth="1"/>
    <col min="1474" max="1474" width="12" style="50" bestFit="1" customWidth="1"/>
    <col min="1475" max="1475" width="14.5" style="50" bestFit="1" customWidth="1"/>
    <col min="1476" max="1476" width="16.5" style="50" customWidth="1"/>
    <col min="1477" max="1477" width="10.5" style="50" bestFit="1" customWidth="1"/>
    <col min="1478" max="1724" width="8" style="50" customWidth="1"/>
    <col min="1725" max="1725" width="10" style="50" customWidth="1"/>
    <col min="1726" max="1726" width="61.19921875" style="50" customWidth="1"/>
    <col min="1727" max="1727" width="10" style="50" customWidth="1"/>
    <col min="1728" max="1728" width="9.69921875" style="50" bestFit="1" customWidth="1"/>
    <col min="1729" max="1729" width="9.09765625" style="50" customWidth="1"/>
    <col min="1730" max="1730" width="12" style="50" bestFit="1" customWidth="1"/>
    <col min="1731" max="1731" width="14.5" style="50" bestFit="1" customWidth="1"/>
    <col min="1732" max="1732" width="16.5" style="50" customWidth="1"/>
    <col min="1733" max="1733" width="10.5" style="50" bestFit="1" customWidth="1"/>
    <col min="1734" max="1980" width="8" style="50" customWidth="1"/>
    <col min="1981" max="1981" width="10" style="50" customWidth="1"/>
    <col min="1982" max="1982" width="61.19921875" style="50" customWidth="1"/>
    <col min="1983" max="1983" width="10" style="50" customWidth="1"/>
    <col min="1984" max="1984" width="9.69921875" style="50" bestFit="1" customWidth="1"/>
    <col min="1985" max="1985" width="9.09765625" style="50" customWidth="1"/>
    <col min="1986" max="1986" width="12" style="50" bestFit="1" customWidth="1"/>
    <col min="1987" max="1987" width="14.5" style="50" bestFit="1" customWidth="1"/>
    <col min="1988" max="1988" width="16.5" style="50" customWidth="1"/>
    <col min="1989" max="1989" width="10.5" style="50" bestFit="1" customWidth="1"/>
    <col min="1990" max="2236" width="8" style="50" customWidth="1"/>
    <col min="2237" max="2237" width="10" style="50" customWidth="1"/>
    <col min="2238" max="2238" width="61.19921875" style="50" customWidth="1"/>
    <col min="2239" max="2239" width="10" style="50" customWidth="1"/>
    <col min="2240" max="2240" width="9.69921875" style="50" bestFit="1" customWidth="1"/>
    <col min="2241" max="2241" width="9.09765625" style="50" customWidth="1"/>
    <col min="2242" max="2242" width="12" style="50" bestFit="1" customWidth="1"/>
    <col min="2243" max="2243" width="14.5" style="50" bestFit="1" customWidth="1"/>
    <col min="2244" max="2244" width="16.5" style="50" customWidth="1"/>
    <col min="2245" max="2245" width="10.5" style="50" bestFit="1" customWidth="1"/>
    <col min="2246" max="2492" width="8" style="50" customWidth="1"/>
    <col min="2493" max="2493" width="10" style="50" customWidth="1"/>
    <col min="2494" max="2494" width="61.19921875" style="50" customWidth="1"/>
    <col min="2495" max="2495" width="10" style="50" customWidth="1"/>
    <col min="2496" max="2496" width="9.69921875" style="50" bestFit="1" customWidth="1"/>
    <col min="2497" max="2497" width="9.09765625" style="50" customWidth="1"/>
    <col min="2498" max="2498" width="12" style="50" bestFit="1" customWidth="1"/>
    <col min="2499" max="2499" width="14.5" style="50" bestFit="1" customWidth="1"/>
    <col min="2500" max="2500" width="16.5" style="50" customWidth="1"/>
    <col min="2501" max="2501" width="10.5" style="50" bestFit="1" customWidth="1"/>
    <col min="2502" max="2748" width="8" style="50" customWidth="1"/>
    <col min="2749" max="2749" width="10" style="50" customWidth="1"/>
    <col min="2750" max="2750" width="61.19921875" style="50" customWidth="1"/>
    <col min="2751" max="2751" width="10" style="50" customWidth="1"/>
    <col min="2752" max="2752" width="9.69921875" style="50" bestFit="1" customWidth="1"/>
    <col min="2753" max="2753" width="9.09765625" style="50" customWidth="1"/>
    <col min="2754" max="2754" width="12" style="50" bestFit="1" customWidth="1"/>
    <col min="2755" max="2755" width="14.5" style="50" bestFit="1" customWidth="1"/>
    <col min="2756" max="2756" width="16.5" style="50" customWidth="1"/>
    <col min="2757" max="2757" width="10.5" style="50" bestFit="1" customWidth="1"/>
    <col min="2758" max="3004" width="8" style="50" customWidth="1"/>
    <col min="3005" max="3005" width="10" style="50" customWidth="1"/>
    <col min="3006" max="3006" width="61.19921875" style="50" customWidth="1"/>
    <col min="3007" max="3007" width="10" style="50" customWidth="1"/>
    <col min="3008" max="3008" width="9.69921875" style="50" bestFit="1" customWidth="1"/>
    <col min="3009" max="3009" width="9.09765625" style="50" customWidth="1"/>
    <col min="3010" max="3010" width="12" style="50" bestFit="1" customWidth="1"/>
    <col min="3011" max="3011" width="14.5" style="50" bestFit="1" customWidth="1"/>
    <col min="3012" max="3012" width="16.5" style="50" customWidth="1"/>
    <col min="3013" max="3013" width="10.5" style="50" bestFit="1" customWidth="1"/>
    <col min="3014" max="3260" width="8" style="50" customWidth="1"/>
    <col min="3261" max="3261" width="10" style="50" customWidth="1"/>
    <col min="3262" max="3262" width="61.19921875" style="50" customWidth="1"/>
    <col min="3263" max="3263" width="10" style="50" customWidth="1"/>
    <col min="3264" max="3264" width="9.69921875" style="50" bestFit="1" customWidth="1"/>
    <col min="3265" max="3265" width="9.09765625" style="50" customWidth="1"/>
    <col min="3266" max="3266" width="12" style="50" bestFit="1" customWidth="1"/>
    <col min="3267" max="3267" width="14.5" style="50" bestFit="1" customWidth="1"/>
    <col min="3268" max="3268" width="16.5" style="50" customWidth="1"/>
    <col min="3269" max="3269" width="10.5" style="50" bestFit="1" customWidth="1"/>
    <col min="3270" max="3516" width="8" style="50" customWidth="1"/>
    <col min="3517" max="3517" width="10" style="50" customWidth="1"/>
    <col min="3518" max="3518" width="61.19921875" style="50" customWidth="1"/>
    <col min="3519" max="3519" width="10" style="50" customWidth="1"/>
    <col min="3520" max="3520" width="9.69921875" style="50" bestFit="1" customWidth="1"/>
    <col min="3521" max="3521" width="9.09765625" style="50" customWidth="1"/>
    <col min="3522" max="3522" width="12" style="50" bestFit="1" customWidth="1"/>
    <col min="3523" max="3523" width="14.5" style="50" bestFit="1" customWidth="1"/>
    <col min="3524" max="3524" width="16.5" style="50" customWidth="1"/>
    <col min="3525" max="3525" width="10.5" style="50" bestFit="1" customWidth="1"/>
    <col min="3526" max="3772" width="8" style="50" customWidth="1"/>
    <col min="3773" max="3773" width="10" style="50" customWidth="1"/>
    <col min="3774" max="3774" width="61.19921875" style="50" customWidth="1"/>
    <col min="3775" max="3775" width="10" style="50" customWidth="1"/>
    <col min="3776" max="3776" width="9.69921875" style="50" bestFit="1" customWidth="1"/>
    <col min="3777" max="3777" width="9.09765625" style="50" customWidth="1"/>
    <col min="3778" max="3778" width="12" style="50" bestFit="1" customWidth="1"/>
    <col min="3779" max="3779" width="14.5" style="50" bestFit="1" customWidth="1"/>
    <col min="3780" max="3780" width="16.5" style="50" customWidth="1"/>
    <col min="3781" max="3781" width="10.5" style="50" bestFit="1" customWidth="1"/>
    <col min="3782" max="4028" width="8" style="50" customWidth="1"/>
    <col min="4029" max="4029" width="10" style="50" customWidth="1"/>
    <col min="4030" max="4030" width="61.19921875" style="50" customWidth="1"/>
    <col min="4031" max="4031" width="10" style="50" customWidth="1"/>
    <col min="4032" max="4032" width="9.69921875" style="50" bestFit="1" customWidth="1"/>
    <col min="4033" max="4033" width="9.09765625" style="50" customWidth="1"/>
    <col min="4034" max="4034" width="12" style="50" bestFit="1" customWidth="1"/>
    <col min="4035" max="4035" width="14.5" style="50" bestFit="1" customWidth="1"/>
    <col min="4036" max="4036" width="16.5" style="50" customWidth="1"/>
    <col min="4037" max="4037" width="10.5" style="50" bestFit="1" customWidth="1"/>
    <col min="4038" max="4284" width="8" style="50" customWidth="1"/>
    <col min="4285" max="4285" width="10" style="50" customWidth="1"/>
    <col min="4286" max="4286" width="61.19921875" style="50" customWidth="1"/>
    <col min="4287" max="4287" width="10" style="50" customWidth="1"/>
    <col min="4288" max="4288" width="9.69921875" style="50" bestFit="1" customWidth="1"/>
    <col min="4289" max="4289" width="9.09765625" style="50" customWidth="1"/>
    <col min="4290" max="4290" width="12" style="50" bestFit="1" customWidth="1"/>
    <col min="4291" max="4291" width="14.5" style="50" bestFit="1" customWidth="1"/>
    <col min="4292" max="4292" width="16.5" style="50" customWidth="1"/>
    <col min="4293" max="4293" width="10.5" style="50" bestFit="1" customWidth="1"/>
    <col min="4294" max="4540" width="8" style="50" customWidth="1"/>
    <col min="4541" max="4541" width="10" style="50" customWidth="1"/>
    <col min="4542" max="4542" width="61.19921875" style="50" customWidth="1"/>
    <col min="4543" max="4543" width="10" style="50" customWidth="1"/>
    <col min="4544" max="4544" width="9.69921875" style="50" bestFit="1" customWidth="1"/>
    <col min="4545" max="4545" width="9.09765625" style="50" customWidth="1"/>
    <col min="4546" max="4546" width="12" style="50" bestFit="1" customWidth="1"/>
    <col min="4547" max="4547" width="14.5" style="50" bestFit="1" customWidth="1"/>
    <col min="4548" max="4548" width="16.5" style="50" customWidth="1"/>
    <col min="4549" max="4549" width="10.5" style="50" bestFit="1" customWidth="1"/>
    <col min="4550" max="4796" width="8" style="50" customWidth="1"/>
    <col min="4797" max="4797" width="10" style="50" customWidth="1"/>
    <col min="4798" max="4798" width="61.19921875" style="50" customWidth="1"/>
    <col min="4799" max="4799" width="10" style="50" customWidth="1"/>
    <col min="4800" max="4800" width="9.69921875" style="50" bestFit="1" customWidth="1"/>
    <col min="4801" max="4801" width="9.09765625" style="50" customWidth="1"/>
    <col min="4802" max="4802" width="12" style="50" bestFit="1" customWidth="1"/>
    <col min="4803" max="4803" width="14.5" style="50" bestFit="1" customWidth="1"/>
    <col min="4804" max="4804" width="16.5" style="50" customWidth="1"/>
    <col min="4805" max="4805" width="10.5" style="50" bestFit="1" customWidth="1"/>
    <col min="4806" max="5052" width="8" style="50" customWidth="1"/>
    <col min="5053" max="5053" width="10" style="50" customWidth="1"/>
    <col min="5054" max="5054" width="61.19921875" style="50" customWidth="1"/>
    <col min="5055" max="5055" width="10" style="50" customWidth="1"/>
    <col min="5056" max="5056" width="9.69921875" style="50" bestFit="1" customWidth="1"/>
    <col min="5057" max="5057" width="9.09765625" style="50" customWidth="1"/>
    <col min="5058" max="5058" width="12" style="50" bestFit="1" customWidth="1"/>
    <col min="5059" max="5059" width="14.5" style="50" bestFit="1" customWidth="1"/>
    <col min="5060" max="5060" width="16.5" style="50" customWidth="1"/>
    <col min="5061" max="5061" width="10.5" style="50" bestFit="1" customWidth="1"/>
    <col min="5062" max="5308" width="8" style="50" customWidth="1"/>
    <col min="5309" max="5309" width="10" style="50" customWidth="1"/>
    <col min="5310" max="5310" width="61.19921875" style="50" customWidth="1"/>
    <col min="5311" max="5311" width="10" style="50" customWidth="1"/>
    <col min="5312" max="5312" width="9.69921875" style="50" bestFit="1" customWidth="1"/>
    <col min="5313" max="5313" width="9.09765625" style="50" customWidth="1"/>
    <col min="5314" max="5314" width="12" style="50" bestFit="1" customWidth="1"/>
    <col min="5315" max="5315" width="14.5" style="50" bestFit="1" customWidth="1"/>
    <col min="5316" max="5316" width="16.5" style="50" customWidth="1"/>
    <col min="5317" max="5317" width="10.5" style="50" bestFit="1" customWidth="1"/>
    <col min="5318" max="5564" width="8" style="50" customWidth="1"/>
    <col min="5565" max="5565" width="10" style="50" customWidth="1"/>
    <col min="5566" max="5566" width="61.19921875" style="50" customWidth="1"/>
    <col min="5567" max="5567" width="10" style="50" customWidth="1"/>
    <col min="5568" max="5568" width="9.69921875" style="50" bestFit="1" customWidth="1"/>
    <col min="5569" max="5569" width="9.09765625" style="50" customWidth="1"/>
    <col min="5570" max="5570" width="12" style="50" bestFit="1" customWidth="1"/>
    <col min="5571" max="5571" width="14.5" style="50" bestFit="1" customWidth="1"/>
    <col min="5572" max="5572" width="16.5" style="50" customWidth="1"/>
    <col min="5573" max="5573" width="10.5" style="50" bestFit="1" customWidth="1"/>
    <col min="5574" max="5820" width="8" style="50" customWidth="1"/>
    <col min="5821" max="5821" width="10" style="50" customWidth="1"/>
    <col min="5822" max="5822" width="61.19921875" style="50" customWidth="1"/>
    <col min="5823" max="5823" width="10" style="50" customWidth="1"/>
    <col min="5824" max="5824" width="9.69921875" style="50" bestFit="1" customWidth="1"/>
    <col min="5825" max="5825" width="9.09765625" style="50" customWidth="1"/>
    <col min="5826" max="5826" width="12" style="50" bestFit="1" customWidth="1"/>
    <col min="5827" max="5827" width="14.5" style="50" bestFit="1" customWidth="1"/>
    <col min="5828" max="5828" width="16.5" style="50" customWidth="1"/>
    <col min="5829" max="5829" width="10.5" style="50" bestFit="1" customWidth="1"/>
    <col min="5830" max="6076" width="8" style="50" customWidth="1"/>
    <col min="6077" max="6077" width="10" style="50" customWidth="1"/>
    <col min="6078" max="6078" width="61.19921875" style="50" customWidth="1"/>
    <col min="6079" max="6079" width="10" style="50" customWidth="1"/>
    <col min="6080" max="6080" width="9.69921875" style="50" bestFit="1" customWidth="1"/>
    <col min="6081" max="6081" width="9.09765625" style="50" customWidth="1"/>
    <col min="6082" max="6082" width="12" style="50" bestFit="1" customWidth="1"/>
    <col min="6083" max="6083" width="14.5" style="50" bestFit="1" customWidth="1"/>
    <col min="6084" max="6084" width="16.5" style="50" customWidth="1"/>
    <col min="6085" max="6085" width="10.5" style="50" bestFit="1" customWidth="1"/>
    <col min="6086" max="6332" width="8" style="50" customWidth="1"/>
    <col min="6333" max="6333" width="10" style="50" customWidth="1"/>
    <col min="6334" max="6334" width="61.19921875" style="50" customWidth="1"/>
    <col min="6335" max="6335" width="10" style="50" customWidth="1"/>
    <col min="6336" max="6336" width="9.69921875" style="50" bestFit="1" customWidth="1"/>
    <col min="6337" max="6337" width="9.09765625" style="50" customWidth="1"/>
    <col min="6338" max="6338" width="12" style="50" bestFit="1" customWidth="1"/>
    <col min="6339" max="6339" width="14.5" style="50" bestFit="1" customWidth="1"/>
    <col min="6340" max="6340" width="16.5" style="50" customWidth="1"/>
    <col min="6341" max="6341" width="10.5" style="50" bestFit="1" customWidth="1"/>
    <col min="6342" max="6588" width="8" style="50" customWidth="1"/>
    <col min="6589" max="6589" width="10" style="50" customWidth="1"/>
    <col min="6590" max="6590" width="61.19921875" style="50" customWidth="1"/>
    <col min="6591" max="6591" width="10" style="50" customWidth="1"/>
    <col min="6592" max="6592" width="9.69921875" style="50" bestFit="1" customWidth="1"/>
    <col min="6593" max="6593" width="9.09765625" style="50" customWidth="1"/>
    <col min="6594" max="6594" width="12" style="50" bestFit="1" customWidth="1"/>
    <col min="6595" max="6595" width="14.5" style="50" bestFit="1" customWidth="1"/>
    <col min="6596" max="6596" width="16.5" style="50" customWidth="1"/>
    <col min="6597" max="6597" width="10.5" style="50" bestFit="1" customWidth="1"/>
    <col min="6598" max="6844" width="8" style="50" customWidth="1"/>
    <col min="6845" max="6845" width="10" style="50" customWidth="1"/>
    <col min="6846" max="6846" width="61.19921875" style="50" customWidth="1"/>
    <col min="6847" max="6847" width="10" style="50" customWidth="1"/>
    <col min="6848" max="6848" width="9.69921875" style="50" bestFit="1" customWidth="1"/>
    <col min="6849" max="6849" width="9.09765625" style="50" customWidth="1"/>
    <col min="6850" max="6850" width="12" style="50" bestFit="1" customWidth="1"/>
    <col min="6851" max="6851" width="14.5" style="50" bestFit="1" customWidth="1"/>
    <col min="6852" max="6852" width="16.5" style="50" customWidth="1"/>
    <col min="6853" max="6853" width="10.5" style="50" bestFit="1" customWidth="1"/>
    <col min="6854" max="7100" width="8" style="50" customWidth="1"/>
    <col min="7101" max="7101" width="10" style="50" customWidth="1"/>
    <col min="7102" max="7102" width="61.19921875" style="50" customWidth="1"/>
    <col min="7103" max="7103" width="10" style="50" customWidth="1"/>
    <col min="7104" max="7104" width="9.69921875" style="50" bestFit="1" customWidth="1"/>
    <col min="7105" max="7105" width="9.09765625" style="50" customWidth="1"/>
    <col min="7106" max="7106" width="12" style="50" bestFit="1" customWidth="1"/>
    <col min="7107" max="7107" width="14.5" style="50" bestFit="1" customWidth="1"/>
    <col min="7108" max="7108" width="16.5" style="50" customWidth="1"/>
    <col min="7109" max="7109" width="10.5" style="50" bestFit="1" customWidth="1"/>
    <col min="7110" max="7356" width="8" style="50" customWidth="1"/>
    <col min="7357" max="7357" width="10" style="50" customWidth="1"/>
    <col min="7358" max="7358" width="61.19921875" style="50" customWidth="1"/>
    <col min="7359" max="7359" width="10" style="50" customWidth="1"/>
    <col min="7360" max="7360" width="9.69921875" style="50" bestFit="1" customWidth="1"/>
    <col min="7361" max="7361" width="9.09765625" style="50" customWidth="1"/>
    <col min="7362" max="7362" width="12" style="50" bestFit="1" customWidth="1"/>
    <col min="7363" max="7363" width="14.5" style="50" bestFit="1" customWidth="1"/>
    <col min="7364" max="7364" width="16.5" style="50" customWidth="1"/>
    <col min="7365" max="7365" width="10.5" style="50" bestFit="1" customWidth="1"/>
    <col min="7366" max="7612" width="8" style="50" customWidth="1"/>
    <col min="7613" max="7613" width="10" style="50" customWidth="1"/>
    <col min="7614" max="7614" width="61.19921875" style="50" customWidth="1"/>
    <col min="7615" max="7615" width="10" style="50" customWidth="1"/>
    <col min="7616" max="7616" width="9.69921875" style="50" bestFit="1" customWidth="1"/>
    <col min="7617" max="7617" width="9.09765625" style="50" customWidth="1"/>
    <col min="7618" max="7618" width="12" style="50" bestFit="1" customWidth="1"/>
    <col min="7619" max="7619" width="14.5" style="50" bestFit="1" customWidth="1"/>
    <col min="7620" max="7620" width="16.5" style="50" customWidth="1"/>
    <col min="7621" max="7621" width="10.5" style="50" bestFit="1" customWidth="1"/>
    <col min="7622" max="7868" width="8" style="50" customWidth="1"/>
    <col min="7869" max="7869" width="10" style="50" customWidth="1"/>
    <col min="7870" max="7870" width="61.19921875" style="50" customWidth="1"/>
    <col min="7871" max="7871" width="10" style="50" customWidth="1"/>
    <col min="7872" max="7872" width="9.69921875" style="50" bestFit="1" customWidth="1"/>
    <col min="7873" max="7873" width="9.09765625" style="50" customWidth="1"/>
    <col min="7874" max="7874" width="12" style="50" bestFit="1" customWidth="1"/>
    <col min="7875" max="7875" width="14.5" style="50" bestFit="1" customWidth="1"/>
    <col min="7876" max="7876" width="16.5" style="50" customWidth="1"/>
    <col min="7877" max="7877" width="10.5" style="50" bestFit="1" customWidth="1"/>
    <col min="7878" max="8124" width="8" style="50" customWidth="1"/>
    <col min="8125" max="8125" width="10" style="50" customWidth="1"/>
    <col min="8126" max="8126" width="61.19921875" style="50" customWidth="1"/>
    <col min="8127" max="8127" width="10" style="50" customWidth="1"/>
    <col min="8128" max="8128" width="9.69921875" style="50" bestFit="1" customWidth="1"/>
    <col min="8129" max="8129" width="9.09765625" style="50" customWidth="1"/>
    <col min="8130" max="8130" width="12" style="50" bestFit="1" customWidth="1"/>
    <col min="8131" max="8131" width="14.5" style="50" bestFit="1" customWidth="1"/>
    <col min="8132" max="8132" width="16.5" style="50" customWidth="1"/>
    <col min="8133" max="8133" width="10.5" style="50" bestFit="1" customWidth="1"/>
    <col min="8134" max="8380" width="8" style="50" customWidth="1"/>
    <col min="8381" max="8381" width="10" style="50" customWidth="1"/>
    <col min="8382" max="8382" width="61.19921875" style="50" customWidth="1"/>
    <col min="8383" max="8383" width="10" style="50" customWidth="1"/>
    <col min="8384" max="8384" width="9.69921875" style="50" bestFit="1" customWidth="1"/>
    <col min="8385" max="8385" width="9.09765625" style="50" customWidth="1"/>
    <col min="8386" max="8386" width="12" style="50" bestFit="1" customWidth="1"/>
    <col min="8387" max="8387" width="14.5" style="50" bestFit="1" customWidth="1"/>
    <col min="8388" max="8388" width="16.5" style="50" customWidth="1"/>
    <col min="8389" max="8389" width="10.5" style="50" bestFit="1" customWidth="1"/>
    <col min="8390" max="8636" width="8" style="50" customWidth="1"/>
    <col min="8637" max="8637" width="10" style="50" customWidth="1"/>
    <col min="8638" max="8638" width="61.19921875" style="50" customWidth="1"/>
    <col min="8639" max="8639" width="10" style="50" customWidth="1"/>
    <col min="8640" max="8640" width="9.69921875" style="50" bestFit="1" customWidth="1"/>
    <col min="8641" max="8641" width="9.09765625" style="50" customWidth="1"/>
    <col min="8642" max="8642" width="12" style="50" bestFit="1" customWidth="1"/>
    <col min="8643" max="8643" width="14.5" style="50" bestFit="1" customWidth="1"/>
    <col min="8644" max="8644" width="16.5" style="50" customWidth="1"/>
    <col min="8645" max="8645" width="10.5" style="50" bestFit="1" customWidth="1"/>
    <col min="8646" max="8892" width="8" style="50" customWidth="1"/>
    <col min="8893" max="8893" width="10" style="50" customWidth="1"/>
    <col min="8894" max="8894" width="61.19921875" style="50" customWidth="1"/>
    <col min="8895" max="8895" width="10" style="50" customWidth="1"/>
    <col min="8896" max="8896" width="9.69921875" style="50" bestFit="1" customWidth="1"/>
    <col min="8897" max="8897" width="9.09765625" style="50" customWidth="1"/>
    <col min="8898" max="8898" width="12" style="50" bestFit="1" customWidth="1"/>
    <col min="8899" max="8899" width="14.5" style="50" bestFit="1" customWidth="1"/>
    <col min="8900" max="8900" width="16.5" style="50" customWidth="1"/>
    <col min="8901" max="8901" width="10.5" style="50" bestFit="1" customWidth="1"/>
    <col min="8902" max="9148" width="8" style="50" customWidth="1"/>
    <col min="9149" max="9149" width="10" style="50" customWidth="1"/>
    <col min="9150" max="9150" width="61.19921875" style="50" customWidth="1"/>
    <col min="9151" max="9151" width="10" style="50" customWidth="1"/>
    <col min="9152" max="9152" width="9.69921875" style="50" bestFit="1" customWidth="1"/>
    <col min="9153" max="9153" width="9.09765625" style="50" customWidth="1"/>
    <col min="9154" max="9154" width="12" style="50" bestFit="1" customWidth="1"/>
    <col min="9155" max="9155" width="14.5" style="50" bestFit="1" customWidth="1"/>
    <col min="9156" max="9156" width="16.5" style="50" customWidth="1"/>
    <col min="9157" max="9157" width="10.5" style="50" bestFit="1" customWidth="1"/>
    <col min="9158" max="9404" width="8" style="50" customWidth="1"/>
    <col min="9405" max="9405" width="10" style="50" customWidth="1"/>
    <col min="9406" max="9406" width="61.19921875" style="50" customWidth="1"/>
    <col min="9407" max="9407" width="10" style="50" customWidth="1"/>
    <col min="9408" max="9408" width="9.69921875" style="50" bestFit="1" customWidth="1"/>
    <col min="9409" max="9409" width="9.09765625" style="50" customWidth="1"/>
    <col min="9410" max="9410" width="12" style="50" bestFit="1" customWidth="1"/>
    <col min="9411" max="9411" width="14.5" style="50" bestFit="1" customWidth="1"/>
    <col min="9412" max="9412" width="16.5" style="50" customWidth="1"/>
    <col min="9413" max="9413" width="10.5" style="50" bestFit="1" customWidth="1"/>
    <col min="9414" max="9660" width="8" style="50" customWidth="1"/>
    <col min="9661" max="9661" width="10" style="50" customWidth="1"/>
    <col min="9662" max="9662" width="61.19921875" style="50" customWidth="1"/>
    <col min="9663" max="9663" width="10" style="50" customWidth="1"/>
    <col min="9664" max="9664" width="9.69921875" style="50" bestFit="1" customWidth="1"/>
    <col min="9665" max="9665" width="9.09765625" style="50" customWidth="1"/>
    <col min="9666" max="9666" width="12" style="50" bestFit="1" customWidth="1"/>
    <col min="9667" max="9667" width="14.5" style="50" bestFit="1" customWidth="1"/>
    <col min="9668" max="9668" width="16.5" style="50" customWidth="1"/>
    <col min="9669" max="9669" width="10.5" style="50" bestFit="1" customWidth="1"/>
    <col min="9670" max="9916" width="8" style="50" customWidth="1"/>
    <col min="9917" max="9917" width="10" style="50" customWidth="1"/>
    <col min="9918" max="9918" width="61.19921875" style="50" customWidth="1"/>
    <col min="9919" max="9919" width="10" style="50" customWidth="1"/>
    <col min="9920" max="9920" width="9.69921875" style="50" bestFit="1" customWidth="1"/>
    <col min="9921" max="9921" width="9.09765625" style="50" customWidth="1"/>
    <col min="9922" max="9922" width="12" style="50" bestFit="1" customWidth="1"/>
    <col min="9923" max="9923" width="14.5" style="50" bestFit="1" customWidth="1"/>
    <col min="9924" max="9924" width="16.5" style="50" customWidth="1"/>
    <col min="9925" max="9925" width="10.5" style="50" bestFit="1" customWidth="1"/>
    <col min="9926" max="10172" width="8" style="50" customWidth="1"/>
    <col min="10173" max="10173" width="10" style="50" customWidth="1"/>
    <col min="10174" max="10174" width="61.19921875" style="50" customWidth="1"/>
    <col min="10175" max="10175" width="10" style="50" customWidth="1"/>
    <col min="10176" max="10176" width="9.69921875" style="50" bestFit="1" customWidth="1"/>
    <col min="10177" max="10177" width="9.09765625" style="50" customWidth="1"/>
    <col min="10178" max="10178" width="12" style="50" bestFit="1" customWidth="1"/>
    <col min="10179" max="10179" width="14.5" style="50" bestFit="1" customWidth="1"/>
    <col min="10180" max="10180" width="16.5" style="50" customWidth="1"/>
    <col min="10181" max="10181" width="10.5" style="50" bestFit="1" customWidth="1"/>
    <col min="10182" max="10428" width="8" style="50" customWidth="1"/>
    <col min="10429" max="10429" width="10" style="50" customWidth="1"/>
    <col min="10430" max="10430" width="61.19921875" style="50" customWidth="1"/>
    <col min="10431" max="10431" width="10" style="50" customWidth="1"/>
    <col min="10432" max="10432" width="9.69921875" style="50" bestFit="1" customWidth="1"/>
    <col min="10433" max="10433" width="9.09765625" style="50" customWidth="1"/>
    <col min="10434" max="10434" width="12" style="50" bestFit="1" customWidth="1"/>
    <col min="10435" max="10435" width="14.5" style="50" bestFit="1" customWidth="1"/>
    <col min="10436" max="10436" width="16.5" style="50" customWidth="1"/>
    <col min="10437" max="10437" width="10.5" style="50" bestFit="1" customWidth="1"/>
    <col min="10438" max="10684" width="8" style="50" customWidth="1"/>
    <col min="10685" max="10685" width="10" style="50" customWidth="1"/>
    <col min="10686" max="10686" width="61.19921875" style="50" customWidth="1"/>
    <col min="10687" max="10687" width="10" style="50" customWidth="1"/>
    <col min="10688" max="10688" width="9.69921875" style="50" bestFit="1" customWidth="1"/>
    <col min="10689" max="10689" width="9.09765625" style="50" customWidth="1"/>
    <col min="10690" max="10690" width="12" style="50" bestFit="1" customWidth="1"/>
    <col min="10691" max="10691" width="14.5" style="50" bestFit="1" customWidth="1"/>
    <col min="10692" max="10692" width="16.5" style="50" customWidth="1"/>
    <col min="10693" max="10693" width="10.5" style="50" bestFit="1" customWidth="1"/>
    <col min="10694" max="10940" width="8" style="50" customWidth="1"/>
    <col min="10941" max="10941" width="10" style="50" customWidth="1"/>
    <col min="10942" max="10942" width="61.19921875" style="50" customWidth="1"/>
    <col min="10943" max="10943" width="10" style="50" customWidth="1"/>
    <col min="10944" max="10944" width="9.69921875" style="50" bestFit="1" customWidth="1"/>
    <col min="10945" max="10945" width="9.09765625" style="50" customWidth="1"/>
    <col min="10946" max="10946" width="12" style="50" bestFit="1" customWidth="1"/>
    <col min="10947" max="10947" width="14.5" style="50" bestFit="1" customWidth="1"/>
    <col min="10948" max="10948" width="16.5" style="50" customWidth="1"/>
    <col min="10949" max="10949" width="10.5" style="50" bestFit="1" customWidth="1"/>
    <col min="10950" max="11196" width="8" style="50" customWidth="1"/>
    <col min="11197" max="11197" width="10" style="50" customWidth="1"/>
    <col min="11198" max="11198" width="61.19921875" style="50" customWidth="1"/>
    <col min="11199" max="11199" width="10" style="50" customWidth="1"/>
    <col min="11200" max="11200" width="9.69921875" style="50" bestFit="1" customWidth="1"/>
    <col min="11201" max="11201" width="9.09765625" style="50" customWidth="1"/>
    <col min="11202" max="11202" width="12" style="50" bestFit="1" customWidth="1"/>
    <col min="11203" max="11203" width="14.5" style="50" bestFit="1" customWidth="1"/>
    <col min="11204" max="11204" width="16.5" style="50" customWidth="1"/>
    <col min="11205" max="11205" width="10.5" style="50" bestFit="1" customWidth="1"/>
    <col min="11206" max="11452" width="8" style="50" customWidth="1"/>
    <col min="11453" max="11453" width="10" style="50" customWidth="1"/>
    <col min="11454" max="11454" width="61.19921875" style="50" customWidth="1"/>
    <col min="11455" max="11455" width="10" style="50" customWidth="1"/>
    <col min="11456" max="11456" width="9.69921875" style="50" bestFit="1" customWidth="1"/>
    <col min="11457" max="11457" width="9.09765625" style="50" customWidth="1"/>
    <col min="11458" max="11458" width="12" style="50" bestFit="1" customWidth="1"/>
    <col min="11459" max="11459" width="14.5" style="50" bestFit="1" customWidth="1"/>
    <col min="11460" max="11460" width="16.5" style="50" customWidth="1"/>
    <col min="11461" max="11461" width="10.5" style="50" bestFit="1" customWidth="1"/>
    <col min="11462" max="11708" width="8" style="50" customWidth="1"/>
    <col min="11709" max="11709" width="10" style="50" customWidth="1"/>
    <col min="11710" max="11710" width="61.19921875" style="50" customWidth="1"/>
    <col min="11711" max="11711" width="10" style="50" customWidth="1"/>
    <col min="11712" max="11712" width="9.69921875" style="50" bestFit="1" customWidth="1"/>
    <col min="11713" max="11713" width="9.09765625" style="50" customWidth="1"/>
    <col min="11714" max="11714" width="12" style="50" bestFit="1" customWidth="1"/>
    <col min="11715" max="11715" width="14.5" style="50" bestFit="1" customWidth="1"/>
    <col min="11716" max="11716" width="16.5" style="50" customWidth="1"/>
    <col min="11717" max="11717" width="10.5" style="50" bestFit="1" customWidth="1"/>
    <col min="11718" max="11964" width="8" style="50" customWidth="1"/>
    <col min="11965" max="11965" width="10" style="50" customWidth="1"/>
    <col min="11966" max="11966" width="61.19921875" style="50" customWidth="1"/>
    <col min="11967" max="11967" width="10" style="50" customWidth="1"/>
    <col min="11968" max="11968" width="9.69921875" style="50" bestFit="1" customWidth="1"/>
    <col min="11969" max="11969" width="9.09765625" style="50" customWidth="1"/>
    <col min="11970" max="11970" width="12" style="50" bestFit="1" customWidth="1"/>
    <col min="11971" max="11971" width="14.5" style="50" bestFit="1" customWidth="1"/>
    <col min="11972" max="11972" width="16.5" style="50" customWidth="1"/>
    <col min="11973" max="11973" width="10.5" style="50" bestFit="1" customWidth="1"/>
    <col min="11974" max="12220" width="8" style="50" customWidth="1"/>
    <col min="12221" max="12221" width="10" style="50" customWidth="1"/>
    <col min="12222" max="12222" width="61.19921875" style="50" customWidth="1"/>
    <col min="12223" max="12223" width="10" style="50" customWidth="1"/>
    <col min="12224" max="12224" width="9.69921875" style="50" bestFit="1" customWidth="1"/>
    <col min="12225" max="12225" width="9.09765625" style="50" customWidth="1"/>
    <col min="12226" max="12226" width="12" style="50" bestFit="1" customWidth="1"/>
    <col min="12227" max="12227" width="14.5" style="50" bestFit="1" customWidth="1"/>
    <col min="12228" max="12228" width="16.5" style="50" customWidth="1"/>
    <col min="12229" max="12229" width="10.5" style="50" bestFit="1" customWidth="1"/>
    <col min="12230" max="12476" width="8" style="50" customWidth="1"/>
    <col min="12477" max="12477" width="10" style="50" customWidth="1"/>
    <col min="12478" max="12478" width="61.19921875" style="50" customWidth="1"/>
    <col min="12479" max="12479" width="10" style="50" customWidth="1"/>
    <col min="12480" max="12480" width="9.69921875" style="50" bestFit="1" customWidth="1"/>
    <col min="12481" max="12481" width="9.09765625" style="50" customWidth="1"/>
    <col min="12482" max="12482" width="12" style="50" bestFit="1" customWidth="1"/>
    <col min="12483" max="12483" width="14.5" style="50" bestFit="1" customWidth="1"/>
    <col min="12484" max="12484" width="16.5" style="50" customWidth="1"/>
    <col min="12485" max="12485" width="10.5" style="50" bestFit="1" customWidth="1"/>
    <col min="12486" max="12732" width="8" style="50" customWidth="1"/>
    <col min="12733" max="12733" width="10" style="50" customWidth="1"/>
    <col min="12734" max="12734" width="61.19921875" style="50" customWidth="1"/>
    <col min="12735" max="12735" width="10" style="50" customWidth="1"/>
    <col min="12736" max="12736" width="9.69921875" style="50" bestFit="1" customWidth="1"/>
    <col min="12737" max="12737" width="9.09765625" style="50" customWidth="1"/>
    <col min="12738" max="12738" width="12" style="50" bestFit="1" customWidth="1"/>
    <col min="12739" max="12739" width="14.5" style="50" bestFit="1" customWidth="1"/>
    <col min="12740" max="12740" width="16.5" style="50" customWidth="1"/>
    <col min="12741" max="12741" width="10.5" style="50" bestFit="1" customWidth="1"/>
    <col min="12742" max="12988" width="8" style="50" customWidth="1"/>
    <col min="12989" max="12989" width="10" style="50" customWidth="1"/>
    <col min="12990" max="12990" width="61.19921875" style="50" customWidth="1"/>
    <col min="12991" max="12991" width="10" style="50" customWidth="1"/>
    <col min="12992" max="12992" width="9.69921875" style="50" bestFit="1" customWidth="1"/>
    <col min="12993" max="12993" width="9.09765625" style="50" customWidth="1"/>
    <col min="12994" max="12994" width="12" style="50" bestFit="1" customWidth="1"/>
    <col min="12995" max="12995" width="14.5" style="50" bestFit="1" customWidth="1"/>
    <col min="12996" max="12996" width="16.5" style="50" customWidth="1"/>
    <col min="12997" max="12997" width="10.5" style="50" bestFit="1" customWidth="1"/>
    <col min="12998" max="13244" width="8" style="50" customWidth="1"/>
    <col min="13245" max="13245" width="10" style="50" customWidth="1"/>
    <col min="13246" max="13246" width="61.19921875" style="50" customWidth="1"/>
    <col min="13247" max="13247" width="10" style="50" customWidth="1"/>
    <col min="13248" max="13248" width="9.69921875" style="50" bestFit="1" customWidth="1"/>
    <col min="13249" max="13249" width="9.09765625" style="50" customWidth="1"/>
    <col min="13250" max="13250" width="12" style="50" bestFit="1" customWidth="1"/>
    <col min="13251" max="13251" width="14.5" style="50" bestFit="1" customWidth="1"/>
    <col min="13252" max="13252" width="16.5" style="50" customWidth="1"/>
    <col min="13253" max="13253" width="10.5" style="50" bestFit="1" customWidth="1"/>
    <col min="13254" max="13500" width="8" style="50" customWidth="1"/>
    <col min="13501" max="13501" width="10" style="50" customWidth="1"/>
    <col min="13502" max="13502" width="61.19921875" style="50" customWidth="1"/>
    <col min="13503" max="13503" width="10" style="50" customWidth="1"/>
    <col min="13504" max="13504" width="9.69921875" style="50" bestFit="1" customWidth="1"/>
    <col min="13505" max="13505" width="9.09765625" style="50" customWidth="1"/>
    <col min="13506" max="13506" width="12" style="50" bestFit="1" customWidth="1"/>
    <col min="13507" max="13507" width="14.5" style="50" bestFit="1" customWidth="1"/>
    <col min="13508" max="13508" width="16.5" style="50" customWidth="1"/>
    <col min="13509" max="13509" width="10.5" style="50" bestFit="1" customWidth="1"/>
    <col min="13510" max="13756" width="8" style="50" customWidth="1"/>
    <col min="13757" max="13757" width="10" style="50" customWidth="1"/>
    <col min="13758" max="13758" width="61.19921875" style="50" customWidth="1"/>
    <col min="13759" max="13759" width="10" style="50" customWidth="1"/>
    <col min="13760" max="13760" width="9.69921875" style="50" bestFit="1" customWidth="1"/>
    <col min="13761" max="13761" width="9.09765625" style="50" customWidth="1"/>
    <col min="13762" max="13762" width="12" style="50" bestFit="1" customWidth="1"/>
    <col min="13763" max="13763" width="14.5" style="50" bestFit="1" customWidth="1"/>
    <col min="13764" max="13764" width="16.5" style="50" customWidth="1"/>
    <col min="13765" max="13765" width="10.5" style="50" bestFit="1" customWidth="1"/>
    <col min="13766" max="14012" width="8" style="50" customWidth="1"/>
    <col min="14013" max="14013" width="10" style="50" customWidth="1"/>
    <col min="14014" max="14014" width="61.19921875" style="50" customWidth="1"/>
    <col min="14015" max="14015" width="10" style="50" customWidth="1"/>
    <col min="14016" max="14016" width="9.69921875" style="50" bestFit="1" customWidth="1"/>
    <col min="14017" max="14017" width="9.09765625" style="50" customWidth="1"/>
    <col min="14018" max="14018" width="12" style="50" bestFit="1" customWidth="1"/>
    <col min="14019" max="14019" width="14.5" style="50" bestFit="1" customWidth="1"/>
    <col min="14020" max="14020" width="16.5" style="50" customWidth="1"/>
    <col min="14021" max="14021" width="10.5" style="50" bestFit="1" customWidth="1"/>
    <col min="14022" max="14268" width="8" style="50" customWidth="1"/>
    <col min="14269" max="14269" width="10" style="50" customWidth="1"/>
    <col min="14270" max="14270" width="61.19921875" style="50" customWidth="1"/>
    <col min="14271" max="14271" width="10" style="50" customWidth="1"/>
    <col min="14272" max="14272" width="9.69921875" style="50" bestFit="1" customWidth="1"/>
    <col min="14273" max="14273" width="9.09765625" style="50" customWidth="1"/>
    <col min="14274" max="14274" width="12" style="50" bestFit="1" customWidth="1"/>
    <col min="14275" max="14275" width="14.5" style="50" bestFit="1" customWidth="1"/>
    <col min="14276" max="14276" width="16.5" style="50" customWidth="1"/>
    <col min="14277" max="14277" width="10.5" style="50" bestFit="1" customWidth="1"/>
    <col min="14278" max="14524" width="8" style="50" customWidth="1"/>
    <col min="14525" max="14525" width="10" style="50" customWidth="1"/>
    <col min="14526" max="14526" width="61.19921875" style="50" customWidth="1"/>
    <col min="14527" max="14527" width="10" style="50" customWidth="1"/>
    <col min="14528" max="14528" width="9.69921875" style="50" bestFit="1" customWidth="1"/>
    <col min="14529" max="14529" width="9.09765625" style="50" customWidth="1"/>
    <col min="14530" max="14530" width="12" style="50" bestFit="1" customWidth="1"/>
    <col min="14531" max="14531" width="14.5" style="50" bestFit="1" customWidth="1"/>
    <col min="14532" max="14532" width="16.5" style="50" customWidth="1"/>
    <col min="14533" max="14533" width="10.5" style="50" bestFit="1" customWidth="1"/>
    <col min="14534" max="14780" width="8" style="50" customWidth="1"/>
    <col min="14781" max="14781" width="10" style="50" customWidth="1"/>
    <col min="14782" max="14782" width="61.19921875" style="50" customWidth="1"/>
    <col min="14783" max="14783" width="10" style="50" customWidth="1"/>
    <col min="14784" max="14784" width="9.69921875" style="50" bestFit="1" customWidth="1"/>
    <col min="14785" max="14785" width="9.09765625" style="50" customWidth="1"/>
    <col min="14786" max="14786" width="12" style="50" bestFit="1" customWidth="1"/>
    <col min="14787" max="14787" width="14.5" style="50" bestFit="1" customWidth="1"/>
    <col min="14788" max="14788" width="16.5" style="50" customWidth="1"/>
    <col min="14789" max="14789" width="10.5" style="50" bestFit="1" customWidth="1"/>
    <col min="14790" max="15036" width="8" style="50" customWidth="1"/>
    <col min="15037" max="15037" width="10" style="50" customWidth="1"/>
    <col min="15038" max="15038" width="61.19921875" style="50" customWidth="1"/>
    <col min="15039" max="15039" width="10" style="50" customWidth="1"/>
    <col min="15040" max="15040" width="9.69921875" style="50" bestFit="1" customWidth="1"/>
    <col min="15041" max="15041" width="9.09765625" style="50" customWidth="1"/>
    <col min="15042" max="15042" width="12" style="50" bestFit="1" customWidth="1"/>
    <col min="15043" max="15043" width="14.5" style="50" bestFit="1" customWidth="1"/>
    <col min="15044" max="15044" width="16.5" style="50" customWidth="1"/>
    <col min="15045" max="15045" width="10.5" style="50" bestFit="1" customWidth="1"/>
    <col min="15046" max="15292" width="8" style="50" customWidth="1"/>
    <col min="15293" max="15293" width="10" style="50" customWidth="1"/>
    <col min="15294" max="15294" width="61.19921875" style="50" customWidth="1"/>
    <col min="15295" max="15295" width="10" style="50" customWidth="1"/>
    <col min="15296" max="15296" width="9.69921875" style="50" bestFit="1" customWidth="1"/>
    <col min="15297" max="15297" width="9.09765625" style="50" customWidth="1"/>
    <col min="15298" max="15298" width="12" style="50" bestFit="1" customWidth="1"/>
    <col min="15299" max="15299" width="14.5" style="50" bestFit="1" customWidth="1"/>
    <col min="15300" max="15300" width="16.5" style="50" customWidth="1"/>
    <col min="15301" max="15301" width="10.5" style="50" bestFit="1" customWidth="1"/>
    <col min="15302" max="15548" width="8" style="50" customWidth="1"/>
    <col min="15549" max="15549" width="10" style="50" customWidth="1"/>
    <col min="15550" max="15550" width="61.19921875" style="50" customWidth="1"/>
    <col min="15551" max="15551" width="10" style="50" customWidth="1"/>
    <col min="15552" max="15552" width="9.69921875" style="50" bestFit="1" customWidth="1"/>
    <col min="15553" max="15553" width="9.09765625" style="50" customWidth="1"/>
    <col min="15554" max="15554" width="12" style="50" bestFit="1" customWidth="1"/>
    <col min="15555" max="15555" width="14.5" style="50" bestFit="1" customWidth="1"/>
    <col min="15556" max="15556" width="16.5" style="50" customWidth="1"/>
    <col min="15557" max="15557" width="10.5" style="50" bestFit="1" customWidth="1"/>
    <col min="15558" max="15804" width="8" style="50" customWidth="1"/>
    <col min="15805" max="15805" width="10" style="50" customWidth="1"/>
    <col min="15806" max="15806" width="61.19921875" style="50" customWidth="1"/>
    <col min="15807" max="15807" width="10" style="50" customWidth="1"/>
    <col min="15808" max="15808" width="9.69921875" style="50" bestFit="1" customWidth="1"/>
    <col min="15809" max="15809" width="9.09765625" style="50" customWidth="1"/>
    <col min="15810" max="15810" width="12" style="50" bestFit="1" customWidth="1"/>
    <col min="15811" max="15811" width="14.5" style="50" bestFit="1" customWidth="1"/>
    <col min="15812" max="15812" width="16.5" style="50" customWidth="1"/>
    <col min="15813" max="15813" width="10.5" style="50" bestFit="1" customWidth="1"/>
    <col min="15814" max="16060" width="8" style="50" customWidth="1"/>
    <col min="16061" max="16061" width="10" style="50" customWidth="1"/>
    <col min="16062" max="16062" width="61.19921875" style="50" customWidth="1"/>
    <col min="16063" max="16063" width="10" style="50" customWidth="1"/>
    <col min="16064" max="16064" width="9.69921875" style="50" bestFit="1" customWidth="1"/>
    <col min="16065" max="16065" width="9.09765625" style="50" customWidth="1"/>
    <col min="16066" max="16066" width="12" style="50" bestFit="1" customWidth="1"/>
    <col min="16067" max="16067" width="14.5" style="50" bestFit="1" customWidth="1"/>
    <col min="16068" max="16068" width="16.5" style="50" customWidth="1"/>
    <col min="16069" max="16069" width="10.5" style="50" bestFit="1" customWidth="1"/>
    <col min="16070" max="16384" width="8" style="50" customWidth="1"/>
  </cols>
  <sheetData>
    <row r="1" spans="1:28" s="282" customFormat="1" ht="15.75" customHeight="1">
      <c r="A1" s="42"/>
      <c r="B1" s="43"/>
      <c r="C1" s="441" t="s">
        <v>96</v>
      </c>
      <c r="D1" s="442"/>
      <c r="E1" s="442"/>
      <c r="F1" s="443"/>
      <c r="G1" s="47" t="s">
        <v>6</v>
      </c>
      <c r="H1" s="48" t="s">
        <v>7</v>
      </c>
      <c r="I1" s="49"/>
      <c r="J1" s="76"/>
      <c r="K1" s="50"/>
      <c r="L1" s="51"/>
      <c r="M1" s="50"/>
      <c r="N1" s="50"/>
    </row>
    <row r="2" spans="1:28" s="282" customFormat="1" ht="15.75" customHeight="1">
      <c r="A2" s="53"/>
      <c r="B2" s="54"/>
      <c r="C2" s="444" t="s">
        <v>97</v>
      </c>
      <c r="D2" s="445"/>
      <c r="E2" s="445"/>
      <c r="F2" s="446"/>
      <c r="G2" s="56" t="s">
        <v>9</v>
      </c>
      <c r="H2" s="48">
        <v>2</v>
      </c>
      <c r="I2" s="49"/>
      <c r="J2" s="76"/>
      <c r="K2" s="50"/>
      <c r="L2" s="51"/>
      <c r="M2" s="50"/>
      <c r="N2" s="50"/>
    </row>
    <row r="3" spans="1:28" s="282" customFormat="1" ht="15" customHeight="1">
      <c r="A3" s="53"/>
      <c r="B3" s="54"/>
      <c r="C3" s="53"/>
      <c r="D3" s="55"/>
      <c r="E3" s="57"/>
      <c r="F3" s="58"/>
      <c r="G3" s="59" t="s">
        <v>98</v>
      </c>
      <c r="H3" s="60">
        <f>+[1]Control!AF10</f>
        <v>44012</v>
      </c>
      <c r="I3" s="61"/>
      <c r="J3" s="76"/>
      <c r="K3" s="50"/>
      <c r="L3" s="62"/>
      <c r="M3" s="50"/>
      <c r="N3" s="50"/>
    </row>
    <row r="4" spans="1:28" s="282" customFormat="1" ht="15" customHeight="1">
      <c r="A4" s="63"/>
      <c r="B4" s="64"/>
      <c r="C4" s="63"/>
      <c r="D4" s="65"/>
      <c r="E4" s="65"/>
      <c r="F4" s="64"/>
      <c r="G4" s="66" t="s">
        <v>11</v>
      </c>
      <c r="H4" s="48" t="s">
        <v>99</v>
      </c>
      <c r="I4" s="49"/>
      <c r="J4" s="76"/>
      <c r="K4" s="50"/>
      <c r="L4" s="49"/>
      <c r="M4" s="50"/>
      <c r="N4" s="50"/>
    </row>
    <row r="5" spans="1:28" s="282" customFormat="1" ht="13.8">
      <c r="A5" s="50"/>
      <c r="B5" s="67"/>
      <c r="C5" s="50"/>
      <c r="D5" s="50"/>
      <c r="E5" s="68"/>
      <c r="F5" s="50"/>
      <c r="G5" s="69"/>
      <c r="H5" s="70"/>
      <c r="I5" s="70"/>
      <c r="J5" s="76"/>
      <c r="K5" s="50"/>
      <c r="L5" s="50"/>
      <c r="M5" s="50"/>
      <c r="N5" s="50"/>
    </row>
    <row r="6" spans="1:28" s="282" customFormat="1" ht="13.8">
      <c r="A6" s="447" t="s">
        <v>100</v>
      </c>
      <c r="B6" s="447"/>
      <c r="C6" s="447"/>
      <c r="D6" s="447"/>
      <c r="E6" s="447"/>
      <c r="F6" s="447"/>
      <c r="G6" s="447"/>
      <c r="H6" s="447"/>
      <c r="I6" s="50"/>
      <c r="J6" s="76"/>
      <c r="K6" s="50"/>
      <c r="L6" s="50"/>
      <c r="M6" s="50"/>
      <c r="N6" s="50"/>
    </row>
    <row r="7" spans="1:28" customFormat="1" ht="13.8">
      <c r="A7" s="71"/>
      <c r="B7" s="279"/>
      <c r="C7" s="279"/>
      <c r="D7" s="279"/>
      <c r="E7" s="73"/>
      <c r="F7" s="279"/>
      <c r="G7" s="50"/>
      <c r="H7" s="70"/>
      <c r="I7" s="70"/>
      <c r="J7" s="456" t="s">
        <v>101</v>
      </c>
      <c r="K7" s="456"/>
      <c r="L7" s="457" t="s">
        <v>306</v>
      </c>
      <c r="M7" s="458"/>
      <c r="N7" s="459"/>
      <c r="O7" s="282"/>
      <c r="P7" s="282"/>
      <c r="Q7" s="282"/>
      <c r="R7" s="282"/>
      <c r="S7" s="282"/>
      <c r="T7" s="282"/>
      <c r="U7" s="282"/>
      <c r="V7" s="282"/>
      <c r="W7" s="282"/>
      <c r="X7" s="282"/>
      <c r="Y7" s="282"/>
      <c r="Z7" s="282"/>
      <c r="AA7" s="282"/>
      <c r="AB7" s="282"/>
    </row>
    <row r="8" spans="1:28" s="41" customFormat="1" ht="24.75" customHeight="1">
      <c r="A8" s="19" t="s">
        <v>102</v>
      </c>
      <c r="B8" s="19" t="s">
        <v>103</v>
      </c>
      <c r="C8" s="19" t="s">
        <v>104</v>
      </c>
      <c r="D8" s="19" t="s">
        <v>105</v>
      </c>
      <c r="E8" s="19" t="s">
        <v>106</v>
      </c>
      <c r="F8" s="19" t="s">
        <v>107</v>
      </c>
      <c r="G8" s="19" t="s">
        <v>108</v>
      </c>
      <c r="H8" s="19" t="s">
        <v>109</v>
      </c>
      <c r="I8" s="40" t="s">
        <v>110</v>
      </c>
      <c r="J8" s="75" t="s">
        <v>111</v>
      </c>
      <c r="K8" s="40" t="s">
        <v>112</v>
      </c>
      <c r="L8" s="40" t="s">
        <v>305</v>
      </c>
      <c r="M8" s="40" t="s">
        <v>307</v>
      </c>
      <c r="N8" s="77" t="s">
        <v>306</v>
      </c>
      <c r="O8" s="221"/>
      <c r="P8" s="221"/>
      <c r="Q8" s="221"/>
      <c r="R8" s="221"/>
      <c r="S8" s="221"/>
      <c r="T8" s="221"/>
      <c r="U8" s="221"/>
      <c r="V8" s="221"/>
      <c r="W8" s="221"/>
      <c r="X8" s="221"/>
      <c r="Y8" s="221"/>
      <c r="Z8" s="221"/>
      <c r="AA8" s="221"/>
      <c r="AB8" s="221"/>
    </row>
    <row r="9" spans="1:28" s="282" customFormat="1" ht="13.8">
      <c r="A9" s="98" t="s">
        <v>113</v>
      </c>
      <c r="B9" s="99" t="s">
        <v>114</v>
      </c>
      <c r="C9" s="100"/>
      <c r="D9" s="100"/>
      <c r="E9" s="100"/>
      <c r="F9" s="100"/>
      <c r="G9" s="100"/>
      <c r="H9" s="101"/>
      <c r="I9" s="102"/>
      <c r="J9" s="103"/>
      <c r="K9" s="104"/>
      <c r="L9" s="104"/>
      <c r="M9" s="104"/>
      <c r="N9" s="104"/>
    </row>
    <row r="10" spans="1:28" s="282" customFormat="1" ht="13.8">
      <c r="A10" s="98"/>
      <c r="B10" s="99" t="s">
        <v>115</v>
      </c>
      <c r="C10" s="100"/>
      <c r="D10" s="100"/>
      <c r="E10" s="100"/>
      <c r="F10" s="100"/>
      <c r="G10" s="100"/>
      <c r="H10" s="101"/>
      <c r="I10" s="102"/>
      <c r="J10" s="103"/>
      <c r="K10" s="104"/>
      <c r="L10" s="104"/>
      <c r="M10" s="104"/>
      <c r="N10" s="104"/>
    </row>
    <row r="11" spans="1:28" s="282" customFormat="1" ht="52.8">
      <c r="A11" s="105">
        <v>1.01</v>
      </c>
      <c r="B11" s="106" t="s">
        <v>116</v>
      </c>
      <c r="C11" s="280" t="s">
        <v>117</v>
      </c>
      <c r="D11" s="280">
        <v>1</v>
      </c>
      <c r="E11" s="107" t="s">
        <v>118</v>
      </c>
      <c r="F11" s="280"/>
      <c r="G11" s="166">
        <v>16039913.869999999</v>
      </c>
      <c r="H11" s="108">
        <f t="shared" ref="H11:H23" si="0">+G11*D11</f>
        <v>16039913.869999999</v>
      </c>
      <c r="I11" s="109">
        <f t="shared" ref="I11:I44" si="1">+H11/$H$103</f>
        <v>4.7578946855702225E-3</v>
      </c>
      <c r="J11" s="183">
        <v>0</v>
      </c>
      <c r="K11" s="183">
        <v>0</v>
      </c>
      <c r="L11" s="167">
        <f>J11*H11</f>
        <v>0</v>
      </c>
      <c r="M11" s="167">
        <f>K11*H11</f>
        <v>0</v>
      </c>
      <c r="N11" s="167">
        <f>+L11+M11</f>
        <v>0</v>
      </c>
    </row>
    <row r="12" spans="1:28" s="282" customFormat="1" ht="26.4">
      <c r="A12" s="105">
        <v>1.02</v>
      </c>
      <c r="B12" s="106" t="s">
        <v>119</v>
      </c>
      <c r="C12" s="280" t="s">
        <v>120</v>
      </c>
      <c r="D12" s="280">
        <v>1</v>
      </c>
      <c r="E12" s="450"/>
      <c r="F12" s="450"/>
      <c r="G12" s="166">
        <v>3184101.48</v>
      </c>
      <c r="H12" s="110">
        <f t="shared" si="0"/>
        <v>3184101.48</v>
      </c>
      <c r="I12" s="109">
        <f t="shared" si="1"/>
        <v>9.444950660454064E-4</v>
      </c>
      <c r="J12" s="183">
        <v>0</v>
      </c>
      <c r="K12" s="183">
        <v>0</v>
      </c>
      <c r="L12" s="167">
        <f t="shared" ref="L12:L75" si="2">J12*H12</f>
        <v>0</v>
      </c>
      <c r="M12" s="167">
        <f t="shared" ref="M12:M75" si="3">K12*H12</f>
        <v>0</v>
      </c>
      <c r="N12" s="167">
        <f t="shared" ref="N12:N75" si="4">+L12+M12</f>
        <v>0</v>
      </c>
    </row>
    <row r="13" spans="1:28" s="282" customFormat="1" ht="39.6">
      <c r="A13" s="105">
        <v>1.03</v>
      </c>
      <c r="B13" s="106" t="s">
        <v>121</v>
      </c>
      <c r="C13" s="280" t="s">
        <v>122</v>
      </c>
      <c r="D13" s="280">
        <v>50</v>
      </c>
      <c r="E13" s="107" t="s">
        <v>123</v>
      </c>
      <c r="F13" s="280"/>
      <c r="G13" s="166">
        <v>583241.29</v>
      </c>
      <c r="H13" s="110">
        <f t="shared" si="0"/>
        <v>29162064.5</v>
      </c>
      <c r="I13" s="109">
        <f t="shared" si="1"/>
        <v>8.6502978026780416E-3</v>
      </c>
      <c r="J13" s="183">
        <v>1</v>
      </c>
      <c r="K13" s="183">
        <v>0</v>
      </c>
      <c r="L13" s="167">
        <f t="shared" si="2"/>
        <v>29162064.5</v>
      </c>
      <c r="M13" s="167">
        <f t="shared" si="3"/>
        <v>0</v>
      </c>
      <c r="N13" s="167">
        <f t="shared" si="4"/>
        <v>29162064.5</v>
      </c>
    </row>
    <row r="14" spans="1:28" s="282" customFormat="1" ht="39.6">
      <c r="A14" s="105">
        <v>1.04</v>
      </c>
      <c r="B14" s="106" t="s">
        <v>124</v>
      </c>
      <c r="C14" s="280" t="s">
        <v>122</v>
      </c>
      <c r="D14" s="280">
        <v>10</v>
      </c>
      <c r="E14" s="107" t="s">
        <v>123</v>
      </c>
      <c r="F14" s="280"/>
      <c r="G14" s="166">
        <v>610255.48</v>
      </c>
      <c r="H14" s="110">
        <f t="shared" si="0"/>
        <v>6102554.7999999998</v>
      </c>
      <c r="I14" s="109">
        <f t="shared" si="1"/>
        <v>1.8101913318641187E-3</v>
      </c>
      <c r="J14" s="183">
        <v>1</v>
      </c>
      <c r="K14" s="183">
        <v>0</v>
      </c>
      <c r="L14" s="167">
        <f t="shared" si="2"/>
        <v>6102554.7999999998</v>
      </c>
      <c r="M14" s="167">
        <f t="shared" si="3"/>
        <v>0</v>
      </c>
      <c r="N14" s="167">
        <f t="shared" si="4"/>
        <v>6102554.7999999998</v>
      </c>
    </row>
    <row r="15" spans="1:28" s="282" customFormat="1" ht="39.6">
      <c r="A15" s="105">
        <v>1.05</v>
      </c>
      <c r="B15" s="106" t="s">
        <v>125</v>
      </c>
      <c r="C15" s="280" t="s">
        <v>117</v>
      </c>
      <c r="D15" s="280">
        <v>1</v>
      </c>
      <c r="E15" s="454" t="s">
        <v>126</v>
      </c>
      <c r="F15" s="454"/>
      <c r="G15" s="166">
        <v>29298416.440000001</v>
      </c>
      <c r="H15" s="110">
        <f t="shared" si="0"/>
        <v>29298416.440000001</v>
      </c>
      <c r="I15" s="109">
        <f t="shared" si="1"/>
        <v>8.690743666412171E-3</v>
      </c>
      <c r="J15" s="183">
        <v>0.9</v>
      </c>
      <c r="K15" s="183">
        <v>0.1</v>
      </c>
      <c r="L15" s="167">
        <f t="shared" si="2"/>
        <v>26368574.796</v>
      </c>
      <c r="M15" s="167">
        <f t="shared" si="3"/>
        <v>2929841.6440000003</v>
      </c>
      <c r="N15" s="167">
        <f t="shared" si="4"/>
        <v>29298416.440000001</v>
      </c>
    </row>
    <row r="16" spans="1:28" s="282" customFormat="1" ht="52.8">
      <c r="A16" s="105">
        <v>1.06</v>
      </c>
      <c r="B16" s="106" t="s">
        <v>127</v>
      </c>
      <c r="C16" s="280" t="s">
        <v>117</v>
      </c>
      <c r="D16" s="280">
        <v>1</v>
      </c>
      <c r="E16" s="107" t="s">
        <v>118</v>
      </c>
      <c r="F16" s="280"/>
      <c r="G16" s="166">
        <v>6736645.1299999999</v>
      </c>
      <c r="H16" s="108">
        <f t="shared" si="0"/>
        <v>6736645.1299999999</v>
      </c>
      <c r="I16" s="109">
        <f t="shared" si="1"/>
        <v>1.9982805595077377E-3</v>
      </c>
      <c r="J16" s="183">
        <v>1</v>
      </c>
      <c r="K16" s="183">
        <v>0</v>
      </c>
      <c r="L16" s="167">
        <f t="shared" si="2"/>
        <v>6736645.1299999999</v>
      </c>
      <c r="M16" s="167">
        <f t="shared" si="3"/>
        <v>0</v>
      </c>
      <c r="N16" s="167">
        <f t="shared" si="4"/>
        <v>6736645.1299999999</v>
      </c>
    </row>
    <row r="17" spans="1:14" s="282" customFormat="1" ht="39.6">
      <c r="A17" s="105">
        <v>1.07</v>
      </c>
      <c r="B17" s="106" t="s">
        <v>128</v>
      </c>
      <c r="C17" s="280" t="s">
        <v>120</v>
      </c>
      <c r="D17" s="280">
        <v>1</v>
      </c>
      <c r="E17" s="450"/>
      <c r="F17" s="450"/>
      <c r="G17" s="166">
        <v>457968</v>
      </c>
      <c r="H17" s="110">
        <f t="shared" si="0"/>
        <v>457968</v>
      </c>
      <c r="I17" s="109">
        <f t="shared" si="1"/>
        <v>1.3584633502531542E-4</v>
      </c>
      <c r="J17" s="183">
        <v>1</v>
      </c>
      <c r="K17" s="183">
        <v>0</v>
      </c>
      <c r="L17" s="167">
        <f t="shared" si="2"/>
        <v>457968</v>
      </c>
      <c r="M17" s="167">
        <f t="shared" si="3"/>
        <v>0</v>
      </c>
      <c r="N17" s="167">
        <f t="shared" si="4"/>
        <v>457968</v>
      </c>
    </row>
    <row r="18" spans="1:14" s="282" customFormat="1" ht="52.8">
      <c r="A18" s="105">
        <v>1.08</v>
      </c>
      <c r="B18" s="106" t="s">
        <v>129</v>
      </c>
      <c r="C18" s="280" t="s">
        <v>122</v>
      </c>
      <c r="D18" s="280">
        <v>10</v>
      </c>
      <c r="E18" s="107" t="s">
        <v>123</v>
      </c>
      <c r="F18" s="280"/>
      <c r="G18" s="166">
        <v>248665.17</v>
      </c>
      <c r="H18" s="110">
        <f t="shared" si="0"/>
        <v>2486651.7000000002</v>
      </c>
      <c r="I18" s="109">
        <f t="shared" si="1"/>
        <v>7.3761162336554115E-4</v>
      </c>
      <c r="J18" s="183">
        <v>1</v>
      </c>
      <c r="K18" s="183">
        <v>0</v>
      </c>
      <c r="L18" s="167">
        <f t="shared" si="2"/>
        <v>2486651.7000000002</v>
      </c>
      <c r="M18" s="167">
        <f t="shared" si="3"/>
        <v>0</v>
      </c>
      <c r="N18" s="167">
        <f t="shared" si="4"/>
        <v>2486651.7000000002</v>
      </c>
    </row>
    <row r="19" spans="1:14" s="282" customFormat="1" ht="51" customHeight="1">
      <c r="A19" s="105">
        <v>1.0900000000000001</v>
      </c>
      <c r="B19" s="106" t="s">
        <v>130</v>
      </c>
      <c r="C19" s="280" t="s">
        <v>117</v>
      </c>
      <c r="D19" s="280">
        <v>1</v>
      </c>
      <c r="E19" s="454" t="s">
        <v>131</v>
      </c>
      <c r="F19" s="454"/>
      <c r="G19" s="166">
        <v>109091236.06</v>
      </c>
      <c r="H19" s="108">
        <f t="shared" si="0"/>
        <v>109091236.06</v>
      </c>
      <c r="I19" s="109">
        <f t="shared" si="1"/>
        <v>3.2359563554948227E-2</v>
      </c>
      <c r="J19" s="183">
        <v>1</v>
      </c>
      <c r="K19" s="183">
        <v>0</v>
      </c>
      <c r="L19" s="184">
        <f t="shared" si="2"/>
        <v>109091236.06</v>
      </c>
      <c r="M19" s="167">
        <f t="shared" si="3"/>
        <v>0</v>
      </c>
      <c r="N19" s="167">
        <f t="shared" si="4"/>
        <v>109091236.06</v>
      </c>
    </row>
    <row r="20" spans="1:14" s="282" customFormat="1" ht="25.5" customHeight="1">
      <c r="A20" s="111">
        <v>1.1000000000000001</v>
      </c>
      <c r="B20" s="106" t="s">
        <v>132</v>
      </c>
      <c r="C20" s="280" t="s">
        <v>120</v>
      </c>
      <c r="D20" s="280">
        <v>1</v>
      </c>
      <c r="E20" s="107"/>
      <c r="F20" s="280"/>
      <c r="G20" s="166">
        <v>5181750</v>
      </c>
      <c r="H20" s="110">
        <f t="shared" si="0"/>
        <v>5181750</v>
      </c>
      <c r="I20" s="109">
        <f t="shared" si="1"/>
        <v>1.5370544372476421E-3</v>
      </c>
      <c r="J20" s="183">
        <v>0.8</v>
      </c>
      <c r="K20" s="183">
        <v>0.1</v>
      </c>
      <c r="L20" s="184">
        <f t="shared" si="2"/>
        <v>4145400</v>
      </c>
      <c r="M20" s="167">
        <f t="shared" si="3"/>
        <v>518175</v>
      </c>
      <c r="N20" s="167">
        <f t="shared" si="4"/>
        <v>4663575</v>
      </c>
    </row>
    <row r="21" spans="1:14" s="217" customFormat="1" ht="39.6">
      <c r="A21" s="236">
        <v>1.1100000000000001</v>
      </c>
      <c r="B21" s="237" t="s">
        <v>133</v>
      </c>
      <c r="C21" s="281" t="s">
        <v>122</v>
      </c>
      <c r="D21" s="281">
        <v>1500</v>
      </c>
      <c r="E21" s="455" t="s">
        <v>123</v>
      </c>
      <c r="F21" s="455"/>
      <c r="G21" s="238">
        <v>221394.36</v>
      </c>
      <c r="H21" s="239">
        <f t="shared" si="0"/>
        <v>332091540</v>
      </c>
      <c r="I21" s="240">
        <f t="shared" si="1"/>
        <v>9.8507796618787641E-2</v>
      </c>
      <c r="J21" s="183">
        <v>1</v>
      </c>
      <c r="K21" s="183">
        <v>0</v>
      </c>
      <c r="L21" s="184">
        <f t="shared" si="2"/>
        <v>332091540</v>
      </c>
      <c r="M21" s="184">
        <f t="shared" si="3"/>
        <v>0</v>
      </c>
      <c r="N21" s="184">
        <f t="shared" si="4"/>
        <v>332091540</v>
      </c>
    </row>
    <row r="22" spans="1:14" s="282" customFormat="1" ht="31.5" customHeight="1">
      <c r="A22" s="105">
        <v>1.1200000000000001</v>
      </c>
      <c r="B22" s="112" t="s">
        <v>134</v>
      </c>
      <c r="C22" s="280" t="s">
        <v>122</v>
      </c>
      <c r="D22" s="280">
        <v>1500</v>
      </c>
      <c r="E22" s="107"/>
      <c r="F22" s="280"/>
      <c r="G22" s="166">
        <v>28065.55</v>
      </c>
      <c r="H22" s="110">
        <f t="shared" si="0"/>
        <v>42098325</v>
      </c>
      <c r="I22" s="109">
        <f t="shared" si="1"/>
        <v>1.2487560619856872E-2</v>
      </c>
      <c r="J22" s="183">
        <v>0</v>
      </c>
      <c r="K22" s="183">
        <v>0</v>
      </c>
      <c r="L22" s="184">
        <f t="shared" si="2"/>
        <v>0</v>
      </c>
      <c r="M22" s="167">
        <f t="shared" si="3"/>
        <v>0</v>
      </c>
      <c r="N22" s="167">
        <f t="shared" si="4"/>
        <v>0</v>
      </c>
    </row>
    <row r="23" spans="1:14" s="282" customFormat="1" ht="26.4">
      <c r="A23" s="105">
        <v>1.1299999999999999</v>
      </c>
      <c r="B23" s="112" t="s">
        <v>135</v>
      </c>
      <c r="C23" s="280" t="s">
        <v>120</v>
      </c>
      <c r="D23" s="280">
        <v>1</v>
      </c>
      <c r="E23" s="450"/>
      <c r="F23" s="450"/>
      <c r="G23" s="166">
        <v>11335695</v>
      </c>
      <c r="H23" s="110">
        <f t="shared" si="0"/>
        <v>11335695</v>
      </c>
      <c r="I23" s="109">
        <f t="shared" si="1"/>
        <v>3.3624895641503182E-3</v>
      </c>
      <c r="J23" s="183">
        <v>0.2</v>
      </c>
      <c r="K23" s="183">
        <v>0</v>
      </c>
      <c r="L23" s="184">
        <f t="shared" si="2"/>
        <v>2267139</v>
      </c>
      <c r="M23" s="167">
        <f t="shared" si="3"/>
        <v>0</v>
      </c>
      <c r="N23" s="167">
        <f t="shared" si="4"/>
        <v>2267139</v>
      </c>
    </row>
    <row r="24" spans="1:14" s="282" customFormat="1" ht="13.8">
      <c r="A24" s="105"/>
      <c r="B24" s="99" t="s">
        <v>136</v>
      </c>
      <c r="C24" s="280"/>
      <c r="D24" s="280"/>
      <c r="E24" s="107"/>
      <c r="F24" s="280"/>
      <c r="G24" s="166"/>
      <c r="H24" s="110"/>
      <c r="I24" s="109"/>
      <c r="J24" s="183"/>
      <c r="K24" s="183"/>
      <c r="L24" s="184">
        <f t="shared" si="2"/>
        <v>0</v>
      </c>
      <c r="M24" s="167"/>
      <c r="N24" s="167"/>
    </row>
    <row r="25" spans="1:14" s="282" customFormat="1" ht="86.25" customHeight="1">
      <c r="A25" s="105">
        <v>1.1399999999999999</v>
      </c>
      <c r="B25" s="106" t="s">
        <v>116</v>
      </c>
      <c r="C25" s="280" t="s">
        <v>117</v>
      </c>
      <c r="D25" s="280">
        <v>1</v>
      </c>
      <c r="E25" s="107" t="s">
        <v>118</v>
      </c>
      <c r="F25" s="280"/>
      <c r="G25" s="166">
        <v>16039913.869999999</v>
      </c>
      <c r="H25" s="108">
        <f t="shared" ref="H25:H44" si="5">+G25*D25</f>
        <v>16039913.869999999</v>
      </c>
      <c r="I25" s="109">
        <f t="shared" si="1"/>
        <v>4.7578946855702225E-3</v>
      </c>
      <c r="J25" s="183">
        <v>0</v>
      </c>
      <c r="K25" s="183">
        <v>0</v>
      </c>
      <c r="L25" s="184">
        <f t="shared" si="2"/>
        <v>0</v>
      </c>
      <c r="M25" s="167">
        <f t="shared" si="3"/>
        <v>0</v>
      </c>
      <c r="N25" s="167">
        <f t="shared" si="4"/>
        <v>0</v>
      </c>
    </row>
    <row r="26" spans="1:14" s="282" customFormat="1" ht="26.4">
      <c r="A26" s="105">
        <v>1.1499999999999999</v>
      </c>
      <c r="B26" s="106" t="s">
        <v>137</v>
      </c>
      <c r="C26" s="280" t="s">
        <v>120</v>
      </c>
      <c r="D26" s="280">
        <v>1</v>
      </c>
      <c r="E26" s="450"/>
      <c r="F26" s="450"/>
      <c r="G26" s="166">
        <v>3231477.48</v>
      </c>
      <c r="H26" s="110">
        <f t="shared" si="5"/>
        <v>3231477.48</v>
      </c>
      <c r="I26" s="109">
        <f t="shared" si="1"/>
        <v>9.5854813518595622E-4</v>
      </c>
      <c r="J26" s="183">
        <v>0</v>
      </c>
      <c r="K26" s="183">
        <v>0</v>
      </c>
      <c r="L26" s="184">
        <f t="shared" si="2"/>
        <v>0</v>
      </c>
      <c r="M26" s="167">
        <f t="shared" si="3"/>
        <v>0</v>
      </c>
      <c r="N26" s="167">
        <f t="shared" si="4"/>
        <v>0</v>
      </c>
    </row>
    <row r="27" spans="1:14" s="282" customFormat="1" ht="39.6">
      <c r="A27" s="105">
        <v>1.1599999999999999</v>
      </c>
      <c r="B27" s="106" t="s">
        <v>138</v>
      </c>
      <c r="C27" s="280" t="s">
        <v>122</v>
      </c>
      <c r="D27" s="280">
        <v>15</v>
      </c>
      <c r="E27" s="107" t="s">
        <v>123</v>
      </c>
      <c r="F27" s="280"/>
      <c r="G27" s="166">
        <v>614677.24</v>
      </c>
      <c r="H27" s="110">
        <f t="shared" si="5"/>
        <v>9220158.5999999996</v>
      </c>
      <c r="I27" s="109">
        <f t="shared" si="1"/>
        <v>2.7349612945929479E-3</v>
      </c>
      <c r="J27" s="183">
        <v>1</v>
      </c>
      <c r="K27" s="183">
        <v>0</v>
      </c>
      <c r="L27" s="184">
        <f t="shared" si="2"/>
        <v>9220158.5999999996</v>
      </c>
      <c r="M27" s="167">
        <f t="shared" si="3"/>
        <v>0</v>
      </c>
      <c r="N27" s="167">
        <f t="shared" si="4"/>
        <v>9220158.5999999996</v>
      </c>
    </row>
    <row r="28" spans="1:14" s="282" customFormat="1" ht="39.6">
      <c r="A28" s="105">
        <v>1.17</v>
      </c>
      <c r="B28" s="106" t="s">
        <v>139</v>
      </c>
      <c r="C28" s="280" t="s">
        <v>117</v>
      </c>
      <c r="D28" s="280">
        <v>1</v>
      </c>
      <c r="E28" s="454" t="s">
        <v>126</v>
      </c>
      <c r="F28" s="454"/>
      <c r="G28" s="166">
        <v>34672242.810000002</v>
      </c>
      <c r="H28" s="110">
        <f t="shared" si="5"/>
        <v>34672242.810000002</v>
      </c>
      <c r="I28" s="109">
        <f t="shared" si="1"/>
        <v>1.028477341833129E-2</v>
      </c>
      <c r="J28" s="183">
        <v>0.9</v>
      </c>
      <c r="K28" s="297">
        <v>0.1</v>
      </c>
      <c r="L28" s="184">
        <f t="shared" si="2"/>
        <v>31205018.529000003</v>
      </c>
      <c r="M28" s="167">
        <f t="shared" si="3"/>
        <v>3467224.2810000004</v>
      </c>
      <c r="N28" s="167">
        <f t="shared" si="4"/>
        <v>34672242.810000002</v>
      </c>
    </row>
    <row r="29" spans="1:14" s="282" customFormat="1" ht="52.8">
      <c r="A29" s="105">
        <v>1.18</v>
      </c>
      <c r="B29" s="106" t="s">
        <v>140</v>
      </c>
      <c r="C29" s="280" t="s">
        <v>117</v>
      </c>
      <c r="D29" s="280">
        <v>1</v>
      </c>
      <c r="E29" s="107" t="s">
        <v>118</v>
      </c>
      <c r="F29" s="280"/>
      <c r="G29" s="166">
        <v>6736645.1299999999</v>
      </c>
      <c r="H29" s="108">
        <f t="shared" si="5"/>
        <v>6736645.1299999999</v>
      </c>
      <c r="I29" s="109">
        <f t="shared" si="1"/>
        <v>1.9982805595077377E-3</v>
      </c>
      <c r="J29" s="183">
        <v>1</v>
      </c>
      <c r="K29" s="183">
        <v>0</v>
      </c>
      <c r="L29" s="167">
        <f t="shared" si="2"/>
        <v>6736645.1299999999</v>
      </c>
      <c r="M29" s="167">
        <f t="shared" si="3"/>
        <v>0</v>
      </c>
      <c r="N29" s="167">
        <f t="shared" si="4"/>
        <v>6736645.1299999999</v>
      </c>
    </row>
    <row r="30" spans="1:14" s="282" customFormat="1" ht="39.6">
      <c r="A30" s="105">
        <v>1.19</v>
      </c>
      <c r="B30" s="106" t="s">
        <v>141</v>
      </c>
      <c r="C30" s="280" t="s">
        <v>120</v>
      </c>
      <c r="D30" s="280">
        <v>1</v>
      </c>
      <c r="E30" s="450"/>
      <c r="F30" s="450"/>
      <c r="G30" s="166">
        <v>510318.48</v>
      </c>
      <c r="H30" s="110">
        <f t="shared" si="5"/>
        <v>510318.48</v>
      </c>
      <c r="I30" s="109">
        <f t="shared" si="1"/>
        <v>1.5137497642562302E-4</v>
      </c>
      <c r="J30" s="183">
        <v>1</v>
      </c>
      <c r="K30" s="183">
        <v>0</v>
      </c>
      <c r="L30" s="167">
        <f t="shared" si="2"/>
        <v>510318.48</v>
      </c>
      <c r="M30" s="167">
        <f t="shared" si="3"/>
        <v>0</v>
      </c>
      <c r="N30" s="167">
        <f t="shared" si="4"/>
        <v>510318.48</v>
      </c>
    </row>
    <row r="31" spans="1:14" s="282" customFormat="1" ht="52.8">
      <c r="A31" s="111">
        <v>1.2</v>
      </c>
      <c r="B31" s="106" t="s">
        <v>142</v>
      </c>
      <c r="C31" s="280" t="s">
        <v>122</v>
      </c>
      <c r="D31" s="280">
        <v>10</v>
      </c>
      <c r="E31" s="107" t="s">
        <v>123</v>
      </c>
      <c r="F31" s="280"/>
      <c r="G31" s="166">
        <v>248665.17</v>
      </c>
      <c r="H31" s="110">
        <f t="shared" si="5"/>
        <v>2486651.7000000002</v>
      </c>
      <c r="I31" s="109">
        <f t="shared" si="1"/>
        <v>7.3761162336554115E-4</v>
      </c>
      <c r="J31" s="183">
        <v>1</v>
      </c>
      <c r="K31" s="183">
        <v>0</v>
      </c>
      <c r="L31" s="167">
        <f t="shared" si="2"/>
        <v>2486651.7000000002</v>
      </c>
      <c r="M31" s="167">
        <f t="shared" si="3"/>
        <v>0</v>
      </c>
      <c r="N31" s="167">
        <f t="shared" si="4"/>
        <v>2486651.7000000002</v>
      </c>
    </row>
    <row r="32" spans="1:14" s="282" customFormat="1" ht="92.4">
      <c r="A32" s="105">
        <v>1.21</v>
      </c>
      <c r="B32" s="106" t="s">
        <v>143</v>
      </c>
      <c r="C32" s="280" t="s">
        <v>117</v>
      </c>
      <c r="D32" s="280">
        <v>1</v>
      </c>
      <c r="E32" s="107" t="s">
        <v>118</v>
      </c>
      <c r="F32" s="280"/>
      <c r="G32" s="166">
        <v>130201675.69</v>
      </c>
      <c r="H32" s="108">
        <f t="shared" si="5"/>
        <v>130201675.69</v>
      </c>
      <c r="I32" s="109">
        <f t="shared" si="1"/>
        <v>3.8621520404572389E-2</v>
      </c>
      <c r="J32" s="183">
        <v>1</v>
      </c>
      <c r="K32" s="183">
        <v>0</v>
      </c>
      <c r="L32" s="184">
        <f t="shared" si="2"/>
        <v>130201675.69</v>
      </c>
      <c r="M32" s="167">
        <f t="shared" si="3"/>
        <v>0</v>
      </c>
      <c r="N32" s="167">
        <f t="shared" si="4"/>
        <v>130201675.69</v>
      </c>
    </row>
    <row r="33" spans="1:14" s="282" customFormat="1" ht="26.4">
      <c r="A33" s="111">
        <v>1.22</v>
      </c>
      <c r="B33" s="106" t="s">
        <v>144</v>
      </c>
      <c r="C33" s="280" t="s">
        <v>120</v>
      </c>
      <c r="D33" s="280">
        <v>1</v>
      </c>
      <c r="E33" s="107"/>
      <c r="F33" s="280"/>
      <c r="G33" s="166">
        <v>5181750</v>
      </c>
      <c r="H33" s="110">
        <f t="shared" si="5"/>
        <v>5181750</v>
      </c>
      <c r="I33" s="109">
        <f t="shared" si="1"/>
        <v>1.5370544372476421E-3</v>
      </c>
      <c r="J33" s="183">
        <v>0.8</v>
      </c>
      <c r="K33" s="183">
        <v>0.1</v>
      </c>
      <c r="L33" s="184">
        <f t="shared" si="2"/>
        <v>4145400</v>
      </c>
      <c r="M33" s="167">
        <f t="shared" si="3"/>
        <v>518175</v>
      </c>
      <c r="N33" s="167">
        <f t="shared" si="4"/>
        <v>4663575</v>
      </c>
    </row>
    <row r="34" spans="1:14" s="282" customFormat="1" ht="52.8">
      <c r="A34" s="105">
        <v>1.23</v>
      </c>
      <c r="B34" s="106" t="s">
        <v>142</v>
      </c>
      <c r="C34" s="280" t="s">
        <v>122</v>
      </c>
      <c r="D34" s="280">
        <v>10</v>
      </c>
      <c r="E34" s="107" t="s">
        <v>123</v>
      </c>
      <c r="F34" s="280"/>
      <c r="G34" s="166">
        <v>248665.17</v>
      </c>
      <c r="H34" s="110">
        <f t="shared" si="5"/>
        <v>2486651.7000000002</v>
      </c>
      <c r="I34" s="109">
        <f t="shared" si="1"/>
        <v>7.3761162336554115E-4</v>
      </c>
      <c r="J34" s="183">
        <v>1</v>
      </c>
      <c r="K34" s="183">
        <v>0</v>
      </c>
      <c r="L34" s="184">
        <f t="shared" si="2"/>
        <v>2486651.7000000002</v>
      </c>
      <c r="M34" s="167">
        <f t="shared" si="3"/>
        <v>0</v>
      </c>
      <c r="N34" s="167">
        <f t="shared" si="4"/>
        <v>2486651.7000000002</v>
      </c>
    </row>
    <row r="35" spans="1:14" s="282" customFormat="1" ht="26.4">
      <c r="A35" s="105">
        <v>1.24</v>
      </c>
      <c r="B35" s="106" t="s">
        <v>145</v>
      </c>
      <c r="C35" s="280" t="s">
        <v>117</v>
      </c>
      <c r="D35" s="280">
        <v>1</v>
      </c>
      <c r="E35" s="454" t="s">
        <v>118</v>
      </c>
      <c r="F35" s="454"/>
      <c r="G35" s="166">
        <v>13229938</v>
      </c>
      <c r="H35" s="108">
        <f t="shared" si="5"/>
        <v>13229938</v>
      </c>
      <c r="I35" s="109">
        <f t="shared" si="1"/>
        <v>3.9243759169028218E-3</v>
      </c>
      <c r="J35" s="183">
        <v>1</v>
      </c>
      <c r="K35" s="183">
        <v>0</v>
      </c>
      <c r="L35" s="184">
        <f t="shared" si="2"/>
        <v>13229938</v>
      </c>
      <c r="M35" s="167">
        <f t="shared" si="3"/>
        <v>0</v>
      </c>
      <c r="N35" s="167">
        <f t="shared" si="4"/>
        <v>13229938</v>
      </c>
    </row>
    <row r="36" spans="1:14" s="282" customFormat="1" ht="18.75" customHeight="1">
      <c r="A36" s="105">
        <v>1.25</v>
      </c>
      <c r="B36" s="112" t="s">
        <v>146</v>
      </c>
      <c r="C36" s="280" t="s">
        <v>120</v>
      </c>
      <c r="D36" s="280">
        <v>1</v>
      </c>
      <c r="E36" s="107"/>
      <c r="F36" s="280"/>
      <c r="G36" s="166">
        <v>1969065</v>
      </c>
      <c r="H36" s="110">
        <f t="shared" si="5"/>
        <v>1969065</v>
      </c>
      <c r="I36" s="109">
        <f t="shared" si="1"/>
        <v>5.8408068615410408E-4</v>
      </c>
      <c r="J36" s="183">
        <v>1</v>
      </c>
      <c r="K36" s="183">
        <v>0</v>
      </c>
      <c r="L36" s="184">
        <f t="shared" si="2"/>
        <v>1969065</v>
      </c>
      <c r="M36" s="167">
        <f t="shared" si="3"/>
        <v>0</v>
      </c>
      <c r="N36" s="167">
        <f t="shared" si="4"/>
        <v>1969065</v>
      </c>
    </row>
    <row r="37" spans="1:14" s="282" customFormat="1" ht="37.5" customHeight="1">
      <c r="A37" s="105">
        <v>1.26</v>
      </c>
      <c r="B37" s="113" t="s">
        <v>147</v>
      </c>
      <c r="C37" s="280" t="s">
        <v>117</v>
      </c>
      <c r="D37" s="280">
        <v>1</v>
      </c>
      <c r="E37" s="107" t="s">
        <v>118</v>
      </c>
      <c r="F37" s="280"/>
      <c r="G37" s="166">
        <v>31763417.350000001</v>
      </c>
      <c r="H37" s="108">
        <f t="shared" si="5"/>
        <v>31763417.350000001</v>
      </c>
      <c r="I37" s="109">
        <f t="shared" si="1"/>
        <v>9.4219330496388767E-3</v>
      </c>
      <c r="J37" s="183">
        <v>1</v>
      </c>
      <c r="K37" s="183">
        <v>0</v>
      </c>
      <c r="L37" s="184">
        <f t="shared" si="2"/>
        <v>31763417.350000001</v>
      </c>
      <c r="M37" s="167">
        <f t="shared" si="3"/>
        <v>0</v>
      </c>
      <c r="N37" s="167">
        <f t="shared" si="4"/>
        <v>31763417.350000001</v>
      </c>
    </row>
    <row r="38" spans="1:14" s="282" customFormat="1" ht="26.4">
      <c r="A38" s="105">
        <v>1.27</v>
      </c>
      <c r="B38" s="112" t="s">
        <v>144</v>
      </c>
      <c r="C38" s="280" t="s">
        <v>120</v>
      </c>
      <c r="D38" s="280">
        <v>1</v>
      </c>
      <c r="E38" s="107"/>
      <c r="F38" s="280"/>
      <c r="G38" s="166">
        <v>3738953.4</v>
      </c>
      <c r="H38" s="110">
        <f t="shared" si="5"/>
        <v>3738953.4</v>
      </c>
      <c r="I38" s="109">
        <f t="shared" si="1"/>
        <v>1.1090799274631462E-3</v>
      </c>
      <c r="J38" s="183">
        <v>0.8</v>
      </c>
      <c r="K38" s="183">
        <v>0.1</v>
      </c>
      <c r="L38" s="184">
        <f t="shared" si="2"/>
        <v>2991162.72</v>
      </c>
      <c r="M38" s="167">
        <f t="shared" si="3"/>
        <v>373895.34</v>
      </c>
      <c r="N38" s="167">
        <f t="shared" si="4"/>
        <v>3365058.06</v>
      </c>
    </row>
    <row r="39" spans="1:14" s="282" customFormat="1" ht="39.6">
      <c r="A39" s="105">
        <v>1.28</v>
      </c>
      <c r="B39" s="113" t="s">
        <v>148</v>
      </c>
      <c r="C39" s="280" t="s">
        <v>117</v>
      </c>
      <c r="D39" s="280">
        <v>1</v>
      </c>
      <c r="E39" s="107" t="s">
        <v>118</v>
      </c>
      <c r="F39" s="99"/>
      <c r="G39" s="166">
        <v>31763417.350000001</v>
      </c>
      <c r="H39" s="108">
        <f t="shared" si="5"/>
        <v>31763417.350000001</v>
      </c>
      <c r="I39" s="109">
        <f t="shared" si="1"/>
        <v>9.4219330496388767E-3</v>
      </c>
      <c r="J39" s="183">
        <v>1</v>
      </c>
      <c r="K39" s="183">
        <v>0</v>
      </c>
      <c r="L39" s="184">
        <f t="shared" si="2"/>
        <v>31763417.350000001</v>
      </c>
      <c r="M39" s="167">
        <f t="shared" si="3"/>
        <v>0</v>
      </c>
      <c r="N39" s="167">
        <f t="shared" si="4"/>
        <v>31763417.350000001</v>
      </c>
    </row>
    <row r="40" spans="1:14" s="282" customFormat="1" ht="26.4">
      <c r="A40" s="105">
        <v>1.29</v>
      </c>
      <c r="B40" s="112" t="s">
        <v>144</v>
      </c>
      <c r="C40" s="280" t="s">
        <v>120</v>
      </c>
      <c r="D40" s="280">
        <v>1</v>
      </c>
      <c r="E40" s="107"/>
      <c r="F40" s="280"/>
      <c r="G40" s="166">
        <v>3592087.8</v>
      </c>
      <c r="H40" s="110">
        <f t="shared" si="5"/>
        <v>3592087.8</v>
      </c>
      <c r="I40" s="109">
        <f t="shared" si="1"/>
        <v>1.0655154131274417E-3</v>
      </c>
      <c r="J40" s="183">
        <v>0.8</v>
      </c>
      <c r="K40" s="183">
        <v>0.1</v>
      </c>
      <c r="L40" s="184">
        <f t="shared" si="2"/>
        <v>2873670.24</v>
      </c>
      <c r="M40" s="167">
        <f t="shared" si="3"/>
        <v>359208.78</v>
      </c>
      <c r="N40" s="167">
        <f t="shared" si="4"/>
        <v>3232879.0200000005</v>
      </c>
    </row>
    <row r="41" spans="1:14" s="282" customFormat="1" ht="39.6">
      <c r="A41" s="111">
        <v>1.3</v>
      </c>
      <c r="B41" s="114" t="s">
        <v>149</v>
      </c>
      <c r="C41" s="280" t="s">
        <v>122</v>
      </c>
      <c r="D41" s="280">
        <v>1500</v>
      </c>
      <c r="E41" s="107" t="s">
        <v>123</v>
      </c>
      <c r="F41" s="280"/>
      <c r="G41" s="166">
        <v>160537.32999999999</v>
      </c>
      <c r="H41" s="110">
        <f t="shared" si="5"/>
        <v>240805994.99999997</v>
      </c>
      <c r="I41" s="109">
        <f t="shared" si="1"/>
        <v>7.1429907488895356E-2</v>
      </c>
      <c r="J41" s="183">
        <v>1</v>
      </c>
      <c r="K41" s="183">
        <v>0</v>
      </c>
      <c r="L41" s="184">
        <f t="shared" si="2"/>
        <v>240805994.99999997</v>
      </c>
      <c r="M41" s="167">
        <f t="shared" si="3"/>
        <v>0</v>
      </c>
      <c r="N41" s="167">
        <f t="shared" si="4"/>
        <v>240805994.99999997</v>
      </c>
    </row>
    <row r="42" spans="1:14" s="282" customFormat="1" ht="36.75" customHeight="1">
      <c r="A42" s="105">
        <v>1.31</v>
      </c>
      <c r="B42" s="112" t="s">
        <v>150</v>
      </c>
      <c r="C42" s="280" t="s">
        <v>122</v>
      </c>
      <c r="D42" s="280">
        <v>1500</v>
      </c>
      <c r="E42" s="107"/>
      <c r="F42" s="280"/>
      <c r="G42" s="166">
        <v>14805</v>
      </c>
      <c r="H42" s="110">
        <f t="shared" si="5"/>
        <v>22207500</v>
      </c>
      <c r="I42" s="109">
        <f t="shared" si="1"/>
        <v>6.5873761596327522E-3</v>
      </c>
      <c r="J42" s="183">
        <v>0</v>
      </c>
      <c r="K42" s="183">
        <v>0</v>
      </c>
      <c r="L42" s="167">
        <f t="shared" si="2"/>
        <v>0</v>
      </c>
      <c r="M42" s="167">
        <f t="shared" si="3"/>
        <v>0</v>
      </c>
      <c r="N42" s="167">
        <f t="shared" si="4"/>
        <v>0</v>
      </c>
    </row>
    <row r="43" spans="1:14" s="282" customFormat="1" ht="57.75" customHeight="1">
      <c r="A43" s="111">
        <v>1.32</v>
      </c>
      <c r="B43" s="114" t="s">
        <v>151</v>
      </c>
      <c r="C43" s="280" t="s">
        <v>122</v>
      </c>
      <c r="D43" s="280">
        <v>2500</v>
      </c>
      <c r="E43" s="107" t="s">
        <v>123</v>
      </c>
      <c r="F43" s="280"/>
      <c r="G43" s="166">
        <v>160537.32999999999</v>
      </c>
      <c r="H43" s="110">
        <f t="shared" si="5"/>
        <v>401343324.99999994</v>
      </c>
      <c r="I43" s="109">
        <f t="shared" si="1"/>
        <v>0.11904984581482558</v>
      </c>
      <c r="J43" s="183">
        <v>0.8</v>
      </c>
      <c r="K43" s="183">
        <v>0</v>
      </c>
      <c r="L43" s="167">
        <f t="shared" si="2"/>
        <v>321074659.99999994</v>
      </c>
      <c r="M43" s="167">
        <f t="shared" si="3"/>
        <v>0</v>
      </c>
      <c r="N43" s="167">
        <f t="shared" si="4"/>
        <v>321074659.99999994</v>
      </c>
    </row>
    <row r="44" spans="1:14" s="282" customFormat="1" ht="26.4">
      <c r="A44" s="105">
        <v>1.33</v>
      </c>
      <c r="B44" s="112" t="s">
        <v>150</v>
      </c>
      <c r="C44" s="280" t="s">
        <v>122</v>
      </c>
      <c r="D44" s="280">
        <v>2500</v>
      </c>
      <c r="E44" s="107"/>
      <c r="F44" s="280"/>
      <c r="G44" s="166">
        <v>14805</v>
      </c>
      <c r="H44" s="110">
        <f t="shared" si="5"/>
        <v>37012500</v>
      </c>
      <c r="I44" s="109">
        <f t="shared" si="1"/>
        <v>1.0978960266054587E-2</v>
      </c>
      <c r="J44" s="183">
        <v>0</v>
      </c>
      <c r="K44" s="183">
        <v>0</v>
      </c>
      <c r="L44" s="167">
        <f t="shared" si="2"/>
        <v>0</v>
      </c>
      <c r="M44" s="167">
        <f t="shared" si="3"/>
        <v>0</v>
      </c>
      <c r="N44" s="167">
        <f t="shared" si="4"/>
        <v>0</v>
      </c>
    </row>
    <row r="45" spans="1:14" s="282" customFormat="1" ht="13.8">
      <c r="A45" s="105"/>
      <c r="B45" s="99" t="s">
        <v>152</v>
      </c>
      <c r="C45" s="280"/>
      <c r="D45" s="280"/>
      <c r="E45" s="107"/>
      <c r="F45" s="280"/>
      <c r="G45" s="166">
        <v>0</v>
      </c>
      <c r="H45" s="110"/>
      <c r="I45" s="115"/>
      <c r="J45" s="183"/>
      <c r="K45" s="183"/>
      <c r="L45" s="167">
        <f t="shared" si="2"/>
        <v>0</v>
      </c>
      <c r="M45" s="167"/>
      <c r="N45" s="167">
        <f t="shared" si="4"/>
        <v>0</v>
      </c>
    </row>
    <row r="46" spans="1:14" s="282" customFormat="1" ht="13.8">
      <c r="A46" s="105"/>
      <c r="B46" s="99" t="s">
        <v>153</v>
      </c>
      <c r="C46" s="280"/>
      <c r="D46" s="280"/>
      <c r="E46" s="107"/>
      <c r="F46" s="280"/>
      <c r="G46" s="166">
        <v>0</v>
      </c>
      <c r="H46" s="110"/>
      <c r="I46" s="115"/>
      <c r="J46" s="183"/>
      <c r="K46" s="183"/>
      <c r="L46" s="167">
        <f t="shared" si="2"/>
        <v>0</v>
      </c>
      <c r="M46" s="167"/>
      <c r="N46" s="167">
        <f t="shared" si="4"/>
        <v>0</v>
      </c>
    </row>
    <row r="47" spans="1:14" s="282" customFormat="1" ht="26.4">
      <c r="A47" s="105">
        <v>1.34</v>
      </c>
      <c r="B47" s="106" t="s">
        <v>145</v>
      </c>
      <c r="C47" s="280" t="s">
        <v>117</v>
      </c>
      <c r="D47" s="280">
        <v>1</v>
      </c>
      <c r="E47" s="107" t="s">
        <v>118</v>
      </c>
      <c r="F47" s="280"/>
      <c r="G47" s="166">
        <v>13229938</v>
      </c>
      <c r="H47" s="108">
        <f t="shared" ref="H47:H56" si="6">+G47*D47</f>
        <v>13229938</v>
      </c>
      <c r="I47" s="109">
        <f t="shared" ref="I47:I73" si="7">+H47/$H$103</f>
        <v>3.9243759169028218E-3</v>
      </c>
      <c r="J47" s="183">
        <v>1</v>
      </c>
      <c r="K47" s="183">
        <v>0</v>
      </c>
      <c r="L47" s="167">
        <f t="shared" si="2"/>
        <v>13229938</v>
      </c>
      <c r="M47" s="167">
        <f t="shared" si="3"/>
        <v>0</v>
      </c>
      <c r="N47" s="167">
        <f t="shared" si="4"/>
        <v>13229938</v>
      </c>
    </row>
    <row r="48" spans="1:14" s="282" customFormat="1" ht="39.6">
      <c r="A48" s="105">
        <v>1.35</v>
      </c>
      <c r="B48" s="112" t="s">
        <v>154</v>
      </c>
      <c r="C48" s="280" t="s">
        <v>120</v>
      </c>
      <c r="D48" s="280">
        <v>1</v>
      </c>
      <c r="E48" s="107"/>
      <c r="F48" s="280"/>
      <c r="G48" s="166">
        <v>2579425.7999999998</v>
      </c>
      <c r="H48" s="110">
        <f t="shared" si="6"/>
        <v>2579425.7999999998</v>
      </c>
      <c r="I48" s="109">
        <f t="shared" si="7"/>
        <v>7.6513106024818812E-4</v>
      </c>
      <c r="J48" s="183">
        <v>0</v>
      </c>
      <c r="K48" s="183">
        <v>0</v>
      </c>
      <c r="L48" s="167">
        <f t="shared" si="2"/>
        <v>0</v>
      </c>
      <c r="M48" s="167">
        <f t="shared" si="3"/>
        <v>0</v>
      </c>
      <c r="N48" s="167">
        <f t="shared" si="4"/>
        <v>0</v>
      </c>
    </row>
    <row r="49" spans="1:14" s="282" customFormat="1" ht="39.6">
      <c r="A49" s="105">
        <v>1.36</v>
      </c>
      <c r="B49" s="113" t="s">
        <v>155</v>
      </c>
      <c r="C49" s="280" t="s">
        <v>117</v>
      </c>
      <c r="D49" s="280">
        <v>1</v>
      </c>
      <c r="E49" s="107" t="s">
        <v>118</v>
      </c>
      <c r="F49" s="280"/>
      <c r="G49" s="166">
        <v>31763417.350000001</v>
      </c>
      <c r="H49" s="108">
        <f t="shared" si="6"/>
        <v>31763417.350000001</v>
      </c>
      <c r="I49" s="109">
        <f t="shared" si="7"/>
        <v>9.4219330496388767E-3</v>
      </c>
      <c r="J49" s="183">
        <v>1</v>
      </c>
      <c r="K49" s="183">
        <v>0</v>
      </c>
      <c r="L49" s="167">
        <f t="shared" si="2"/>
        <v>31763417.350000001</v>
      </c>
      <c r="M49" s="167">
        <f t="shared" si="3"/>
        <v>0</v>
      </c>
      <c r="N49" s="167">
        <f t="shared" si="4"/>
        <v>31763417.350000001</v>
      </c>
    </row>
    <row r="50" spans="1:14" s="282" customFormat="1" ht="39.6">
      <c r="A50" s="105">
        <v>1.37</v>
      </c>
      <c r="B50" s="112" t="s">
        <v>154</v>
      </c>
      <c r="C50" s="280" t="s">
        <v>120</v>
      </c>
      <c r="D50" s="280">
        <v>1</v>
      </c>
      <c r="E50" s="107"/>
      <c r="F50" s="280"/>
      <c r="G50" s="166">
        <v>3911875.8</v>
      </c>
      <c r="H50" s="110">
        <f t="shared" si="6"/>
        <v>3911875.8</v>
      </c>
      <c r="I50" s="109">
        <f t="shared" si="7"/>
        <v>1.1603736298261534E-3</v>
      </c>
      <c r="J50" s="183">
        <v>0</v>
      </c>
      <c r="K50" s="183">
        <v>0</v>
      </c>
      <c r="L50" s="167">
        <f t="shared" si="2"/>
        <v>0</v>
      </c>
      <c r="M50" s="167">
        <f t="shared" si="3"/>
        <v>0</v>
      </c>
      <c r="N50" s="167">
        <f t="shared" si="4"/>
        <v>0</v>
      </c>
    </row>
    <row r="51" spans="1:14" s="282" customFormat="1" ht="39.6">
      <c r="A51" s="105">
        <v>1.38</v>
      </c>
      <c r="B51" s="113" t="s">
        <v>156</v>
      </c>
      <c r="C51" s="280" t="s">
        <v>117</v>
      </c>
      <c r="D51" s="280">
        <v>1</v>
      </c>
      <c r="E51" s="107" t="s">
        <v>118</v>
      </c>
      <c r="F51" s="280"/>
      <c r="G51" s="166">
        <v>31763417.350000001</v>
      </c>
      <c r="H51" s="108">
        <f t="shared" si="6"/>
        <v>31763417.350000001</v>
      </c>
      <c r="I51" s="109">
        <f t="shared" si="7"/>
        <v>9.4219330496388767E-3</v>
      </c>
      <c r="J51" s="183">
        <v>1</v>
      </c>
      <c r="K51" s="183">
        <v>0</v>
      </c>
      <c r="L51" s="167">
        <f t="shared" si="2"/>
        <v>31763417.350000001</v>
      </c>
      <c r="M51" s="167">
        <f t="shared" si="3"/>
        <v>0</v>
      </c>
      <c r="N51" s="167">
        <f t="shared" si="4"/>
        <v>31763417.350000001</v>
      </c>
    </row>
    <row r="52" spans="1:14" s="282" customFormat="1" ht="39.6">
      <c r="A52" s="105">
        <v>1.39</v>
      </c>
      <c r="B52" s="112" t="s">
        <v>154</v>
      </c>
      <c r="C52" s="280" t="s">
        <v>120</v>
      </c>
      <c r="D52" s="280">
        <v>1</v>
      </c>
      <c r="E52" s="107"/>
      <c r="F52" s="280"/>
      <c r="G52" s="166">
        <v>3911875.8</v>
      </c>
      <c r="H52" s="110">
        <f t="shared" si="6"/>
        <v>3911875.8</v>
      </c>
      <c r="I52" s="109">
        <f t="shared" si="7"/>
        <v>1.1603736298261534E-3</v>
      </c>
      <c r="J52" s="183">
        <v>0</v>
      </c>
      <c r="K52" s="183">
        <v>0</v>
      </c>
      <c r="L52" s="167">
        <f t="shared" si="2"/>
        <v>0</v>
      </c>
      <c r="M52" s="167">
        <f t="shared" si="3"/>
        <v>0</v>
      </c>
      <c r="N52" s="167">
        <f t="shared" si="4"/>
        <v>0</v>
      </c>
    </row>
    <row r="53" spans="1:14" s="282" customFormat="1" ht="39.6">
      <c r="A53" s="111">
        <v>1.4</v>
      </c>
      <c r="B53" s="113" t="s">
        <v>157</v>
      </c>
      <c r="C53" s="280" t="s">
        <v>117</v>
      </c>
      <c r="D53" s="280">
        <v>1</v>
      </c>
      <c r="E53" s="107" t="s">
        <v>118</v>
      </c>
      <c r="F53" s="280"/>
      <c r="G53" s="166">
        <v>31763417.350000001</v>
      </c>
      <c r="H53" s="108">
        <f t="shared" si="6"/>
        <v>31763417.350000001</v>
      </c>
      <c r="I53" s="109">
        <f t="shared" si="7"/>
        <v>9.4219330496388767E-3</v>
      </c>
      <c r="J53" s="183">
        <v>1</v>
      </c>
      <c r="K53" s="183">
        <v>0</v>
      </c>
      <c r="L53" s="167">
        <f t="shared" si="2"/>
        <v>31763417.350000001</v>
      </c>
      <c r="M53" s="167">
        <f t="shared" si="3"/>
        <v>0</v>
      </c>
      <c r="N53" s="167">
        <f t="shared" si="4"/>
        <v>31763417.350000001</v>
      </c>
    </row>
    <row r="54" spans="1:14" s="282" customFormat="1" ht="39.6">
      <c r="A54" s="105">
        <v>1.41</v>
      </c>
      <c r="B54" s="112" t="s">
        <v>158</v>
      </c>
      <c r="C54" s="280" t="s">
        <v>120</v>
      </c>
      <c r="D54" s="280">
        <v>1</v>
      </c>
      <c r="E54" s="107"/>
      <c r="F54" s="280"/>
      <c r="G54" s="166">
        <v>3911875.8</v>
      </c>
      <c r="H54" s="110">
        <f t="shared" si="6"/>
        <v>3911875.8</v>
      </c>
      <c r="I54" s="109">
        <f t="shared" si="7"/>
        <v>1.1603736298261534E-3</v>
      </c>
      <c r="J54" s="183">
        <v>0</v>
      </c>
      <c r="K54" s="183">
        <v>0</v>
      </c>
      <c r="L54" s="167">
        <f t="shared" si="2"/>
        <v>0</v>
      </c>
      <c r="M54" s="167">
        <f t="shared" si="3"/>
        <v>0</v>
      </c>
      <c r="N54" s="167">
        <f t="shared" si="4"/>
        <v>0</v>
      </c>
    </row>
    <row r="55" spans="1:14" s="282" customFormat="1" ht="52.8">
      <c r="A55" s="105">
        <v>1.42</v>
      </c>
      <c r="B55" s="113" t="s">
        <v>159</v>
      </c>
      <c r="C55" s="280" t="s">
        <v>117</v>
      </c>
      <c r="D55" s="280">
        <v>3</v>
      </c>
      <c r="E55" s="454" t="s">
        <v>126</v>
      </c>
      <c r="F55" s="454"/>
      <c r="G55" s="166">
        <v>13320899.42</v>
      </c>
      <c r="H55" s="110">
        <f t="shared" si="6"/>
        <v>39962698.259999998</v>
      </c>
      <c r="I55" s="109">
        <f t="shared" si="7"/>
        <v>1.1854072984015366E-2</v>
      </c>
      <c r="J55" s="183">
        <v>1</v>
      </c>
      <c r="K55" s="183">
        <v>0</v>
      </c>
      <c r="L55" s="167">
        <f t="shared" si="2"/>
        <v>39962698.259999998</v>
      </c>
      <c r="M55" s="167">
        <f t="shared" si="3"/>
        <v>0</v>
      </c>
      <c r="N55" s="167">
        <f t="shared" si="4"/>
        <v>39962698.259999998</v>
      </c>
    </row>
    <row r="56" spans="1:14" s="282" customFormat="1" ht="39.6">
      <c r="A56" s="105">
        <v>1.43</v>
      </c>
      <c r="B56" s="112" t="s">
        <v>160</v>
      </c>
      <c r="C56" s="280" t="s">
        <v>120</v>
      </c>
      <c r="D56" s="280">
        <v>3</v>
      </c>
      <c r="E56" s="107"/>
      <c r="F56" s="280"/>
      <c r="G56" s="166">
        <v>5608765.6799999997</v>
      </c>
      <c r="H56" s="110">
        <f t="shared" si="6"/>
        <v>16826297.039999999</v>
      </c>
      <c r="I56" s="109">
        <f t="shared" si="7"/>
        <v>4.9911583013033944E-3</v>
      </c>
      <c r="J56" s="183">
        <v>0</v>
      </c>
      <c r="K56" s="183">
        <v>0</v>
      </c>
      <c r="L56" s="167">
        <f t="shared" si="2"/>
        <v>0</v>
      </c>
      <c r="M56" s="167">
        <f t="shared" si="3"/>
        <v>0</v>
      </c>
      <c r="N56" s="167">
        <f t="shared" si="4"/>
        <v>0</v>
      </c>
    </row>
    <row r="57" spans="1:14" s="282" customFormat="1" ht="13.8">
      <c r="A57" s="105" t="s">
        <v>161</v>
      </c>
      <c r="B57" s="116" t="s">
        <v>162</v>
      </c>
      <c r="C57" s="280"/>
      <c r="D57" s="280"/>
      <c r="E57" s="107"/>
      <c r="F57" s="280"/>
      <c r="G57" s="166">
        <v>0</v>
      </c>
      <c r="H57" s="110"/>
      <c r="I57" s="109">
        <f t="shared" si="7"/>
        <v>0</v>
      </c>
      <c r="J57" s="183"/>
      <c r="K57" s="183"/>
      <c r="L57" s="167">
        <f t="shared" si="2"/>
        <v>0</v>
      </c>
      <c r="M57" s="167"/>
      <c r="N57" s="167">
        <f t="shared" si="4"/>
        <v>0</v>
      </c>
    </row>
    <row r="58" spans="1:14" s="282" customFormat="1" ht="104.25" customHeight="1">
      <c r="A58" s="105">
        <v>2.0099999999999998</v>
      </c>
      <c r="B58" s="106" t="s">
        <v>163</v>
      </c>
      <c r="C58" s="280" t="s">
        <v>117</v>
      </c>
      <c r="D58" s="280">
        <v>1</v>
      </c>
      <c r="E58" s="107" t="s">
        <v>118</v>
      </c>
      <c r="F58" s="280"/>
      <c r="G58" s="166">
        <v>130201675.69</v>
      </c>
      <c r="H58" s="108">
        <f t="shared" ref="H58:H73" si="8">+G58*D58</f>
        <v>130201675.69</v>
      </c>
      <c r="I58" s="109">
        <f t="shared" si="7"/>
        <v>3.8621520404572389E-2</v>
      </c>
      <c r="J58" s="183">
        <v>1</v>
      </c>
      <c r="K58" s="183">
        <v>0</v>
      </c>
      <c r="L58" s="167">
        <f t="shared" si="2"/>
        <v>130201675.69</v>
      </c>
      <c r="M58" s="167">
        <f t="shared" si="3"/>
        <v>0</v>
      </c>
      <c r="N58" s="167">
        <f t="shared" si="4"/>
        <v>130201675.69</v>
      </c>
    </row>
    <row r="59" spans="1:14" s="282" customFormat="1" ht="26.4">
      <c r="A59" s="105">
        <v>2.02</v>
      </c>
      <c r="B59" s="106" t="s">
        <v>164</v>
      </c>
      <c r="C59" s="280" t="s">
        <v>120</v>
      </c>
      <c r="D59" s="280">
        <v>1</v>
      </c>
      <c r="E59" s="107"/>
      <c r="F59" s="280"/>
      <c r="G59" s="166">
        <v>5181750</v>
      </c>
      <c r="H59" s="110">
        <f t="shared" si="8"/>
        <v>5181750</v>
      </c>
      <c r="I59" s="109">
        <f t="shared" si="7"/>
        <v>1.5370544372476421E-3</v>
      </c>
      <c r="J59" s="183">
        <v>0</v>
      </c>
      <c r="K59" s="183">
        <v>0</v>
      </c>
      <c r="L59" s="167">
        <f t="shared" si="2"/>
        <v>0</v>
      </c>
      <c r="M59" s="167">
        <f t="shared" si="3"/>
        <v>0</v>
      </c>
      <c r="N59" s="167">
        <f t="shared" si="4"/>
        <v>0</v>
      </c>
    </row>
    <row r="60" spans="1:14" s="282" customFormat="1" ht="92.4">
      <c r="A60" s="105">
        <v>2.0299999999999998</v>
      </c>
      <c r="B60" s="106" t="s">
        <v>165</v>
      </c>
      <c r="C60" s="280" t="s">
        <v>117</v>
      </c>
      <c r="D60" s="280">
        <v>1</v>
      </c>
      <c r="E60" s="107" t="s">
        <v>118</v>
      </c>
      <c r="F60" s="280"/>
      <c r="G60" s="166">
        <v>130201675.69</v>
      </c>
      <c r="H60" s="108">
        <f t="shared" si="8"/>
        <v>130201675.69</v>
      </c>
      <c r="I60" s="109">
        <f t="shared" si="7"/>
        <v>3.8621520404572389E-2</v>
      </c>
      <c r="J60" s="183">
        <v>1</v>
      </c>
      <c r="K60" s="183">
        <v>0</v>
      </c>
      <c r="L60" s="167">
        <f t="shared" si="2"/>
        <v>130201675.69</v>
      </c>
      <c r="M60" s="167">
        <f t="shared" si="3"/>
        <v>0</v>
      </c>
      <c r="N60" s="167">
        <f t="shared" si="4"/>
        <v>130201675.69</v>
      </c>
    </row>
    <row r="61" spans="1:14" s="282" customFormat="1" ht="26.4">
      <c r="A61" s="105">
        <v>2.04</v>
      </c>
      <c r="B61" s="106" t="s">
        <v>164</v>
      </c>
      <c r="C61" s="280" t="s">
        <v>166</v>
      </c>
      <c r="D61" s="280">
        <v>1</v>
      </c>
      <c r="E61" s="107"/>
      <c r="F61" s="280"/>
      <c r="G61" s="166">
        <v>5181750</v>
      </c>
      <c r="H61" s="110">
        <f t="shared" si="8"/>
        <v>5181750</v>
      </c>
      <c r="I61" s="109">
        <f t="shared" si="7"/>
        <v>1.5370544372476421E-3</v>
      </c>
      <c r="J61" s="183">
        <v>0</v>
      </c>
      <c r="K61" s="183">
        <v>0</v>
      </c>
      <c r="L61" s="167">
        <f t="shared" si="2"/>
        <v>0</v>
      </c>
      <c r="M61" s="167">
        <f t="shared" si="3"/>
        <v>0</v>
      </c>
      <c r="N61" s="167">
        <f t="shared" si="4"/>
        <v>0</v>
      </c>
    </row>
    <row r="62" spans="1:14" s="282" customFormat="1" ht="39.6">
      <c r="A62" s="105">
        <v>2.0499999999999998</v>
      </c>
      <c r="B62" s="113" t="s">
        <v>167</v>
      </c>
      <c r="C62" s="280" t="s">
        <v>117</v>
      </c>
      <c r="D62" s="280">
        <v>1</v>
      </c>
      <c r="E62" s="107" t="s">
        <v>118</v>
      </c>
      <c r="F62" s="280"/>
      <c r="G62" s="166">
        <v>31763417.350000001</v>
      </c>
      <c r="H62" s="108">
        <f t="shared" si="8"/>
        <v>31763417.350000001</v>
      </c>
      <c r="I62" s="109">
        <f t="shared" si="7"/>
        <v>9.4219330496388767E-3</v>
      </c>
      <c r="J62" s="183">
        <v>1</v>
      </c>
      <c r="K62" s="183">
        <v>0</v>
      </c>
      <c r="L62" s="167">
        <f t="shared" si="2"/>
        <v>31763417.350000001</v>
      </c>
      <c r="M62" s="167">
        <f t="shared" si="3"/>
        <v>0</v>
      </c>
      <c r="N62" s="167">
        <f t="shared" si="4"/>
        <v>31763417.350000001</v>
      </c>
    </row>
    <row r="63" spans="1:14" s="282" customFormat="1" ht="26.4">
      <c r="A63" s="105">
        <v>2.06</v>
      </c>
      <c r="B63" s="106" t="s">
        <v>164</v>
      </c>
      <c r="C63" s="280" t="s">
        <v>120</v>
      </c>
      <c r="D63" s="280">
        <v>1</v>
      </c>
      <c r="E63" s="107"/>
      <c r="F63" s="280"/>
      <c r="G63" s="166">
        <v>5181750</v>
      </c>
      <c r="H63" s="110">
        <f t="shared" si="8"/>
        <v>5181750</v>
      </c>
      <c r="I63" s="109">
        <f t="shared" si="7"/>
        <v>1.5370544372476421E-3</v>
      </c>
      <c r="J63" s="183">
        <v>0</v>
      </c>
      <c r="K63" s="183">
        <v>0</v>
      </c>
      <c r="L63" s="167">
        <f t="shared" si="2"/>
        <v>0</v>
      </c>
      <c r="M63" s="167">
        <f t="shared" si="3"/>
        <v>0</v>
      </c>
      <c r="N63" s="167">
        <f t="shared" si="4"/>
        <v>0</v>
      </c>
    </row>
    <row r="64" spans="1:14" s="282" customFormat="1" ht="39.6">
      <c r="A64" s="105">
        <v>2.0699999999999998</v>
      </c>
      <c r="B64" s="113" t="s">
        <v>168</v>
      </c>
      <c r="C64" s="280" t="s">
        <v>117</v>
      </c>
      <c r="D64" s="280">
        <v>1</v>
      </c>
      <c r="E64" s="107" t="s">
        <v>118</v>
      </c>
      <c r="F64" s="280"/>
      <c r="G64" s="166">
        <v>31763417.350000001</v>
      </c>
      <c r="H64" s="108">
        <f t="shared" si="8"/>
        <v>31763417.350000001</v>
      </c>
      <c r="I64" s="109">
        <f t="shared" si="7"/>
        <v>9.4219330496388767E-3</v>
      </c>
      <c r="J64" s="183">
        <v>1</v>
      </c>
      <c r="K64" s="183">
        <v>0</v>
      </c>
      <c r="L64" s="167">
        <f t="shared" si="2"/>
        <v>31763417.350000001</v>
      </c>
      <c r="M64" s="167">
        <f t="shared" si="3"/>
        <v>0</v>
      </c>
      <c r="N64" s="167">
        <f t="shared" si="4"/>
        <v>31763417.350000001</v>
      </c>
    </row>
    <row r="65" spans="1:14" s="282" customFormat="1" ht="26.4">
      <c r="A65" s="105">
        <v>2.08</v>
      </c>
      <c r="B65" s="106" t="s">
        <v>169</v>
      </c>
      <c r="C65" s="280" t="s">
        <v>117</v>
      </c>
      <c r="D65" s="280">
        <v>1</v>
      </c>
      <c r="E65" s="107"/>
      <c r="F65" s="280"/>
      <c r="G65" s="166">
        <v>3298593.48</v>
      </c>
      <c r="H65" s="110">
        <f t="shared" si="8"/>
        <v>3298593.48</v>
      </c>
      <c r="I65" s="109">
        <f t="shared" si="7"/>
        <v>9.7845664980173515E-4</v>
      </c>
      <c r="J65" s="183">
        <v>0</v>
      </c>
      <c r="K65" s="183">
        <v>0</v>
      </c>
      <c r="L65" s="167">
        <f t="shared" si="2"/>
        <v>0</v>
      </c>
      <c r="M65" s="167">
        <f t="shared" si="3"/>
        <v>0</v>
      </c>
      <c r="N65" s="167">
        <f t="shared" si="4"/>
        <v>0</v>
      </c>
    </row>
    <row r="66" spans="1:14" s="282" customFormat="1" ht="26.4">
      <c r="A66" s="105">
        <v>2.09</v>
      </c>
      <c r="B66" s="106" t="s">
        <v>170</v>
      </c>
      <c r="C66" s="280" t="s">
        <v>117</v>
      </c>
      <c r="D66" s="280">
        <v>1</v>
      </c>
      <c r="E66" s="107" t="s">
        <v>118</v>
      </c>
      <c r="F66" s="280"/>
      <c r="G66" s="166">
        <v>13229938</v>
      </c>
      <c r="H66" s="108">
        <f t="shared" si="8"/>
        <v>13229938</v>
      </c>
      <c r="I66" s="109">
        <f t="shared" si="7"/>
        <v>3.9243759169028218E-3</v>
      </c>
      <c r="J66" s="183">
        <v>1</v>
      </c>
      <c r="K66" s="183">
        <v>0</v>
      </c>
      <c r="L66" s="167">
        <f t="shared" si="2"/>
        <v>13229938</v>
      </c>
      <c r="M66" s="167">
        <f t="shared" si="3"/>
        <v>0</v>
      </c>
      <c r="N66" s="167">
        <f t="shared" si="4"/>
        <v>13229938</v>
      </c>
    </row>
    <row r="67" spans="1:14" s="282" customFormat="1" ht="13.8">
      <c r="A67" s="111">
        <v>2.1</v>
      </c>
      <c r="B67" s="112" t="s">
        <v>146</v>
      </c>
      <c r="C67" s="280" t="s">
        <v>120</v>
      </c>
      <c r="D67" s="280">
        <v>1</v>
      </c>
      <c r="E67" s="107"/>
      <c r="F67" s="280"/>
      <c r="G67" s="166">
        <v>1874313</v>
      </c>
      <c r="H67" s="110">
        <f t="shared" si="8"/>
        <v>1874313</v>
      </c>
      <c r="I67" s="109">
        <f t="shared" si="7"/>
        <v>5.5597454787300433E-4</v>
      </c>
      <c r="J67" s="183">
        <v>0</v>
      </c>
      <c r="K67" s="183">
        <v>0</v>
      </c>
      <c r="L67" s="167">
        <f t="shared" si="2"/>
        <v>0</v>
      </c>
      <c r="M67" s="167">
        <f t="shared" si="3"/>
        <v>0</v>
      </c>
      <c r="N67" s="167">
        <f t="shared" si="4"/>
        <v>0</v>
      </c>
    </row>
    <row r="68" spans="1:14" s="282" customFormat="1" ht="26.4">
      <c r="A68" s="105">
        <v>2.11</v>
      </c>
      <c r="B68" s="106" t="s">
        <v>170</v>
      </c>
      <c r="C68" s="280" t="s">
        <v>117</v>
      </c>
      <c r="D68" s="280">
        <v>1</v>
      </c>
      <c r="E68" s="107" t="s">
        <v>118</v>
      </c>
      <c r="F68" s="280"/>
      <c r="G68" s="166">
        <v>13229938</v>
      </c>
      <c r="H68" s="108">
        <f t="shared" si="8"/>
        <v>13229938</v>
      </c>
      <c r="I68" s="109">
        <f t="shared" si="7"/>
        <v>3.9243759169028218E-3</v>
      </c>
      <c r="J68" s="183">
        <v>1</v>
      </c>
      <c r="K68" s="183">
        <v>0</v>
      </c>
      <c r="L68" s="167">
        <f t="shared" si="2"/>
        <v>13229938</v>
      </c>
      <c r="M68" s="167">
        <f t="shared" si="3"/>
        <v>0</v>
      </c>
      <c r="N68" s="167">
        <f t="shared" si="4"/>
        <v>13229938</v>
      </c>
    </row>
    <row r="69" spans="1:14" s="282" customFormat="1" ht="13.8">
      <c r="A69" s="105">
        <v>2.12</v>
      </c>
      <c r="B69" s="112" t="s">
        <v>146</v>
      </c>
      <c r="C69" s="280" t="s">
        <v>120</v>
      </c>
      <c r="D69" s="280">
        <v>1</v>
      </c>
      <c r="E69" s="107"/>
      <c r="F69" s="280"/>
      <c r="G69" s="166">
        <v>1874313</v>
      </c>
      <c r="H69" s="110">
        <f t="shared" si="8"/>
        <v>1874313</v>
      </c>
      <c r="I69" s="109">
        <f t="shared" si="7"/>
        <v>5.5597454787300433E-4</v>
      </c>
      <c r="J69" s="183">
        <v>0</v>
      </c>
      <c r="K69" s="183">
        <v>0</v>
      </c>
      <c r="L69" s="167">
        <f t="shared" si="2"/>
        <v>0</v>
      </c>
      <c r="M69" s="167">
        <f t="shared" si="3"/>
        <v>0</v>
      </c>
      <c r="N69" s="167">
        <f t="shared" si="4"/>
        <v>0</v>
      </c>
    </row>
    <row r="70" spans="1:14" s="282" customFormat="1" ht="26.4">
      <c r="A70" s="105">
        <v>2.13</v>
      </c>
      <c r="B70" s="113" t="s">
        <v>171</v>
      </c>
      <c r="C70" s="280" t="s">
        <v>117</v>
      </c>
      <c r="D70" s="280">
        <v>2</v>
      </c>
      <c r="E70" s="107" t="s">
        <v>118</v>
      </c>
      <c r="F70" s="280"/>
      <c r="G70" s="166">
        <v>6624466.6500000004</v>
      </c>
      <c r="H70" s="108">
        <f t="shared" si="8"/>
        <v>13248933.300000001</v>
      </c>
      <c r="I70" s="109">
        <f t="shared" si="7"/>
        <v>3.9300104631761566E-3</v>
      </c>
      <c r="J70" s="183">
        <v>1</v>
      </c>
      <c r="K70" s="183">
        <v>0</v>
      </c>
      <c r="L70" s="167">
        <f t="shared" si="2"/>
        <v>13248933.300000001</v>
      </c>
      <c r="M70" s="167">
        <f t="shared" si="3"/>
        <v>0</v>
      </c>
      <c r="N70" s="167">
        <f t="shared" si="4"/>
        <v>13248933.300000001</v>
      </c>
    </row>
    <row r="71" spans="1:14" s="282" customFormat="1" ht="39.6">
      <c r="A71" s="105">
        <v>2.14</v>
      </c>
      <c r="B71" s="112" t="s">
        <v>172</v>
      </c>
      <c r="C71" s="280" t="s">
        <v>120</v>
      </c>
      <c r="D71" s="280">
        <v>2</v>
      </c>
      <c r="E71" s="107"/>
      <c r="F71" s="280"/>
      <c r="G71" s="166">
        <v>648419.52</v>
      </c>
      <c r="H71" s="110">
        <f t="shared" si="8"/>
        <v>1296839.04</v>
      </c>
      <c r="I71" s="109">
        <f t="shared" si="7"/>
        <v>3.8467934594065185E-4</v>
      </c>
      <c r="J71" s="183">
        <v>0.25</v>
      </c>
      <c r="K71" s="183">
        <v>0</v>
      </c>
      <c r="L71" s="167">
        <f t="shared" si="2"/>
        <v>324209.76</v>
      </c>
      <c r="M71" s="167">
        <f t="shared" si="3"/>
        <v>0</v>
      </c>
      <c r="N71" s="167">
        <f t="shared" si="4"/>
        <v>324209.76</v>
      </c>
    </row>
    <row r="72" spans="1:14" s="282" customFormat="1" ht="39.6">
      <c r="A72" s="105">
        <v>2.15</v>
      </c>
      <c r="B72" s="112" t="s">
        <v>173</v>
      </c>
      <c r="C72" s="280" t="s">
        <v>122</v>
      </c>
      <c r="D72" s="280">
        <v>20</v>
      </c>
      <c r="E72" s="107" t="s">
        <v>123</v>
      </c>
      <c r="F72" s="280"/>
      <c r="G72" s="166">
        <v>274460.68</v>
      </c>
      <c r="H72" s="110">
        <f t="shared" si="8"/>
        <v>5489213.5999999996</v>
      </c>
      <c r="I72" s="109">
        <f t="shared" si="7"/>
        <v>1.6282568863569458E-3</v>
      </c>
      <c r="J72" s="183">
        <v>0</v>
      </c>
      <c r="K72" s="183">
        <v>0</v>
      </c>
      <c r="L72" s="167">
        <f t="shared" si="2"/>
        <v>0</v>
      </c>
      <c r="M72" s="167">
        <f t="shared" si="3"/>
        <v>0</v>
      </c>
      <c r="N72" s="167">
        <f t="shared" si="4"/>
        <v>0</v>
      </c>
    </row>
    <row r="73" spans="1:14" s="282" customFormat="1" ht="52.8">
      <c r="A73" s="105">
        <v>2.16</v>
      </c>
      <c r="B73" s="112" t="s">
        <v>174</v>
      </c>
      <c r="C73" s="280" t="s">
        <v>175</v>
      </c>
      <c r="D73" s="280">
        <v>20</v>
      </c>
      <c r="E73" s="107" t="s">
        <v>123</v>
      </c>
      <c r="F73" s="280"/>
      <c r="G73" s="166">
        <v>274460.68</v>
      </c>
      <c r="H73" s="110">
        <f t="shared" si="8"/>
        <v>5489213.5999999996</v>
      </c>
      <c r="I73" s="109">
        <f t="shared" si="7"/>
        <v>1.6282568863569458E-3</v>
      </c>
      <c r="J73" s="183">
        <v>1</v>
      </c>
      <c r="K73" s="183">
        <v>0</v>
      </c>
      <c r="L73" s="167">
        <f t="shared" si="2"/>
        <v>5489213.5999999996</v>
      </c>
      <c r="M73" s="167">
        <f t="shared" si="3"/>
        <v>0</v>
      </c>
      <c r="N73" s="167">
        <f t="shared" si="4"/>
        <v>5489213.5999999996</v>
      </c>
    </row>
    <row r="74" spans="1:14" s="282" customFormat="1" ht="13.8">
      <c r="A74" s="105"/>
      <c r="B74" s="116" t="s">
        <v>176</v>
      </c>
      <c r="C74" s="280"/>
      <c r="D74" s="280"/>
      <c r="E74" s="107"/>
      <c r="F74" s="280"/>
      <c r="G74" s="166"/>
      <c r="H74" s="110"/>
      <c r="I74" s="109"/>
      <c r="J74" s="183"/>
      <c r="K74" s="183"/>
      <c r="L74" s="167"/>
      <c r="M74" s="167"/>
      <c r="N74" s="167"/>
    </row>
    <row r="75" spans="1:14" s="282" customFormat="1" ht="52.8">
      <c r="A75" s="105">
        <v>2.17</v>
      </c>
      <c r="B75" s="106" t="s">
        <v>177</v>
      </c>
      <c r="C75" s="280" t="s">
        <v>117</v>
      </c>
      <c r="D75" s="280">
        <v>1</v>
      </c>
      <c r="E75" s="107" t="s">
        <v>118</v>
      </c>
      <c r="F75" s="280"/>
      <c r="G75" s="166">
        <v>17634430.059999999</v>
      </c>
      <c r="H75" s="108">
        <f t="shared" ref="H75:H89" si="9">+G75*D75</f>
        <v>17634430.059999999</v>
      </c>
      <c r="I75" s="109">
        <f t="shared" ref="I75:I89" si="10">+H75/$H$103</f>
        <v>5.2308735411890194E-3</v>
      </c>
      <c r="J75" s="183">
        <v>0</v>
      </c>
      <c r="K75" s="183">
        <v>0</v>
      </c>
      <c r="L75" s="167">
        <f t="shared" si="2"/>
        <v>0</v>
      </c>
      <c r="M75" s="167">
        <f t="shared" si="3"/>
        <v>0</v>
      </c>
      <c r="N75" s="167">
        <f t="shared" si="4"/>
        <v>0</v>
      </c>
    </row>
    <row r="76" spans="1:14" s="282" customFormat="1" ht="26.4">
      <c r="A76" s="105">
        <v>2.1800000000000002</v>
      </c>
      <c r="B76" s="106" t="s">
        <v>119</v>
      </c>
      <c r="C76" s="280" t="s">
        <v>120</v>
      </c>
      <c r="D76" s="280">
        <v>1</v>
      </c>
      <c r="E76" s="107"/>
      <c r="F76" s="280"/>
      <c r="G76" s="166">
        <v>2767548</v>
      </c>
      <c r="H76" s="110">
        <f t="shared" si="9"/>
        <v>2767548</v>
      </c>
      <c r="I76" s="109">
        <f t="shared" si="10"/>
        <v>8.2093345562712168E-4</v>
      </c>
      <c r="J76" s="183">
        <v>0</v>
      </c>
      <c r="K76" s="183">
        <v>0</v>
      </c>
      <c r="L76" s="167">
        <f t="shared" ref="L76:L100" si="11">J76*H76</f>
        <v>0</v>
      </c>
      <c r="M76" s="167">
        <f t="shared" ref="L76:M108" si="12">K76*H76</f>
        <v>0</v>
      </c>
      <c r="N76" s="167">
        <f t="shared" ref="N76:N112" si="13">+L76+M76</f>
        <v>0</v>
      </c>
    </row>
    <row r="77" spans="1:14" s="282" customFormat="1" ht="52.8">
      <c r="A77" s="105">
        <v>2.19</v>
      </c>
      <c r="B77" s="106" t="s">
        <v>177</v>
      </c>
      <c r="C77" s="280" t="s">
        <v>117</v>
      </c>
      <c r="D77" s="280">
        <v>1</v>
      </c>
      <c r="E77" s="107" t="s">
        <v>118</v>
      </c>
      <c r="F77" s="280"/>
      <c r="G77" s="166">
        <v>17634430.059999999</v>
      </c>
      <c r="H77" s="108">
        <f t="shared" si="9"/>
        <v>17634430.059999999</v>
      </c>
      <c r="I77" s="109">
        <f t="shared" si="10"/>
        <v>5.2308735411890194E-3</v>
      </c>
      <c r="J77" s="183">
        <v>0</v>
      </c>
      <c r="K77" s="183">
        <v>0</v>
      </c>
      <c r="L77" s="167">
        <f t="shared" si="11"/>
        <v>0</v>
      </c>
      <c r="M77" s="167">
        <f t="shared" si="12"/>
        <v>0</v>
      </c>
      <c r="N77" s="167">
        <f t="shared" si="13"/>
        <v>0</v>
      </c>
    </row>
    <row r="78" spans="1:14" s="282" customFormat="1" ht="26.4">
      <c r="A78" s="111">
        <v>2.2000000000000002</v>
      </c>
      <c r="B78" s="106" t="s">
        <v>119</v>
      </c>
      <c r="C78" s="280" t="s">
        <v>120</v>
      </c>
      <c r="D78" s="280">
        <v>1</v>
      </c>
      <c r="E78" s="107"/>
      <c r="F78" s="280"/>
      <c r="G78" s="166">
        <v>2767548</v>
      </c>
      <c r="H78" s="110">
        <f t="shared" si="9"/>
        <v>2767548</v>
      </c>
      <c r="I78" s="109">
        <f t="shared" si="10"/>
        <v>8.2093345562712168E-4</v>
      </c>
      <c r="J78" s="183">
        <v>0</v>
      </c>
      <c r="K78" s="183">
        <v>0</v>
      </c>
      <c r="L78" s="167">
        <f t="shared" si="11"/>
        <v>0</v>
      </c>
      <c r="M78" s="167">
        <f t="shared" si="12"/>
        <v>0</v>
      </c>
      <c r="N78" s="167">
        <f t="shared" si="13"/>
        <v>0</v>
      </c>
    </row>
    <row r="79" spans="1:14" s="282" customFormat="1" ht="52.8">
      <c r="A79" s="105">
        <v>2.21</v>
      </c>
      <c r="B79" s="112" t="s">
        <v>178</v>
      </c>
      <c r="C79" s="280" t="s">
        <v>117</v>
      </c>
      <c r="D79" s="280">
        <v>2</v>
      </c>
      <c r="E79" s="107" t="s">
        <v>118</v>
      </c>
      <c r="F79" s="280"/>
      <c r="G79" s="166">
        <v>43731803.340000004</v>
      </c>
      <c r="H79" s="108">
        <f t="shared" si="9"/>
        <v>87463606.680000007</v>
      </c>
      <c r="I79" s="109">
        <f t="shared" si="10"/>
        <v>2.5944193514773298E-2</v>
      </c>
      <c r="J79" s="183">
        <v>0.6</v>
      </c>
      <c r="K79" s="183">
        <v>0</v>
      </c>
      <c r="L79" s="167">
        <f t="shared" si="11"/>
        <v>52478164.008000001</v>
      </c>
      <c r="M79" s="167">
        <f t="shared" si="12"/>
        <v>0</v>
      </c>
      <c r="N79" s="167">
        <f t="shared" si="13"/>
        <v>52478164.008000001</v>
      </c>
    </row>
    <row r="80" spans="1:14" s="282" customFormat="1" ht="39.6">
      <c r="A80" s="105">
        <v>2.2200000000000002</v>
      </c>
      <c r="B80" s="112" t="s">
        <v>179</v>
      </c>
      <c r="C80" s="280" t="s">
        <v>120</v>
      </c>
      <c r="D80" s="280">
        <v>2</v>
      </c>
      <c r="E80" s="107"/>
      <c r="F80" s="280"/>
      <c r="G80" s="166">
        <v>2834417.25</v>
      </c>
      <c r="H80" s="110">
        <f t="shared" si="9"/>
        <v>5668834.5</v>
      </c>
      <c r="I80" s="109">
        <f t="shared" si="10"/>
        <v>1.6815375543489206E-3</v>
      </c>
      <c r="J80" s="183">
        <v>0</v>
      </c>
      <c r="K80" s="183">
        <v>0</v>
      </c>
      <c r="L80" s="167">
        <f t="shared" si="11"/>
        <v>0</v>
      </c>
      <c r="M80" s="167">
        <f t="shared" si="12"/>
        <v>0</v>
      </c>
      <c r="N80" s="167">
        <f t="shared" si="13"/>
        <v>0</v>
      </c>
    </row>
    <row r="81" spans="1:14" s="282" customFormat="1" ht="92.4">
      <c r="A81" s="105">
        <v>2.23</v>
      </c>
      <c r="B81" s="112" t="s">
        <v>180</v>
      </c>
      <c r="C81" s="280" t="s">
        <v>117</v>
      </c>
      <c r="D81" s="280">
        <v>1</v>
      </c>
      <c r="E81" s="107" t="s">
        <v>118</v>
      </c>
      <c r="F81" s="280"/>
      <c r="G81" s="166">
        <v>62178615.409999996</v>
      </c>
      <c r="H81" s="108">
        <f t="shared" si="9"/>
        <v>62178615.409999996</v>
      </c>
      <c r="I81" s="109">
        <f t="shared" si="10"/>
        <v>1.8443945909751555E-2</v>
      </c>
      <c r="J81" s="183">
        <v>0.6</v>
      </c>
      <c r="K81" s="183">
        <v>0</v>
      </c>
      <c r="L81" s="167">
        <f t="shared" si="11"/>
        <v>37307169.245999999</v>
      </c>
      <c r="M81" s="167">
        <f t="shared" si="12"/>
        <v>0</v>
      </c>
      <c r="N81" s="167">
        <f t="shared" si="13"/>
        <v>37307169.245999999</v>
      </c>
    </row>
    <row r="82" spans="1:14" s="282" customFormat="1" ht="39.6">
      <c r="A82" s="105">
        <v>2.2400000000000002</v>
      </c>
      <c r="B82" s="112" t="s">
        <v>181</v>
      </c>
      <c r="C82" s="280" t="s">
        <v>120</v>
      </c>
      <c r="D82" s="280">
        <v>1</v>
      </c>
      <c r="E82" s="107"/>
      <c r="F82" s="280"/>
      <c r="G82" s="166">
        <v>4674432</v>
      </c>
      <c r="H82" s="110">
        <f t="shared" si="9"/>
        <v>4674432</v>
      </c>
      <c r="I82" s="109">
        <f t="shared" si="10"/>
        <v>1.3865694885342539E-3</v>
      </c>
      <c r="J82" s="183">
        <v>0</v>
      </c>
      <c r="K82" s="183">
        <v>0</v>
      </c>
      <c r="L82" s="167">
        <f t="shared" si="11"/>
        <v>0</v>
      </c>
      <c r="M82" s="167">
        <f t="shared" si="12"/>
        <v>0</v>
      </c>
      <c r="N82" s="167">
        <f t="shared" si="13"/>
        <v>0</v>
      </c>
    </row>
    <row r="83" spans="1:14" s="282" customFormat="1" ht="105.6">
      <c r="A83" s="105">
        <v>2.25</v>
      </c>
      <c r="B83" s="112" t="s">
        <v>182</v>
      </c>
      <c r="C83" s="280" t="s">
        <v>117</v>
      </c>
      <c r="D83" s="280">
        <v>1</v>
      </c>
      <c r="E83" s="107" t="s">
        <v>118</v>
      </c>
      <c r="F83" s="280"/>
      <c r="G83" s="166">
        <v>34049412.299999997</v>
      </c>
      <c r="H83" s="108">
        <f t="shared" si="9"/>
        <v>34049412.299999997</v>
      </c>
      <c r="I83" s="109">
        <f t="shared" si="10"/>
        <v>1.0100024173568667E-2</v>
      </c>
      <c r="J83" s="183">
        <v>0.6</v>
      </c>
      <c r="K83" s="183">
        <v>0.1</v>
      </c>
      <c r="L83" s="167">
        <f t="shared" si="11"/>
        <v>20429647.379999999</v>
      </c>
      <c r="M83" s="167">
        <f t="shared" si="12"/>
        <v>3404941.23</v>
      </c>
      <c r="N83" s="167">
        <f t="shared" si="13"/>
        <v>23834588.609999999</v>
      </c>
    </row>
    <row r="84" spans="1:14" s="282" customFormat="1" ht="39.6">
      <c r="A84" s="105">
        <v>2.2599999999999998</v>
      </c>
      <c r="B84" s="112" t="s">
        <v>183</v>
      </c>
      <c r="C84" s="280" t="s">
        <v>120</v>
      </c>
      <c r="D84" s="280">
        <v>1</v>
      </c>
      <c r="E84" s="107"/>
      <c r="F84" s="280"/>
      <c r="G84" s="166">
        <v>3884832</v>
      </c>
      <c r="H84" s="110">
        <f t="shared" si="9"/>
        <v>3884832</v>
      </c>
      <c r="I84" s="109">
        <f t="shared" si="10"/>
        <v>1.1523516695250895E-3</v>
      </c>
      <c r="J84" s="183">
        <v>0</v>
      </c>
      <c r="K84" s="183">
        <v>0</v>
      </c>
      <c r="L84" s="167">
        <f t="shared" si="11"/>
        <v>0</v>
      </c>
      <c r="M84" s="167">
        <f t="shared" si="12"/>
        <v>0</v>
      </c>
      <c r="N84" s="167">
        <f t="shared" si="13"/>
        <v>0</v>
      </c>
    </row>
    <row r="85" spans="1:14" s="282" customFormat="1" ht="99" customHeight="1">
      <c r="A85" s="105">
        <v>2.27</v>
      </c>
      <c r="B85" s="112" t="s">
        <v>184</v>
      </c>
      <c r="C85" s="280" t="s">
        <v>117</v>
      </c>
      <c r="D85" s="280">
        <v>1</v>
      </c>
      <c r="E85" s="107" t="s">
        <v>118</v>
      </c>
      <c r="F85" s="280"/>
      <c r="G85" s="166">
        <v>8422410.5299999993</v>
      </c>
      <c r="H85" s="108">
        <f t="shared" si="9"/>
        <v>8422410.5299999993</v>
      </c>
      <c r="I85" s="109">
        <f t="shared" si="10"/>
        <v>2.4983265262619315E-3</v>
      </c>
      <c r="J85" s="183">
        <v>0.6</v>
      </c>
      <c r="K85" s="183">
        <v>0.1</v>
      </c>
      <c r="L85" s="167">
        <f t="shared" si="11"/>
        <v>5053446.317999999</v>
      </c>
      <c r="M85" s="167">
        <f t="shared" si="12"/>
        <v>842241.05299999996</v>
      </c>
      <c r="N85" s="167">
        <f t="shared" si="13"/>
        <v>5895687.3709999993</v>
      </c>
    </row>
    <row r="86" spans="1:14" s="282" customFormat="1" ht="52.8">
      <c r="A86" s="105">
        <v>2.2799999999999998</v>
      </c>
      <c r="B86" s="112" t="s">
        <v>185</v>
      </c>
      <c r="C86" s="280" t="s">
        <v>120</v>
      </c>
      <c r="D86" s="280">
        <v>1</v>
      </c>
      <c r="E86" s="107"/>
      <c r="F86" s="280"/>
      <c r="G86" s="166">
        <v>462705.6</v>
      </c>
      <c r="H86" s="110">
        <f t="shared" si="9"/>
        <v>462705.6</v>
      </c>
      <c r="I86" s="109">
        <f t="shared" si="10"/>
        <v>1.3725164193937041E-4</v>
      </c>
      <c r="J86" s="183">
        <v>0</v>
      </c>
      <c r="K86" s="183">
        <v>0</v>
      </c>
      <c r="L86" s="167">
        <f t="shared" si="11"/>
        <v>0</v>
      </c>
      <c r="M86" s="167">
        <f t="shared" si="12"/>
        <v>0</v>
      </c>
      <c r="N86" s="167">
        <f t="shared" si="13"/>
        <v>0</v>
      </c>
    </row>
    <row r="87" spans="1:14" s="282" customFormat="1" ht="39.6">
      <c r="A87" s="105">
        <v>2.29</v>
      </c>
      <c r="B87" s="113" t="s">
        <v>186</v>
      </c>
      <c r="C87" s="280" t="s">
        <v>117</v>
      </c>
      <c r="D87" s="280">
        <v>2</v>
      </c>
      <c r="E87" s="107" t="s">
        <v>118</v>
      </c>
      <c r="F87" s="280"/>
      <c r="G87" s="166">
        <v>33036102.5</v>
      </c>
      <c r="H87" s="108">
        <f t="shared" si="9"/>
        <v>66072205</v>
      </c>
      <c r="I87" s="109">
        <f t="shared" si="10"/>
        <v>1.9598895329567396E-2</v>
      </c>
      <c r="J87" s="183">
        <v>0</v>
      </c>
      <c r="K87" s="183">
        <v>0.2</v>
      </c>
      <c r="L87" s="167">
        <f t="shared" si="11"/>
        <v>0</v>
      </c>
      <c r="M87" s="167">
        <f t="shared" si="12"/>
        <v>13214441</v>
      </c>
      <c r="N87" s="167">
        <f t="shared" si="13"/>
        <v>13214441</v>
      </c>
    </row>
    <row r="88" spans="1:14" s="282" customFormat="1" ht="26.4">
      <c r="A88" s="111">
        <v>2.2999999999999998</v>
      </c>
      <c r="B88" s="112" t="s">
        <v>187</v>
      </c>
      <c r="C88" s="280" t="s">
        <v>117</v>
      </c>
      <c r="D88" s="280">
        <v>2</v>
      </c>
      <c r="E88" s="107" t="s">
        <v>118</v>
      </c>
      <c r="F88" s="280"/>
      <c r="G88" s="166">
        <v>4686561.24</v>
      </c>
      <c r="H88" s="108">
        <f t="shared" si="9"/>
        <v>9373122.4800000004</v>
      </c>
      <c r="I88" s="109">
        <f t="shared" si="10"/>
        <v>2.7803347322332464E-3</v>
      </c>
      <c r="J88" s="183">
        <v>0.5</v>
      </c>
      <c r="K88" s="183">
        <v>0</v>
      </c>
      <c r="L88" s="167">
        <f t="shared" si="11"/>
        <v>4686561.24</v>
      </c>
      <c r="M88" s="167">
        <f t="shared" si="12"/>
        <v>0</v>
      </c>
      <c r="N88" s="167">
        <f t="shared" si="13"/>
        <v>4686561.24</v>
      </c>
    </row>
    <row r="89" spans="1:14" s="282" customFormat="1" ht="26.4">
      <c r="A89" s="105">
        <v>2.31</v>
      </c>
      <c r="B89" s="112" t="s">
        <v>188</v>
      </c>
      <c r="C89" s="280" t="s">
        <v>120</v>
      </c>
      <c r="D89" s="280">
        <v>2</v>
      </c>
      <c r="E89" s="107"/>
      <c r="F89" s="280"/>
      <c r="G89" s="166">
        <v>4358670.96</v>
      </c>
      <c r="H89" s="110">
        <f t="shared" si="9"/>
        <v>8717341.9199999999</v>
      </c>
      <c r="I89" s="109">
        <f t="shared" si="10"/>
        <v>2.585811565424978E-3</v>
      </c>
      <c r="J89" s="183">
        <v>0</v>
      </c>
      <c r="K89" s="183">
        <v>0</v>
      </c>
      <c r="L89" s="167">
        <f t="shared" si="11"/>
        <v>0</v>
      </c>
      <c r="M89" s="167">
        <f t="shared" si="12"/>
        <v>0</v>
      </c>
      <c r="N89" s="167">
        <f t="shared" si="13"/>
        <v>0</v>
      </c>
    </row>
    <row r="90" spans="1:14" s="282" customFormat="1" ht="13.8">
      <c r="A90" s="105"/>
      <c r="B90" s="116" t="s">
        <v>189</v>
      </c>
      <c r="C90" s="280"/>
      <c r="D90" s="280"/>
      <c r="E90" s="107"/>
      <c r="F90" s="280"/>
      <c r="G90" s="166"/>
      <c r="H90" s="110"/>
      <c r="I90" s="115"/>
      <c r="J90" s="183"/>
      <c r="K90" s="183"/>
      <c r="L90" s="167"/>
      <c r="M90" s="167"/>
      <c r="N90" s="167"/>
    </row>
    <row r="91" spans="1:14" s="282" customFormat="1" ht="26.4">
      <c r="A91" s="105"/>
      <c r="B91" s="116" t="s">
        <v>190</v>
      </c>
      <c r="C91" s="280"/>
      <c r="D91" s="280"/>
      <c r="E91" s="107"/>
      <c r="F91" s="280"/>
      <c r="G91" s="166">
        <v>0</v>
      </c>
      <c r="H91" s="110"/>
      <c r="I91" s="115"/>
      <c r="J91" s="183">
        <v>0</v>
      </c>
      <c r="K91" s="183">
        <v>0</v>
      </c>
      <c r="L91" s="167">
        <f t="shared" si="11"/>
        <v>0</v>
      </c>
      <c r="M91" s="167">
        <f t="shared" si="12"/>
        <v>0</v>
      </c>
      <c r="N91" s="167">
        <f t="shared" si="13"/>
        <v>0</v>
      </c>
    </row>
    <row r="92" spans="1:14" s="282" customFormat="1" ht="39.6">
      <c r="A92" s="105">
        <v>2.3199999999999998</v>
      </c>
      <c r="B92" s="112" t="s">
        <v>191</v>
      </c>
      <c r="C92" s="280" t="s">
        <v>122</v>
      </c>
      <c r="D92" s="280">
        <v>200</v>
      </c>
      <c r="E92" s="107" t="s">
        <v>123</v>
      </c>
      <c r="F92" s="280"/>
      <c r="G92" s="166">
        <v>826971.55</v>
      </c>
      <c r="H92" s="110">
        <f t="shared" ref="H92:H98" si="14">+G92*D92</f>
        <v>165394310</v>
      </c>
      <c r="I92" s="109">
        <f t="shared" ref="I92:I98" si="15">+H92/$H$103</f>
        <v>4.9060656743573516E-2</v>
      </c>
      <c r="J92" s="183">
        <v>0.5</v>
      </c>
      <c r="K92" s="183">
        <v>0</v>
      </c>
      <c r="L92" s="167">
        <f t="shared" si="11"/>
        <v>82697155</v>
      </c>
      <c r="M92" s="167">
        <f t="shared" si="12"/>
        <v>0</v>
      </c>
      <c r="N92" s="167">
        <f t="shared" si="13"/>
        <v>82697155</v>
      </c>
    </row>
    <row r="93" spans="1:14" s="282" customFormat="1" ht="39.6">
      <c r="A93" s="105">
        <v>2.33</v>
      </c>
      <c r="B93" s="112" t="s">
        <v>192</v>
      </c>
      <c r="C93" s="280" t="s">
        <v>122</v>
      </c>
      <c r="D93" s="280">
        <v>60</v>
      </c>
      <c r="E93" s="107" t="s">
        <v>123</v>
      </c>
      <c r="F93" s="280"/>
      <c r="G93" s="166">
        <v>826971.55</v>
      </c>
      <c r="H93" s="110">
        <f t="shared" si="14"/>
        <v>49618293</v>
      </c>
      <c r="I93" s="109">
        <f t="shared" si="15"/>
        <v>1.4718197023072055E-2</v>
      </c>
      <c r="J93" s="183">
        <v>0.5</v>
      </c>
      <c r="K93" s="183">
        <v>0</v>
      </c>
      <c r="L93" s="167">
        <f t="shared" si="11"/>
        <v>24809146.5</v>
      </c>
      <c r="M93" s="167">
        <f t="shared" si="12"/>
        <v>0</v>
      </c>
      <c r="N93" s="167">
        <f t="shared" si="13"/>
        <v>24809146.5</v>
      </c>
    </row>
    <row r="94" spans="1:14" s="282" customFormat="1" ht="26.4">
      <c r="A94" s="105">
        <v>2.34</v>
      </c>
      <c r="B94" s="112" t="s">
        <v>193</v>
      </c>
      <c r="C94" s="280" t="s">
        <v>122</v>
      </c>
      <c r="D94" s="280">
        <v>500</v>
      </c>
      <c r="E94" s="107" t="s">
        <v>123</v>
      </c>
      <c r="F94" s="280"/>
      <c r="G94" s="166">
        <v>9235.2999999999993</v>
      </c>
      <c r="H94" s="110">
        <f t="shared" si="14"/>
        <v>4617650</v>
      </c>
      <c r="I94" s="109">
        <f t="shared" si="15"/>
        <v>1.3697263322538862E-3</v>
      </c>
      <c r="J94" s="183">
        <v>0.35</v>
      </c>
      <c r="K94" s="183">
        <v>0</v>
      </c>
      <c r="L94" s="167">
        <f t="shared" si="11"/>
        <v>1616177.5</v>
      </c>
      <c r="M94" s="167">
        <f t="shared" si="12"/>
        <v>0</v>
      </c>
      <c r="N94" s="167">
        <f t="shared" si="13"/>
        <v>1616177.5</v>
      </c>
    </row>
    <row r="95" spans="1:14" s="282" customFormat="1" ht="39.6">
      <c r="A95" s="105">
        <v>2.35</v>
      </c>
      <c r="B95" s="112" t="s">
        <v>194</v>
      </c>
      <c r="C95" s="280" t="s">
        <v>122</v>
      </c>
      <c r="D95" s="280">
        <v>200</v>
      </c>
      <c r="E95" s="107" t="s">
        <v>123</v>
      </c>
      <c r="F95" s="280"/>
      <c r="G95" s="166">
        <v>209251.22</v>
      </c>
      <c r="H95" s="110">
        <f t="shared" si="14"/>
        <v>41850244</v>
      </c>
      <c r="I95" s="109">
        <f t="shared" si="15"/>
        <v>1.2413972738958173E-2</v>
      </c>
      <c r="J95" s="183">
        <v>0.35</v>
      </c>
      <c r="K95" s="183">
        <v>0</v>
      </c>
      <c r="L95" s="167">
        <f t="shared" si="11"/>
        <v>14647585.399999999</v>
      </c>
      <c r="M95" s="167">
        <f t="shared" si="12"/>
        <v>0</v>
      </c>
      <c r="N95" s="167">
        <f t="shared" si="13"/>
        <v>14647585.399999999</v>
      </c>
    </row>
    <row r="96" spans="1:14" s="282" customFormat="1" ht="52.8">
      <c r="A96" s="105">
        <v>2.36</v>
      </c>
      <c r="B96" s="112" t="s">
        <v>195</v>
      </c>
      <c r="C96" s="280" t="s">
        <v>122</v>
      </c>
      <c r="D96" s="280">
        <v>500</v>
      </c>
      <c r="E96" s="107" t="s">
        <v>123</v>
      </c>
      <c r="F96" s="280"/>
      <c r="G96" s="166">
        <v>39135.599999999999</v>
      </c>
      <c r="H96" s="110">
        <f t="shared" si="14"/>
        <v>19567800</v>
      </c>
      <c r="I96" s="109">
        <f t="shared" si="15"/>
        <v>5.8043660572537105E-3</v>
      </c>
      <c r="J96" s="183">
        <v>0.35</v>
      </c>
      <c r="K96" s="183">
        <v>0</v>
      </c>
      <c r="L96" s="167">
        <f t="shared" si="11"/>
        <v>6848730</v>
      </c>
      <c r="M96" s="167">
        <f t="shared" si="12"/>
        <v>0</v>
      </c>
      <c r="N96" s="167">
        <f t="shared" si="13"/>
        <v>6848730</v>
      </c>
    </row>
    <row r="97" spans="1:14" s="282" customFormat="1" ht="39.6">
      <c r="A97" s="105">
        <v>2.37</v>
      </c>
      <c r="B97" s="112" t="s">
        <v>196</v>
      </c>
      <c r="C97" s="280" t="s">
        <v>122</v>
      </c>
      <c r="D97" s="280">
        <v>200</v>
      </c>
      <c r="E97" s="107" t="s">
        <v>123</v>
      </c>
      <c r="F97" s="280"/>
      <c r="G97" s="166">
        <v>19282.740000000002</v>
      </c>
      <c r="H97" s="110">
        <f t="shared" si="14"/>
        <v>3856548.0000000005</v>
      </c>
      <c r="I97" s="109">
        <f t="shared" si="15"/>
        <v>1.1439618306283632E-3</v>
      </c>
      <c r="J97" s="183">
        <v>0.35</v>
      </c>
      <c r="K97" s="183">
        <v>0</v>
      </c>
      <c r="L97" s="167">
        <f t="shared" si="11"/>
        <v>1349791.8</v>
      </c>
      <c r="M97" s="167">
        <f t="shared" si="12"/>
        <v>0</v>
      </c>
      <c r="N97" s="167">
        <f t="shared" si="13"/>
        <v>1349791.8</v>
      </c>
    </row>
    <row r="98" spans="1:14" s="282" customFormat="1" ht="39.6">
      <c r="A98" s="105">
        <v>2.38</v>
      </c>
      <c r="B98" s="112" t="s">
        <v>197</v>
      </c>
      <c r="C98" s="280" t="s">
        <v>122</v>
      </c>
      <c r="D98" s="280">
        <v>130</v>
      </c>
      <c r="E98" s="107"/>
      <c r="F98" s="280"/>
      <c r="G98" s="166">
        <v>157563.59</v>
      </c>
      <c r="H98" s="110">
        <f t="shared" si="14"/>
        <v>20483266.699999999</v>
      </c>
      <c r="I98" s="109">
        <f t="shared" si="15"/>
        <v>6.0759195195757938E-3</v>
      </c>
      <c r="J98" s="183">
        <v>0.64</v>
      </c>
      <c r="K98" s="183">
        <v>0</v>
      </c>
      <c r="L98" s="167">
        <f t="shared" si="11"/>
        <v>13109290.687999999</v>
      </c>
      <c r="M98" s="167">
        <f t="shared" si="12"/>
        <v>0</v>
      </c>
      <c r="N98" s="167">
        <f t="shared" si="13"/>
        <v>13109290.687999999</v>
      </c>
    </row>
    <row r="99" spans="1:14" s="282" customFormat="1" ht="13.8">
      <c r="A99" s="117"/>
      <c r="B99" s="116" t="s">
        <v>198</v>
      </c>
      <c r="C99" s="280"/>
      <c r="D99" s="280"/>
      <c r="E99" s="107"/>
      <c r="F99" s="280"/>
      <c r="G99" s="166">
        <v>0</v>
      </c>
      <c r="H99" s="110"/>
      <c r="I99" s="115"/>
      <c r="J99" s="183">
        <v>0</v>
      </c>
      <c r="K99" s="183">
        <v>0</v>
      </c>
      <c r="L99" s="167">
        <f t="shared" si="11"/>
        <v>0</v>
      </c>
      <c r="M99" s="167">
        <f t="shared" si="12"/>
        <v>0</v>
      </c>
      <c r="N99" s="167">
        <f t="shared" si="13"/>
        <v>0</v>
      </c>
    </row>
    <row r="100" spans="1:14" s="282" customFormat="1" ht="39.6">
      <c r="A100" s="105">
        <v>2.39</v>
      </c>
      <c r="B100" s="112" t="s">
        <v>199</v>
      </c>
      <c r="C100" s="280" t="s">
        <v>120</v>
      </c>
      <c r="D100" s="280">
        <v>1</v>
      </c>
      <c r="E100" s="107"/>
      <c r="F100" s="280"/>
      <c r="G100" s="166">
        <v>26207613.600000001</v>
      </c>
      <c r="H100" s="110">
        <f>+G100*D100</f>
        <v>26207613.600000001</v>
      </c>
      <c r="I100" s="109">
        <f>+H100/$H$103</f>
        <v>7.7739236307331804E-3</v>
      </c>
      <c r="J100" s="183">
        <v>0.3</v>
      </c>
      <c r="K100" s="183">
        <v>0</v>
      </c>
      <c r="L100" s="167">
        <f t="shared" si="11"/>
        <v>7862284.0800000001</v>
      </c>
      <c r="M100" s="167">
        <f t="shared" si="12"/>
        <v>0</v>
      </c>
      <c r="N100" s="167">
        <f t="shared" si="13"/>
        <v>7862284.0800000001</v>
      </c>
    </row>
    <row r="101" spans="1:14" s="282" customFormat="1" ht="13.8">
      <c r="A101" s="105"/>
      <c r="B101" s="104" t="s">
        <v>200</v>
      </c>
      <c r="C101" s="280"/>
      <c r="D101" s="280"/>
      <c r="E101" s="107"/>
      <c r="F101" s="280"/>
      <c r="G101" s="166">
        <v>0</v>
      </c>
      <c r="H101" s="168">
        <f>SUM(H11:H100)</f>
        <v>2832958715.829999</v>
      </c>
      <c r="I101" s="169">
        <f>SUM(I11:I100)</f>
        <v>0.84033613445378164</v>
      </c>
      <c r="J101" s="183">
        <v>0</v>
      </c>
      <c r="K101" s="183">
        <v>0</v>
      </c>
      <c r="L101" s="108">
        <f>SUM(L11:L100)</f>
        <v>2143204075.6849997</v>
      </c>
      <c r="M101" s="108">
        <f>SUM(M11:M100)</f>
        <v>25628143.328000002</v>
      </c>
      <c r="N101" s="170">
        <f t="shared" si="13"/>
        <v>2168832219.0129995</v>
      </c>
    </row>
    <row r="102" spans="1:14" s="282" customFormat="1" ht="13.8">
      <c r="A102" s="105"/>
      <c r="B102" s="104" t="s">
        <v>201</v>
      </c>
      <c r="C102" s="280"/>
      <c r="D102" s="280"/>
      <c r="E102" s="107"/>
      <c r="F102" s="280"/>
      <c r="G102" s="166">
        <v>0</v>
      </c>
      <c r="H102" s="168">
        <f>H101*19%</f>
        <v>538262156.00769985</v>
      </c>
      <c r="I102" s="169">
        <f>I101*19%</f>
        <v>0.1596638655462185</v>
      </c>
      <c r="J102" s="183">
        <v>0</v>
      </c>
      <c r="K102" s="183">
        <v>0</v>
      </c>
      <c r="L102" s="108">
        <f>L101*19%</f>
        <v>407208774.38014996</v>
      </c>
      <c r="M102" s="108">
        <f>M101*19%</f>
        <v>4869347.2323200004</v>
      </c>
      <c r="N102" s="170">
        <f t="shared" si="13"/>
        <v>412078121.61246997</v>
      </c>
    </row>
    <row r="103" spans="1:14" s="282" customFormat="1" ht="13.8">
      <c r="A103" s="105"/>
      <c r="B103" s="118" t="s">
        <v>202</v>
      </c>
      <c r="C103" s="280"/>
      <c r="D103" s="280"/>
      <c r="E103" s="107"/>
      <c r="F103" s="280"/>
      <c r="G103" s="166">
        <v>0</v>
      </c>
      <c r="H103" s="168">
        <f>H101+H102</f>
        <v>3371220871.8376989</v>
      </c>
      <c r="I103" s="169">
        <f>I101+I102</f>
        <v>1.0000000000000002</v>
      </c>
      <c r="J103" s="183">
        <v>0</v>
      </c>
      <c r="K103" s="183">
        <v>0</v>
      </c>
      <c r="L103" s="108">
        <f>L101+L102</f>
        <v>2550412850.0651498</v>
      </c>
      <c r="M103" s="108">
        <f>M101+M102</f>
        <v>30497490.560320001</v>
      </c>
      <c r="N103" s="170">
        <f t="shared" si="13"/>
        <v>2580910340.6254697</v>
      </c>
    </row>
    <row r="104" spans="1:14" s="282" customFormat="1" ht="13.8">
      <c r="A104" s="105">
        <v>3</v>
      </c>
      <c r="B104" s="116" t="s">
        <v>203</v>
      </c>
      <c r="C104" s="280"/>
      <c r="D104" s="280"/>
      <c r="E104" s="107"/>
      <c r="F104" s="280"/>
      <c r="G104" s="166">
        <v>0</v>
      </c>
      <c r="H104" s="108"/>
      <c r="I104" s="166"/>
      <c r="J104" s="183">
        <v>0</v>
      </c>
      <c r="K104" s="183">
        <v>0</v>
      </c>
      <c r="L104" s="167">
        <f t="shared" si="12"/>
        <v>0</v>
      </c>
      <c r="M104" s="167">
        <f t="shared" si="12"/>
        <v>0</v>
      </c>
      <c r="N104" s="167">
        <f t="shared" si="13"/>
        <v>0</v>
      </c>
    </row>
    <row r="105" spans="1:14" s="282" customFormat="1" ht="39.6">
      <c r="A105" s="105">
        <v>3.01</v>
      </c>
      <c r="B105" s="112" t="s">
        <v>204</v>
      </c>
      <c r="C105" s="280" t="s">
        <v>120</v>
      </c>
      <c r="D105" s="280">
        <v>1</v>
      </c>
      <c r="E105" s="107"/>
      <c r="F105" s="280"/>
      <c r="G105" s="166">
        <v>77998958.099999994</v>
      </c>
      <c r="H105" s="110">
        <f>+G105*D105</f>
        <v>77998958.099999994</v>
      </c>
      <c r="I105" s="109">
        <f>+H105/$G$113</f>
        <v>0.41505759596873149</v>
      </c>
      <c r="J105" s="183">
        <v>1</v>
      </c>
      <c r="K105" s="183">
        <v>0</v>
      </c>
      <c r="L105" s="167">
        <f t="shared" ref="L105:L108" si="16">J105*H105</f>
        <v>77998958.099999994</v>
      </c>
      <c r="M105" s="167">
        <f t="shared" si="12"/>
        <v>0</v>
      </c>
      <c r="N105" s="167">
        <f t="shared" si="13"/>
        <v>77998958.099999994</v>
      </c>
    </row>
    <row r="106" spans="1:14" s="282" customFormat="1" ht="52.8">
      <c r="A106" s="105">
        <v>3.02</v>
      </c>
      <c r="B106" s="112" t="s">
        <v>205</v>
      </c>
      <c r="C106" s="280" t="s">
        <v>166</v>
      </c>
      <c r="D106" s="280">
        <v>1</v>
      </c>
      <c r="E106" s="107"/>
      <c r="F106" s="280"/>
      <c r="G106" s="166">
        <v>50323182</v>
      </c>
      <c r="H106" s="110">
        <f>+G106*D106</f>
        <v>50323182</v>
      </c>
      <c r="I106" s="109">
        <f>+H106/$G$113</f>
        <v>0.2677858711348215</v>
      </c>
      <c r="J106" s="183">
        <v>1</v>
      </c>
      <c r="K106" s="183">
        <v>0</v>
      </c>
      <c r="L106" s="167">
        <f t="shared" si="16"/>
        <v>50323182</v>
      </c>
      <c r="M106" s="167">
        <f t="shared" si="12"/>
        <v>0</v>
      </c>
      <c r="N106" s="167">
        <f t="shared" si="13"/>
        <v>50323182</v>
      </c>
    </row>
    <row r="107" spans="1:14" s="282" customFormat="1" ht="26.4">
      <c r="A107" s="105">
        <v>3.03</v>
      </c>
      <c r="B107" s="112" t="s">
        <v>206</v>
      </c>
      <c r="C107" s="280" t="s">
        <v>117</v>
      </c>
      <c r="D107" s="280">
        <v>4</v>
      </c>
      <c r="E107" s="107"/>
      <c r="F107" s="280"/>
      <c r="G107" s="166">
        <v>1730803.2</v>
      </c>
      <c r="H107" s="110">
        <f>+G107*D107</f>
        <v>6923212.7999999998</v>
      </c>
      <c r="I107" s="109">
        <f>+H107/$G$113</f>
        <v>3.6840646736125443E-2</v>
      </c>
      <c r="J107" s="183">
        <v>0</v>
      </c>
      <c r="K107" s="183">
        <v>0</v>
      </c>
      <c r="L107" s="167">
        <f t="shared" si="16"/>
        <v>0</v>
      </c>
      <c r="M107" s="167">
        <f t="shared" si="12"/>
        <v>0</v>
      </c>
      <c r="N107" s="167">
        <f t="shared" si="13"/>
        <v>0</v>
      </c>
    </row>
    <row r="108" spans="1:14" s="282" customFormat="1" ht="52.8">
      <c r="A108" s="105">
        <v>3.04</v>
      </c>
      <c r="B108" s="112" t="s">
        <v>207</v>
      </c>
      <c r="C108" s="280" t="s">
        <v>122</v>
      </c>
      <c r="D108" s="280">
        <v>50</v>
      </c>
      <c r="E108" s="107"/>
      <c r="F108" s="280"/>
      <c r="G108" s="166">
        <v>279185.28999999998</v>
      </c>
      <c r="H108" s="110">
        <f>+G108*D108</f>
        <v>13959264.499999998</v>
      </c>
      <c r="I108" s="109">
        <f>+H108/$G$113</f>
        <v>7.428174562836444E-2</v>
      </c>
      <c r="J108" s="183">
        <v>0</v>
      </c>
      <c r="K108" s="183">
        <v>0</v>
      </c>
      <c r="L108" s="167">
        <f t="shared" si="16"/>
        <v>0</v>
      </c>
      <c r="M108" s="167">
        <f t="shared" si="12"/>
        <v>0</v>
      </c>
      <c r="N108" s="167">
        <f t="shared" si="13"/>
        <v>0</v>
      </c>
    </row>
    <row r="109" spans="1:14" s="282" customFormat="1" ht="13.8">
      <c r="A109" s="105"/>
      <c r="B109" s="104" t="s">
        <v>200</v>
      </c>
      <c r="C109" s="450"/>
      <c r="D109" s="450"/>
      <c r="E109" s="450"/>
      <c r="F109" s="450"/>
      <c r="G109" s="166"/>
      <c r="H109" s="108">
        <f>SUM(H105:H108)</f>
        <v>149204617.40000001</v>
      </c>
      <c r="I109" s="119">
        <f>SUM(I105:I108)</f>
        <v>0.79396585946804288</v>
      </c>
      <c r="J109" s="183"/>
      <c r="K109" s="182"/>
      <c r="L109" s="167">
        <f>SUM(L105:L108)</f>
        <v>128322140.09999999</v>
      </c>
      <c r="M109" s="108">
        <f>SUM(M105:M108)</f>
        <v>0</v>
      </c>
      <c r="N109" s="170">
        <f t="shared" si="13"/>
        <v>128322140.09999999</v>
      </c>
    </row>
    <row r="110" spans="1:14" s="282" customFormat="1" ht="13.8">
      <c r="A110" s="105"/>
      <c r="B110" s="104" t="s">
        <v>208</v>
      </c>
      <c r="C110" s="450"/>
      <c r="D110" s="450"/>
      <c r="E110" s="450"/>
      <c r="F110" s="450"/>
      <c r="G110" s="171">
        <v>0.2</v>
      </c>
      <c r="H110" s="108">
        <f>+H109*G110</f>
        <v>29840923.480000004</v>
      </c>
      <c r="I110" s="109">
        <f>+H110/$G$113</f>
        <v>0.15879317189360859</v>
      </c>
      <c r="J110" s="183"/>
      <c r="K110" s="182"/>
      <c r="L110" s="167">
        <f t="shared" ref="L110:M112" si="17">+L109*$I$110</f>
        <v>20376679.650655024</v>
      </c>
      <c r="M110" s="108">
        <f t="shared" si="17"/>
        <v>0</v>
      </c>
      <c r="N110" s="170">
        <f t="shared" si="13"/>
        <v>20376679.650655024</v>
      </c>
    </row>
    <row r="111" spans="1:14" s="282" customFormat="1" ht="13.8">
      <c r="A111" s="105"/>
      <c r="B111" s="104" t="s">
        <v>209</v>
      </c>
      <c r="C111" s="450"/>
      <c r="D111" s="450"/>
      <c r="E111" s="450"/>
      <c r="F111" s="450"/>
      <c r="G111" s="171">
        <v>0.05</v>
      </c>
      <c r="H111" s="108">
        <f>+H109*G111</f>
        <v>7460230.870000001</v>
      </c>
      <c r="I111" s="109">
        <f>+H111/$G$113</f>
        <v>3.9698292973402147E-2</v>
      </c>
      <c r="J111" s="183"/>
      <c r="K111" s="182"/>
      <c r="L111" s="167">
        <f t="shared" si="17"/>
        <v>3235677.5943874596</v>
      </c>
      <c r="M111" s="108">
        <f t="shared" si="17"/>
        <v>0</v>
      </c>
      <c r="N111" s="170">
        <f t="shared" si="13"/>
        <v>3235677.5943874596</v>
      </c>
    </row>
    <row r="112" spans="1:14" s="282" customFormat="1" ht="13.8">
      <c r="A112" s="159"/>
      <c r="B112" s="160" t="s">
        <v>210</v>
      </c>
      <c r="C112" s="451"/>
      <c r="D112" s="451"/>
      <c r="E112" s="451"/>
      <c r="F112" s="451"/>
      <c r="G112" s="172">
        <v>0.19</v>
      </c>
      <c r="H112" s="164">
        <f>+H111*G112</f>
        <v>1417443.8653000002</v>
      </c>
      <c r="I112" s="161">
        <f>+H112/$G$113</f>
        <v>7.5426756649464083E-3</v>
      </c>
      <c r="J112" s="286"/>
      <c r="K112" s="287"/>
      <c r="L112" s="173">
        <f t="shared" si="17"/>
        <v>513803.50843786576</v>
      </c>
      <c r="M112" s="164">
        <f t="shared" si="17"/>
        <v>0</v>
      </c>
      <c r="N112" s="174">
        <f t="shared" si="13"/>
        <v>513803.50843786576</v>
      </c>
    </row>
    <row r="113" spans="1:28" customFormat="1" ht="13.8">
      <c r="A113" s="162"/>
      <c r="B113" s="163" t="s">
        <v>211</v>
      </c>
      <c r="C113" s="452"/>
      <c r="D113" s="452"/>
      <c r="E113" s="452"/>
      <c r="F113" s="452"/>
      <c r="G113" s="453">
        <f>SUM(H109:H112)</f>
        <v>187923215.6153</v>
      </c>
      <c r="H113" s="453"/>
      <c r="I113" s="175">
        <f>SUM(I109:I112)</f>
        <v>0.99999999999999989</v>
      </c>
      <c r="J113" s="288"/>
      <c r="K113" s="289"/>
      <c r="L113" s="176">
        <f>SUM(L109:L112)</f>
        <v>152448300.85348037</v>
      </c>
      <c r="M113" s="165">
        <f>SUM(M109:M112)</f>
        <v>0</v>
      </c>
      <c r="N113" s="165">
        <f>SUM(N109:N112)</f>
        <v>152448300.85348037</v>
      </c>
      <c r="O113" s="282"/>
      <c r="P113" s="282"/>
      <c r="Q113" s="282"/>
      <c r="R113" s="282"/>
      <c r="S113" s="282"/>
      <c r="T113" s="282"/>
      <c r="U113" s="282"/>
      <c r="V113" s="282"/>
      <c r="W113" s="282"/>
      <c r="X113" s="282"/>
      <c r="Y113" s="282"/>
      <c r="Z113" s="282"/>
      <c r="AA113" s="282"/>
      <c r="AB113" s="282"/>
    </row>
    <row r="114" spans="1:28" s="282" customFormat="1" ht="14.4" thickBot="1">
      <c r="A114" s="156"/>
      <c r="B114" s="157"/>
      <c r="C114" s="158"/>
      <c r="D114" s="158"/>
      <c r="E114" s="158"/>
      <c r="F114" s="158"/>
      <c r="G114" s="177"/>
      <c r="H114" s="178"/>
      <c r="I114" s="179"/>
      <c r="J114" s="224"/>
      <c r="K114" s="225"/>
      <c r="L114" s="180"/>
      <c r="M114" s="181"/>
      <c r="N114" s="181"/>
    </row>
    <row r="115" spans="1:28" customFormat="1" ht="14.4" thickBot="1">
      <c r="A115" s="20"/>
      <c r="B115" s="21" t="s">
        <v>212</v>
      </c>
      <c r="C115" s="448"/>
      <c r="D115" s="448"/>
      <c r="E115" s="448"/>
      <c r="F115" s="448"/>
      <c r="G115" s="449">
        <f>H103+G113</f>
        <v>3559144087.4529991</v>
      </c>
      <c r="H115" s="449"/>
      <c r="I115" s="182"/>
      <c r="J115" s="222"/>
      <c r="K115" s="223"/>
      <c r="L115" s="184">
        <f>L103+L113</f>
        <v>2702861150.9186301</v>
      </c>
      <c r="M115" s="185">
        <f>M103+M113</f>
        <v>30497490.560320001</v>
      </c>
      <c r="N115" s="185">
        <f>N103+N113</f>
        <v>2733358641.47895</v>
      </c>
      <c r="O115" s="282"/>
      <c r="P115" s="282"/>
      <c r="Q115" s="282"/>
      <c r="R115" s="282"/>
      <c r="S115" s="282"/>
      <c r="T115" s="282"/>
      <c r="U115" s="282"/>
      <c r="V115" s="282"/>
      <c r="W115" s="282"/>
      <c r="X115" s="282"/>
      <c r="Y115" s="282"/>
      <c r="Z115" s="282"/>
      <c r="AA115" s="282"/>
      <c r="AB115" s="282"/>
    </row>
    <row r="116" spans="1:28" s="282" customFormat="1" ht="13.8">
      <c r="A116" s="89"/>
      <c r="B116" s="90"/>
      <c r="C116" s="91"/>
      <c r="D116" s="90"/>
      <c r="E116" s="68"/>
      <c r="F116" s="90"/>
      <c r="G116" s="92"/>
      <c r="H116" s="92"/>
      <c r="I116" s="92"/>
      <c r="J116" s="76"/>
      <c r="K116" s="50"/>
      <c r="L116" s="93">
        <f t="shared" ref="L116" si="18">J116*H116</f>
        <v>0</v>
      </c>
      <c r="M116" s="50"/>
      <c r="N116" s="50"/>
    </row>
    <row r="117" spans="1:28" s="282" customFormat="1" ht="13.8">
      <c r="A117" s="71"/>
      <c r="B117" s="90"/>
      <c r="C117" s="91"/>
      <c r="D117" s="90"/>
      <c r="E117" s="94"/>
      <c r="F117" s="90"/>
      <c r="G117" s="92"/>
      <c r="H117" s="95"/>
      <c r="I117" s="95"/>
      <c r="J117" s="76"/>
      <c r="K117" s="50"/>
      <c r="L117" s="50"/>
      <c r="M117" s="50"/>
      <c r="N117" s="219">
        <f>+N115/G115</f>
        <v>0.76798201317974768</v>
      </c>
    </row>
    <row r="118" spans="1:28" s="282" customFormat="1" ht="13.8">
      <c r="A118" s="50"/>
      <c r="B118" s="67"/>
      <c r="C118" s="50"/>
      <c r="D118" s="50"/>
      <c r="E118" s="68"/>
      <c r="F118" s="50"/>
      <c r="G118" s="69"/>
      <c r="H118" s="70"/>
      <c r="I118" s="70"/>
      <c r="J118" s="76"/>
      <c r="K118" s="50"/>
      <c r="L118" s="50"/>
      <c r="M118" s="50"/>
      <c r="N118" s="50"/>
      <c r="O118" s="50"/>
    </row>
    <row r="119" spans="1:28" s="282" customFormat="1" ht="13.8">
      <c r="A119" s="50"/>
      <c r="B119" s="67"/>
      <c r="C119" s="50"/>
      <c r="D119" s="50"/>
      <c r="E119" s="68"/>
      <c r="F119" s="50"/>
      <c r="G119" s="69"/>
      <c r="H119" s="70"/>
      <c r="I119" s="70"/>
      <c r="J119" s="76"/>
      <c r="K119" s="50"/>
      <c r="L119" s="50"/>
      <c r="M119" s="50"/>
      <c r="N119" s="50"/>
      <c r="O119" s="50"/>
    </row>
    <row r="120" spans="1:28" s="282" customFormat="1" ht="13.8">
      <c r="A120" s="50"/>
      <c r="B120" s="67"/>
      <c r="C120" s="50"/>
      <c r="D120" s="50"/>
      <c r="E120" s="68"/>
      <c r="F120" s="50"/>
      <c r="G120" s="69"/>
      <c r="H120" s="96"/>
      <c r="I120" s="96"/>
      <c r="J120" s="76"/>
      <c r="K120" s="50"/>
      <c r="L120" s="50"/>
      <c r="M120" s="50"/>
      <c r="N120" s="50"/>
    </row>
    <row r="121" spans="1:28" s="282" customFormat="1" ht="13.8">
      <c r="A121" s="50"/>
      <c r="B121" s="67"/>
      <c r="C121" s="50"/>
      <c r="D121" s="50"/>
      <c r="E121" s="68"/>
      <c r="F121" s="50"/>
      <c r="G121" s="69"/>
      <c r="H121" s="97"/>
      <c r="I121" s="97"/>
      <c r="J121" s="76"/>
      <c r="K121" s="50"/>
      <c r="L121" s="50"/>
      <c r="M121" s="50"/>
      <c r="N121" s="50"/>
    </row>
  </sheetData>
  <mergeCells count="24">
    <mergeCell ref="J7:K7"/>
    <mergeCell ref="L7:N7"/>
    <mergeCell ref="E35:F35"/>
    <mergeCell ref="E55:F55"/>
    <mergeCell ref="C109:F109"/>
    <mergeCell ref="E26:F26"/>
    <mergeCell ref="E28:F28"/>
    <mergeCell ref="E30:F30"/>
    <mergeCell ref="C1:F1"/>
    <mergeCell ref="C2:F2"/>
    <mergeCell ref="A6:H6"/>
    <mergeCell ref="C115:F115"/>
    <mergeCell ref="G115:H115"/>
    <mergeCell ref="E12:F12"/>
    <mergeCell ref="C111:F111"/>
    <mergeCell ref="C112:F112"/>
    <mergeCell ref="C113:F113"/>
    <mergeCell ref="G113:H113"/>
    <mergeCell ref="C110:F110"/>
    <mergeCell ref="E15:F15"/>
    <mergeCell ref="E17:F17"/>
    <mergeCell ref="E19:F19"/>
    <mergeCell ref="E21:F21"/>
    <mergeCell ref="E23:F2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V59"/>
  <sheetViews>
    <sheetView zoomScale="75" zoomScaleNormal="75" workbookViewId="0">
      <selection activeCell="AM38" sqref="AM38:AS38"/>
    </sheetView>
  </sheetViews>
  <sheetFormatPr baseColWidth="10" defaultColWidth="11" defaultRowHeight="13.8"/>
  <cols>
    <col min="1" max="1" width="3.3984375" style="52" customWidth="1"/>
    <col min="2" max="2" width="6.8984375" style="52" customWidth="1"/>
    <col min="3" max="3" width="5.5" style="52" customWidth="1"/>
    <col min="4" max="4" width="5.19921875" style="52" customWidth="1"/>
    <col min="5" max="7" width="4" style="52" customWidth="1"/>
    <col min="8" max="8" width="4.5" style="52" customWidth="1"/>
    <col min="9" max="9" width="3.3984375" style="52" customWidth="1"/>
    <col min="10" max="10" width="5.19921875" style="52" customWidth="1"/>
    <col min="11" max="11" width="5.59765625" style="52" customWidth="1"/>
    <col min="12" max="12" width="3.3984375" style="52" customWidth="1"/>
    <col min="13" max="13" width="4.19921875" style="52" customWidth="1"/>
    <col min="14" max="14" width="5.19921875" style="52" customWidth="1"/>
    <col min="15" max="18" width="3.3984375" style="52" customWidth="1"/>
    <col min="19" max="19" width="2" style="52" customWidth="1"/>
    <col min="20" max="26" width="3.3984375" style="52" customWidth="1"/>
    <col min="27" max="27" width="4.3984375" style="52" customWidth="1"/>
    <col min="28" max="32" width="3.3984375" style="52" customWidth="1"/>
    <col min="33" max="33" width="4.3984375" style="52" customWidth="1"/>
    <col min="34" max="34" width="3.3984375" style="52" customWidth="1"/>
    <col min="35" max="35" width="4.69921875" style="52" customWidth="1"/>
    <col min="36" max="36" width="5.09765625" style="52" customWidth="1"/>
    <col min="37" max="37" width="3.3984375" style="52" hidden="1" customWidth="1"/>
    <col min="38" max="50" width="3.3984375" style="52" customWidth="1"/>
    <col min="51" max="1024" width="9.8984375" style="52" customWidth="1"/>
    <col min="1025" max="1025" width="11" style="52" customWidth="1"/>
    <col min="1026" max="16384" width="11" style="52"/>
  </cols>
  <sheetData>
    <row r="1" spans="1:39" ht="14.4" thickBot="1">
      <c r="A1" s="338"/>
      <c r="B1" s="338"/>
      <c r="C1" s="338"/>
      <c r="D1" s="338"/>
      <c r="E1" s="338"/>
      <c r="F1" s="338"/>
      <c r="G1" s="338"/>
      <c r="H1" s="512" t="s">
        <v>5</v>
      </c>
      <c r="I1" s="512"/>
      <c r="J1" s="512"/>
      <c r="K1" s="512"/>
      <c r="L1" s="512"/>
      <c r="M1" s="512"/>
      <c r="N1" s="512"/>
      <c r="O1" s="512"/>
      <c r="P1" s="512"/>
      <c r="Q1" s="512"/>
      <c r="R1" s="512"/>
      <c r="S1" s="512"/>
      <c r="T1" s="512"/>
      <c r="U1" s="512"/>
      <c r="V1" s="512"/>
      <c r="W1" s="512"/>
      <c r="X1" s="512"/>
      <c r="Y1" s="512"/>
      <c r="Z1" s="512"/>
      <c r="AA1" s="513" t="s">
        <v>6</v>
      </c>
      <c r="AB1" s="513"/>
      <c r="AC1" s="513"/>
      <c r="AD1" s="513"/>
      <c r="AE1" s="435" t="s">
        <v>7</v>
      </c>
      <c r="AF1" s="435"/>
      <c r="AG1" s="435"/>
      <c r="AH1" s="435"/>
      <c r="AI1" s="435"/>
      <c r="AJ1" s="435"/>
      <c r="AK1"/>
    </row>
    <row r="2" spans="1:39" ht="14.4" thickBot="1">
      <c r="A2" s="338"/>
      <c r="B2" s="338"/>
      <c r="C2" s="338"/>
      <c r="D2" s="338"/>
      <c r="E2" s="338"/>
      <c r="F2" s="338"/>
      <c r="G2" s="338"/>
      <c r="H2" s="432" t="s">
        <v>213</v>
      </c>
      <c r="I2" s="432"/>
      <c r="J2" s="432"/>
      <c r="K2" s="432"/>
      <c r="L2" s="432"/>
      <c r="M2" s="432"/>
      <c r="N2" s="432"/>
      <c r="O2" s="432"/>
      <c r="P2" s="432"/>
      <c r="Q2" s="432"/>
      <c r="R2" s="432"/>
      <c r="S2" s="432"/>
      <c r="T2" s="432"/>
      <c r="U2" s="432"/>
      <c r="V2" s="432"/>
      <c r="W2" s="432"/>
      <c r="X2" s="432"/>
      <c r="Y2" s="432"/>
      <c r="Z2" s="432"/>
      <c r="AA2" s="513" t="s">
        <v>9</v>
      </c>
      <c r="AB2" s="513"/>
      <c r="AC2" s="513"/>
      <c r="AD2" s="513"/>
      <c r="AE2" s="435">
        <v>2</v>
      </c>
      <c r="AF2" s="435"/>
      <c r="AG2" s="435"/>
      <c r="AH2" s="435"/>
      <c r="AI2" s="435"/>
      <c r="AJ2" s="435"/>
      <c r="AK2"/>
    </row>
    <row r="3" spans="1:39" ht="34.5" customHeight="1" thickBot="1">
      <c r="A3" s="338"/>
      <c r="B3" s="338"/>
      <c r="C3" s="338"/>
      <c r="D3" s="338"/>
      <c r="E3" s="338"/>
      <c r="F3" s="338"/>
      <c r="G3" s="338"/>
      <c r="H3" s="432"/>
      <c r="I3" s="432"/>
      <c r="J3" s="432"/>
      <c r="K3" s="432"/>
      <c r="L3" s="432"/>
      <c r="M3" s="432"/>
      <c r="N3" s="432"/>
      <c r="O3" s="432"/>
      <c r="P3" s="432"/>
      <c r="Q3" s="432"/>
      <c r="R3" s="432"/>
      <c r="S3" s="432"/>
      <c r="T3" s="432"/>
      <c r="U3" s="432"/>
      <c r="V3" s="432"/>
      <c r="W3" s="432"/>
      <c r="X3" s="432"/>
      <c r="Y3" s="432"/>
      <c r="Z3" s="432"/>
      <c r="AA3" s="514" t="s">
        <v>98</v>
      </c>
      <c r="AB3" s="514"/>
      <c r="AC3" s="514"/>
      <c r="AD3" s="514"/>
      <c r="AE3" s="438">
        <f>+Control!AF10</f>
        <v>44012</v>
      </c>
      <c r="AF3" s="438"/>
      <c r="AG3" s="438"/>
      <c r="AH3" s="438"/>
      <c r="AI3" s="438"/>
      <c r="AJ3" s="438"/>
      <c r="AK3"/>
    </row>
    <row r="4" spans="1:39" ht="14.4" thickBot="1">
      <c r="A4" s="338"/>
      <c r="B4" s="338"/>
      <c r="C4" s="338"/>
      <c r="D4" s="338"/>
      <c r="E4" s="338"/>
      <c r="F4" s="338"/>
      <c r="G4" s="338"/>
      <c r="H4" s="432"/>
      <c r="I4" s="432"/>
      <c r="J4" s="432"/>
      <c r="K4" s="432"/>
      <c r="L4" s="432"/>
      <c r="M4" s="432"/>
      <c r="N4" s="432"/>
      <c r="O4" s="432"/>
      <c r="P4" s="432"/>
      <c r="Q4" s="432"/>
      <c r="R4" s="432"/>
      <c r="S4" s="432"/>
      <c r="T4" s="432"/>
      <c r="U4" s="432"/>
      <c r="V4" s="432"/>
      <c r="W4" s="432"/>
      <c r="X4" s="432"/>
      <c r="Y4" s="432"/>
      <c r="Z4" s="432"/>
      <c r="AA4" s="515" t="s">
        <v>11</v>
      </c>
      <c r="AB4" s="515"/>
      <c r="AC4" s="515"/>
      <c r="AD4" s="515"/>
      <c r="AE4" s="435" t="s">
        <v>214</v>
      </c>
      <c r="AF4" s="435"/>
      <c r="AG4" s="435"/>
      <c r="AH4" s="435"/>
      <c r="AI4" s="435"/>
      <c r="AJ4" s="435"/>
      <c r="AK4"/>
      <c r="AM4" s="217"/>
    </row>
    <row r="6" spans="1:39" ht="14.4" thickBot="1"/>
    <row r="7" spans="1:39" ht="15" thickBot="1">
      <c r="A7" s="510" t="s">
        <v>215</v>
      </c>
      <c r="B7" s="510"/>
      <c r="C7" s="510"/>
      <c r="D7" s="510"/>
      <c r="E7" s="510"/>
      <c r="F7" s="510"/>
      <c r="G7" s="510"/>
      <c r="H7" s="510"/>
      <c r="I7" s="510"/>
      <c r="J7" s="510"/>
      <c r="K7" s="510"/>
      <c r="L7" s="510"/>
      <c r="M7" s="510"/>
      <c r="N7" s="510"/>
      <c r="O7" s="510"/>
      <c r="P7" s="510"/>
      <c r="Q7" s="510"/>
      <c r="R7" s="510"/>
      <c r="S7" s="510"/>
      <c r="T7" s="510"/>
      <c r="U7" s="510"/>
      <c r="V7" s="510"/>
      <c r="W7" s="510"/>
      <c r="X7" s="510"/>
      <c r="Y7" s="510"/>
      <c r="Z7" s="510"/>
      <c r="AA7" s="510"/>
      <c r="AB7" s="510"/>
      <c r="AC7" s="510"/>
      <c r="AD7" s="510"/>
      <c r="AE7" s="510"/>
      <c r="AF7" s="510"/>
      <c r="AG7" s="510"/>
      <c r="AH7" s="510"/>
      <c r="AI7" s="510"/>
      <c r="AJ7" s="510"/>
      <c r="AK7"/>
    </row>
    <row r="8" spans="1:39">
      <c r="A8" s="516" t="s">
        <v>309</v>
      </c>
      <c r="B8" s="516"/>
      <c r="C8" s="516"/>
      <c r="D8" s="516"/>
      <c r="E8" s="516"/>
      <c r="F8" s="516"/>
      <c r="G8" s="516"/>
      <c r="H8" s="516"/>
      <c r="I8" s="516"/>
      <c r="J8" s="516"/>
      <c r="K8" s="516"/>
      <c r="L8" s="516"/>
      <c r="M8" s="516"/>
      <c r="N8" s="516"/>
      <c r="O8" s="516"/>
      <c r="P8" s="516"/>
      <c r="Q8" s="516"/>
      <c r="R8" s="516"/>
      <c r="S8" s="516"/>
      <c r="T8" s="516"/>
      <c r="U8" s="516"/>
      <c r="V8" s="516"/>
      <c r="W8" s="516"/>
      <c r="X8" s="516"/>
      <c r="Y8" s="516"/>
      <c r="Z8" s="516"/>
      <c r="AA8" s="516"/>
      <c r="AB8" s="516"/>
      <c r="AC8" s="516"/>
      <c r="AD8" s="516"/>
      <c r="AE8" s="516"/>
      <c r="AF8" s="516"/>
      <c r="AG8" s="516"/>
      <c r="AH8" s="516"/>
      <c r="AI8" s="516"/>
      <c r="AJ8" s="516"/>
    </row>
    <row r="9" spans="1:39">
      <c r="A9" s="155" t="s">
        <v>216</v>
      </c>
      <c r="B9" s="508" t="s">
        <v>412</v>
      </c>
      <c r="C9" s="508"/>
      <c r="D9" s="508"/>
      <c r="E9" s="508"/>
      <c r="F9" s="508"/>
      <c r="G9" s="508"/>
      <c r="H9" s="508"/>
      <c r="I9" s="508"/>
      <c r="J9" s="508"/>
      <c r="K9" s="508"/>
      <c r="L9" s="508"/>
      <c r="M9" s="508"/>
      <c r="N9" s="508"/>
      <c r="O9" s="508"/>
      <c r="P9" s="508"/>
      <c r="Q9" s="508"/>
      <c r="R9" s="508"/>
      <c r="S9" s="508"/>
      <c r="T9" s="508"/>
      <c r="U9" s="508"/>
      <c r="V9" s="508"/>
      <c r="W9" s="508"/>
      <c r="X9" s="508"/>
      <c r="Y9" s="508"/>
      <c r="Z9" s="508"/>
      <c r="AA9" s="508"/>
      <c r="AB9" s="508"/>
      <c r="AC9" s="508"/>
      <c r="AD9" s="508"/>
      <c r="AE9" s="508"/>
      <c r="AF9" s="508"/>
      <c r="AG9" s="508"/>
      <c r="AH9" s="508"/>
      <c r="AI9" s="508"/>
      <c r="AJ9" s="508"/>
    </row>
    <row r="10" spans="1:39">
      <c r="A10" s="155" t="s">
        <v>216</v>
      </c>
      <c r="B10" s="508" t="s">
        <v>413</v>
      </c>
      <c r="C10" s="508"/>
      <c r="D10" s="508"/>
      <c r="E10" s="508"/>
      <c r="F10" s="508"/>
      <c r="G10" s="508"/>
      <c r="H10" s="508"/>
      <c r="I10" s="508"/>
      <c r="J10" s="508"/>
      <c r="K10" s="508"/>
      <c r="L10" s="508"/>
      <c r="M10" s="508"/>
      <c r="N10" s="508"/>
      <c r="O10" s="508"/>
      <c r="P10" s="508"/>
      <c r="Q10" s="508"/>
      <c r="R10" s="508"/>
      <c r="S10" s="508"/>
      <c r="T10" s="508"/>
      <c r="U10" s="508"/>
      <c r="V10" s="508"/>
      <c r="W10" s="508"/>
      <c r="X10" s="508"/>
      <c r="Y10" s="508"/>
      <c r="Z10" s="508"/>
      <c r="AA10" s="508"/>
      <c r="AB10" s="508"/>
      <c r="AC10" s="508"/>
      <c r="AD10" s="508"/>
      <c r="AE10" s="508"/>
      <c r="AF10" s="508"/>
      <c r="AG10" s="508"/>
      <c r="AH10" s="508"/>
      <c r="AI10" s="508"/>
      <c r="AJ10" s="508"/>
    </row>
    <row r="11" spans="1:39">
      <c r="A11" s="155" t="s">
        <v>216</v>
      </c>
      <c r="B11" s="508" t="s">
        <v>393</v>
      </c>
      <c r="C11" s="508"/>
      <c r="D11" s="508"/>
      <c r="E11" s="508"/>
      <c r="F11" s="508"/>
      <c r="G11" s="508"/>
      <c r="H11" s="508"/>
      <c r="I11" s="508"/>
      <c r="J11" s="508"/>
      <c r="K11" s="508"/>
      <c r="L11" s="508"/>
      <c r="M11" s="508"/>
      <c r="N11" s="508"/>
      <c r="O11" s="508"/>
      <c r="P11" s="508"/>
      <c r="Q11" s="508"/>
      <c r="R11" s="508"/>
      <c r="S11" s="508"/>
      <c r="T11" s="508"/>
      <c r="U11" s="508"/>
      <c r="V11" s="508"/>
      <c r="W11" s="508"/>
      <c r="X11" s="508"/>
      <c r="Y11" s="508"/>
      <c r="Z11" s="508"/>
      <c r="AA11" s="508"/>
      <c r="AB11" s="508"/>
      <c r="AC11" s="508"/>
      <c r="AD11" s="508"/>
      <c r="AE11" s="508"/>
      <c r="AF11" s="508"/>
      <c r="AG11" s="508"/>
      <c r="AH11" s="508"/>
      <c r="AI11" s="508"/>
      <c r="AJ11" s="508"/>
    </row>
    <row r="12" spans="1:39">
      <c r="A12" s="155" t="s">
        <v>216</v>
      </c>
      <c r="B12" s="508" t="s">
        <v>364</v>
      </c>
      <c r="C12" s="508"/>
      <c r="D12" s="508"/>
      <c r="E12" s="508"/>
      <c r="F12" s="508"/>
      <c r="G12" s="508"/>
      <c r="H12" s="508"/>
      <c r="I12" s="508"/>
      <c r="J12" s="508"/>
      <c r="K12" s="508"/>
      <c r="L12" s="508"/>
      <c r="M12" s="508"/>
      <c r="N12" s="508"/>
      <c r="O12" s="508"/>
      <c r="P12" s="508"/>
      <c r="Q12" s="508"/>
      <c r="R12" s="508"/>
      <c r="S12" s="508"/>
      <c r="T12" s="508"/>
      <c r="U12" s="508"/>
      <c r="V12" s="508"/>
      <c r="W12" s="508"/>
      <c r="X12" s="508"/>
      <c r="Y12" s="508"/>
      <c r="Z12" s="508"/>
      <c r="AA12" s="508"/>
      <c r="AB12" s="508"/>
      <c r="AC12" s="508"/>
      <c r="AD12" s="508"/>
      <c r="AE12" s="508"/>
      <c r="AF12" s="508"/>
      <c r="AG12" s="508"/>
      <c r="AH12" s="508"/>
      <c r="AI12" s="508"/>
      <c r="AJ12" s="508"/>
    </row>
    <row r="13" spans="1:39">
      <c r="A13" s="155" t="s">
        <v>216</v>
      </c>
      <c r="B13" s="508" t="s">
        <v>379</v>
      </c>
      <c r="C13" s="508"/>
      <c r="D13" s="508"/>
      <c r="E13" s="508"/>
      <c r="F13" s="508"/>
      <c r="G13" s="508"/>
      <c r="H13" s="508"/>
      <c r="I13" s="508"/>
      <c r="J13" s="508"/>
      <c r="K13" s="508"/>
      <c r="L13" s="508"/>
      <c r="M13" s="508"/>
      <c r="N13" s="508"/>
      <c r="O13" s="508"/>
      <c r="P13" s="508"/>
      <c r="Q13" s="508"/>
      <c r="R13" s="508"/>
      <c r="S13" s="508"/>
      <c r="T13" s="508"/>
      <c r="U13" s="508"/>
      <c r="V13" s="508"/>
      <c r="W13" s="508"/>
      <c r="X13" s="508"/>
      <c r="Y13" s="508"/>
      <c r="Z13" s="508"/>
      <c r="AA13" s="508"/>
      <c r="AB13" s="508"/>
      <c r="AC13" s="508"/>
      <c r="AD13" s="508"/>
      <c r="AE13" s="508"/>
      <c r="AF13" s="508"/>
      <c r="AG13" s="508"/>
      <c r="AH13" s="508"/>
      <c r="AI13" s="508"/>
      <c r="AJ13" s="508"/>
    </row>
    <row r="14" spans="1:39">
      <c r="A14" s="155" t="s">
        <v>216</v>
      </c>
      <c r="B14" s="507" t="s">
        <v>384</v>
      </c>
      <c r="C14" s="507"/>
      <c r="D14" s="507"/>
      <c r="E14" s="507"/>
      <c r="F14" s="507"/>
      <c r="G14" s="507"/>
      <c r="H14" s="507"/>
      <c r="I14" s="507"/>
      <c r="J14" s="507"/>
      <c r="K14" s="507"/>
      <c r="L14" s="507"/>
      <c r="M14" s="507"/>
      <c r="N14" s="507"/>
      <c r="O14" s="507"/>
      <c r="P14" s="507"/>
      <c r="Q14" s="507"/>
      <c r="R14" s="507"/>
      <c r="S14" s="507"/>
      <c r="T14" s="507"/>
      <c r="U14" s="507"/>
      <c r="V14" s="507"/>
      <c r="W14" s="507"/>
      <c r="X14" s="507"/>
      <c r="Y14" s="507"/>
      <c r="Z14" s="507"/>
      <c r="AA14" s="507"/>
      <c r="AB14" s="507"/>
      <c r="AC14" s="507"/>
      <c r="AD14" s="507"/>
      <c r="AE14" s="507"/>
      <c r="AF14" s="507"/>
      <c r="AG14" s="507"/>
      <c r="AH14" s="507"/>
      <c r="AI14" s="507"/>
      <c r="AJ14" s="507"/>
    </row>
    <row r="15" spans="1:39">
      <c r="A15" s="155" t="s">
        <v>216</v>
      </c>
      <c r="B15" s="508" t="s">
        <v>383</v>
      </c>
      <c r="C15" s="508"/>
      <c r="D15" s="508"/>
      <c r="E15" s="508"/>
      <c r="F15" s="508"/>
      <c r="G15" s="508"/>
      <c r="H15" s="508"/>
      <c r="I15" s="508"/>
      <c r="J15" s="508"/>
      <c r="K15" s="508"/>
      <c r="L15" s="508"/>
      <c r="M15" s="508"/>
      <c r="N15" s="508"/>
      <c r="O15" s="508"/>
      <c r="P15" s="508"/>
      <c r="Q15" s="508"/>
      <c r="R15" s="508"/>
      <c r="S15" s="508"/>
      <c r="T15" s="508"/>
      <c r="U15" s="508"/>
      <c r="V15" s="508"/>
      <c r="W15" s="508"/>
      <c r="X15" s="508"/>
      <c r="Y15" s="508"/>
      <c r="Z15" s="508"/>
      <c r="AA15" s="508"/>
      <c r="AB15" s="508"/>
      <c r="AC15" s="508"/>
      <c r="AD15" s="508"/>
      <c r="AE15" s="508"/>
      <c r="AF15" s="508"/>
      <c r="AG15" s="508"/>
      <c r="AH15" s="508"/>
      <c r="AI15" s="508"/>
      <c r="AJ15" s="508"/>
    </row>
    <row r="16" spans="1:39">
      <c r="A16" s="155" t="s">
        <v>216</v>
      </c>
      <c r="B16" s="508"/>
      <c r="C16" s="508"/>
      <c r="D16" s="508"/>
      <c r="E16" s="508"/>
      <c r="F16" s="508"/>
      <c r="G16" s="508"/>
      <c r="H16" s="508"/>
      <c r="I16" s="508"/>
      <c r="J16" s="508"/>
      <c r="K16" s="508"/>
      <c r="L16" s="508"/>
      <c r="M16" s="508"/>
      <c r="N16" s="508"/>
      <c r="O16" s="508"/>
      <c r="P16" s="508"/>
      <c r="Q16" s="508"/>
      <c r="R16" s="508"/>
      <c r="S16" s="508"/>
      <c r="T16" s="508"/>
      <c r="U16" s="508"/>
      <c r="V16" s="508"/>
      <c r="W16" s="508"/>
      <c r="X16" s="508"/>
      <c r="Y16" s="508"/>
      <c r="Z16" s="508"/>
      <c r="AA16" s="508"/>
      <c r="AB16" s="508"/>
      <c r="AC16" s="508"/>
      <c r="AD16" s="508"/>
      <c r="AE16" s="508"/>
      <c r="AF16" s="508"/>
      <c r="AG16" s="508"/>
      <c r="AH16" s="508"/>
      <c r="AI16" s="508"/>
      <c r="AJ16" s="508"/>
    </row>
    <row r="17" spans="1:74">
      <c r="A17" s="155" t="s">
        <v>216</v>
      </c>
    </row>
    <row r="18" spans="1:74">
      <c r="A18" s="155" t="s">
        <v>216</v>
      </c>
      <c r="B18" s="503"/>
      <c r="C18" s="503"/>
      <c r="D18" s="503"/>
      <c r="E18" s="503"/>
      <c r="F18" s="503"/>
      <c r="G18" s="503"/>
      <c r="H18" s="503"/>
      <c r="I18" s="503"/>
      <c r="J18" s="503"/>
      <c r="K18" s="503"/>
      <c r="L18" s="503"/>
      <c r="M18" s="503"/>
      <c r="N18" s="503"/>
      <c r="O18" s="503"/>
      <c r="P18" s="503"/>
      <c r="Q18" s="503"/>
      <c r="R18" s="503"/>
      <c r="S18" s="503"/>
      <c r="T18" s="503"/>
      <c r="U18" s="503"/>
      <c r="V18" s="503"/>
      <c r="W18" s="503"/>
      <c r="X18" s="503"/>
      <c r="Y18" s="503"/>
      <c r="Z18" s="503"/>
      <c r="AA18" s="503"/>
      <c r="AB18" s="503"/>
      <c r="AC18" s="503"/>
      <c r="AD18" s="503"/>
      <c r="AE18" s="503"/>
      <c r="AF18" s="503"/>
      <c r="AG18" s="503"/>
      <c r="AH18" s="503"/>
      <c r="AI18" s="503"/>
      <c r="AJ18" s="503"/>
    </row>
    <row r="19" spans="1:74">
      <c r="A19" s="155" t="s">
        <v>216</v>
      </c>
      <c r="B19" s="503"/>
      <c r="C19" s="503"/>
      <c r="D19" s="503"/>
      <c r="E19" s="503"/>
      <c r="F19" s="503"/>
      <c r="G19" s="503"/>
      <c r="H19" s="503"/>
      <c r="I19" s="503"/>
      <c r="J19" s="503"/>
      <c r="K19" s="503"/>
      <c r="L19" s="503"/>
      <c r="M19" s="503"/>
      <c r="N19" s="503"/>
      <c r="O19" s="503"/>
      <c r="P19" s="503"/>
      <c r="Q19" s="503"/>
      <c r="R19" s="503"/>
      <c r="S19" s="503"/>
      <c r="T19" s="503"/>
      <c r="U19" s="503"/>
      <c r="V19" s="503"/>
      <c r="W19" s="503"/>
      <c r="X19" s="503"/>
      <c r="Y19" s="503"/>
      <c r="Z19" s="503"/>
      <c r="AA19" s="503"/>
      <c r="AB19" s="503"/>
      <c r="AC19" s="503"/>
      <c r="AD19" s="503"/>
      <c r="AE19" s="503"/>
      <c r="AF19" s="503"/>
      <c r="AG19" s="503"/>
      <c r="AH19" s="503"/>
      <c r="AI19" s="503"/>
      <c r="AJ19" s="503"/>
    </row>
    <row r="20" spans="1:74" ht="14.4" thickBot="1">
      <c r="A20" s="155" t="s">
        <v>216</v>
      </c>
      <c r="B20" s="509"/>
      <c r="C20" s="509"/>
      <c r="D20" s="509"/>
      <c r="E20" s="509"/>
      <c r="F20" s="509"/>
      <c r="G20" s="509"/>
      <c r="H20" s="509"/>
      <c r="I20" s="509"/>
      <c r="J20" s="509"/>
      <c r="K20" s="509"/>
      <c r="L20" s="509"/>
      <c r="M20" s="509"/>
      <c r="N20" s="509"/>
      <c r="O20" s="509"/>
      <c r="P20" s="509"/>
      <c r="Q20" s="509"/>
      <c r="R20" s="509"/>
      <c r="S20" s="509"/>
      <c r="T20" s="509"/>
      <c r="U20" s="509"/>
      <c r="V20" s="509"/>
      <c r="W20" s="509"/>
      <c r="X20" s="509"/>
      <c r="Y20" s="509"/>
      <c r="Z20" s="509"/>
      <c r="AA20" s="509"/>
      <c r="AB20" s="509"/>
      <c r="AC20" s="509"/>
      <c r="AD20" s="509"/>
      <c r="AE20" s="509"/>
      <c r="AF20" s="509"/>
      <c r="AG20" s="509"/>
      <c r="AH20" s="509"/>
      <c r="AI20" s="509"/>
      <c r="AJ20" s="509"/>
    </row>
    <row r="21" spans="1:74" ht="14.4" thickBot="1">
      <c r="A21" s="154"/>
      <c r="B21" s="154"/>
      <c r="C21" s="154"/>
      <c r="D21" s="154"/>
      <c r="E21" s="154"/>
      <c r="F21" s="154"/>
      <c r="G21" s="154"/>
      <c r="H21" s="154"/>
      <c r="I21" s="154"/>
      <c r="J21" s="154"/>
      <c r="K21" s="154"/>
      <c r="L21" s="154"/>
      <c r="M21" s="154"/>
      <c r="N21" s="154"/>
      <c r="O21" s="154"/>
      <c r="P21" s="154"/>
      <c r="Q21" s="154"/>
      <c r="R21" s="154"/>
      <c r="S21" s="154"/>
      <c r="T21" s="154"/>
      <c r="U21" s="154"/>
      <c r="V21" s="154"/>
      <c r="W21" s="154"/>
      <c r="X21" s="154"/>
      <c r="Y21" s="154"/>
      <c r="Z21" s="154"/>
      <c r="AA21" s="154"/>
      <c r="AB21" s="154"/>
      <c r="AC21" s="154"/>
      <c r="AD21" s="154"/>
      <c r="AE21" s="154"/>
      <c r="AF21" s="154"/>
      <c r="AG21" s="154"/>
      <c r="AH21" s="154"/>
      <c r="AI21" s="154"/>
      <c r="AJ21" s="154"/>
    </row>
    <row r="22" spans="1:74" ht="15" thickBot="1">
      <c r="A22" s="510" t="s">
        <v>217</v>
      </c>
      <c r="B22" s="510"/>
      <c r="C22" s="510"/>
      <c r="D22" s="510"/>
      <c r="E22" s="510"/>
      <c r="F22" s="510"/>
      <c r="G22" s="510"/>
      <c r="H22" s="510"/>
      <c r="I22" s="510"/>
      <c r="J22" s="510"/>
      <c r="K22" s="510"/>
      <c r="L22" s="510"/>
      <c r="M22" s="510"/>
      <c r="N22" s="510"/>
      <c r="O22" s="510"/>
      <c r="P22" s="510"/>
      <c r="Q22" s="510"/>
      <c r="R22" s="510"/>
      <c r="S22" s="510"/>
      <c r="T22" s="510"/>
      <c r="U22" s="510"/>
      <c r="V22" s="510"/>
      <c r="W22" s="510"/>
      <c r="X22" s="510"/>
      <c r="Y22" s="510"/>
      <c r="Z22" s="510"/>
      <c r="AA22" s="510"/>
      <c r="AB22" s="510"/>
      <c r="AC22" s="510"/>
      <c r="AD22" s="510"/>
      <c r="AE22" s="510"/>
      <c r="AF22" s="510"/>
      <c r="AG22" s="510"/>
      <c r="AH22" s="510"/>
      <c r="AI22" s="510"/>
      <c r="AJ22" s="510"/>
      <c r="AK22"/>
    </row>
    <row r="23" spans="1:74">
      <c r="A23" s="511" t="s">
        <v>218</v>
      </c>
      <c r="B23" s="511"/>
      <c r="C23" s="511"/>
      <c r="D23" s="511"/>
      <c r="E23" s="511"/>
      <c r="F23" s="511"/>
      <c r="G23" s="511"/>
      <c r="H23" s="511"/>
      <c r="I23" s="511"/>
      <c r="J23" s="511"/>
      <c r="K23" s="511"/>
      <c r="L23" s="511"/>
      <c r="M23" s="511"/>
      <c r="N23" s="511"/>
      <c r="O23" s="511"/>
      <c r="P23" s="511"/>
      <c r="Q23" s="511"/>
      <c r="R23" s="511"/>
      <c r="S23" s="511"/>
      <c r="T23" s="511"/>
      <c r="U23" s="511"/>
      <c r="V23" s="511"/>
      <c r="W23" s="511"/>
      <c r="X23" s="511"/>
      <c r="Y23" s="511"/>
      <c r="Z23" s="511"/>
      <c r="AA23" s="511"/>
      <c r="AB23" s="511"/>
      <c r="AC23" s="511"/>
      <c r="AD23" s="511"/>
      <c r="AE23" s="511"/>
      <c r="AF23" s="511"/>
      <c r="AG23" s="511"/>
      <c r="AH23" s="511"/>
      <c r="AI23" s="511"/>
      <c r="AJ23" s="511"/>
      <c r="AK23"/>
    </row>
    <row r="24" spans="1:74" ht="14.25" customHeight="1">
      <c r="A24" s="152" t="s">
        <v>216</v>
      </c>
      <c r="B24" s="460" t="s">
        <v>380</v>
      </c>
      <c r="C24" s="460"/>
      <c r="D24" s="460"/>
      <c r="E24" s="460"/>
      <c r="F24" s="460"/>
      <c r="G24" s="460"/>
      <c r="H24" s="460"/>
      <c r="I24" s="460"/>
      <c r="J24" s="460"/>
      <c r="K24" s="460"/>
      <c r="L24" s="460"/>
      <c r="M24" s="460"/>
      <c r="N24" s="460"/>
      <c r="O24" s="460"/>
      <c r="P24" s="460"/>
      <c r="Q24" s="460"/>
      <c r="R24" s="460"/>
      <c r="S24" s="460"/>
      <c r="T24" s="460"/>
      <c r="U24" s="460"/>
      <c r="V24" s="460"/>
      <c r="W24" s="460"/>
      <c r="X24" s="460"/>
      <c r="Y24" s="460"/>
      <c r="Z24" s="460"/>
      <c r="AA24" s="460"/>
      <c r="AB24" s="460"/>
      <c r="AC24" s="460"/>
      <c r="AD24" s="460"/>
      <c r="AE24" s="460"/>
      <c r="AF24" s="460"/>
      <c r="AG24" s="460"/>
      <c r="AH24" s="460"/>
      <c r="AI24" s="460"/>
      <c r="AJ24" s="460"/>
    </row>
    <row r="25" spans="1:74">
      <c r="A25" s="152" t="s">
        <v>216</v>
      </c>
      <c r="B25" s="460" t="s">
        <v>388</v>
      </c>
      <c r="C25" s="460"/>
      <c r="D25" s="460"/>
      <c r="E25" s="460"/>
      <c r="F25" s="460"/>
      <c r="G25" s="460"/>
      <c r="H25" s="460"/>
      <c r="I25" s="460"/>
      <c r="J25" s="460"/>
      <c r="K25" s="460"/>
      <c r="L25" s="460"/>
      <c r="M25" s="460"/>
      <c r="N25" s="460"/>
      <c r="O25" s="460"/>
      <c r="P25" s="460"/>
      <c r="Q25" s="460"/>
      <c r="R25" s="460"/>
      <c r="S25" s="460"/>
      <c r="T25" s="460"/>
      <c r="U25" s="460"/>
      <c r="V25" s="460"/>
      <c r="W25" s="460"/>
      <c r="X25" s="460"/>
      <c r="Y25" s="460"/>
      <c r="Z25" s="460"/>
      <c r="AA25" s="460"/>
      <c r="AB25" s="460"/>
      <c r="AC25" s="460"/>
      <c r="AD25" s="460"/>
      <c r="AE25" s="460"/>
      <c r="AF25" s="460"/>
      <c r="AG25" s="460"/>
      <c r="AH25" s="460"/>
      <c r="AI25" s="460"/>
      <c r="AJ25" s="460"/>
      <c r="AM25" s="153"/>
      <c r="AN25" s="153"/>
      <c r="AO25" s="153"/>
      <c r="AP25" s="153"/>
      <c r="AQ25" s="153"/>
      <c r="AR25" s="153"/>
      <c r="AS25" s="153"/>
      <c r="AT25" s="153"/>
      <c r="AU25" s="153"/>
      <c r="AV25" s="153"/>
      <c r="AW25" s="153"/>
      <c r="AX25" s="153"/>
      <c r="AY25" s="153"/>
      <c r="AZ25" s="153"/>
      <c r="BA25" s="153"/>
      <c r="BB25" s="153"/>
      <c r="BC25" s="153"/>
      <c r="BD25" s="153"/>
      <c r="BE25" s="153"/>
      <c r="BF25" s="153"/>
      <c r="BG25" s="153"/>
      <c r="BH25" s="153"/>
      <c r="BI25" s="153"/>
      <c r="BJ25" s="153"/>
      <c r="BK25" s="153"/>
      <c r="BL25" s="153"/>
      <c r="BM25" s="153"/>
      <c r="BN25" s="153"/>
      <c r="BO25" s="153"/>
      <c r="BP25" s="153"/>
      <c r="BQ25" s="153"/>
      <c r="BR25" s="153"/>
      <c r="BS25" s="153"/>
      <c r="BT25" s="153"/>
      <c r="BU25" s="153"/>
      <c r="BV25" s="153"/>
    </row>
    <row r="26" spans="1:74">
      <c r="A26" s="152" t="s">
        <v>216</v>
      </c>
      <c r="B26" s="460" t="s">
        <v>394</v>
      </c>
      <c r="C26" s="460"/>
      <c r="D26" s="460"/>
      <c r="E26" s="460"/>
      <c r="F26" s="460"/>
      <c r="G26" s="460"/>
      <c r="H26" s="460"/>
      <c r="I26" s="460"/>
      <c r="J26" s="460"/>
      <c r="K26" s="460"/>
      <c r="L26" s="460"/>
      <c r="M26" s="460"/>
      <c r="N26" s="460"/>
      <c r="O26" s="460"/>
      <c r="P26" s="460"/>
      <c r="Q26" s="460"/>
      <c r="R26" s="460"/>
      <c r="S26" s="460"/>
      <c r="T26" s="460"/>
      <c r="U26" s="460"/>
      <c r="V26" s="460"/>
      <c r="W26" s="460"/>
      <c r="X26" s="460"/>
      <c r="Y26" s="460"/>
      <c r="Z26" s="460"/>
      <c r="AA26" s="460"/>
      <c r="AB26" s="460"/>
      <c r="AC26" s="460"/>
      <c r="AD26" s="460"/>
      <c r="AE26" s="460"/>
      <c r="AF26" s="460"/>
      <c r="AG26" s="460"/>
      <c r="AH26" s="460"/>
      <c r="AI26" s="460"/>
      <c r="AJ26" s="460"/>
      <c r="AM26" s="153"/>
      <c r="AN26" s="153"/>
      <c r="AO26" s="153"/>
      <c r="AP26" s="153"/>
      <c r="AQ26" s="153"/>
      <c r="AR26" s="153"/>
      <c r="AS26" s="153"/>
      <c r="AT26" s="153"/>
      <c r="AU26" s="153"/>
      <c r="AV26" s="153"/>
      <c r="AW26" s="153"/>
      <c r="AX26" s="153"/>
      <c r="AY26" s="153"/>
      <c r="AZ26" s="153"/>
      <c r="BA26" s="153"/>
      <c r="BB26" s="153"/>
      <c r="BC26" s="153"/>
      <c r="BD26" s="153"/>
      <c r="BE26" s="153"/>
      <c r="BF26" s="153"/>
      <c r="BG26" s="153"/>
      <c r="BH26" s="153"/>
      <c r="BI26" s="153"/>
      <c r="BJ26" s="153"/>
      <c r="BK26" s="153"/>
      <c r="BL26" s="153"/>
      <c r="BM26" s="153"/>
      <c r="BN26" s="153"/>
      <c r="BO26" s="153"/>
      <c r="BP26" s="153"/>
      <c r="BQ26" s="153"/>
      <c r="BR26" s="153"/>
      <c r="BS26" s="153"/>
      <c r="BT26" s="153"/>
      <c r="BU26" s="153"/>
      <c r="BV26" s="153"/>
    </row>
    <row r="27" spans="1:74" ht="14.25" customHeight="1">
      <c r="A27" s="152" t="s">
        <v>216</v>
      </c>
      <c r="B27" s="460" t="s">
        <v>387</v>
      </c>
      <c r="C27" s="460"/>
      <c r="D27" s="460"/>
      <c r="E27" s="460"/>
      <c r="F27" s="460"/>
      <c r="G27" s="460"/>
      <c r="H27" s="460"/>
      <c r="I27" s="460"/>
      <c r="J27" s="460"/>
      <c r="K27" s="460"/>
      <c r="L27" s="460"/>
      <c r="M27" s="460"/>
      <c r="N27" s="460"/>
      <c r="O27" s="460"/>
      <c r="P27" s="460"/>
      <c r="Q27" s="460"/>
      <c r="R27" s="460"/>
      <c r="S27" s="460"/>
      <c r="T27" s="460"/>
      <c r="U27" s="460"/>
      <c r="V27" s="460"/>
      <c r="W27" s="460"/>
      <c r="X27" s="460"/>
      <c r="Y27" s="460"/>
      <c r="Z27" s="460"/>
      <c r="AA27" s="460"/>
      <c r="AB27" s="460"/>
      <c r="AC27" s="460"/>
      <c r="AD27" s="460"/>
      <c r="AE27" s="460"/>
      <c r="AF27" s="460"/>
      <c r="AG27" s="460"/>
      <c r="AH27" s="460"/>
      <c r="AI27" s="460"/>
      <c r="AJ27" s="460"/>
      <c r="AM27" s="153"/>
      <c r="AN27" s="153"/>
      <c r="AO27" s="153"/>
      <c r="AP27" s="153"/>
      <c r="AQ27" s="153"/>
      <c r="AR27" s="153"/>
      <c r="AS27" s="153"/>
      <c r="AT27" s="153"/>
      <c r="AU27" s="153"/>
      <c r="AV27" s="153"/>
      <c r="AW27" s="153"/>
      <c r="AX27" s="153"/>
      <c r="AY27" s="153"/>
      <c r="AZ27" s="153"/>
      <c r="BA27" s="153"/>
      <c r="BB27" s="153"/>
      <c r="BC27" s="153"/>
      <c r="BD27" s="153"/>
      <c r="BE27" s="153"/>
      <c r="BF27" s="153"/>
      <c r="BG27" s="153"/>
      <c r="BH27" s="153"/>
      <c r="BI27" s="153"/>
      <c r="BJ27" s="153"/>
      <c r="BK27" s="153"/>
      <c r="BL27" s="153"/>
      <c r="BM27" s="153"/>
      <c r="BN27" s="153"/>
      <c r="BO27" s="153"/>
      <c r="BP27" s="153"/>
      <c r="BQ27" s="153"/>
      <c r="BR27" s="153"/>
      <c r="BS27" s="153"/>
      <c r="BT27" s="153"/>
      <c r="BU27" s="153"/>
      <c r="BV27" s="153"/>
    </row>
    <row r="28" spans="1:74" ht="14.25" customHeight="1">
      <c r="A28" s="152" t="s">
        <v>216</v>
      </c>
      <c r="B28" s="460" t="s">
        <v>381</v>
      </c>
      <c r="C28" s="460"/>
      <c r="D28" s="460"/>
      <c r="E28" s="460"/>
      <c r="F28" s="460"/>
      <c r="G28" s="460"/>
      <c r="H28" s="460"/>
      <c r="I28" s="460"/>
      <c r="J28" s="460"/>
      <c r="K28" s="460"/>
      <c r="L28" s="460"/>
      <c r="M28" s="460"/>
      <c r="N28" s="460"/>
      <c r="O28" s="460"/>
      <c r="P28" s="460"/>
      <c r="Q28" s="460"/>
      <c r="R28" s="460"/>
      <c r="S28" s="460"/>
      <c r="T28" s="460"/>
      <c r="U28" s="460"/>
      <c r="V28" s="460"/>
      <c r="W28" s="460"/>
      <c r="X28" s="460"/>
      <c r="Y28" s="460"/>
      <c r="Z28" s="460"/>
      <c r="AA28" s="460"/>
      <c r="AB28" s="460"/>
      <c r="AC28" s="460"/>
      <c r="AD28" s="460"/>
      <c r="AE28" s="460"/>
      <c r="AF28" s="460"/>
      <c r="AG28" s="460"/>
      <c r="AH28" s="460"/>
      <c r="AI28" s="460"/>
      <c r="AJ28" s="460"/>
      <c r="AM28" s="153"/>
      <c r="AN28" s="153"/>
      <c r="AO28" s="153"/>
      <c r="AP28" s="153"/>
      <c r="AQ28" s="153"/>
      <c r="AR28" s="153"/>
      <c r="AS28" s="153"/>
      <c r="AT28" s="153"/>
      <c r="AU28" s="153"/>
      <c r="AV28" s="153"/>
      <c r="AW28" s="153"/>
      <c r="AX28" s="153"/>
      <c r="AY28" s="153"/>
      <c r="AZ28" s="153"/>
      <c r="BA28" s="153"/>
      <c r="BB28" s="153"/>
      <c r="BC28" s="153"/>
      <c r="BD28" s="153"/>
      <c r="BE28" s="153"/>
      <c r="BF28" s="153"/>
      <c r="BG28" s="153"/>
      <c r="BH28" s="153"/>
      <c r="BI28" s="153"/>
      <c r="BJ28" s="153"/>
      <c r="BK28" s="153"/>
      <c r="BL28" s="153"/>
      <c r="BM28" s="153"/>
      <c r="BN28" s="153"/>
      <c r="BO28" s="153"/>
      <c r="BP28" s="153"/>
      <c r="BQ28" s="153"/>
      <c r="BR28" s="153"/>
      <c r="BS28" s="153"/>
      <c r="BT28" s="153"/>
      <c r="BU28" s="153"/>
      <c r="BV28" s="153"/>
    </row>
    <row r="29" spans="1:74" ht="14.25" customHeight="1">
      <c r="A29" s="152" t="s">
        <v>216</v>
      </c>
      <c r="B29" s="460" t="s">
        <v>389</v>
      </c>
      <c r="C29" s="460"/>
      <c r="D29" s="460"/>
      <c r="E29" s="460"/>
      <c r="F29" s="460"/>
      <c r="G29" s="460"/>
      <c r="H29" s="460"/>
      <c r="I29" s="460"/>
      <c r="J29" s="460"/>
      <c r="K29" s="460"/>
      <c r="L29" s="460"/>
      <c r="M29" s="460"/>
      <c r="N29" s="460"/>
      <c r="O29" s="460"/>
      <c r="P29" s="460"/>
      <c r="Q29" s="460"/>
      <c r="R29" s="460"/>
      <c r="S29" s="460"/>
      <c r="T29" s="460"/>
      <c r="U29" s="460"/>
      <c r="V29" s="460"/>
      <c r="W29" s="460"/>
      <c r="X29" s="460"/>
      <c r="Y29" s="460"/>
      <c r="Z29" s="460"/>
      <c r="AA29" s="460"/>
      <c r="AB29" s="460"/>
      <c r="AC29" s="460"/>
      <c r="AD29" s="460"/>
      <c r="AE29" s="460"/>
      <c r="AF29" s="460"/>
      <c r="AG29" s="460"/>
      <c r="AH29" s="460"/>
      <c r="AI29" s="460"/>
      <c r="AJ29" s="460"/>
      <c r="AM29" s="153"/>
      <c r="AN29" s="153"/>
      <c r="AO29" s="153"/>
      <c r="AP29" s="153"/>
      <c r="AQ29" s="153"/>
      <c r="AR29" s="153"/>
      <c r="AS29" s="153"/>
      <c r="AT29" s="153"/>
      <c r="AU29" s="153"/>
      <c r="AV29" s="153"/>
      <c r="AW29" s="153"/>
      <c r="AX29" s="153"/>
      <c r="AY29" s="153"/>
      <c r="AZ29" s="153"/>
      <c r="BA29" s="153"/>
      <c r="BB29" s="153"/>
      <c r="BC29" s="153"/>
      <c r="BD29" s="153"/>
      <c r="BE29" s="153"/>
      <c r="BF29" s="153"/>
      <c r="BG29" s="153"/>
      <c r="BH29" s="153"/>
      <c r="BI29" s="153"/>
      <c r="BJ29" s="153"/>
      <c r="BK29" s="153"/>
      <c r="BL29" s="153"/>
      <c r="BM29" s="153"/>
      <c r="BN29" s="153"/>
      <c r="BO29" s="153"/>
      <c r="BP29" s="153"/>
      <c r="BQ29" s="153"/>
      <c r="BR29" s="153"/>
      <c r="BS29" s="153"/>
      <c r="BT29" s="153"/>
      <c r="BU29" s="153"/>
      <c r="BV29" s="153"/>
    </row>
    <row r="30" spans="1:74" ht="14.25" customHeight="1">
      <c r="A30" s="152" t="s">
        <v>216</v>
      </c>
      <c r="B30" s="460" t="s">
        <v>385</v>
      </c>
      <c r="C30" s="460"/>
      <c r="D30" s="460"/>
      <c r="E30" s="460"/>
      <c r="F30" s="460"/>
      <c r="G30" s="460"/>
      <c r="H30" s="460"/>
      <c r="I30" s="460"/>
      <c r="J30" s="460"/>
      <c r="K30" s="460"/>
      <c r="L30" s="460"/>
      <c r="M30" s="460"/>
      <c r="N30" s="460"/>
      <c r="O30" s="460"/>
      <c r="P30" s="460"/>
      <c r="Q30" s="460"/>
      <c r="R30" s="460"/>
      <c r="S30" s="460"/>
      <c r="T30" s="460"/>
      <c r="U30" s="460"/>
      <c r="V30" s="460"/>
      <c r="W30" s="460"/>
      <c r="X30" s="460"/>
      <c r="Y30" s="460"/>
      <c r="Z30" s="460"/>
      <c r="AA30" s="460"/>
      <c r="AB30" s="460"/>
      <c r="AC30" s="460"/>
      <c r="AD30" s="460"/>
      <c r="AE30" s="460"/>
      <c r="AF30" s="460"/>
      <c r="AG30" s="460"/>
      <c r="AH30" s="460"/>
      <c r="AI30" s="460"/>
      <c r="AJ30" s="460"/>
    </row>
    <row r="31" spans="1:74">
      <c r="A31" s="152" t="s">
        <v>216</v>
      </c>
      <c r="B31" s="460" t="s">
        <v>386</v>
      </c>
      <c r="C31" s="460"/>
      <c r="D31" s="460"/>
      <c r="E31" s="460"/>
      <c r="F31" s="460"/>
      <c r="G31" s="460"/>
      <c r="H31" s="460"/>
      <c r="I31" s="460"/>
      <c r="J31" s="460"/>
      <c r="K31" s="460"/>
      <c r="L31" s="460"/>
      <c r="M31" s="460"/>
      <c r="N31" s="460"/>
      <c r="O31" s="460"/>
      <c r="P31" s="460"/>
      <c r="Q31" s="460"/>
      <c r="R31" s="460"/>
      <c r="S31" s="460"/>
      <c r="T31" s="460"/>
      <c r="U31" s="460"/>
      <c r="V31" s="460"/>
      <c r="W31" s="460"/>
      <c r="X31" s="460"/>
      <c r="Y31" s="460"/>
      <c r="Z31" s="460"/>
      <c r="AA31" s="460"/>
      <c r="AB31" s="460"/>
      <c r="AC31" s="460"/>
      <c r="AD31" s="460"/>
      <c r="AE31" s="460"/>
      <c r="AF31" s="460"/>
      <c r="AG31" s="460"/>
      <c r="AH31" s="460"/>
      <c r="AI31" s="460"/>
      <c r="AJ31" s="460"/>
      <c r="AM31" s="501"/>
      <c r="AN31" s="501"/>
      <c r="AO31" s="501"/>
      <c r="AP31" s="501"/>
      <c r="AQ31" s="501"/>
      <c r="AR31" s="501"/>
      <c r="AS31" s="501"/>
    </row>
    <row r="32" spans="1:74">
      <c r="A32" s="152" t="s">
        <v>216</v>
      </c>
      <c r="B32" s="460" t="s">
        <v>382</v>
      </c>
      <c r="C32" s="460"/>
      <c r="D32" s="460"/>
      <c r="E32" s="460"/>
      <c r="F32" s="460"/>
      <c r="G32" s="460"/>
      <c r="H32" s="460"/>
      <c r="I32" s="460"/>
      <c r="J32" s="460"/>
      <c r="K32" s="460"/>
      <c r="L32" s="460"/>
      <c r="M32" s="460"/>
      <c r="N32" s="460"/>
      <c r="O32" s="460"/>
      <c r="P32" s="460"/>
      <c r="Q32" s="460"/>
      <c r="R32" s="460"/>
      <c r="S32" s="460"/>
      <c r="T32" s="460"/>
      <c r="U32" s="460"/>
      <c r="V32" s="460"/>
      <c r="W32" s="460"/>
      <c r="X32" s="460"/>
      <c r="Y32" s="460"/>
      <c r="Z32" s="460"/>
      <c r="AA32" s="460"/>
      <c r="AB32" s="460"/>
      <c r="AC32" s="460"/>
      <c r="AD32" s="460"/>
      <c r="AE32" s="460"/>
      <c r="AF32" s="460"/>
      <c r="AG32" s="460"/>
      <c r="AH32" s="460"/>
      <c r="AI32" s="460"/>
      <c r="AJ32" s="460"/>
      <c r="AM32" s="501"/>
      <c r="AN32" s="501"/>
      <c r="AO32" s="501"/>
      <c r="AP32" s="501"/>
      <c r="AQ32" s="501"/>
      <c r="AR32" s="501"/>
      <c r="AS32" s="501"/>
    </row>
    <row r="33" spans="1:45">
      <c r="A33" s="152" t="s">
        <v>216</v>
      </c>
      <c r="B33" s="460" t="s">
        <v>390</v>
      </c>
      <c r="C33" s="460"/>
      <c r="D33" s="460"/>
      <c r="E33" s="460"/>
      <c r="F33" s="460"/>
      <c r="G33" s="460"/>
      <c r="H33" s="460"/>
      <c r="I33" s="460"/>
      <c r="J33" s="460"/>
      <c r="K33" s="460"/>
      <c r="L33" s="460"/>
      <c r="M33" s="460"/>
      <c r="N33" s="460"/>
      <c r="O33" s="460"/>
      <c r="P33" s="460"/>
      <c r="Q33" s="460"/>
      <c r="R33" s="460"/>
      <c r="S33" s="460"/>
      <c r="T33" s="460"/>
      <c r="U33" s="460"/>
      <c r="V33" s="460"/>
      <c r="W33" s="460"/>
      <c r="X33" s="460"/>
      <c r="Y33" s="460"/>
      <c r="Z33" s="460"/>
      <c r="AA33" s="460"/>
      <c r="AB33" s="460"/>
      <c r="AC33" s="460"/>
      <c r="AD33" s="460"/>
      <c r="AE33" s="460"/>
      <c r="AF33" s="460"/>
      <c r="AG33" s="460"/>
      <c r="AH33" s="460"/>
      <c r="AI33" s="460"/>
      <c r="AJ33" s="460"/>
      <c r="AM33" s="501"/>
      <c r="AN33" s="501"/>
      <c r="AO33" s="501"/>
      <c r="AP33" s="501"/>
      <c r="AQ33" s="501"/>
      <c r="AR33" s="501"/>
      <c r="AS33" s="501"/>
    </row>
    <row r="34" spans="1:45">
      <c r="A34" s="152" t="s">
        <v>216</v>
      </c>
      <c r="B34" s="460" t="s">
        <v>395</v>
      </c>
      <c r="C34" s="460"/>
      <c r="D34" s="460"/>
      <c r="E34" s="460"/>
      <c r="F34" s="460"/>
      <c r="G34" s="460"/>
      <c r="H34" s="460"/>
      <c r="I34" s="460"/>
      <c r="J34" s="460"/>
      <c r="K34" s="460"/>
      <c r="L34" s="460"/>
      <c r="M34" s="460"/>
      <c r="N34" s="460"/>
      <c r="O34" s="460"/>
      <c r="P34" s="460"/>
      <c r="Q34" s="460"/>
      <c r="R34" s="460"/>
      <c r="S34" s="460"/>
      <c r="T34" s="460"/>
      <c r="U34" s="460"/>
      <c r="V34" s="460"/>
      <c r="W34" s="460"/>
      <c r="X34" s="460"/>
      <c r="Y34" s="460"/>
      <c r="Z34" s="460"/>
      <c r="AA34" s="460"/>
      <c r="AB34" s="460"/>
      <c r="AC34" s="460"/>
      <c r="AD34" s="460"/>
      <c r="AE34" s="460"/>
      <c r="AF34" s="460"/>
      <c r="AG34" s="460"/>
      <c r="AH34" s="460"/>
      <c r="AI34" s="460"/>
      <c r="AJ34" s="460"/>
      <c r="AM34" s="501"/>
      <c r="AN34" s="501"/>
      <c r="AO34" s="501"/>
      <c r="AP34" s="501"/>
      <c r="AQ34" s="501"/>
      <c r="AR34" s="501"/>
      <c r="AS34" s="501"/>
    </row>
    <row r="35" spans="1:45">
      <c r="A35" s="152" t="s">
        <v>216</v>
      </c>
      <c r="B35" s="460" t="s">
        <v>416</v>
      </c>
      <c r="C35" s="460"/>
      <c r="D35" s="460"/>
      <c r="E35" s="460"/>
      <c r="F35" s="460"/>
      <c r="G35" s="460"/>
      <c r="H35" s="460"/>
      <c r="I35" s="460"/>
      <c r="J35" s="460"/>
      <c r="K35" s="460"/>
      <c r="L35" s="460"/>
      <c r="M35" s="460"/>
      <c r="N35" s="460"/>
      <c r="O35" s="460"/>
      <c r="P35" s="460"/>
      <c r="Q35" s="460"/>
      <c r="R35" s="460"/>
      <c r="S35" s="460"/>
      <c r="T35" s="460"/>
      <c r="U35" s="460"/>
      <c r="V35" s="460"/>
      <c r="W35" s="460"/>
      <c r="X35" s="460"/>
      <c r="Y35" s="460"/>
      <c r="Z35" s="460"/>
      <c r="AA35" s="460"/>
      <c r="AB35" s="460"/>
      <c r="AC35" s="460"/>
      <c r="AD35" s="460"/>
      <c r="AE35" s="460"/>
      <c r="AF35" s="460"/>
      <c r="AG35" s="460"/>
      <c r="AH35" s="460"/>
      <c r="AI35" s="460"/>
      <c r="AJ35" s="460"/>
      <c r="AM35" s="501"/>
      <c r="AN35" s="501"/>
      <c r="AO35" s="501"/>
      <c r="AP35" s="501"/>
      <c r="AQ35" s="501"/>
      <c r="AR35" s="501"/>
      <c r="AS35" s="501"/>
    </row>
    <row r="36" spans="1:45" s="298" customFormat="1">
      <c r="A36" s="152" t="s">
        <v>216</v>
      </c>
      <c r="B36" s="460" t="s">
        <v>438</v>
      </c>
      <c r="C36" s="460"/>
      <c r="D36" s="460"/>
      <c r="E36" s="460"/>
      <c r="F36" s="460"/>
      <c r="G36" s="460"/>
      <c r="H36" s="460"/>
      <c r="I36" s="460"/>
      <c r="J36" s="460"/>
      <c r="K36" s="460"/>
      <c r="L36" s="460"/>
      <c r="M36" s="460"/>
      <c r="N36" s="460"/>
      <c r="O36" s="460"/>
      <c r="P36" s="460"/>
      <c r="Q36" s="460"/>
      <c r="R36" s="460"/>
      <c r="S36" s="460"/>
      <c r="T36" s="460"/>
      <c r="U36" s="460"/>
      <c r="V36" s="460"/>
      <c r="W36" s="460"/>
      <c r="X36" s="460"/>
      <c r="Y36" s="460"/>
      <c r="Z36" s="460"/>
      <c r="AA36" s="460"/>
      <c r="AB36" s="460"/>
      <c r="AC36" s="460"/>
      <c r="AD36" s="460"/>
      <c r="AE36" s="460"/>
      <c r="AF36" s="460"/>
      <c r="AG36" s="460"/>
      <c r="AH36" s="460"/>
      <c r="AI36" s="460"/>
      <c r="AJ36" s="460"/>
    </row>
    <row r="37" spans="1:45" s="290" customFormat="1">
      <c r="A37" s="152"/>
      <c r="B37" s="292"/>
      <c r="C37" s="292"/>
      <c r="D37" s="292"/>
      <c r="E37" s="292"/>
      <c r="F37" s="292"/>
      <c r="G37" s="292"/>
      <c r="H37" s="292"/>
      <c r="I37" s="292"/>
      <c r="J37" s="292"/>
      <c r="K37" s="292"/>
      <c r="L37" s="292"/>
      <c r="M37" s="292"/>
      <c r="N37" s="292"/>
      <c r="O37" s="292"/>
      <c r="P37" s="292"/>
      <c r="Q37" s="292"/>
      <c r="R37" s="292"/>
      <c r="S37" s="292"/>
      <c r="T37" s="292"/>
      <c r="U37" s="292"/>
      <c r="V37" s="292"/>
      <c r="W37" s="292"/>
      <c r="X37" s="292"/>
      <c r="Y37" s="292"/>
      <c r="Z37" s="292"/>
      <c r="AA37" s="292"/>
      <c r="AB37" s="292"/>
      <c r="AC37" s="292"/>
      <c r="AD37" s="292"/>
      <c r="AE37" s="292"/>
      <c r="AF37" s="292"/>
      <c r="AG37" s="292"/>
      <c r="AH37" s="292"/>
      <c r="AI37" s="292"/>
      <c r="AJ37" s="291"/>
    </row>
    <row r="38" spans="1:45">
      <c r="A38" s="461" t="s">
        <v>219</v>
      </c>
      <c r="B38" s="462"/>
      <c r="C38" s="462"/>
      <c r="D38" s="462"/>
      <c r="E38" s="462"/>
      <c r="F38" s="462"/>
      <c r="G38" s="462"/>
      <c r="H38" s="462"/>
      <c r="I38" s="462"/>
      <c r="J38" s="462"/>
      <c r="K38" s="462"/>
      <c r="L38" s="462"/>
      <c r="M38" s="462"/>
      <c r="N38" s="462"/>
      <c r="O38" s="462"/>
      <c r="P38" s="462"/>
      <c r="Q38" s="462"/>
      <c r="R38" s="462"/>
      <c r="S38" s="462"/>
      <c r="T38" s="462"/>
      <c r="U38" s="462"/>
      <c r="V38" s="462"/>
      <c r="W38" s="462"/>
      <c r="X38" s="462"/>
      <c r="Y38" s="462"/>
      <c r="Z38" s="462"/>
      <c r="AA38" s="462"/>
      <c r="AB38" s="462"/>
      <c r="AC38" s="462"/>
      <c r="AD38" s="462"/>
      <c r="AE38" s="462"/>
      <c r="AF38" s="462"/>
      <c r="AG38" s="462"/>
      <c r="AH38" s="462"/>
      <c r="AI38" s="462"/>
      <c r="AJ38" s="463"/>
      <c r="AK38"/>
      <c r="AM38" s="501"/>
      <c r="AN38" s="501"/>
      <c r="AO38" s="501"/>
      <c r="AP38" s="501"/>
      <c r="AQ38" s="501"/>
      <c r="AR38" s="501"/>
      <c r="AS38" s="501"/>
    </row>
    <row r="39" spans="1:45">
      <c r="A39" s="498" t="s">
        <v>220</v>
      </c>
      <c r="B39" s="499"/>
      <c r="C39" s="499"/>
      <c r="D39" s="499"/>
      <c r="E39" s="499"/>
      <c r="F39" s="499"/>
      <c r="G39" s="499"/>
      <c r="H39" s="499"/>
      <c r="I39" s="499"/>
      <c r="J39" s="499"/>
      <c r="K39" s="499"/>
      <c r="L39" s="499"/>
      <c r="M39" s="499"/>
      <c r="N39" s="499"/>
      <c r="O39" s="499"/>
      <c r="P39" s="499"/>
      <c r="Q39" s="499"/>
      <c r="R39" s="499"/>
      <c r="S39" s="499"/>
      <c r="T39" s="499"/>
      <c r="U39" s="499"/>
      <c r="V39" s="499"/>
      <c r="W39" s="499"/>
      <c r="X39" s="499"/>
      <c r="Y39" s="499"/>
      <c r="Z39" s="499"/>
      <c r="AA39" s="499"/>
      <c r="AB39" s="499"/>
      <c r="AC39" s="499"/>
      <c r="AD39" s="499"/>
      <c r="AE39" s="499"/>
      <c r="AF39" s="499"/>
      <c r="AG39" s="499"/>
      <c r="AH39" s="499"/>
      <c r="AI39" s="499"/>
      <c r="AJ39" s="500"/>
      <c r="AK39"/>
      <c r="AM39" s="501"/>
      <c r="AN39" s="501"/>
      <c r="AO39" s="501"/>
      <c r="AP39" s="501"/>
      <c r="AQ39" s="501"/>
      <c r="AR39" s="501"/>
      <c r="AS39" s="501"/>
    </row>
    <row r="40" spans="1:45">
      <c r="A40" s="155" t="s">
        <v>216</v>
      </c>
      <c r="B40" s="502" t="s">
        <v>360</v>
      </c>
      <c r="C40" s="502"/>
      <c r="D40" s="502"/>
      <c r="E40" s="502"/>
      <c r="F40" s="502"/>
      <c r="G40" s="502"/>
      <c r="H40" s="502"/>
      <c r="I40" s="502"/>
      <c r="J40" s="502"/>
      <c r="K40" s="502"/>
      <c r="L40" s="502"/>
      <c r="M40" s="502"/>
      <c r="N40" s="502"/>
      <c r="O40" s="502"/>
      <c r="P40" s="502"/>
      <c r="Q40" s="502"/>
      <c r="R40" s="502"/>
      <c r="S40" s="502"/>
      <c r="T40" s="502"/>
      <c r="U40" s="502"/>
      <c r="V40" s="502"/>
      <c r="W40" s="502"/>
      <c r="X40" s="502"/>
      <c r="Y40" s="502"/>
      <c r="Z40" s="502"/>
      <c r="AA40" s="502"/>
      <c r="AB40" s="502"/>
      <c r="AC40" s="502"/>
      <c r="AD40" s="502"/>
      <c r="AE40" s="502"/>
      <c r="AF40" s="502"/>
      <c r="AG40" s="502"/>
      <c r="AH40" s="502"/>
      <c r="AI40" s="502"/>
      <c r="AJ40" s="502"/>
      <c r="AM40" s="501"/>
      <c r="AN40" s="501"/>
      <c r="AO40" s="501"/>
      <c r="AP40" s="501"/>
      <c r="AQ40" s="501"/>
      <c r="AR40" s="501"/>
      <c r="AS40" s="501"/>
    </row>
    <row r="41" spans="1:45">
      <c r="A41" s="155" t="s">
        <v>216</v>
      </c>
      <c r="B41" s="503" t="s">
        <v>221</v>
      </c>
      <c r="C41" s="503"/>
      <c r="D41" s="503"/>
      <c r="E41" s="503"/>
      <c r="F41" s="503"/>
      <c r="G41" s="503"/>
      <c r="H41" s="503"/>
      <c r="I41" s="503"/>
      <c r="J41" s="503"/>
      <c r="K41" s="503"/>
      <c r="L41" s="503"/>
      <c r="M41" s="503"/>
      <c r="N41" s="503"/>
      <c r="O41" s="503"/>
      <c r="P41" s="503"/>
      <c r="Q41" s="503"/>
      <c r="R41" s="503"/>
      <c r="S41" s="503"/>
      <c r="T41" s="503"/>
      <c r="U41" s="503"/>
      <c r="V41" s="503"/>
      <c r="W41" s="503"/>
      <c r="X41" s="503"/>
      <c r="Y41" s="503"/>
      <c r="Z41" s="503"/>
      <c r="AA41" s="503"/>
      <c r="AB41" s="503"/>
      <c r="AC41" s="503"/>
      <c r="AD41" s="503"/>
      <c r="AE41" s="503"/>
      <c r="AF41" s="503"/>
      <c r="AG41" s="503"/>
      <c r="AH41" s="503"/>
      <c r="AI41" s="503"/>
      <c r="AJ41" s="503"/>
      <c r="AM41" s="501"/>
      <c r="AN41" s="501"/>
      <c r="AO41" s="501"/>
      <c r="AP41" s="501"/>
      <c r="AQ41" s="501"/>
      <c r="AR41" s="501"/>
      <c r="AS41" s="501"/>
    </row>
    <row r="42" spans="1:45">
      <c r="A42" s="155" t="s">
        <v>216</v>
      </c>
      <c r="B42" s="497"/>
      <c r="C42" s="497"/>
      <c r="D42" s="497"/>
      <c r="E42" s="497"/>
      <c r="F42" s="497"/>
      <c r="G42" s="497"/>
      <c r="H42" s="497"/>
      <c r="I42" s="497"/>
      <c r="J42" s="497"/>
      <c r="K42" s="497"/>
      <c r="L42" s="497"/>
      <c r="M42" s="497"/>
      <c r="N42" s="497"/>
      <c r="O42" s="497"/>
      <c r="P42" s="497"/>
      <c r="Q42" s="497"/>
      <c r="R42" s="497"/>
      <c r="S42" s="497"/>
      <c r="T42" s="497"/>
      <c r="U42" s="497"/>
      <c r="V42" s="497"/>
      <c r="W42" s="497"/>
      <c r="X42" s="497"/>
      <c r="Y42" s="497"/>
      <c r="Z42" s="497"/>
      <c r="AA42" s="497"/>
      <c r="AB42" s="497"/>
      <c r="AC42" s="497"/>
      <c r="AD42" s="497"/>
      <c r="AE42" s="497"/>
      <c r="AF42" s="497"/>
      <c r="AG42" s="497"/>
      <c r="AH42" s="497"/>
      <c r="AI42" s="497"/>
      <c r="AJ42" s="497"/>
      <c r="AM42" s="501"/>
      <c r="AN42" s="501"/>
      <c r="AO42" s="501"/>
      <c r="AP42" s="501"/>
      <c r="AQ42" s="501"/>
      <c r="AR42" s="501"/>
      <c r="AS42" s="501"/>
    </row>
    <row r="43" spans="1:45">
      <c r="A43" s="504" t="s">
        <v>222</v>
      </c>
      <c r="B43" s="505"/>
      <c r="C43" s="505"/>
      <c r="D43" s="505"/>
      <c r="E43" s="505"/>
      <c r="F43" s="505"/>
      <c r="G43" s="505"/>
      <c r="H43" s="505"/>
      <c r="I43" s="505"/>
      <c r="J43" s="505"/>
      <c r="K43" s="505"/>
      <c r="L43" s="505"/>
      <c r="M43" s="505"/>
      <c r="N43" s="505"/>
      <c r="O43" s="505"/>
      <c r="P43" s="505"/>
      <c r="Q43" s="505"/>
      <c r="R43" s="505"/>
      <c r="S43" s="505"/>
      <c r="T43" s="505"/>
      <c r="U43" s="505"/>
      <c r="V43" s="505"/>
      <c r="W43" s="505"/>
      <c r="X43" s="505"/>
      <c r="Y43" s="505"/>
      <c r="Z43" s="505"/>
      <c r="AA43" s="505"/>
      <c r="AB43" s="505"/>
      <c r="AC43" s="505"/>
      <c r="AD43" s="505"/>
      <c r="AE43" s="505"/>
      <c r="AF43" s="505"/>
      <c r="AG43" s="505"/>
      <c r="AH43" s="505"/>
      <c r="AI43" s="505"/>
      <c r="AJ43" s="506"/>
    </row>
    <row r="44" spans="1:45">
      <c r="A44" s="155" t="s">
        <v>216</v>
      </c>
      <c r="B44" s="507"/>
      <c r="C44" s="507"/>
      <c r="D44" s="507"/>
      <c r="E44" s="507"/>
      <c r="F44" s="507"/>
      <c r="G44" s="507"/>
      <c r="H44" s="507"/>
      <c r="I44" s="507"/>
      <c r="J44" s="507"/>
      <c r="K44" s="507"/>
      <c r="L44" s="507"/>
      <c r="M44" s="507"/>
      <c r="N44" s="507"/>
      <c r="O44" s="507"/>
      <c r="P44" s="507"/>
      <c r="Q44" s="507"/>
      <c r="R44" s="507"/>
      <c r="S44" s="507"/>
      <c r="T44" s="507"/>
      <c r="U44" s="507"/>
      <c r="V44" s="507"/>
      <c r="W44" s="507"/>
      <c r="X44" s="507"/>
      <c r="Y44" s="507"/>
      <c r="Z44" s="507"/>
      <c r="AA44" s="507"/>
      <c r="AB44" s="507"/>
      <c r="AC44" s="507"/>
      <c r="AD44" s="507"/>
      <c r="AE44" s="507"/>
      <c r="AF44" s="507"/>
      <c r="AG44" s="507"/>
      <c r="AH44" s="507"/>
      <c r="AI44" s="507"/>
      <c r="AJ44" s="507"/>
    </row>
    <row r="45" spans="1:45">
      <c r="A45" s="155" t="s">
        <v>216</v>
      </c>
      <c r="B45" s="503"/>
      <c r="C45" s="503"/>
      <c r="D45" s="503"/>
      <c r="E45" s="503"/>
      <c r="F45" s="503"/>
      <c r="G45" s="503"/>
      <c r="H45" s="503"/>
      <c r="I45" s="503"/>
      <c r="J45" s="503"/>
      <c r="K45" s="503"/>
      <c r="L45" s="503"/>
      <c r="M45" s="503"/>
      <c r="N45" s="503"/>
      <c r="O45" s="503"/>
      <c r="P45" s="503"/>
      <c r="Q45" s="503"/>
      <c r="R45" s="503"/>
      <c r="S45" s="503"/>
      <c r="T45" s="503"/>
      <c r="U45" s="503"/>
      <c r="V45" s="503"/>
      <c r="W45" s="503"/>
      <c r="X45" s="503"/>
      <c r="Y45" s="503"/>
      <c r="Z45" s="503"/>
      <c r="AA45" s="503"/>
      <c r="AB45" s="503"/>
      <c r="AC45" s="503"/>
      <c r="AD45" s="503"/>
      <c r="AE45" s="503"/>
      <c r="AF45" s="503"/>
      <c r="AG45" s="503"/>
      <c r="AH45" s="503"/>
      <c r="AI45" s="503"/>
      <c r="AJ45" s="503"/>
    </row>
    <row r="46" spans="1:45">
      <c r="A46" s="155" t="s">
        <v>216</v>
      </c>
      <c r="B46" s="497"/>
      <c r="C46" s="497"/>
      <c r="D46" s="497"/>
      <c r="E46" s="497"/>
      <c r="F46" s="497"/>
      <c r="G46" s="497"/>
      <c r="H46" s="497"/>
      <c r="I46" s="497"/>
      <c r="J46" s="497"/>
      <c r="K46" s="497"/>
      <c r="L46" s="497"/>
      <c r="M46" s="497"/>
      <c r="N46" s="497"/>
      <c r="O46" s="497"/>
      <c r="P46" s="497"/>
      <c r="Q46" s="497"/>
      <c r="R46" s="497"/>
      <c r="S46" s="497"/>
      <c r="T46" s="497"/>
      <c r="U46" s="497"/>
      <c r="V46" s="497"/>
      <c r="W46" s="497"/>
      <c r="X46" s="497"/>
      <c r="Y46" s="497"/>
      <c r="Z46" s="497"/>
      <c r="AA46" s="497"/>
      <c r="AB46" s="497"/>
      <c r="AC46" s="497"/>
      <c r="AD46" s="497"/>
      <c r="AE46" s="497"/>
      <c r="AF46" s="497"/>
      <c r="AG46" s="497"/>
      <c r="AH46" s="497"/>
      <c r="AI46" s="497"/>
      <c r="AJ46" s="497"/>
    </row>
    <row r="47" spans="1:45">
      <c r="A47" s="464" t="s">
        <v>223</v>
      </c>
      <c r="B47" s="465"/>
      <c r="C47" s="465"/>
      <c r="D47" s="465"/>
      <c r="E47" s="465"/>
      <c r="F47" s="465"/>
      <c r="G47" s="465"/>
      <c r="H47" s="465"/>
      <c r="I47" s="465"/>
      <c r="J47" s="465"/>
      <c r="K47" s="465"/>
      <c r="L47" s="465"/>
      <c r="M47" s="465"/>
      <c r="N47" s="465"/>
      <c r="O47" s="465"/>
      <c r="P47" s="465"/>
      <c r="Q47" s="465"/>
      <c r="R47" s="465"/>
      <c r="S47" s="465"/>
      <c r="T47" s="465"/>
      <c r="U47" s="465"/>
      <c r="V47" s="465"/>
      <c r="W47" s="465"/>
      <c r="X47" s="465"/>
      <c r="Y47" s="465"/>
      <c r="Z47" s="465"/>
      <c r="AA47" s="465"/>
      <c r="AB47" s="465"/>
      <c r="AC47" s="465"/>
      <c r="AD47" s="465"/>
      <c r="AE47" s="465"/>
      <c r="AF47" s="465"/>
      <c r="AG47" s="465"/>
      <c r="AH47" s="465"/>
      <c r="AI47" s="465"/>
      <c r="AJ47" s="466"/>
    </row>
    <row r="48" spans="1:45">
      <c r="A48" s="467"/>
      <c r="B48" s="468"/>
      <c r="C48" s="468"/>
      <c r="D48" s="468"/>
      <c r="E48" s="468"/>
      <c r="F48" s="468"/>
      <c r="G48" s="468"/>
      <c r="H48" s="468"/>
      <c r="I48" s="468"/>
      <c r="J48" s="468"/>
      <c r="K48" s="468"/>
      <c r="L48" s="468"/>
      <c r="M48" s="468"/>
      <c r="N48" s="468"/>
      <c r="O48" s="468"/>
      <c r="P48" s="468"/>
      <c r="Q48" s="468"/>
      <c r="R48" s="468"/>
      <c r="S48" s="468"/>
      <c r="T48" s="468"/>
      <c r="U48" s="468"/>
      <c r="V48" s="468"/>
      <c r="W48" s="468"/>
      <c r="X48" s="468"/>
      <c r="Y48" s="468"/>
      <c r="Z48" s="468"/>
      <c r="AA48" s="468"/>
      <c r="AB48" s="468"/>
      <c r="AC48" s="468"/>
      <c r="AD48" s="468"/>
      <c r="AE48" s="468"/>
      <c r="AF48" s="468"/>
      <c r="AG48" s="468"/>
      <c r="AH48" s="468"/>
      <c r="AI48" s="468"/>
      <c r="AJ48" s="469"/>
    </row>
    <row r="49" spans="1:37">
      <c r="A49" s="470"/>
      <c r="B49" s="471"/>
      <c r="C49" s="471"/>
      <c r="D49" s="471"/>
      <c r="E49" s="471"/>
      <c r="F49" s="471"/>
      <c r="G49" s="471"/>
      <c r="H49" s="471"/>
      <c r="I49" s="471"/>
      <c r="J49" s="471"/>
      <c r="K49" s="471"/>
      <c r="L49" s="471"/>
      <c r="M49" s="471"/>
      <c r="N49" s="471"/>
      <c r="O49" s="471"/>
      <c r="P49" s="471"/>
      <c r="Q49" s="471"/>
      <c r="R49" s="471"/>
      <c r="S49" s="471"/>
      <c r="T49" s="471"/>
      <c r="U49" s="471"/>
      <c r="V49" s="471"/>
      <c r="W49" s="471"/>
      <c r="X49" s="471"/>
      <c r="Y49" s="471"/>
      <c r="Z49" s="471"/>
      <c r="AA49" s="471"/>
      <c r="AB49" s="471"/>
      <c r="AC49" s="471"/>
      <c r="AD49" s="471"/>
      <c r="AE49" s="471"/>
      <c r="AF49" s="471"/>
      <c r="AG49" s="471"/>
      <c r="AH49" s="471"/>
      <c r="AI49" s="471"/>
      <c r="AJ49" s="472"/>
    </row>
    <row r="50" spans="1:37">
      <c r="A50" s="473"/>
      <c r="B50" s="474"/>
      <c r="C50" s="474"/>
      <c r="D50" s="474"/>
      <c r="E50" s="474"/>
      <c r="F50" s="474"/>
      <c r="G50" s="474"/>
      <c r="H50" s="474"/>
      <c r="I50" s="474"/>
      <c r="J50" s="474"/>
      <c r="K50" s="474"/>
      <c r="L50" s="474"/>
      <c r="M50" s="474"/>
      <c r="N50" s="474"/>
      <c r="O50" s="474"/>
      <c r="P50" s="474"/>
      <c r="Q50" s="474"/>
      <c r="R50" s="474"/>
      <c r="S50" s="474"/>
      <c r="T50" s="474"/>
      <c r="U50" s="474"/>
      <c r="V50" s="474"/>
      <c r="W50" s="474"/>
      <c r="X50" s="474"/>
      <c r="Y50" s="474"/>
      <c r="Z50" s="474"/>
      <c r="AA50" s="474"/>
      <c r="AB50" s="474"/>
      <c r="AC50" s="474"/>
      <c r="AD50" s="474"/>
      <c r="AE50" s="474"/>
      <c r="AF50" s="474"/>
      <c r="AG50" s="474"/>
      <c r="AH50" s="474"/>
      <c r="AI50" s="474"/>
      <c r="AJ50" s="475"/>
    </row>
    <row r="51" spans="1:37">
      <c r="A51" s="476" t="s">
        <v>224</v>
      </c>
      <c r="B51" s="477"/>
      <c r="C51" s="477"/>
      <c r="D51" s="477"/>
      <c r="E51" s="477"/>
      <c r="F51" s="477"/>
      <c r="G51" s="477"/>
      <c r="H51" s="477"/>
      <c r="I51" s="477"/>
      <c r="J51" s="477"/>
      <c r="K51" s="477"/>
      <c r="L51" s="477"/>
      <c r="M51" s="477"/>
      <c r="N51" s="477"/>
      <c r="O51" s="477"/>
      <c r="P51" s="477"/>
      <c r="Q51" s="477"/>
      <c r="R51" s="477"/>
      <c r="S51" s="477"/>
      <c r="T51" s="477"/>
      <c r="U51" s="477"/>
      <c r="V51" s="477"/>
      <c r="W51" s="477"/>
      <c r="X51" s="477"/>
      <c r="Y51" s="477"/>
      <c r="Z51" s="477"/>
      <c r="AA51" s="477"/>
      <c r="AB51" s="477"/>
      <c r="AC51" s="477"/>
      <c r="AD51" s="477"/>
      <c r="AE51" s="477"/>
      <c r="AF51" s="477"/>
      <c r="AG51" s="477"/>
      <c r="AH51" s="477"/>
      <c r="AI51" s="477"/>
      <c r="AJ51" s="478"/>
      <c r="AK51"/>
    </row>
    <row r="52" spans="1:37">
      <c r="A52" s="479"/>
      <c r="B52" s="480"/>
      <c r="C52" s="480"/>
      <c r="D52" s="480"/>
      <c r="E52" s="480"/>
      <c r="F52" s="480"/>
      <c r="G52" s="480"/>
      <c r="H52" s="480"/>
      <c r="I52" s="480"/>
      <c r="J52" s="480"/>
      <c r="K52" s="480"/>
      <c r="L52" s="480"/>
      <c r="M52" s="480"/>
      <c r="N52" s="480"/>
      <c r="O52" s="480"/>
      <c r="P52" s="480"/>
      <c r="Q52" s="480"/>
      <c r="R52" s="480"/>
      <c r="S52" s="480"/>
      <c r="T52" s="480"/>
      <c r="U52" s="480"/>
      <c r="V52" s="480"/>
      <c r="W52" s="480"/>
      <c r="X52" s="480"/>
      <c r="Y52" s="480"/>
      <c r="Z52" s="480"/>
      <c r="AA52" s="480"/>
      <c r="AB52" s="480"/>
      <c r="AC52" s="480"/>
      <c r="AD52" s="480"/>
      <c r="AE52" s="480"/>
      <c r="AF52" s="480"/>
      <c r="AG52" s="480"/>
      <c r="AH52" s="480"/>
      <c r="AI52" s="480"/>
      <c r="AJ52" s="481"/>
      <c r="AK52"/>
    </row>
    <row r="53" spans="1:37" ht="14.4" thickBot="1">
      <c r="A53" s="482"/>
      <c r="B53" s="483"/>
      <c r="C53" s="483"/>
      <c r="D53" s="483"/>
      <c r="E53" s="483"/>
      <c r="F53" s="483"/>
      <c r="G53" s="483"/>
      <c r="H53" s="483"/>
      <c r="I53" s="483"/>
      <c r="J53" s="483"/>
      <c r="K53" s="483"/>
      <c r="L53" s="483"/>
      <c r="M53" s="483"/>
      <c r="N53" s="483"/>
      <c r="O53" s="483"/>
      <c r="P53" s="483"/>
      <c r="Q53" s="483"/>
      <c r="R53" s="483"/>
      <c r="S53" s="483"/>
      <c r="T53" s="483"/>
      <c r="U53" s="483"/>
      <c r="V53" s="483"/>
      <c r="W53" s="483"/>
      <c r="X53" s="483"/>
      <c r="Y53" s="483"/>
      <c r="Z53" s="483"/>
      <c r="AA53" s="483"/>
      <c r="AB53" s="483"/>
      <c r="AC53" s="483"/>
      <c r="AD53" s="483"/>
      <c r="AE53" s="483"/>
      <c r="AF53" s="483"/>
      <c r="AG53" s="483"/>
      <c r="AH53" s="483"/>
      <c r="AI53" s="483"/>
      <c r="AJ53" s="484"/>
      <c r="AK53"/>
    </row>
    <row r="54" spans="1:37" ht="15" thickBot="1">
      <c r="A54" s="485" t="s">
        <v>225</v>
      </c>
      <c r="B54" s="486"/>
      <c r="C54" s="486"/>
      <c r="D54" s="486"/>
      <c r="E54" s="486"/>
      <c r="F54" s="486"/>
      <c r="G54" s="486"/>
      <c r="H54" s="486"/>
      <c r="I54" s="486"/>
      <c r="J54" s="486"/>
      <c r="K54" s="486"/>
      <c r="L54" s="486"/>
      <c r="M54" s="486"/>
      <c r="N54" s="486"/>
      <c r="O54" s="486"/>
      <c r="P54" s="486"/>
      <c r="Q54" s="486"/>
      <c r="R54" s="486"/>
      <c r="S54" s="486"/>
      <c r="T54" s="486"/>
      <c r="U54" s="486"/>
      <c r="V54" s="486"/>
      <c r="W54" s="486"/>
      <c r="X54" s="486"/>
      <c r="Y54" s="486"/>
      <c r="Z54" s="486"/>
      <c r="AA54" s="486"/>
      <c r="AB54" s="486"/>
      <c r="AC54" s="486"/>
      <c r="AD54" s="486"/>
      <c r="AE54" s="486"/>
      <c r="AF54" s="486"/>
      <c r="AG54" s="486"/>
      <c r="AH54" s="486"/>
      <c r="AI54" s="486"/>
      <c r="AJ54" s="487"/>
      <c r="AK54"/>
    </row>
    <row r="55" spans="1:37" ht="14.4" customHeight="1">
      <c r="A55" s="488"/>
      <c r="B55" s="489"/>
      <c r="C55" s="489"/>
      <c r="D55" s="489"/>
      <c r="E55" s="489"/>
      <c r="F55" s="489"/>
      <c r="G55" s="489"/>
      <c r="H55" s="489"/>
      <c r="I55" s="489"/>
      <c r="J55" s="489"/>
      <c r="K55" s="489"/>
      <c r="L55" s="489"/>
      <c r="M55" s="489"/>
      <c r="N55" s="489"/>
      <c r="O55" s="489"/>
      <c r="P55" s="489"/>
      <c r="Q55" s="489"/>
      <c r="R55" s="489"/>
      <c r="S55" s="489"/>
      <c r="T55" s="489"/>
      <c r="U55" s="489"/>
      <c r="V55" s="489"/>
      <c r="W55" s="489"/>
      <c r="X55" s="489"/>
      <c r="Y55" s="489"/>
      <c r="Z55" s="489"/>
      <c r="AA55" s="489"/>
      <c r="AB55" s="489"/>
      <c r="AC55" s="489"/>
      <c r="AD55" s="489"/>
      <c r="AE55" s="489"/>
      <c r="AF55" s="489"/>
      <c r="AG55" s="489"/>
      <c r="AH55" s="489"/>
      <c r="AI55" s="489"/>
      <c r="AJ55" s="490"/>
      <c r="AK55"/>
    </row>
    <row r="56" spans="1:37" ht="14.4" customHeight="1">
      <c r="A56" s="491"/>
      <c r="B56" s="492"/>
      <c r="C56" s="492"/>
      <c r="D56" s="492"/>
      <c r="E56" s="492"/>
      <c r="F56" s="492"/>
      <c r="G56" s="492"/>
      <c r="H56" s="492"/>
      <c r="I56" s="492"/>
      <c r="J56" s="492"/>
      <c r="K56" s="492"/>
      <c r="L56" s="492"/>
      <c r="M56" s="492"/>
      <c r="N56" s="492"/>
      <c r="O56" s="492"/>
      <c r="P56" s="492"/>
      <c r="Q56" s="492"/>
      <c r="R56" s="492"/>
      <c r="S56" s="492"/>
      <c r="T56" s="492"/>
      <c r="U56" s="492"/>
      <c r="V56" s="492"/>
      <c r="W56" s="492"/>
      <c r="X56" s="492"/>
      <c r="Y56" s="492"/>
      <c r="Z56" s="492"/>
      <c r="AA56" s="492"/>
      <c r="AB56" s="492"/>
      <c r="AC56" s="492"/>
      <c r="AD56" s="492"/>
      <c r="AE56" s="492"/>
      <c r="AF56" s="492"/>
      <c r="AG56" s="492"/>
      <c r="AH56" s="492"/>
      <c r="AI56" s="492"/>
      <c r="AJ56" s="493"/>
      <c r="AK56"/>
    </row>
    <row r="57" spans="1:37" ht="14.4" customHeight="1">
      <c r="A57" s="491"/>
      <c r="B57" s="492"/>
      <c r="C57" s="492"/>
      <c r="D57" s="492"/>
      <c r="E57" s="492"/>
      <c r="F57" s="492"/>
      <c r="G57" s="492"/>
      <c r="H57" s="492"/>
      <c r="I57" s="492"/>
      <c r="J57" s="492"/>
      <c r="K57" s="492"/>
      <c r="L57" s="492"/>
      <c r="M57" s="492"/>
      <c r="N57" s="492"/>
      <c r="O57" s="492"/>
      <c r="P57" s="492"/>
      <c r="Q57" s="492"/>
      <c r="R57" s="492"/>
      <c r="S57" s="492"/>
      <c r="T57" s="492"/>
      <c r="U57" s="492"/>
      <c r="V57" s="492"/>
      <c r="W57" s="492"/>
      <c r="X57" s="492"/>
      <c r="Y57" s="492"/>
      <c r="Z57" s="492"/>
      <c r="AA57" s="492"/>
      <c r="AB57" s="492"/>
      <c r="AC57" s="492"/>
      <c r="AD57" s="492"/>
      <c r="AE57" s="492"/>
      <c r="AF57" s="492"/>
      <c r="AG57" s="492"/>
      <c r="AH57" s="492"/>
      <c r="AI57" s="492"/>
      <c r="AJ57" s="493"/>
      <c r="AK57"/>
    </row>
    <row r="58" spans="1:37" ht="14.4" customHeight="1">
      <c r="A58" s="491"/>
      <c r="B58" s="492"/>
      <c r="C58" s="492"/>
      <c r="D58" s="492"/>
      <c r="E58" s="492"/>
      <c r="F58" s="492"/>
      <c r="G58" s="492"/>
      <c r="H58" s="492"/>
      <c r="I58" s="492"/>
      <c r="J58" s="492"/>
      <c r="K58" s="492"/>
      <c r="L58" s="492"/>
      <c r="M58" s="492"/>
      <c r="N58" s="492"/>
      <c r="O58" s="492"/>
      <c r="P58" s="492"/>
      <c r="Q58" s="492"/>
      <c r="R58" s="492"/>
      <c r="S58" s="492"/>
      <c r="T58" s="492"/>
      <c r="U58" s="492"/>
      <c r="V58" s="492"/>
      <c r="W58" s="492"/>
      <c r="X58" s="492"/>
      <c r="Y58" s="492"/>
      <c r="Z58" s="492"/>
      <c r="AA58" s="492"/>
      <c r="AB58" s="492"/>
      <c r="AC58" s="492"/>
      <c r="AD58" s="492"/>
      <c r="AE58" s="492"/>
      <c r="AF58" s="492"/>
      <c r="AG58" s="492"/>
      <c r="AH58" s="492"/>
      <c r="AI58" s="492"/>
      <c r="AJ58" s="493"/>
      <c r="AK58"/>
    </row>
    <row r="59" spans="1:37" ht="15" customHeight="1" thickBot="1">
      <c r="A59" s="494"/>
      <c r="B59" s="495"/>
      <c r="C59" s="495"/>
      <c r="D59" s="495"/>
      <c r="E59" s="495"/>
      <c r="F59" s="495"/>
      <c r="G59" s="495"/>
      <c r="H59" s="495"/>
      <c r="I59" s="495"/>
      <c r="J59" s="495"/>
      <c r="K59" s="495"/>
      <c r="L59" s="495"/>
      <c r="M59" s="495"/>
      <c r="N59" s="495"/>
      <c r="O59" s="495"/>
      <c r="P59" s="495"/>
      <c r="Q59" s="495"/>
      <c r="R59" s="495"/>
      <c r="S59" s="495"/>
      <c r="T59" s="495"/>
      <c r="U59" s="495"/>
      <c r="V59" s="495"/>
      <c r="W59" s="495"/>
      <c r="X59" s="495"/>
      <c r="Y59" s="495"/>
      <c r="Z59" s="495"/>
      <c r="AA59" s="495"/>
      <c r="AB59" s="495"/>
      <c r="AC59" s="495"/>
      <c r="AD59" s="495"/>
      <c r="AE59" s="495"/>
      <c r="AF59" s="495"/>
      <c r="AG59" s="495"/>
      <c r="AH59" s="495"/>
      <c r="AI59" s="495"/>
      <c r="AJ59" s="496"/>
      <c r="AK59"/>
    </row>
  </sheetData>
  <mergeCells count="63">
    <mergeCell ref="A7:AJ7"/>
    <mergeCell ref="A8:AJ8"/>
    <mergeCell ref="B9:AJ9"/>
    <mergeCell ref="B15:AJ15"/>
    <mergeCell ref="B13:AJ13"/>
    <mergeCell ref="A1:G4"/>
    <mergeCell ref="H1:Z1"/>
    <mergeCell ref="AA1:AD1"/>
    <mergeCell ref="AE1:AJ1"/>
    <mergeCell ref="H2:Z4"/>
    <mergeCell ref="AA2:AD2"/>
    <mergeCell ref="AE2:AJ2"/>
    <mergeCell ref="AA3:AD3"/>
    <mergeCell ref="AE3:AJ3"/>
    <mergeCell ref="AA4:AD4"/>
    <mergeCell ref="AE4:AJ4"/>
    <mergeCell ref="AM31:AS31"/>
    <mergeCell ref="B10:AJ10"/>
    <mergeCell ref="B11:AJ11"/>
    <mergeCell ref="B12:AJ12"/>
    <mergeCell ref="B16:AJ16"/>
    <mergeCell ref="B14:AJ14"/>
    <mergeCell ref="B18:AJ18"/>
    <mergeCell ref="B19:AJ19"/>
    <mergeCell ref="B20:AJ20"/>
    <mergeCell ref="A22:AJ22"/>
    <mergeCell ref="A23:AJ23"/>
    <mergeCell ref="B27:AJ27"/>
    <mergeCell ref="B28:AJ28"/>
    <mergeCell ref="B24:AJ24"/>
    <mergeCell ref="B25:AJ25"/>
    <mergeCell ref="B26:AJ26"/>
    <mergeCell ref="AM32:AS32"/>
    <mergeCell ref="AM33:AS33"/>
    <mergeCell ref="AM34:AS34"/>
    <mergeCell ref="AM35:AS35"/>
    <mergeCell ref="AM38:AS38"/>
    <mergeCell ref="B46:AJ46"/>
    <mergeCell ref="A39:AJ39"/>
    <mergeCell ref="AM39:AS39"/>
    <mergeCell ref="B40:AJ40"/>
    <mergeCell ref="AM40:AS40"/>
    <mergeCell ref="B41:AJ41"/>
    <mergeCell ref="AM41:AS41"/>
    <mergeCell ref="B42:AJ42"/>
    <mergeCell ref="AM42:AS42"/>
    <mergeCell ref="A43:AJ43"/>
    <mergeCell ref="B44:AJ44"/>
    <mergeCell ref="B45:AJ45"/>
    <mergeCell ref="A47:AJ47"/>
    <mergeCell ref="A48:AJ50"/>
    <mergeCell ref="A51:AJ53"/>
    <mergeCell ref="A54:AJ54"/>
    <mergeCell ref="A55:AJ59"/>
    <mergeCell ref="B33:AJ33"/>
    <mergeCell ref="A38:AJ38"/>
    <mergeCell ref="B29:AJ29"/>
    <mergeCell ref="B30:AJ30"/>
    <mergeCell ref="B31:AJ31"/>
    <mergeCell ref="B32:AJ32"/>
    <mergeCell ref="B34:AJ34"/>
    <mergeCell ref="B35:AJ35"/>
    <mergeCell ref="B36:AJ36"/>
  </mergeCells>
  <pageMargins left="0.70866141732283516" right="0.70866141732283516" top="1.1417322834645671" bottom="1.1417322834645671" header="0.74803149606299213" footer="0.74803149606299213"/>
  <pageSetup scale="71" fitToWidth="0" fitToHeight="0"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T73"/>
  <sheetViews>
    <sheetView zoomScaleNormal="100" workbookViewId="0">
      <selection activeCell="K57" sqref="K57"/>
    </sheetView>
  </sheetViews>
  <sheetFormatPr baseColWidth="10" defaultColWidth="11" defaultRowHeight="13.8"/>
  <cols>
    <col min="1" max="1" width="2.59765625" style="52" customWidth="1"/>
    <col min="2" max="2" width="15.59765625" style="52" customWidth="1"/>
    <col min="3" max="15" width="9.59765625" style="52" customWidth="1"/>
    <col min="16" max="1029" width="9.8984375" style="52" customWidth="1"/>
    <col min="1030" max="1030" width="11" style="52" customWidth="1"/>
    <col min="1031" max="16384" width="11" style="52"/>
  </cols>
  <sheetData>
    <row r="1" spans="2:13">
      <c r="B1" s="42"/>
      <c r="C1" s="9"/>
      <c r="D1" s="10"/>
      <c r="E1" s="22"/>
      <c r="F1" s="12"/>
      <c r="G1" s="11" t="s">
        <v>5</v>
      </c>
      <c r="H1" s="22"/>
      <c r="I1" s="23"/>
      <c r="J1" s="13" t="s">
        <v>6</v>
      </c>
      <c r="K1" s="24"/>
      <c r="L1" s="1" t="s">
        <v>7</v>
      </c>
      <c r="M1" s="51"/>
    </row>
    <row r="2" spans="2:13">
      <c r="B2" s="53"/>
      <c r="C2" s="14"/>
      <c r="D2" s="520" t="s">
        <v>226</v>
      </c>
      <c r="E2" s="521"/>
      <c r="F2" s="521"/>
      <c r="G2" s="521"/>
      <c r="H2" s="521"/>
      <c r="I2" s="522"/>
      <c r="J2" s="15" t="s">
        <v>9</v>
      </c>
      <c r="K2" s="25"/>
      <c r="L2" s="1">
        <v>2</v>
      </c>
      <c r="M2" s="51"/>
    </row>
    <row r="3" spans="2:13">
      <c r="B3" s="53"/>
      <c r="C3" s="14"/>
      <c r="D3" s="517" t="s">
        <v>227</v>
      </c>
      <c r="E3" s="518"/>
      <c r="F3" s="518"/>
      <c r="G3" s="518"/>
      <c r="H3" s="518"/>
      <c r="I3" s="519"/>
      <c r="J3" s="16" t="s">
        <v>98</v>
      </c>
      <c r="K3" s="27"/>
      <c r="L3" s="2">
        <f>+Control!AF10</f>
        <v>44012</v>
      </c>
      <c r="M3" s="62"/>
    </row>
    <row r="4" spans="2:13">
      <c r="B4" s="63"/>
      <c r="C4" s="17"/>
      <c r="D4" s="63"/>
      <c r="E4" s="65"/>
      <c r="F4" s="65"/>
      <c r="G4" s="65"/>
      <c r="H4" s="65"/>
      <c r="I4" s="123"/>
      <c r="J4" s="18" t="s">
        <v>11</v>
      </c>
      <c r="K4" s="28"/>
      <c r="L4" s="1" t="s">
        <v>228</v>
      </c>
      <c r="M4" s="49"/>
    </row>
    <row r="6" spans="2:13" ht="15.75" customHeight="1"/>
    <row r="7" spans="2:13" ht="14.4" thickBot="1"/>
    <row r="8" spans="2:13" ht="14.4" thickBot="1">
      <c r="B8" s="29" t="s">
        <v>229</v>
      </c>
      <c r="C8" s="30">
        <v>43936</v>
      </c>
      <c r="D8" s="30">
        <v>43951</v>
      </c>
      <c r="E8" s="30">
        <v>43966</v>
      </c>
      <c r="F8" s="30">
        <v>43981</v>
      </c>
      <c r="G8" s="31">
        <v>43997</v>
      </c>
      <c r="H8" s="30">
        <v>44012</v>
      </c>
      <c r="I8" s="30">
        <v>44027</v>
      </c>
      <c r="J8" s="30">
        <v>44042</v>
      </c>
      <c r="K8" s="143"/>
      <c r="L8" s="143"/>
      <c r="M8" s="143"/>
    </row>
    <row r="9" spans="2:13">
      <c r="B9" s="32" t="s">
        <v>28</v>
      </c>
      <c r="C9" s="33">
        <v>0</v>
      </c>
      <c r="D9" s="33">
        <v>0.2</v>
      </c>
      <c r="E9" s="33">
        <v>0.45</v>
      </c>
      <c r="F9" s="33">
        <v>0.7</v>
      </c>
      <c r="G9" s="34">
        <v>1</v>
      </c>
      <c r="H9" s="33">
        <v>1</v>
      </c>
      <c r="I9" s="33">
        <v>1</v>
      </c>
      <c r="J9" s="33">
        <v>1</v>
      </c>
      <c r="K9" s="144"/>
      <c r="L9" s="144"/>
      <c r="M9" s="144"/>
    </row>
    <row r="10" spans="2:13">
      <c r="B10" s="35" t="s">
        <v>29</v>
      </c>
      <c r="C10" s="36">
        <v>0</v>
      </c>
      <c r="D10" s="36">
        <v>0.1</v>
      </c>
      <c r="E10" s="36">
        <v>0.3</v>
      </c>
      <c r="F10" s="36">
        <v>0.45</v>
      </c>
      <c r="G10" s="37">
        <v>0.7</v>
      </c>
      <c r="H10" s="36">
        <v>0.85</v>
      </c>
      <c r="I10" s="36">
        <v>0.95</v>
      </c>
      <c r="J10" s="36">
        <v>1</v>
      </c>
      <c r="K10" s="144"/>
      <c r="L10" s="144"/>
      <c r="M10" s="144"/>
    </row>
    <row r="30" spans="2:20" ht="14.4" thickBot="1"/>
    <row r="31" spans="2:20" ht="14.4" thickBot="1">
      <c r="B31" s="29" t="s">
        <v>230</v>
      </c>
      <c r="C31" s="30">
        <v>43936</v>
      </c>
      <c r="D31" s="30">
        <v>43951</v>
      </c>
      <c r="E31" s="30">
        <v>43966</v>
      </c>
      <c r="F31" s="30">
        <v>43981</v>
      </c>
      <c r="G31" s="31">
        <v>43997</v>
      </c>
      <c r="H31" s="30">
        <v>44012</v>
      </c>
      <c r="I31" s="145">
        <v>44027</v>
      </c>
      <c r="J31" s="146">
        <v>44042</v>
      </c>
      <c r="K31" s="145">
        <v>44058</v>
      </c>
      <c r="L31" s="146">
        <v>44073</v>
      </c>
      <c r="M31" s="146">
        <v>44089</v>
      </c>
      <c r="N31" s="145">
        <v>44104</v>
      </c>
      <c r="O31" s="277">
        <v>44119</v>
      </c>
      <c r="P31" s="273">
        <v>44134</v>
      </c>
      <c r="Q31" s="274">
        <v>44150</v>
      </c>
      <c r="R31" s="274">
        <v>44165</v>
      </c>
      <c r="S31" s="274">
        <v>44180</v>
      </c>
      <c r="T31" s="275">
        <v>44195</v>
      </c>
    </row>
    <row r="32" spans="2:20">
      <c r="B32" s="32" t="s">
        <v>28</v>
      </c>
      <c r="C32" s="33">
        <v>0</v>
      </c>
      <c r="D32" s="33">
        <v>0.06</v>
      </c>
      <c r="E32" s="33">
        <v>0.16</v>
      </c>
      <c r="F32" s="33">
        <v>0.24</v>
      </c>
      <c r="G32" s="34">
        <v>0.32</v>
      </c>
      <c r="H32" s="33">
        <v>0.4</v>
      </c>
      <c r="I32" s="147">
        <v>0.48</v>
      </c>
      <c r="J32" s="148">
        <v>0.56000000000000005</v>
      </c>
      <c r="K32" s="147">
        <v>0.64</v>
      </c>
      <c r="L32" s="148">
        <v>0.72</v>
      </c>
      <c r="M32" s="148">
        <v>0.76</v>
      </c>
      <c r="N32" s="148">
        <v>0.8</v>
      </c>
      <c r="O32" s="276">
        <v>0.85</v>
      </c>
      <c r="P32" s="276">
        <v>0.9</v>
      </c>
      <c r="Q32" s="276">
        <v>0.95</v>
      </c>
      <c r="R32" s="276">
        <v>1</v>
      </c>
      <c r="S32" s="276"/>
      <c r="T32" s="276"/>
    </row>
    <row r="33" spans="2:20">
      <c r="B33" s="35" t="s">
        <v>29</v>
      </c>
      <c r="C33" s="36">
        <v>0</v>
      </c>
      <c r="D33" s="36">
        <v>0.03</v>
      </c>
      <c r="E33" s="36">
        <v>0.09</v>
      </c>
      <c r="F33" s="36">
        <v>0.15</v>
      </c>
      <c r="G33" s="37">
        <v>0.2</v>
      </c>
      <c r="H33" s="36">
        <v>0.25</v>
      </c>
      <c r="I33" s="149">
        <v>0.25</v>
      </c>
      <c r="J33" s="150">
        <v>0.3</v>
      </c>
      <c r="K33" s="149">
        <v>0.35</v>
      </c>
      <c r="L33" s="150">
        <v>0.37</v>
      </c>
      <c r="M33" s="150">
        <v>0.45</v>
      </c>
      <c r="N33" s="150">
        <v>0.55000000000000004</v>
      </c>
      <c r="O33" s="149">
        <v>0.6</v>
      </c>
      <c r="P33" s="149">
        <v>0.65</v>
      </c>
      <c r="Q33" s="272"/>
      <c r="R33" s="272"/>
      <c r="S33" s="272"/>
      <c r="T33" s="272"/>
    </row>
    <row r="53" spans="2:20" ht="14.4" thickBot="1"/>
    <row r="54" spans="2:20" ht="14.4" thickBot="1">
      <c r="B54" s="29" t="s">
        <v>231</v>
      </c>
      <c r="C54" s="30">
        <v>43936</v>
      </c>
      <c r="D54" s="30">
        <v>43951</v>
      </c>
      <c r="E54" s="30">
        <v>43966</v>
      </c>
      <c r="F54" s="30">
        <v>43981</v>
      </c>
      <c r="G54" s="31">
        <v>43997</v>
      </c>
      <c r="H54" s="30">
        <v>44012</v>
      </c>
      <c r="I54" s="145">
        <v>44027</v>
      </c>
      <c r="J54" s="146">
        <v>44042</v>
      </c>
      <c r="K54" s="145">
        <v>44058</v>
      </c>
      <c r="L54" s="146">
        <v>44073</v>
      </c>
      <c r="M54" s="146">
        <v>44089</v>
      </c>
      <c r="N54" s="146">
        <v>44104</v>
      </c>
      <c r="O54" s="146">
        <v>44119</v>
      </c>
      <c r="P54" s="146">
        <v>44134</v>
      </c>
      <c r="Q54" s="146">
        <v>44150</v>
      </c>
      <c r="R54" s="274">
        <v>44165</v>
      </c>
      <c r="S54" s="274">
        <v>44180</v>
      </c>
      <c r="T54" s="275">
        <v>44195</v>
      </c>
    </row>
    <row r="55" spans="2:20">
      <c r="B55" s="32" t="s">
        <v>28</v>
      </c>
      <c r="C55" s="33">
        <v>0</v>
      </c>
      <c r="D55" s="33">
        <v>7.0000000000000007E-2</v>
      </c>
      <c r="E55" s="33">
        <v>0.14000000000000001</v>
      </c>
      <c r="F55" s="33">
        <v>0.21</v>
      </c>
      <c r="G55" s="34">
        <v>0.28000000000000003</v>
      </c>
      <c r="H55" s="33">
        <v>0.35</v>
      </c>
      <c r="I55" s="147">
        <v>0.42</v>
      </c>
      <c r="J55" s="148">
        <v>0.49</v>
      </c>
      <c r="K55" s="147">
        <v>0.56000000000000005</v>
      </c>
      <c r="L55" s="148">
        <v>0.63</v>
      </c>
      <c r="M55" s="148">
        <v>0.7</v>
      </c>
      <c r="N55" s="148">
        <v>0.77</v>
      </c>
      <c r="O55" s="148">
        <v>0.84</v>
      </c>
      <c r="P55" s="148">
        <v>0.91</v>
      </c>
      <c r="Q55" s="148">
        <v>1</v>
      </c>
      <c r="R55" s="276">
        <v>1</v>
      </c>
      <c r="S55" s="276"/>
      <c r="T55" s="276"/>
    </row>
    <row r="56" spans="2:20">
      <c r="B56" s="35" t="s">
        <v>29</v>
      </c>
      <c r="C56" s="36">
        <v>0</v>
      </c>
      <c r="D56" s="36">
        <v>0.04</v>
      </c>
      <c r="E56" s="36">
        <v>0.12</v>
      </c>
      <c r="F56" s="36">
        <v>0.16</v>
      </c>
      <c r="G56" s="37">
        <v>0.2</v>
      </c>
      <c r="H56" s="36">
        <v>0.24</v>
      </c>
      <c r="I56" s="149">
        <v>0.3</v>
      </c>
      <c r="J56" s="150">
        <v>0.35</v>
      </c>
      <c r="K56" s="149">
        <v>0.4</v>
      </c>
      <c r="L56" s="150">
        <v>0.42</v>
      </c>
      <c r="M56" s="150">
        <v>0.5</v>
      </c>
      <c r="N56" s="150">
        <v>0.55000000000000004</v>
      </c>
      <c r="O56" s="150">
        <v>0.57999999999999996</v>
      </c>
      <c r="P56" s="150">
        <v>0.6</v>
      </c>
      <c r="Q56" s="150"/>
      <c r="R56" s="272"/>
      <c r="S56" s="272"/>
      <c r="T56" s="272"/>
    </row>
    <row r="59" spans="2:20">
      <c r="B59"/>
      <c r="C59"/>
      <c r="D59"/>
      <c r="E59"/>
      <c r="F59"/>
      <c r="G59"/>
      <c r="H59"/>
    </row>
    <row r="60" spans="2:20">
      <c r="B60"/>
      <c r="C60"/>
      <c r="D60"/>
      <c r="E60"/>
      <c r="F60"/>
      <c r="G60"/>
      <c r="H60"/>
    </row>
    <row r="61" spans="2:20">
      <c r="B61"/>
      <c r="C61"/>
      <c r="D61"/>
      <c r="E61"/>
      <c r="F61"/>
      <c r="G61"/>
      <c r="H61"/>
    </row>
    <row r="62" spans="2:20">
      <c r="B62"/>
      <c r="C62"/>
      <c r="D62"/>
      <c r="E62"/>
      <c r="F62"/>
      <c r="G62"/>
      <c r="H62"/>
    </row>
    <row r="63" spans="2:20">
      <c r="B63"/>
      <c r="C63"/>
      <c r="D63"/>
      <c r="E63"/>
      <c r="F63"/>
      <c r="G63"/>
      <c r="H63"/>
    </row>
    <row r="64" spans="2:20">
      <c r="B64"/>
      <c r="C64"/>
      <c r="D64"/>
      <c r="E64"/>
      <c r="F64"/>
      <c r="G64"/>
      <c r="H64"/>
    </row>
    <row r="65" spans="2:8">
      <c r="B65"/>
      <c r="C65"/>
      <c r="D65"/>
      <c r="E65"/>
      <c r="F65"/>
      <c r="G65"/>
      <c r="H65"/>
    </row>
    <row r="66" spans="2:8">
      <c r="B66"/>
      <c r="C66"/>
      <c r="D66"/>
      <c r="E66"/>
      <c r="F66"/>
      <c r="G66"/>
      <c r="H66"/>
    </row>
    <row r="67" spans="2:8">
      <c r="B67"/>
      <c r="C67"/>
      <c r="D67"/>
      <c r="E67"/>
      <c r="F67"/>
      <c r="G67"/>
      <c r="H67"/>
    </row>
    <row r="68" spans="2:8">
      <c r="B68"/>
      <c r="C68"/>
      <c r="D68"/>
      <c r="E68"/>
      <c r="F68"/>
      <c r="G68"/>
      <c r="H68"/>
    </row>
    <row r="69" spans="2:8">
      <c r="B69"/>
      <c r="C69"/>
      <c r="D69"/>
      <c r="E69"/>
      <c r="F69"/>
      <c r="G69"/>
      <c r="H69"/>
    </row>
    <row r="70" spans="2:8">
      <c r="B70"/>
      <c r="C70"/>
      <c r="D70"/>
      <c r="E70"/>
      <c r="F70"/>
      <c r="G70"/>
      <c r="H70"/>
    </row>
    <row r="71" spans="2:8">
      <c r="B71"/>
      <c r="C71"/>
      <c r="D71"/>
      <c r="E71"/>
      <c r="F71"/>
      <c r="G71"/>
      <c r="H71"/>
    </row>
    <row r="72" spans="2:8">
      <c r="B72"/>
      <c r="C72"/>
      <c r="D72"/>
      <c r="E72"/>
      <c r="F72"/>
      <c r="G72"/>
      <c r="H72"/>
    </row>
    <row r="73" spans="2:8">
      <c r="B73"/>
      <c r="C73"/>
      <c r="D73"/>
      <c r="E73"/>
      <c r="F73"/>
      <c r="G73"/>
      <c r="H73"/>
    </row>
  </sheetData>
  <mergeCells count="2">
    <mergeCell ref="D3:I3"/>
    <mergeCell ref="D2:I2"/>
  </mergeCells>
  <pageMargins left="0.70000000000000007" right="0.70000000000000007" top="1.1437007874015752" bottom="1.1437007874015752" header="0.75000000000000011" footer="0.75000000000000011"/>
  <pageSetup paperSize="0" scale="79" fitToWidth="0" fitToHeight="0" orientation="portrait" horizontalDpi="0" verticalDpi="0" copies="0"/>
  <headerFooter alignWithMargins="0"/>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I55"/>
  <sheetViews>
    <sheetView zoomScaleNormal="100" workbookViewId="0">
      <selection activeCell="A15" sqref="A15"/>
    </sheetView>
  </sheetViews>
  <sheetFormatPr baseColWidth="10" defaultColWidth="11" defaultRowHeight="13.8"/>
  <cols>
    <col min="1" max="1" width="3.3984375" style="122" customWidth="1"/>
    <col min="2" max="2" width="19.09765625" style="122" customWidth="1"/>
    <col min="3" max="7" width="7.59765625" style="122" customWidth="1"/>
    <col min="8" max="8" width="9.8984375" style="122" customWidth="1"/>
    <col min="9" max="10" width="8.09765625" style="122" customWidth="1"/>
    <col min="11" max="11" width="10" style="122" bestFit="1" customWidth="1"/>
    <col min="12" max="26" width="8.09765625" style="122" customWidth="1"/>
    <col min="27" max="212" width="8.5" style="122" customWidth="1"/>
    <col min="213" max="213" width="3.19921875" style="122" customWidth="1"/>
    <col min="214" max="214" width="5.09765625" style="122" customWidth="1"/>
    <col min="215" max="215" width="20.69921875" style="122" customWidth="1"/>
    <col min="216" max="216" width="17.59765625" style="122" customWidth="1"/>
    <col min="217" max="217" width="8" style="122" customWidth="1"/>
    <col min="218" max="218" width="10.69921875" style="122" hidden="1" customWidth="1"/>
    <col min="219" max="219" width="10.8984375" style="122" customWidth="1"/>
    <col min="220" max="220" width="14.69921875" style="122" customWidth="1"/>
    <col min="221" max="221" width="8.5" style="122" customWidth="1"/>
    <col min="222" max="222" width="12.19921875" style="122" customWidth="1"/>
    <col min="223" max="223" width="8.5" style="122" customWidth="1"/>
    <col min="224" max="224" width="10.5" style="122" customWidth="1"/>
    <col min="225" max="468" width="8.5" style="122" customWidth="1"/>
    <col min="469" max="469" width="3.19921875" style="122" customWidth="1"/>
    <col min="470" max="470" width="5.09765625" style="122" customWidth="1"/>
    <col min="471" max="471" width="20.69921875" style="122" customWidth="1"/>
    <col min="472" max="472" width="17.59765625" style="122" customWidth="1"/>
    <col min="473" max="473" width="8" style="122" customWidth="1"/>
    <col min="474" max="474" width="10.69921875" style="122" hidden="1" customWidth="1"/>
    <col min="475" max="475" width="10.8984375" style="122" customWidth="1"/>
    <col min="476" max="476" width="14.69921875" style="122" customWidth="1"/>
    <col min="477" max="477" width="8.5" style="122" customWidth="1"/>
    <col min="478" max="478" width="12.19921875" style="122" customWidth="1"/>
    <col min="479" max="479" width="8.5" style="122" customWidth="1"/>
    <col min="480" max="480" width="10.5" style="122" customWidth="1"/>
    <col min="481" max="724" width="8.5" style="122" customWidth="1"/>
    <col min="725" max="725" width="3.19921875" style="122" customWidth="1"/>
    <col min="726" max="726" width="5.09765625" style="122" customWidth="1"/>
    <col min="727" max="727" width="20.69921875" style="122" customWidth="1"/>
    <col min="728" max="728" width="17.59765625" style="122" customWidth="1"/>
    <col min="729" max="729" width="8" style="122" customWidth="1"/>
    <col min="730" max="730" width="10.69921875" style="122" hidden="1" customWidth="1"/>
    <col min="731" max="731" width="10.8984375" style="122" customWidth="1"/>
    <col min="732" max="732" width="14.69921875" style="122" customWidth="1"/>
    <col min="733" max="733" width="8.5" style="122" customWidth="1"/>
    <col min="734" max="734" width="12.19921875" style="122" customWidth="1"/>
    <col min="735" max="735" width="8.5" style="122" customWidth="1"/>
    <col min="736" max="736" width="10.5" style="122" customWidth="1"/>
    <col min="737" max="980" width="8.5" style="122" customWidth="1"/>
    <col min="981" max="981" width="3.19921875" style="122" customWidth="1"/>
    <col min="982" max="982" width="5.09765625" style="122" customWidth="1"/>
    <col min="983" max="983" width="20.69921875" style="122" customWidth="1"/>
    <col min="984" max="984" width="17.59765625" style="122" customWidth="1"/>
    <col min="985" max="985" width="8" style="122" customWidth="1"/>
    <col min="986" max="986" width="10.69921875" style="122" hidden="1" customWidth="1"/>
    <col min="987" max="987" width="10.8984375" style="122" customWidth="1"/>
    <col min="988" max="988" width="14.69921875" style="122" customWidth="1"/>
    <col min="989" max="989" width="8.5" style="122" customWidth="1"/>
    <col min="990" max="990" width="12.19921875" style="122" customWidth="1"/>
    <col min="991" max="991" width="8.5" style="122" customWidth="1"/>
    <col min="992" max="992" width="10.5" style="122" customWidth="1"/>
    <col min="993" max="1023" width="8.5" style="122" customWidth="1"/>
    <col min="1024" max="1024" width="11" style="52" customWidth="1"/>
    <col min="1025" max="16384" width="11" style="52"/>
  </cols>
  <sheetData>
    <row r="1" spans="1:36" ht="15.75" customHeight="1">
      <c r="A1" s="42"/>
      <c r="B1" s="43"/>
      <c r="C1" s="44"/>
      <c r="D1" s="126"/>
      <c r="E1" s="46"/>
      <c r="F1" s="45" t="s">
        <v>5</v>
      </c>
      <c r="G1" s="126"/>
      <c r="H1" s="127"/>
      <c r="I1" s="47" t="s">
        <v>6</v>
      </c>
      <c r="J1" s="128"/>
      <c r="K1" s="48" t="s">
        <v>7</v>
      </c>
      <c r="L1" s="51"/>
      <c r="M1" s="51"/>
      <c r="N1" s="51"/>
      <c r="O1" s="51"/>
      <c r="P1" s="51"/>
      <c r="Q1" s="51"/>
      <c r="R1" s="51"/>
      <c r="S1" s="51"/>
      <c r="T1" s="51"/>
      <c r="U1" s="51"/>
      <c r="V1" s="51"/>
      <c r="W1" s="51"/>
      <c r="X1" s="51"/>
      <c r="Y1" s="51"/>
      <c r="Z1" s="51"/>
      <c r="AF1" s="49"/>
      <c r="AG1" s="49"/>
      <c r="AH1" s="49"/>
      <c r="AI1" s="49"/>
      <c r="AJ1" s="49"/>
    </row>
    <row r="2" spans="1:36" ht="15.75" customHeight="1">
      <c r="A2" s="53"/>
      <c r="B2" s="54"/>
      <c r="C2" s="526" t="s">
        <v>232</v>
      </c>
      <c r="D2" s="527"/>
      <c r="E2" s="527"/>
      <c r="F2" s="527"/>
      <c r="G2" s="527"/>
      <c r="H2" s="528"/>
      <c r="I2" s="56" t="s">
        <v>9</v>
      </c>
      <c r="J2" s="129"/>
      <c r="K2" s="48">
        <v>2</v>
      </c>
      <c r="L2" s="51"/>
      <c r="M2" s="51"/>
      <c r="N2" s="51"/>
      <c r="O2" s="51"/>
      <c r="P2" s="51"/>
      <c r="Q2" s="51"/>
      <c r="R2" s="51"/>
      <c r="S2" s="51"/>
      <c r="T2" s="51"/>
      <c r="U2" s="51"/>
      <c r="V2" s="51"/>
      <c r="W2" s="51"/>
      <c r="X2" s="51"/>
      <c r="Y2" s="51"/>
      <c r="Z2" s="51"/>
      <c r="AF2" s="49"/>
      <c r="AG2" s="49"/>
      <c r="AH2" s="49"/>
      <c r="AI2" s="49"/>
      <c r="AJ2" s="49"/>
    </row>
    <row r="3" spans="1:36" ht="15" customHeight="1">
      <c r="A3" s="53"/>
      <c r="B3" s="54"/>
      <c r="C3" s="517" t="s">
        <v>233</v>
      </c>
      <c r="D3" s="518"/>
      <c r="E3" s="518"/>
      <c r="F3" s="518"/>
      <c r="G3" s="518"/>
      <c r="H3" s="519"/>
      <c r="I3" s="59" t="s">
        <v>98</v>
      </c>
      <c r="J3" s="130"/>
      <c r="K3" s="131">
        <f>+Control!AF10</f>
        <v>44012</v>
      </c>
      <c r="L3" s="62"/>
      <c r="M3" s="51"/>
      <c r="N3" s="51"/>
      <c r="O3" s="51"/>
      <c r="P3" s="51"/>
      <c r="Q3" s="51"/>
      <c r="R3" s="51"/>
      <c r="S3" s="51"/>
      <c r="T3" s="51"/>
      <c r="U3" s="51"/>
      <c r="V3" s="51"/>
      <c r="W3" s="51"/>
      <c r="X3" s="51"/>
      <c r="Y3" s="51"/>
      <c r="Z3" s="51"/>
      <c r="AF3" s="61"/>
      <c r="AG3" s="61"/>
      <c r="AH3" s="61"/>
      <c r="AI3" s="61"/>
      <c r="AJ3" s="61"/>
    </row>
    <row r="4" spans="1:36" ht="15" customHeight="1">
      <c r="A4" s="63"/>
      <c r="B4" s="64"/>
      <c r="C4" s="529"/>
      <c r="D4" s="530"/>
      <c r="E4" s="530"/>
      <c r="F4" s="530"/>
      <c r="G4" s="530"/>
      <c r="H4" s="531"/>
      <c r="I4" s="66" t="s">
        <v>11</v>
      </c>
      <c r="J4" s="132"/>
      <c r="K4" s="48" t="s">
        <v>234</v>
      </c>
      <c r="L4" s="49"/>
      <c r="M4" s="51"/>
      <c r="N4" s="51"/>
      <c r="O4" s="51"/>
      <c r="P4" s="51"/>
      <c r="Q4" s="51"/>
      <c r="R4" s="51"/>
      <c r="S4" s="51"/>
      <c r="T4" s="51"/>
      <c r="U4" s="51"/>
      <c r="V4" s="51"/>
      <c r="W4" s="51"/>
      <c r="X4" s="51"/>
      <c r="Y4" s="51"/>
      <c r="Z4" s="51"/>
      <c r="AF4" s="49"/>
      <c r="AG4" s="49"/>
      <c r="AH4" s="49"/>
      <c r="AI4" s="49"/>
      <c r="AJ4" s="49"/>
    </row>
    <row r="6" spans="1:36" ht="14.4" thickBot="1"/>
    <row r="7" spans="1:36" ht="14.4" customHeight="1">
      <c r="A7" s="124"/>
      <c r="B7" s="523"/>
      <c r="C7" s="532" t="s">
        <v>308</v>
      </c>
      <c r="D7" s="532"/>
      <c r="E7" s="532"/>
      <c r="F7" s="532"/>
      <c r="G7" s="532"/>
      <c r="H7" s="532"/>
      <c r="I7" s="532"/>
      <c r="J7" s="532"/>
      <c r="K7" s="532"/>
      <c r="L7" s="532"/>
      <c r="M7" s="532"/>
      <c r="N7" s="532"/>
      <c r="O7" s="532"/>
      <c r="P7" s="532"/>
      <c r="Q7" s="532"/>
      <c r="R7" s="532"/>
      <c r="S7" s="532"/>
      <c r="T7" s="266"/>
      <c r="U7" s="266"/>
      <c r="V7" s="266"/>
      <c r="W7" s="266"/>
      <c r="X7" s="266"/>
      <c r="Y7" s="266"/>
      <c r="Z7" s="266"/>
      <c r="AA7" s="267"/>
    </row>
    <row r="8" spans="1:36" ht="13.95" customHeight="1">
      <c r="A8" s="124"/>
      <c r="B8" s="524"/>
      <c r="C8" s="533"/>
      <c r="D8" s="533"/>
      <c r="E8" s="533"/>
      <c r="F8" s="533"/>
      <c r="G8" s="533"/>
      <c r="H8" s="533"/>
      <c r="I8" s="533"/>
      <c r="J8" s="533"/>
      <c r="K8" s="533"/>
      <c r="L8" s="533"/>
      <c r="M8" s="533"/>
      <c r="N8" s="533"/>
      <c r="O8" s="533"/>
      <c r="P8" s="533"/>
      <c r="Q8" s="533"/>
      <c r="R8" s="533"/>
      <c r="S8" s="533"/>
      <c r="T8" s="268"/>
      <c r="U8" s="268"/>
      <c r="V8" s="268"/>
      <c r="W8" s="268"/>
      <c r="X8" s="268"/>
      <c r="Y8" s="268"/>
      <c r="Z8" s="268"/>
      <c r="AA8" s="269"/>
    </row>
    <row r="9" spans="1:36" ht="14.4" thickBot="1">
      <c r="A9" s="124"/>
      <c r="B9" s="525"/>
      <c r="C9" s="534" t="s">
        <v>235</v>
      </c>
      <c r="D9" s="534"/>
      <c r="E9" s="534"/>
      <c r="F9" s="534"/>
      <c r="G9" s="534"/>
      <c r="H9" s="534"/>
      <c r="I9" s="534"/>
      <c r="J9" s="534"/>
      <c r="K9" s="534"/>
      <c r="L9" s="534"/>
      <c r="M9" s="534"/>
      <c r="N9" s="534"/>
      <c r="O9" s="534"/>
      <c r="P9" s="534"/>
      <c r="Q9" s="534"/>
      <c r="R9" s="534"/>
      <c r="S9" s="534"/>
      <c r="T9" s="270"/>
      <c r="U9" s="270"/>
      <c r="V9" s="270"/>
      <c r="W9" s="270"/>
      <c r="X9" s="270"/>
      <c r="Y9" s="270"/>
      <c r="Z9" s="270"/>
      <c r="AA9" s="271"/>
    </row>
    <row r="10" spans="1:36" ht="25.5" customHeight="1" thickBot="1">
      <c r="B10" s="249" t="s">
        <v>236</v>
      </c>
      <c r="C10" s="133">
        <v>43845</v>
      </c>
      <c r="D10" s="133">
        <v>43860</v>
      </c>
      <c r="E10" s="133">
        <v>43876</v>
      </c>
      <c r="F10" s="133">
        <v>43890</v>
      </c>
      <c r="G10" s="133">
        <v>43905</v>
      </c>
      <c r="H10" s="133">
        <v>43920</v>
      </c>
      <c r="I10" s="133">
        <v>43936</v>
      </c>
      <c r="J10" s="133">
        <v>43951</v>
      </c>
      <c r="K10" s="133">
        <v>43966</v>
      </c>
      <c r="L10" s="133">
        <v>43981</v>
      </c>
      <c r="M10" s="133">
        <v>43997</v>
      </c>
      <c r="N10" s="133">
        <v>44012</v>
      </c>
      <c r="O10" s="133">
        <v>44027</v>
      </c>
      <c r="P10" s="133">
        <v>44042</v>
      </c>
      <c r="Q10" s="133">
        <v>44058</v>
      </c>
      <c r="R10" s="245">
        <v>44073</v>
      </c>
      <c r="S10" s="263">
        <v>44089</v>
      </c>
      <c r="T10" s="133">
        <v>44104</v>
      </c>
      <c r="U10" s="133">
        <v>44119</v>
      </c>
      <c r="V10" s="133">
        <v>44134</v>
      </c>
      <c r="W10" s="133">
        <v>44150</v>
      </c>
      <c r="X10" s="133">
        <v>44165</v>
      </c>
      <c r="Y10" s="133">
        <v>44180</v>
      </c>
      <c r="Z10" s="264">
        <v>44195</v>
      </c>
      <c r="AA10" s="265" t="s">
        <v>237</v>
      </c>
      <c r="AB10" s="302" t="s">
        <v>236</v>
      </c>
    </row>
    <row r="11" spans="1:36">
      <c r="B11" s="250" t="s">
        <v>238</v>
      </c>
      <c r="C11" s="251">
        <v>48</v>
      </c>
      <c r="D11" s="251">
        <v>102</v>
      </c>
      <c r="E11" s="251">
        <v>102</v>
      </c>
      <c r="F11" s="251">
        <v>102</v>
      </c>
      <c r="G11" s="251">
        <v>102</v>
      </c>
      <c r="H11" s="251">
        <v>140</v>
      </c>
      <c r="I11" s="251">
        <v>232</v>
      </c>
      <c r="J11" s="252">
        <f>+(96*2)</f>
        <v>192</v>
      </c>
      <c r="K11" s="252">
        <f>+(96*2)+(20)</f>
        <v>212</v>
      </c>
      <c r="L11" s="252">
        <v>212</v>
      </c>
      <c r="M11" s="251">
        <v>212</v>
      </c>
      <c r="N11" s="251">
        <v>180</v>
      </c>
      <c r="O11" s="251">
        <v>180</v>
      </c>
      <c r="P11" s="251">
        <v>180</v>
      </c>
      <c r="Q11" s="251">
        <v>180</v>
      </c>
      <c r="R11" s="251">
        <v>180</v>
      </c>
      <c r="S11" s="253">
        <v>180</v>
      </c>
      <c r="T11" s="253">
        <f>48*4</f>
        <v>192</v>
      </c>
      <c r="U11" s="253">
        <f>48*4</f>
        <v>192</v>
      </c>
      <c r="V11" s="300">
        <v>180</v>
      </c>
      <c r="W11" s="254"/>
      <c r="X11" s="254"/>
      <c r="Y11" s="254"/>
      <c r="Z11" s="254"/>
      <c r="AA11" s="262">
        <f>SUM(C11:R11)</f>
        <v>2556</v>
      </c>
      <c r="AB11" s="250" t="s">
        <v>238</v>
      </c>
    </row>
    <row r="12" spans="1:36">
      <c r="B12" s="255" t="s">
        <v>239</v>
      </c>
      <c r="C12" s="134">
        <v>0</v>
      </c>
      <c r="D12" s="134">
        <v>0</v>
      </c>
      <c r="E12" s="134">
        <v>0</v>
      </c>
      <c r="F12" s="134">
        <v>0</v>
      </c>
      <c r="G12" s="134">
        <v>0</v>
      </c>
      <c r="H12" s="134">
        <v>7</v>
      </c>
      <c r="I12" s="134">
        <v>112</v>
      </c>
      <c r="J12" s="248">
        <f>+(96*2)</f>
        <v>192</v>
      </c>
      <c r="K12" s="248">
        <f>+(96*3)</f>
        <v>288</v>
      </c>
      <c r="L12" s="248">
        <v>220</v>
      </c>
      <c r="M12" s="134">
        <v>220</v>
      </c>
      <c r="N12" s="134">
        <v>220</v>
      </c>
      <c r="O12" s="134">
        <v>220</v>
      </c>
      <c r="P12" s="134">
        <v>200</v>
      </c>
      <c r="Q12" s="134">
        <v>200</v>
      </c>
      <c r="R12" s="134">
        <v>120</v>
      </c>
      <c r="S12" s="246">
        <v>120</v>
      </c>
      <c r="T12" s="246">
        <v>240</v>
      </c>
      <c r="U12" s="246">
        <v>231</v>
      </c>
      <c r="V12" s="301">
        <v>210</v>
      </c>
      <c r="W12" s="247"/>
      <c r="X12" s="247"/>
      <c r="Y12" s="247"/>
      <c r="Z12" s="247"/>
      <c r="AA12" s="261">
        <f>SUM(C12:R12)</f>
        <v>1999</v>
      </c>
      <c r="AB12" s="255" t="s">
        <v>239</v>
      </c>
    </row>
    <row r="13" spans="1:36" s="125" customFormat="1" thickBot="1">
      <c r="B13" s="256" t="s">
        <v>23</v>
      </c>
      <c r="C13" s="257">
        <f t="shared" ref="C13:R13" si="0">SUM(C11:C12)</f>
        <v>48</v>
      </c>
      <c r="D13" s="257">
        <f t="shared" si="0"/>
        <v>102</v>
      </c>
      <c r="E13" s="257">
        <f t="shared" si="0"/>
        <v>102</v>
      </c>
      <c r="F13" s="257">
        <f t="shared" si="0"/>
        <v>102</v>
      </c>
      <c r="G13" s="257">
        <f t="shared" si="0"/>
        <v>102</v>
      </c>
      <c r="H13" s="257">
        <f t="shared" si="0"/>
        <v>147</v>
      </c>
      <c r="I13" s="257">
        <f t="shared" si="0"/>
        <v>344</v>
      </c>
      <c r="J13" s="257">
        <f t="shared" si="0"/>
        <v>384</v>
      </c>
      <c r="K13" s="257">
        <f t="shared" si="0"/>
        <v>500</v>
      </c>
      <c r="L13" s="257">
        <f t="shared" si="0"/>
        <v>432</v>
      </c>
      <c r="M13" s="257">
        <f t="shared" si="0"/>
        <v>432</v>
      </c>
      <c r="N13" s="257">
        <f t="shared" si="0"/>
        <v>400</v>
      </c>
      <c r="O13" s="257">
        <f t="shared" si="0"/>
        <v>400</v>
      </c>
      <c r="P13" s="257">
        <f t="shared" si="0"/>
        <v>380</v>
      </c>
      <c r="Q13" s="257">
        <f t="shared" si="0"/>
        <v>380</v>
      </c>
      <c r="R13" s="257">
        <f t="shared" si="0"/>
        <v>300</v>
      </c>
      <c r="S13" s="258">
        <f t="shared" ref="S13:T13" si="1">SUM(S11:S12)</f>
        <v>300</v>
      </c>
      <c r="T13" s="258">
        <f t="shared" si="1"/>
        <v>432</v>
      </c>
      <c r="U13" s="258">
        <f t="shared" ref="U13:V13" si="2">SUM(U11:U12)</f>
        <v>423</v>
      </c>
      <c r="V13" s="258">
        <f t="shared" si="2"/>
        <v>390</v>
      </c>
      <c r="W13" s="259"/>
      <c r="X13" s="259"/>
      <c r="Y13" s="259"/>
      <c r="Z13" s="259"/>
      <c r="AA13" s="260">
        <f>SUM(AA11:AA12)</f>
        <v>4555</v>
      </c>
      <c r="AB13" s="256" t="s">
        <v>23</v>
      </c>
    </row>
    <row r="17" spans="2:2">
      <c r="B17" s="26"/>
    </row>
    <row r="18" spans="2:2">
      <c r="B18" s="26"/>
    </row>
    <row r="19" spans="2:2">
      <c r="B19" s="26"/>
    </row>
    <row r="20" spans="2:2">
      <c r="B20" s="26"/>
    </row>
    <row r="21" spans="2:2">
      <c r="B21" s="26"/>
    </row>
    <row r="22" spans="2:2">
      <c r="B22" s="26"/>
    </row>
    <row r="23" spans="2:2">
      <c r="B23" s="26"/>
    </row>
    <row r="24" spans="2:2">
      <c r="B24" s="26"/>
    </row>
    <row r="25" spans="2:2">
      <c r="B25" s="26"/>
    </row>
    <row r="26" spans="2:2">
      <c r="B26" s="26"/>
    </row>
    <row r="27" spans="2:2">
      <c r="B27" s="26"/>
    </row>
    <row r="28" spans="2:2">
      <c r="B28" s="26"/>
    </row>
    <row r="29" spans="2:2">
      <c r="B29" s="26"/>
    </row>
    <row r="30" spans="2:2">
      <c r="B30" s="26"/>
    </row>
    <row r="31" spans="2:2">
      <c r="B31" s="26"/>
    </row>
    <row r="32" spans="2:2">
      <c r="B32" s="26"/>
    </row>
    <row r="36" spans="2:38">
      <c r="B36" s="52"/>
      <c r="C36" s="52"/>
      <c r="D36" s="52"/>
      <c r="E36" s="52"/>
      <c r="F36" s="52"/>
      <c r="G36" s="52"/>
      <c r="H36" s="52"/>
    </row>
    <row r="37" spans="2:38">
      <c r="B37" s="52"/>
      <c r="C37" s="135" t="s">
        <v>240</v>
      </c>
      <c r="D37" s="52">
        <f>8*6</f>
        <v>48</v>
      </c>
      <c r="E37" s="52">
        <f>+D37*4</f>
        <v>192</v>
      </c>
      <c r="F37" s="52"/>
      <c r="G37" s="52"/>
      <c r="H37" s="52"/>
    </row>
    <row r="38" spans="2:38">
      <c r="B38" s="52"/>
      <c r="C38" s="135"/>
      <c r="D38" s="52"/>
      <c r="E38" s="52"/>
      <c r="F38" s="52"/>
      <c r="G38" s="52"/>
      <c r="H38" s="52"/>
    </row>
    <row r="39" spans="2:38">
      <c r="B39" s="52" t="s">
        <v>241</v>
      </c>
      <c r="C39" s="135"/>
      <c r="D39" s="52"/>
      <c r="E39" s="52"/>
      <c r="F39" s="52"/>
      <c r="G39" s="52"/>
      <c r="H39" s="52"/>
    </row>
    <row r="40" spans="2:38">
      <c r="B40" s="74"/>
      <c r="C40" s="74" t="s">
        <v>242</v>
      </c>
      <c r="D40" s="74" t="s">
        <v>243</v>
      </c>
      <c r="E40" s="74" t="s">
        <v>244</v>
      </c>
      <c r="F40" s="136" t="s">
        <v>245</v>
      </c>
      <c r="G40" s="137" t="s">
        <v>246</v>
      </c>
      <c r="H40" s="137" t="s">
        <v>247</v>
      </c>
      <c r="I40" s="138" t="s">
        <v>248</v>
      </c>
      <c r="J40" s="138" t="s">
        <v>249</v>
      </c>
      <c r="K40" s="138" t="s">
        <v>250</v>
      </c>
      <c r="L40" s="138" t="s">
        <v>251</v>
      </c>
      <c r="M40" s="138" t="s">
        <v>252</v>
      </c>
      <c r="N40" s="138" t="s">
        <v>253</v>
      </c>
      <c r="O40" s="138" t="s">
        <v>254</v>
      </c>
      <c r="P40" s="138" t="s">
        <v>255</v>
      </c>
      <c r="Q40" s="138" t="s">
        <v>256</v>
      </c>
    </row>
    <row r="41" spans="2:38">
      <c r="B41" s="52" t="s">
        <v>257</v>
      </c>
      <c r="C41" s="74">
        <v>8</v>
      </c>
      <c r="D41" s="74">
        <f>+$E$37*C41</f>
        <v>1536</v>
      </c>
      <c r="E41" s="74">
        <v>4.5</v>
      </c>
      <c r="F41" s="139"/>
      <c r="G41" s="139"/>
      <c r="H41" s="140"/>
      <c r="I41" s="139">
        <v>384</v>
      </c>
      <c r="J41" s="139">
        <v>384</v>
      </c>
      <c r="K41" s="139">
        <v>1536</v>
      </c>
      <c r="L41" s="139">
        <v>1536</v>
      </c>
      <c r="M41" s="139">
        <v>1536</v>
      </c>
      <c r="N41" s="139">
        <v>1536</v>
      </c>
      <c r="O41" s="139"/>
      <c r="P41" s="139"/>
      <c r="Q41" s="139"/>
      <c r="R41" s="74">
        <f>+D41*E41</f>
        <v>6912</v>
      </c>
      <c r="S41" s="52" t="s">
        <v>258</v>
      </c>
    </row>
    <row r="42" spans="2:38">
      <c r="B42" s="52" t="s">
        <v>259</v>
      </c>
      <c r="C42" s="74">
        <v>4</v>
      </c>
      <c r="D42" s="74">
        <f>+$E$37*C42</f>
        <v>768</v>
      </c>
      <c r="E42" s="74">
        <f>3.5+2</f>
        <v>5.5</v>
      </c>
      <c r="F42" s="139"/>
      <c r="G42" s="139"/>
      <c r="H42" s="140"/>
      <c r="I42" s="139"/>
      <c r="J42" s="139">
        <v>384</v>
      </c>
      <c r="K42" s="139">
        <v>768</v>
      </c>
      <c r="L42" s="139">
        <v>768</v>
      </c>
      <c r="M42" s="139">
        <v>768</v>
      </c>
      <c r="N42" s="139">
        <v>768</v>
      </c>
      <c r="O42" s="139">
        <v>768</v>
      </c>
      <c r="P42" s="139"/>
      <c r="Q42" s="139"/>
      <c r="R42" s="74">
        <f>+D42*E42</f>
        <v>4224</v>
      </c>
      <c r="S42" s="52" t="s">
        <v>258</v>
      </c>
    </row>
    <row r="43" spans="2:38">
      <c r="B43" s="52" t="s">
        <v>260</v>
      </c>
      <c r="C43" s="74">
        <v>3</v>
      </c>
      <c r="D43" s="74">
        <f>+$E$37*C43</f>
        <v>576</v>
      </c>
      <c r="E43" s="74">
        <v>3</v>
      </c>
      <c r="F43" s="139"/>
      <c r="G43" s="139"/>
      <c r="H43" s="140"/>
      <c r="I43" s="139">
        <v>576</v>
      </c>
      <c r="J43" s="139">
        <v>576</v>
      </c>
      <c r="K43" s="139"/>
      <c r="L43" s="139"/>
      <c r="M43" s="139"/>
      <c r="N43" s="139"/>
      <c r="O43" s="139"/>
      <c r="P43" s="139"/>
      <c r="Q43" s="139"/>
      <c r="R43" s="74">
        <f>+D43*E43</f>
        <v>1728</v>
      </c>
      <c r="S43" s="52" t="s">
        <v>258</v>
      </c>
    </row>
    <row r="44" spans="2:38">
      <c r="B44" s="52"/>
      <c r="C44" s="52"/>
      <c r="D44" s="52"/>
      <c r="E44" s="52"/>
      <c r="F44" s="139"/>
      <c r="G44" s="139"/>
      <c r="H44" s="140"/>
      <c r="I44" s="139"/>
      <c r="J44" s="139"/>
      <c r="K44" s="139"/>
      <c r="L44" s="139"/>
      <c r="M44" s="139"/>
      <c r="N44" s="139"/>
      <c r="O44" s="139"/>
      <c r="P44" s="139"/>
      <c r="Q44" s="139"/>
      <c r="R44" s="141">
        <f>SUM(R41:R43)</f>
        <v>12864</v>
      </c>
      <c r="S44" s="52" t="s">
        <v>258</v>
      </c>
    </row>
    <row r="45" spans="2:38">
      <c r="B45" s="52"/>
      <c r="C45" s="52"/>
      <c r="D45" s="52"/>
      <c r="E45" s="52"/>
      <c r="F45" s="52"/>
      <c r="G45" s="52"/>
      <c r="H45" s="52"/>
    </row>
    <row r="46" spans="2:38">
      <c r="B46" s="52"/>
      <c r="C46" s="52"/>
      <c r="D46" s="52"/>
      <c r="E46" s="52"/>
      <c r="F46" s="52"/>
      <c r="G46" s="52"/>
      <c r="H46" s="52"/>
    </row>
    <row r="47" spans="2:38">
      <c r="B47" s="52" t="s">
        <v>261</v>
      </c>
      <c r="C47" s="135"/>
      <c r="D47" s="52"/>
      <c r="E47" s="52"/>
      <c r="F47" s="52"/>
      <c r="G47" s="52"/>
      <c r="H47" s="52"/>
    </row>
    <row r="48" spans="2:38">
      <c r="B48" s="74"/>
      <c r="C48" s="74" t="s">
        <v>242</v>
      </c>
      <c r="D48" s="74" t="s">
        <v>243</v>
      </c>
      <c r="E48" s="74" t="s">
        <v>244</v>
      </c>
      <c r="F48" s="136" t="s">
        <v>245</v>
      </c>
      <c r="G48" s="137" t="s">
        <v>246</v>
      </c>
      <c r="H48" s="137" t="s">
        <v>247</v>
      </c>
      <c r="I48" s="138" t="s">
        <v>248</v>
      </c>
      <c r="J48" s="138" t="s">
        <v>249</v>
      </c>
      <c r="K48" s="138" t="s">
        <v>250</v>
      </c>
      <c r="L48" s="138" t="s">
        <v>251</v>
      </c>
      <c r="M48" s="138" t="s">
        <v>252</v>
      </c>
      <c r="N48" s="138" t="s">
        <v>253</v>
      </c>
      <c r="O48" s="138" t="s">
        <v>254</v>
      </c>
      <c r="P48" s="138" t="s">
        <v>255</v>
      </c>
      <c r="Q48" s="138" t="s">
        <v>256</v>
      </c>
      <c r="R48" s="142"/>
      <c r="S48" s="142"/>
      <c r="T48" s="142"/>
      <c r="U48" s="142"/>
      <c r="V48" s="142"/>
      <c r="W48" s="142"/>
      <c r="X48" s="142"/>
      <c r="Y48" s="142"/>
      <c r="Z48" s="142"/>
      <c r="AA48" s="142"/>
      <c r="AB48" s="142"/>
      <c r="AC48" s="142"/>
      <c r="AD48" s="142"/>
      <c r="AE48" s="142"/>
      <c r="AF48" s="142"/>
      <c r="AG48" s="142"/>
      <c r="AH48" s="142"/>
      <c r="AI48" s="142"/>
      <c r="AJ48" s="142"/>
      <c r="AK48" s="142"/>
      <c r="AL48" s="142"/>
    </row>
    <row r="49" spans="2:19">
      <c r="B49" s="52" t="s">
        <v>262</v>
      </c>
      <c r="C49" s="74">
        <v>1</v>
      </c>
      <c r="D49" s="74">
        <f>+$E$37*C49</f>
        <v>192</v>
      </c>
      <c r="E49" s="74">
        <v>12</v>
      </c>
      <c r="F49" s="139">
        <v>192</v>
      </c>
      <c r="G49" s="139">
        <v>192</v>
      </c>
      <c r="H49" s="139">
        <v>192</v>
      </c>
      <c r="I49" s="139">
        <v>192</v>
      </c>
      <c r="J49" s="139">
        <v>192</v>
      </c>
      <c r="K49" s="139">
        <v>192</v>
      </c>
      <c r="L49" s="139">
        <v>192</v>
      </c>
      <c r="M49" s="139">
        <v>192</v>
      </c>
      <c r="N49" s="139">
        <v>192</v>
      </c>
      <c r="O49" s="139">
        <v>192</v>
      </c>
      <c r="P49" s="139">
        <v>192</v>
      </c>
      <c r="Q49" s="139">
        <v>192</v>
      </c>
      <c r="R49" s="74">
        <f>+D49*E49</f>
        <v>2304</v>
      </c>
      <c r="S49" s="52" t="s">
        <v>258</v>
      </c>
    </row>
    <row r="50" spans="2:19">
      <c r="B50" s="52" t="s">
        <v>263</v>
      </c>
      <c r="C50" s="74">
        <v>1</v>
      </c>
      <c r="D50" s="74">
        <f>+$E$37*C50</f>
        <v>192</v>
      </c>
      <c r="E50" s="74">
        <v>10</v>
      </c>
      <c r="F50" s="139"/>
      <c r="G50" s="139">
        <v>192</v>
      </c>
      <c r="H50" s="139">
        <v>192</v>
      </c>
      <c r="I50" s="139">
        <v>192</v>
      </c>
      <c r="J50" s="139">
        <v>192</v>
      </c>
      <c r="K50" s="139">
        <v>192</v>
      </c>
      <c r="L50" s="139">
        <v>192</v>
      </c>
      <c r="M50" s="139">
        <v>192</v>
      </c>
      <c r="N50" s="139">
        <v>192</v>
      </c>
      <c r="O50" s="139">
        <v>192</v>
      </c>
      <c r="P50" s="139">
        <v>192</v>
      </c>
      <c r="Q50" s="139"/>
      <c r="R50" s="74">
        <f>+D50*E50</f>
        <v>1920</v>
      </c>
      <c r="S50" s="52" t="s">
        <v>258</v>
      </c>
    </row>
    <row r="51" spans="2:19">
      <c r="B51" s="52" t="s">
        <v>264</v>
      </c>
      <c r="C51" s="74">
        <v>1</v>
      </c>
      <c r="D51" s="74">
        <f>+$E$37*C51</f>
        <v>192</v>
      </c>
      <c r="E51" s="74">
        <v>12</v>
      </c>
      <c r="F51" s="139">
        <v>48</v>
      </c>
      <c r="G51" s="139">
        <v>48</v>
      </c>
      <c r="H51" s="139">
        <v>48</v>
      </c>
      <c r="I51" s="139">
        <v>48</v>
      </c>
      <c r="J51" s="139">
        <v>48</v>
      </c>
      <c r="K51" s="139">
        <v>48</v>
      </c>
      <c r="L51" s="139">
        <v>48</v>
      </c>
      <c r="M51" s="139">
        <v>48</v>
      </c>
      <c r="N51" s="139">
        <v>48</v>
      </c>
      <c r="O51" s="139">
        <v>48</v>
      </c>
      <c r="P51" s="139">
        <v>48</v>
      </c>
      <c r="Q51" s="139">
        <v>48</v>
      </c>
      <c r="R51" s="74">
        <f>+D51*E51</f>
        <v>2304</v>
      </c>
      <c r="S51" s="52" t="s">
        <v>258</v>
      </c>
    </row>
    <row r="52" spans="2:19">
      <c r="B52" s="52" t="s">
        <v>265</v>
      </c>
      <c r="C52" s="74">
        <v>1</v>
      </c>
      <c r="D52" s="74">
        <f>+$E$37*C52</f>
        <v>192</v>
      </c>
      <c r="E52" s="74">
        <v>1.2</v>
      </c>
      <c r="F52" s="139">
        <v>19.2</v>
      </c>
      <c r="G52" s="139">
        <v>19.2</v>
      </c>
      <c r="H52" s="139">
        <v>19.2</v>
      </c>
      <c r="I52" s="139">
        <v>19.2</v>
      </c>
      <c r="J52" s="139">
        <v>19.2</v>
      </c>
      <c r="K52" s="139">
        <v>19.2</v>
      </c>
      <c r="L52" s="139">
        <v>19.2</v>
      </c>
      <c r="M52" s="139">
        <v>19.2</v>
      </c>
      <c r="N52" s="139">
        <v>19.2</v>
      </c>
      <c r="O52" s="139">
        <v>19.2</v>
      </c>
      <c r="P52" s="139">
        <v>19.2</v>
      </c>
      <c r="Q52" s="139">
        <v>19.2</v>
      </c>
      <c r="R52" s="74">
        <f>+D52*E52</f>
        <v>230.39999999999998</v>
      </c>
      <c r="S52" s="52" t="s">
        <v>258</v>
      </c>
    </row>
    <row r="53" spans="2:19">
      <c r="B53" s="52"/>
      <c r="C53" s="52"/>
      <c r="D53" s="52"/>
      <c r="E53" s="52"/>
      <c r="H53" s="52"/>
      <c r="R53" s="141">
        <f>SUM(R49:R52)</f>
        <v>6758.4</v>
      </c>
      <c r="S53" s="52" t="s">
        <v>258</v>
      </c>
    </row>
    <row r="54" spans="2:19">
      <c r="B54" s="52"/>
      <c r="C54" s="52"/>
      <c r="D54" s="52"/>
      <c r="E54" s="52"/>
      <c r="F54" s="52"/>
      <c r="G54" s="52"/>
      <c r="H54" s="52"/>
    </row>
    <row r="55" spans="2:19">
      <c r="B55" s="52"/>
      <c r="C55" s="52"/>
      <c r="D55" s="52"/>
      <c r="E55" s="52"/>
      <c r="F55" s="52"/>
      <c r="G55" s="52"/>
      <c r="H55" s="52"/>
    </row>
  </sheetData>
  <mergeCells count="5">
    <mergeCell ref="B7:B9"/>
    <mergeCell ref="C2:H2"/>
    <mergeCell ref="C3:H4"/>
    <mergeCell ref="C7:S8"/>
    <mergeCell ref="C9:S9"/>
  </mergeCells>
  <pageMargins left="0.70866141732283516" right="0.70866141732283516" top="1.1417322834645671" bottom="1.1417322834645671" header="0.74803149606299213" footer="0.74803149606299213"/>
  <pageSetup paperSize="0" fitToWidth="0" fitToHeight="0" orientation="landscape" horizontalDpi="0" verticalDpi="0" copies="0"/>
  <headerFooter alignWithMargins="0"/>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41"/>
  <sheetViews>
    <sheetView zoomScale="75" zoomScaleNormal="75" workbookViewId="0">
      <selection activeCell="A5" sqref="A5"/>
    </sheetView>
  </sheetViews>
  <sheetFormatPr baseColWidth="10" defaultColWidth="11" defaultRowHeight="13.8"/>
  <cols>
    <col min="1" max="1" width="3.3984375" style="209" customWidth="1"/>
    <col min="2" max="2" width="6.8984375" style="209" customWidth="1"/>
    <col min="3" max="3" width="5.5" style="209" customWidth="1"/>
    <col min="4" max="4" width="5.19921875" style="209" customWidth="1"/>
    <col min="5" max="7" width="4" style="209" customWidth="1"/>
    <col min="8" max="8" width="4.5" style="209" customWidth="1"/>
    <col min="9" max="9" width="3.3984375" style="209" customWidth="1"/>
    <col min="10" max="10" width="5.19921875" style="209" customWidth="1"/>
    <col min="11" max="11" width="5.59765625" style="209" customWidth="1"/>
    <col min="12" max="12" width="3.3984375" style="209" customWidth="1"/>
    <col min="13" max="13" width="4.19921875" style="209" customWidth="1"/>
    <col min="14" max="14" width="5.19921875" style="209" customWidth="1"/>
    <col min="15" max="18" width="3.3984375" style="209" customWidth="1"/>
    <col min="19" max="19" width="2" style="209" customWidth="1"/>
    <col min="20" max="29" width="3.3984375" style="209" customWidth="1"/>
    <col min="30" max="30" width="3.8984375" style="209" customWidth="1"/>
    <col min="31" max="32" width="3.3984375" style="209" customWidth="1"/>
    <col min="33" max="33" width="4.3984375" style="209" customWidth="1"/>
    <col min="34" max="34" width="3.3984375" style="209" customWidth="1"/>
    <col min="35" max="35" width="4.69921875" style="209" customWidth="1"/>
    <col min="36" max="36" width="5.09765625" style="209" customWidth="1"/>
    <col min="37" max="37" width="3.3984375" style="209" hidden="1" customWidth="1"/>
    <col min="38" max="40" width="3.3984375" style="209" customWidth="1"/>
    <col min="41" max="41" width="5.8984375" style="209" customWidth="1"/>
    <col min="42" max="50" width="3.3984375" style="209" customWidth="1"/>
    <col min="51" max="1024" width="9.8984375" style="209" customWidth="1"/>
    <col min="1025" max="1025" width="11" style="209" customWidth="1"/>
    <col min="1026" max="16384" width="11" style="209"/>
  </cols>
  <sheetData>
    <row r="1" spans="1:38" ht="14.4" thickBot="1">
      <c r="A1" s="338"/>
      <c r="B1" s="338"/>
      <c r="C1" s="338"/>
      <c r="D1" s="338"/>
      <c r="E1" s="338"/>
      <c r="F1" s="338"/>
      <c r="G1" s="338"/>
      <c r="H1" s="537" t="s">
        <v>5</v>
      </c>
      <c r="I1" s="537"/>
      <c r="J1" s="537"/>
      <c r="K1" s="537"/>
      <c r="L1" s="537"/>
      <c r="M1" s="537"/>
      <c r="N1" s="537"/>
      <c r="O1" s="537"/>
      <c r="P1" s="537"/>
      <c r="Q1" s="537"/>
      <c r="R1" s="537"/>
      <c r="S1" s="537"/>
      <c r="T1" s="537"/>
      <c r="U1" s="537"/>
      <c r="V1" s="537"/>
      <c r="W1" s="537"/>
      <c r="X1" s="537"/>
      <c r="Y1" s="537"/>
      <c r="Z1" s="537"/>
      <c r="AA1" s="434" t="s">
        <v>6</v>
      </c>
      <c r="AB1" s="434"/>
      <c r="AC1" s="434"/>
      <c r="AD1" s="434"/>
      <c r="AE1" s="435" t="s">
        <v>7</v>
      </c>
      <c r="AF1" s="435"/>
      <c r="AG1" s="435"/>
      <c r="AH1" s="435"/>
      <c r="AI1" s="435"/>
      <c r="AJ1" s="435"/>
      <c r="AK1"/>
    </row>
    <row r="2" spans="1:38" ht="14.4" thickBot="1">
      <c r="A2" s="338"/>
      <c r="B2" s="338"/>
      <c r="C2" s="338"/>
      <c r="D2" s="338"/>
      <c r="E2" s="338"/>
      <c r="F2" s="338"/>
      <c r="G2" s="338"/>
      <c r="H2" s="432" t="s">
        <v>266</v>
      </c>
      <c r="I2" s="432"/>
      <c r="J2" s="432"/>
      <c r="K2" s="432"/>
      <c r="L2" s="432"/>
      <c r="M2" s="432"/>
      <c r="N2" s="432"/>
      <c r="O2" s="432"/>
      <c r="P2" s="432"/>
      <c r="Q2" s="432"/>
      <c r="R2" s="432"/>
      <c r="S2" s="432"/>
      <c r="T2" s="432"/>
      <c r="U2" s="432"/>
      <c r="V2" s="432"/>
      <c r="W2" s="432"/>
      <c r="X2" s="432"/>
      <c r="Y2" s="432"/>
      <c r="Z2" s="432"/>
      <c r="AA2" s="434" t="s">
        <v>9</v>
      </c>
      <c r="AB2" s="434"/>
      <c r="AC2" s="434"/>
      <c r="AD2" s="434"/>
      <c r="AE2" s="435">
        <v>2</v>
      </c>
      <c r="AF2" s="435"/>
      <c r="AG2" s="435"/>
      <c r="AH2" s="435"/>
      <c r="AI2" s="435"/>
      <c r="AJ2" s="435"/>
      <c r="AK2"/>
    </row>
    <row r="3" spans="1:38" ht="26.25" customHeight="1" thickBot="1">
      <c r="A3" s="338"/>
      <c r="B3" s="338"/>
      <c r="C3" s="338"/>
      <c r="D3" s="338"/>
      <c r="E3" s="338"/>
      <c r="F3" s="338"/>
      <c r="G3" s="338"/>
      <c r="H3" s="432"/>
      <c r="I3" s="432"/>
      <c r="J3" s="432"/>
      <c r="K3" s="432"/>
      <c r="L3" s="432"/>
      <c r="M3" s="432"/>
      <c r="N3" s="432"/>
      <c r="O3" s="432"/>
      <c r="P3" s="432"/>
      <c r="Q3" s="432"/>
      <c r="R3" s="432"/>
      <c r="S3" s="432"/>
      <c r="T3" s="432"/>
      <c r="U3" s="432"/>
      <c r="V3" s="432"/>
      <c r="W3" s="432"/>
      <c r="X3" s="432"/>
      <c r="Y3" s="432"/>
      <c r="Z3" s="432"/>
      <c r="AA3" s="538" t="s">
        <v>98</v>
      </c>
      <c r="AB3" s="538"/>
      <c r="AC3" s="538"/>
      <c r="AD3" s="538"/>
      <c r="AE3" s="438">
        <f>+[2]Control!AF10</f>
        <v>43981</v>
      </c>
      <c r="AF3" s="438"/>
      <c r="AG3" s="438"/>
      <c r="AH3" s="438"/>
      <c r="AI3" s="438"/>
      <c r="AJ3" s="438"/>
      <c r="AK3"/>
    </row>
    <row r="4" spans="1:38" ht="15.75" customHeight="1" thickBot="1">
      <c r="A4" s="338"/>
      <c r="B4" s="338"/>
      <c r="C4" s="338"/>
      <c r="D4" s="338"/>
      <c r="E4" s="338"/>
      <c r="F4" s="338"/>
      <c r="G4" s="338"/>
      <c r="H4" s="432"/>
      <c r="I4" s="432"/>
      <c r="J4" s="432"/>
      <c r="K4" s="432"/>
      <c r="L4" s="432"/>
      <c r="M4" s="432"/>
      <c r="N4" s="432"/>
      <c r="O4" s="432"/>
      <c r="P4" s="432"/>
      <c r="Q4" s="432"/>
      <c r="R4" s="432"/>
      <c r="S4" s="432"/>
      <c r="T4" s="432"/>
      <c r="U4" s="432"/>
      <c r="V4" s="432"/>
      <c r="W4" s="432"/>
      <c r="X4" s="432"/>
      <c r="Y4" s="432"/>
      <c r="Z4" s="432"/>
      <c r="AA4" s="539" t="s">
        <v>11</v>
      </c>
      <c r="AB4" s="539"/>
      <c r="AC4" s="539"/>
      <c r="AD4" s="539"/>
      <c r="AE4" s="435" t="s">
        <v>267</v>
      </c>
      <c r="AF4" s="435"/>
      <c r="AG4" s="435"/>
      <c r="AH4" s="435"/>
      <c r="AI4" s="435"/>
      <c r="AJ4" s="435"/>
      <c r="AK4"/>
    </row>
    <row r="5" spans="1:38" ht="10.65" customHeight="1"/>
    <row r="6" spans="1:38" ht="10.65" customHeight="1" thickBot="1"/>
    <row r="7" spans="1:38" ht="18.899999999999999" customHeight="1" thickBot="1">
      <c r="A7" s="307"/>
      <c r="B7" s="307"/>
      <c r="C7" s="307"/>
      <c r="D7" s="307"/>
      <c r="E7" s="307"/>
      <c r="F7" s="307"/>
      <c r="G7" s="307"/>
      <c r="H7" s="307"/>
      <c r="I7" s="307"/>
      <c r="J7" s="307"/>
      <c r="K7" s="307"/>
      <c r="L7" s="307"/>
      <c r="M7" s="307"/>
      <c r="N7" s="307"/>
      <c r="O7" s="307"/>
      <c r="P7" s="307"/>
      <c r="Q7" s="307"/>
      <c r="R7" s="307"/>
      <c r="S7" s="307"/>
      <c r="T7" s="307"/>
      <c r="U7" s="307"/>
      <c r="V7" s="307"/>
      <c r="W7" s="307"/>
      <c r="X7" s="307"/>
      <c r="Y7" s="307"/>
      <c r="Z7" s="307"/>
      <c r="AA7" s="307"/>
      <c r="AB7" s="307"/>
      <c r="AC7" s="307"/>
      <c r="AD7" s="307"/>
      <c r="AE7" s="307"/>
      <c r="AF7" s="307"/>
      <c r="AG7" s="307"/>
      <c r="AH7" s="307"/>
      <c r="AI7" s="307"/>
      <c r="AJ7" s="307"/>
      <c r="AK7"/>
    </row>
    <row r="8" spans="1:38" ht="18" customHeight="1" thickBot="1">
      <c r="A8" s="344" t="s">
        <v>268</v>
      </c>
      <c r="B8" s="344"/>
      <c r="C8" s="344"/>
      <c r="D8" s="344"/>
      <c r="E8" s="344"/>
      <c r="F8" s="344"/>
      <c r="G8" s="344"/>
      <c r="H8" s="344"/>
      <c r="I8" s="344"/>
      <c r="J8" s="344"/>
      <c r="K8" s="344"/>
      <c r="L8" s="344"/>
      <c r="M8" s="344"/>
      <c r="N8" s="344"/>
      <c r="O8" s="344"/>
      <c r="P8" s="344"/>
      <c r="Q8" s="344"/>
      <c r="R8" s="344"/>
      <c r="S8" s="344"/>
      <c r="T8" s="344"/>
      <c r="U8" s="344"/>
      <c r="V8" s="344"/>
      <c r="W8" s="344"/>
      <c r="X8" s="344"/>
      <c r="Y8" s="344"/>
      <c r="Z8" s="344"/>
      <c r="AA8" s="344"/>
      <c r="AB8" s="344"/>
      <c r="AC8" s="344"/>
      <c r="AD8" s="344"/>
      <c r="AE8" s="344"/>
      <c r="AF8" s="344"/>
      <c r="AG8" s="344"/>
      <c r="AH8" s="344"/>
      <c r="AI8" s="344"/>
      <c r="AJ8" s="344"/>
      <c r="AK8" s="38"/>
      <c r="AL8" s="120"/>
    </row>
    <row r="9" spans="1:38" ht="33.6" customHeight="1" thickBot="1">
      <c r="A9" s="535" t="s">
        <v>269</v>
      </c>
      <c r="B9" s="535"/>
      <c r="C9" s="535"/>
      <c r="D9" s="535"/>
      <c r="E9" s="535"/>
      <c r="F9" s="535"/>
      <c r="G9" s="535"/>
      <c r="H9" s="535" t="s">
        <v>270</v>
      </c>
      <c r="I9" s="535"/>
      <c r="J9" s="535"/>
      <c r="K9" s="535"/>
      <c r="L9" s="535"/>
      <c r="M9" s="535"/>
      <c r="N9" s="535"/>
      <c r="O9" s="535" t="s">
        <v>271</v>
      </c>
      <c r="P9" s="535"/>
      <c r="Q9" s="535"/>
      <c r="R9" s="535"/>
      <c r="S9" s="535"/>
      <c r="T9" s="535"/>
      <c r="U9" s="535"/>
      <c r="V9" s="535" t="s">
        <v>272</v>
      </c>
      <c r="W9" s="535"/>
      <c r="X9" s="535"/>
      <c r="Y9" s="535"/>
      <c r="Z9" s="535"/>
      <c r="AA9" s="535"/>
      <c r="AB9" s="535"/>
      <c r="AC9" s="536" t="s">
        <v>273</v>
      </c>
      <c r="AD9" s="536"/>
      <c r="AE9" s="536"/>
      <c r="AF9" s="536"/>
      <c r="AG9" s="536"/>
      <c r="AH9" s="536"/>
      <c r="AI9" s="536"/>
      <c r="AJ9" s="536"/>
      <c r="AK9"/>
    </row>
    <row r="10" spans="1:38" ht="18" customHeight="1">
      <c r="A10" s="404" t="s">
        <v>274</v>
      </c>
      <c r="B10" s="404"/>
      <c r="C10" s="404"/>
      <c r="D10" s="404"/>
      <c r="E10" s="404"/>
      <c r="F10" s="404"/>
      <c r="G10" s="404"/>
      <c r="H10" s="540">
        <v>0</v>
      </c>
      <c r="I10" s="540"/>
      <c r="J10" s="540"/>
      <c r="K10" s="540"/>
      <c r="L10" s="540"/>
      <c r="M10" s="540"/>
      <c r="N10" s="540"/>
      <c r="O10" s="540">
        <v>0</v>
      </c>
      <c r="P10" s="540"/>
      <c r="Q10" s="540"/>
      <c r="R10" s="540"/>
      <c r="S10" s="540"/>
      <c r="T10" s="540"/>
      <c r="U10" s="540"/>
      <c r="V10" s="540">
        <v>0</v>
      </c>
      <c r="W10" s="540"/>
      <c r="X10" s="540"/>
      <c r="Y10" s="540"/>
      <c r="Z10" s="540"/>
      <c r="AA10" s="540"/>
      <c r="AB10" s="540"/>
      <c r="AC10" s="541">
        <v>11</v>
      </c>
      <c r="AD10" s="541"/>
      <c r="AE10" s="541"/>
      <c r="AF10" s="541"/>
      <c r="AG10" s="541"/>
      <c r="AH10" s="541"/>
      <c r="AI10" s="541"/>
      <c r="AJ10" s="541"/>
      <c r="AK10"/>
    </row>
    <row r="11" spans="1:38" ht="14.4">
      <c r="A11" s="404" t="s">
        <v>275</v>
      </c>
      <c r="B11" s="404"/>
      <c r="C11" s="404"/>
      <c r="D11" s="404"/>
      <c r="E11" s="404"/>
      <c r="F11" s="404"/>
      <c r="G11" s="404"/>
      <c r="H11" s="540">
        <v>0</v>
      </c>
      <c r="I11" s="540"/>
      <c r="J11" s="540"/>
      <c r="K11" s="540"/>
      <c r="L11" s="540"/>
      <c r="M11" s="540"/>
      <c r="N11" s="540"/>
      <c r="O11" s="540">
        <v>0</v>
      </c>
      <c r="P11" s="540"/>
      <c r="Q11" s="540"/>
      <c r="R11" s="540"/>
      <c r="S11" s="540"/>
      <c r="T11" s="540"/>
      <c r="U11" s="540"/>
      <c r="V11" s="540">
        <v>0</v>
      </c>
      <c r="W11" s="540"/>
      <c r="X11" s="540"/>
      <c r="Y11" s="540"/>
      <c r="Z11" s="540"/>
      <c r="AA11" s="540"/>
      <c r="AB11" s="540"/>
      <c r="AC11" s="542">
        <v>14</v>
      </c>
      <c r="AD11" s="542"/>
      <c r="AE11" s="542"/>
      <c r="AF11" s="542"/>
      <c r="AG11" s="542"/>
      <c r="AH11" s="542"/>
      <c r="AI11" s="542"/>
      <c r="AJ11" s="542"/>
      <c r="AK11"/>
    </row>
    <row r="12" spans="1:38" ht="14.4">
      <c r="A12" s="404" t="s">
        <v>276</v>
      </c>
      <c r="B12" s="404"/>
      <c r="C12" s="404"/>
      <c r="D12" s="404"/>
      <c r="E12" s="404"/>
      <c r="F12" s="404"/>
      <c r="G12" s="404"/>
      <c r="H12" s="540">
        <v>0</v>
      </c>
      <c r="I12" s="540"/>
      <c r="J12" s="540"/>
      <c r="K12" s="540"/>
      <c r="L12" s="540"/>
      <c r="M12" s="540"/>
      <c r="N12" s="540"/>
      <c r="O12" s="540">
        <v>0</v>
      </c>
      <c r="P12" s="540"/>
      <c r="Q12" s="540"/>
      <c r="R12" s="540"/>
      <c r="S12" s="540"/>
      <c r="T12" s="540"/>
      <c r="U12" s="540"/>
      <c r="V12" s="540">
        <v>0</v>
      </c>
      <c r="W12" s="540"/>
      <c r="X12" s="540"/>
      <c r="Y12" s="540"/>
      <c r="Z12" s="540"/>
      <c r="AA12" s="540"/>
      <c r="AB12" s="540"/>
      <c r="AC12" s="542">
        <v>12</v>
      </c>
      <c r="AD12" s="542"/>
      <c r="AE12" s="542"/>
      <c r="AF12" s="542"/>
      <c r="AG12" s="542"/>
      <c r="AH12" s="542"/>
      <c r="AI12" s="542"/>
      <c r="AJ12" s="542"/>
      <c r="AK12"/>
    </row>
    <row r="13" spans="1:38" ht="14.4">
      <c r="A13" s="544" t="s">
        <v>277</v>
      </c>
      <c r="B13" s="544"/>
      <c r="C13" s="544"/>
      <c r="D13" s="544"/>
      <c r="E13" s="544"/>
      <c r="F13" s="544"/>
      <c r="G13" s="544"/>
      <c r="H13" s="545">
        <v>0</v>
      </c>
      <c r="I13" s="545"/>
      <c r="J13" s="545"/>
      <c r="K13" s="545"/>
      <c r="L13" s="545"/>
      <c r="M13" s="545"/>
      <c r="N13" s="545"/>
      <c r="O13" s="545">
        <v>0</v>
      </c>
      <c r="P13" s="545"/>
      <c r="Q13" s="545"/>
      <c r="R13" s="545"/>
      <c r="S13" s="545"/>
      <c r="T13" s="545"/>
      <c r="U13" s="545"/>
      <c r="V13" s="545">
        <v>0</v>
      </c>
      <c r="W13" s="545"/>
      <c r="X13" s="545"/>
      <c r="Y13" s="545"/>
      <c r="Z13" s="545"/>
      <c r="AA13" s="545"/>
      <c r="AB13" s="545"/>
      <c r="AC13" s="546">
        <v>154</v>
      </c>
      <c r="AD13" s="546"/>
      <c r="AE13" s="546"/>
      <c r="AF13" s="546"/>
      <c r="AG13" s="546"/>
      <c r="AH13" s="546"/>
      <c r="AI13" s="546"/>
      <c r="AJ13" s="546"/>
      <c r="AK13"/>
    </row>
    <row r="14" spans="1:38" ht="14.4">
      <c r="A14" s="543" t="s">
        <v>278</v>
      </c>
      <c r="B14" s="543"/>
      <c r="C14" s="543"/>
      <c r="D14" s="543"/>
      <c r="E14" s="543"/>
      <c r="F14" s="543"/>
      <c r="G14" s="543"/>
      <c r="H14" s="543"/>
      <c r="I14" s="543"/>
      <c r="J14" s="543"/>
      <c r="K14" s="543"/>
      <c r="L14" s="543"/>
      <c r="M14" s="543"/>
      <c r="N14" s="543"/>
      <c r="O14" s="543"/>
      <c r="P14" s="543"/>
      <c r="Q14" s="543"/>
      <c r="R14" s="543"/>
      <c r="S14" s="543"/>
      <c r="T14" s="543"/>
      <c r="U14" s="543"/>
      <c r="V14" s="543"/>
      <c r="W14" s="543"/>
      <c r="X14" s="543"/>
      <c r="Y14" s="543"/>
      <c r="Z14" s="543"/>
      <c r="AA14" s="543"/>
      <c r="AB14" s="543"/>
      <c r="AC14" s="543"/>
      <c r="AD14" s="543"/>
      <c r="AE14" s="543"/>
      <c r="AF14" s="543"/>
      <c r="AG14" s="543"/>
      <c r="AH14" s="543"/>
      <c r="AI14" s="543"/>
      <c r="AJ14" s="543"/>
      <c r="AK14"/>
    </row>
    <row r="15" spans="1:38">
      <c r="A15" s="121" t="s">
        <v>216</v>
      </c>
      <c r="B15" s="460" t="s">
        <v>279</v>
      </c>
      <c r="C15" s="460"/>
      <c r="D15" s="460"/>
      <c r="E15" s="460"/>
      <c r="F15" s="460"/>
      <c r="G15" s="460"/>
      <c r="H15" s="460"/>
      <c r="I15" s="460"/>
      <c r="J15" s="460"/>
      <c r="K15" s="460"/>
      <c r="L15" s="460"/>
      <c r="M15" s="460"/>
      <c r="N15" s="460"/>
      <c r="O15" s="460"/>
      <c r="P15" s="460"/>
      <c r="Q15" s="460"/>
      <c r="R15" s="460"/>
      <c r="S15" s="460"/>
      <c r="T15" s="460"/>
      <c r="U15" s="460"/>
      <c r="V15" s="460"/>
      <c r="W15" s="460"/>
      <c r="X15" s="460"/>
      <c r="Y15" s="460"/>
      <c r="Z15" s="460"/>
      <c r="AA15" s="460"/>
      <c r="AB15" s="460"/>
      <c r="AC15" s="460"/>
      <c r="AD15" s="460"/>
      <c r="AE15" s="460"/>
      <c r="AF15" s="460"/>
      <c r="AG15" s="460"/>
      <c r="AH15" s="460"/>
      <c r="AI15" s="460"/>
      <c r="AJ15" s="460"/>
    </row>
    <row r="16" spans="1:38">
      <c r="A16" s="121" t="s">
        <v>216</v>
      </c>
      <c r="B16" s="460" t="s">
        <v>280</v>
      </c>
      <c r="C16" s="460"/>
      <c r="D16" s="460"/>
      <c r="E16" s="460"/>
      <c r="F16" s="460"/>
      <c r="G16" s="460"/>
      <c r="H16" s="460"/>
      <c r="I16" s="460"/>
      <c r="J16" s="460"/>
      <c r="K16" s="460"/>
      <c r="L16" s="460"/>
      <c r="M16" s="460"/>
      <c r="N16" s="460"/>
      <c r="O16" s="460"/>
      <c r="P16" s="460"/>
      <c r="Q16" s="460"/>
      <c r="R16" s="460"/>
      <c r="S16" s="460"/>
      <c r="T16" s="460"/>
      <c r="U16" s="460"/>
      <c r="V16" s="460"/>
      <c r="W16" s="460"/>
      <c r="X16" s="460"/>
      <c r="Y16" s="460"/>
      <c r="Z16" s="460"/>
      <c r="AA16" s="460"/>
      <c r="AB16" s="460"/>
      <c r="AC16" s="460"/>
      <c r="AD16" s="460"/>
      <c r="AE16" s="460"/>
      <c r="AF16" s="460"/>
      <c r="AG16" s="460"/>
      <c r="AH16" s="460"/>
      <c r="AI16" s="460"/>
      <c r="AJ16" s="460"/>
    </row>
    <row r="17" spans="1:37">
      <c r="A17" s="121" t="s">
        <v>216</v>
      </c>
      <c r="B17" s="460" t="s">
        <v>281</v>
      </c>
      <c r="C17" s="460"/>
      <c r="D17" s="460"/>
      <c r="E17" s="460"/>
      <c r="F17" s="460"/>
      <c r="G17" s="460"/>
      <c r="H17" s="460"/>
      <c r="I17" s="460"/>
      <c r="J17" s="460"/>
      <c r="K17" s="460"/>
      <c r="L17" s="460"/>
      <c r="M17" s="460"/>
      <c r="N17" s="460"/>
      <c r="O17" s="460"/>
      <c r="P17" s="460"/>
      <c r="Q17" s="460"/>
      <c r="R17" s="460"/>
      <c r="S17" s="460"/>
      <c r="T17" s="460"/>
      <c r="U17" s="460"/>
      <c r="V17" s="460"/>
      <c r="W17" s="460"/>
      <c r="X17" s="460"/>
      <c r="Y17" s="460"/>
      <c r="Z17" s="460"/>
      <c r="AA17" s="460"/>
      <c r="AB17" s="460"/>
      <c r="AC17" s="460"/>
      <c r="AD17" s="460"/>
      <c r="AE17" s="460"/>
      <c r="AF17" s="460"/>
      <c r="AG17" s="460"/>
      <c r="AH17" s="460"/>
      <c r="AI17" s="460"/>
      <c r="AJ17" s="460"/>
    </row>
    <row r="18" spans="1:37">
      <c r="A18" s="121" t="s">
        <v>216</v>
      </c>
      <c r="B18" s="460" t="s">
        <v>282</v>
      </c>
      <c r="C18" s="460"/>
      <c r="D18" s="460"/>
      <c r="E18" s="460"/>
      <c r="F18" s="460"/>
      <c r="G18" s="460"/>
      <c r="H18" s="460"/>
      <c r="I18" s="460"/>
      <c r="J18" s="460"/>
      <c r="K18" s="460"/>
      <c r="L18" s="460"/>
      <c r="M18" s="460"/>
      <c r="N18" s="460"/>
      <c r="O18" s="460"/>
      <c r="P18" s="460"/>
      <c r="Q18" s="460"/>
      <c r="R18" s="460"/>
      <c r="S18" s="460"/>
      <c r="T18" s="460"/>
      <c r="U18" s="460"/>
      <c r="V18" s="460"/>
      <c r="W18" s="460"/>
      <c r="X18" s="460"/>
      <c r="Y18" s="460"/>
      <c r="Z18" s="460"/>
      <c r="AA18" s="460"/>
      <c r="AB18" s="460"/>
      <c r="AC18" s="460"/>
      <c r="AD18" s="460"/>
      <c r="AE18" s="460"/>
      <c r="AF18" s="460"/>
      <c r="AG18" s="460"/>
      <c r="AH18" s="460"/>
      <c r="AI18" s="460"/>
      <c r="AJ18" s="460"/>
    </row>
    <row r="19" spans="1:37">
      <c r="A19" s="121" t="s">
        <v>216</v>
      </c>
      <c r="B19" s="460" t="s">
        <v>283</v>
      </c>
      <c r="C19" s="460"/>
      <c r="D19" s="460"/>
      <c r="E19" s="460"/>
      <c r="F19" s="460"/>
      <c r="G19" s="460"/>
      <c r="H19" s="460"/>
      <c r="I19" s="460"/>
      <c r="J19" s="460"/>
      <c r="K19" s="460"/>
      <c r="L19" s="460"/>
      <c r="M19" s="460"/>
      <c r="N19" s="460"/>
      <c r="O19" s="460"/>
      <c r="P19" s="460"/>
      <c r="Q19" s="460"/>
      <c r="R19" s="460"/>
      <c r="S19" s="460"/>
      <c r="T19" s="460"/>
      <c r="U19" s="460"/>
      <c r="V19" s="460"/>
      <c r="W19" s="460"/>
      <c r="X19" s="460"/>
      <c r="Y19" s="460"/>
      <c r="Z19" s="460"/>
      <c r="AA19" s="460"/>
      <c r="AB19" s="460"/>
      <c r="AC19" s="460"/>
      <c r="AD19" s="460"/>
      <c r="AE19" s="460"/>
      <c r="AF19" s="460"/>
      <c r="AG19" s="460"/>
      <c r="AH19" s="460"/>
      <c r="AI19" s="460"/>
      <c r="AJ19" s="460"/>
    </row>
    <row r="20" spans="1:37" ht="14.4">
      <c r="A20" s="550" t="s">
        <v>284</v>
      </c>
      <c r="B20" s="550"/>
      <c r="C20" s="550"/>
      <c r="D20" s="550"/>
      <c r="E20" s="550"/>
      <c r="F20" s="550"/>
      <c r="G20" s="550"/>
      <c r="H20" s="550"/>
      <c r="I20" s="550"/>
      <c r="J20" s="550"/>
      <c r="K20" s="550"/>
      <c r="L20" s="550"/>
      <c r="M20" s="550"/>
      <c r="N20" s="550"/>
      <c r="O20" s="550"/>
      <c r="P20" s="550"/>
      <c r="Q20" s="550"/>
      <c r="R20" s="550"/>
      <c r="S20" s="550"/>
      <c r="T20" s="550"/>
      <c r="U20" s="550"/>
      <c r="V20" s="550"/>
      <c r="W20" s="550"/>
      <c r="X20" s="550"/>
      <c r="Y20" s="550"/>
      <c r="Z20" s="550"/>
      <c r="AA20" s="550"/>
      <c r="AB20" s="550"/>
      <c r="AC20" s="550"/>
      <c r="AD20" s="550"/>
      <c r="AE20" s="550"/>
      <c r="AF20" s="550"/>
      <c r="AG20" s="550"/>
      <c r="AH20" s="550"/>
      <c r="AI20" s="550"/>
      <c r="AJ20" s="550"/>
      <c r="AK20"/>
    </row>
    <row r="21" spans="1:37" ht="14.4">
      <c r="A21" s="406" t="s">
        <v>285</v>
      </c>
      <c r="B21" s="406"/>
      <c r="C21" s="406"/>
      <c r="D21" s="406"/>
      <c r="E21" s="406"/>
      <c r="F21" s="406"/>
      <c r="G21" s="406"/>
      <c r="H21" s="406" t="s">
        <v>286</v>
      </c>
      <c r="I21" s="406"/>
      <c r="J21" s="406"/>
      <c r="K21" s="406"/>
      <c r="L21" s="406"/>
      <c r="M21" s="406"/>
      <c r="N21" s="406"/>
      <c r="O21" s="406" t="s">
        <v>287</v>
      </c>
      <c r="P21" s="406"/>
      <c r="Q21" s="406"/>
      <c r="R21" s="406"/>
      <c r="S21" s="406"/>
      <c r="T21" s="406"/>
      <c r="U21" s="406" t="s">
        <v>288</v>
      </c>
      <c r="V21" s="406"/>
      <c r="W21" s="406"/>
      <c r="X21" s="406"/>
      <c r="Y21" s="406"/>
      <c r="Z21" s="406"/>
      <c r="AA21" s="406" t="s">
        <v>289</v>
      </c>
      <c r="AB21" s="406"/>
      <c r="AC21" s="406"/>
      <c r="AD21" s="406"/>
      <c r="AE21" s="406"/>
      <c r="AF21" s="406"/>
      <c r="AG21" s="551" t="s">
        <v>290</v>
      </c>
      <c r="AH21" s="551"/>
      <c r="AI21" s="551"/>
      <c r="AJ21" s="551"/>
      <c r="AK21"/>
    </row>
    <row r="22" spans="1:37" ht="14.4">
      <c r="A22" s="547" t="s">
        <v>291</v>
      </c>
      <c r="B22" s="547"/>
      <c r="C22" s="547"/>
      <c r="D22" s="547"/>
      <c r="E22" s="547"/>
      <c r="F22" s="547"/>
      <c r="G22" s="547"/>
      <c r="H22" s="548" t="s">
        <v>292</v>
      </c>
      <c r="I22" s="548"/>
      <c r="J22" s="548"/>
      <c r="K22" s="548"/>
      <c r="L22" s="548"/>
      <c r="M22" s="548"/>
      <c r="N22" s="548"/>
      <c r="O22" s="548" t="s">
        <v>293</v>
      </c>
      <c r="P22" s="548"/>
      <c r="Q22" s="548"/>
      <c r="R22" s="548"/>
      <c r="S22" s="548"/>
      <c r="T22" s="548"/>
      <c r="U22" s="548" t="s">
        <v>294</v>
      </c>
      <c r="V22" s="548"/>
      <c r="W22" s="548"/>
      <c r="X22" s="548"/>
      <c r="Y22" s="548"/>
      <c r="Z22" s="548"/>
      <c r="AA22" s="548" t="s">
        <v>295</v>
      </c>
      <c r="AB22" s="548"/>
      <c r="AC22" s="548"/>
      <c r="AD22" s="548"/>
      <c r="AE22" s="548"/>
      <c r="AF22" s="548"/>
      <c r="AG22" s="549"/>
      <c r="AH22" s="549"/>
      <c r="AI22" s="549"/>
      <c r="AJ22" s="549"/>
      <c r="AK22"/>
    </row>
    <row r="23" spans="1:37" ht="22.35" customHeight="1">
      <c r="A23" s="556" t="s">
        <v>296</v>
      </c>
      <c r="B23" s="556"/>
      <c r="C23" s="556"/>
      <c r="D23" s="556"/>
      <c r="E23" s="556"/>
      <c r="F23" s="556"/>
      <c r="G23" s="556"/>
      <c r="H23" s="372" t="s">
        <v>347</v>
      </c>
      <c r="I23" s="372"/>
      <c r="J23" s="372"/>
      <c r="K23" s="372"/>
      <c r="L23" s="372"/>
      <c r="M23" s="372"/>
      <c r="N23" s="372"/>
      <c r="O23" s="548" t="s">
        <v>297</v>
      </c>
      <c r="P23" s="548"/>
      <c r="Q23" s="548"/>
      <c r="R23" s="548"/>
      <c r="S23" s="548"/>
      <c r="T23" s="548"/>
      <c r="U23" s="557">
        <v>44120</v>
      </c>
      <c r="V23" s="557"/>
      <c r="W23" s="557"/>
      <c r="X23" s="557">
        <v>44135</v>
      </c>
      <c r="Y23" s="557"/>
      <c r="Z23" s="557"/>
      <c r="AA23" s="548" t="s">
        <v>297</v>
      </c>
      <c r="AB23" s="548"/>
      <c r="AC23" s="548"/>
      <c r="AD23" s="548"/>
      <c r="AE23" s="548"/>
      <c r="AF23" s="548"/>
      <c r="AG23" s="555">
        <v>0</v>
      </c>
      <c r="AH23" s="555"/>
      <c r="AI23" s="555"/>
      <c r="AJ23" s="555"/>
      <c r="AK23"/>
    </row>
    <row r="24" spans="1:37" ht="20.25" customHeight="1">
      <c r="A24" s="556" t="s">
        <v>298</v>
      </c>
      <c r="B24" s="556"/>
      <c r="C24" s="556"/>
      <c r="D24" s="556"/>
      <c r="E24" s="556"/>
      <c r="F24" s="556"/>
      <c r="G24" s="556"/>
      <c r="H24" s="548" t="s">
        <v>299</v>
      </c>
      <c r="I24" s="548"/>
      <c r="J24" s="548"/>
      <c r="K24" s="548"/>
      <c r="L24" s="548"/>
      <c r="M24" s="548"/>
      <c r="N24" s="548"/>
      <c r="O24" s="548" t="s">
        <v>297</v>
      </c>
      <c r="P24" s="548"/>
      <c r="Q24" s="548"/>
      <c r="R24" s="548"/>
      <c r="S24" s="548"/>
      <c r="T24" s="548"/>
      <c r="U24" s="557">
        <v>44120</v>
      </c>
      <c r="V24" s="557"/>
      <c r="W24" s="557"/>
      <c r="X24" s="557">
        <v>44135</v>
      </c>
      <c r="Y24" s="557"/>
      <c r="Z24" s="557"/>
      <c r="AA24" s="548" t="s">
        <v>297</v>
      </c>
      <c r="AB24" s="548"/>
      <c r="AC24" s="548"/>
      <c r="AD24" s="548"/>
      <c r="AE24" s="548"/>
      <c r="AF24" s="548"/>
      <c r="AG24" s="555">
        <v>0</v>
      </c>
      <c r="AH24" s="555"/>
      <c r="AI24" s="555"/>
      <c r="AJ24" s="555"/>
      <c r="AK24"/>
    </row>
    <row r="25" spans="1:37" ht="14.4">
      <c r="A25" s="552" t="s">
        <v>300</v>
      </c>
      <c r="B25" s="552"/>
      <c r="C25" s="552"/>
      <c r="D25" s="552"/>
      <c r="E25" s="552"/>
      <c r="F25" s="552"/>
      <c r="G25" s="552"/>
      <c r="H25" s="553" t="s">
        <v>292</v>
      </c>
      <c r="I25" s="553"/>
      <c r="J25" s="553"/>
      <c r="K25" s="553"/>
      <c r="L25" s="553"/>
      <c r="M25" s="553"/>
      <c r="N25" s="553"/>
      <c r="O25" s="553" t="s">
        <v>293</v>
      </c>
      <c r="P25" s="553"/>
      <c r="Q25" s="553"/>
      <c r="R25" s="553"/>
      <c r="S25" s="553"/>
      <c r="T25" s="553"/>
      <c r="U25" s="554" t="s">
        <v>294</v>
      </c>
      <c r="V25" s="554"/>
      <c r="W25" s="554"/>
      <c r="X25" s="554"/>
      <c r="Y25" s="554"/>
      <c r="Z25" s="554"/>
      <c r="AA25" s="553" t="s">
        <v>295</v>
      </c>
      <c r="AB25" s="553"/>
      <c r="AC25" s="553"/>
      <c r="AD25" s="553"/>
      <c r="AE25" s="553"/>
      <c r="AF25" s="553"/>
      <c r="AG25" s="402"/>
      <c r="AH25" s="402"/>
      <c r="AI25" s="402"/>
      <c r="AJ25" s="402"/>
      <c r="AK25"/>
    </row>
    <row r="26" spans="1:37" ht="27.6" customHeight="1">
      <c r="A26" s="556" t="s">
        <v>301</v>
      </c>
      <c r="B26" s="556"/>
      <c r="C26" s="556"/>
      <c r="D26" s="556"/>
      <c r="E26" s="556"/>
      <c r="F26" s="556"/>
      <c r="G26" s="556"/>
      <c r="H26" s="548" t="s">
        <v>299</v>
      </c>
      <c r="I26" s="548"/>
      <c r="J26" s="548"/>
      <c r="K26" s="548"/>
      <c r="L26" s="548"/>
      <c r="M26" s="548"/>
      <c r="N26" s="548"/>
      <c r="O26" s="548" t="s">
        <v>297</v>
      </c>
      <c r="P26" s="548"/>
      <c r="Q26" s="548"/>
      <c r="R26" s="548"/>
      <c r="S26" s="548"/>
      <c r="T26" s="548"/>
      <c r="U26" s="557">
        <v>44120</v>
      </c>
      <c r="V26" s="557"/>
      <c r="W26" s="557"/>
      <c r="X26" s="557">
        <v>44135</v>
      </c>
      <c r="Y26" s="557"/>
      <c r="Z26" s="557"/>
      <c r="AA26" s="548" t="s">
        <v>297</v>
      </c>
      <c r="AB26" s="548"/>
      <c r="AC26" s="548"/>
      <c r="AD26" s="548"/>
      <c r="AE26" s="548"/>
      <c r="AF26" s="548"/>
      <c r="AG26" s="555">
        <v>0</v>
      </c>
      <c r="AH26" s="555"/>
      <c r="AI26" s="555"/>
      <c r="AJ26" s="555"/>
      <c r="AK26"/>
    </row>
    <row r="27" spans="1:37" ht="28.65" customHeight="1" thickBot="1">
      <c r="A27" s="558" t="s">
        <v>302</v>
      </c>
      <c r="B27" s="558"/>
      <c r="C27" s="558"/>
      <c r="D27" s="558"/>
      <c r="E27" s="558"/>
      <c r="F27" s="558"/>
      <c r="G27" s="558"/>
      <c r="H27" s="559" t="s">
        <v>299</v>
      </c>
      <c r="I27" s="559"/>
      <c r="J27" s="559"/>
      <c r="K27" s="559"/>
      <c r="L27" s="559"/>
      <c r="M27" s="559"/>
      <c r="N27" s="559"/>
      <c r="O27" s="559" t="s">
        <v>297</v>
      </c>
      <c r="P27" s="559"/>
      <c r="Q27" s="559"/>
      <c r="R27" s="559"/>
      <c r="S27" s="559"/>
      <c r="T27" s="559"/>
      <c r="U27" s="557">
        <v>44120</v>
      </c>
      <c r="V27" s="557"/>
      <c r="W27" s="557"/>
      <c r="X27" s="557">
        <v>44135</v>
      </c>
      <c r="Y27" s="557"/>
      <c r="Z27" s="557"/>
      <c r="AA27" s="559" t="s">
        <v>297</v>
      </c>
      <c r="AB27" s="559"/>
      <c r="AC27" s="559"/>
      <c r="AD27" s="559"/>
      <c r="AE27" s="559"/>
      <c r="AF27" s="559"/>
      <c r="AG27" s="560">
        <v>0</v>
      </c>
      <c r="AH27" s="560"/>
      <c r="AI27" s="560"/>
      <c r="AJ27" s="560"/>
      <c r="AK27"/>
    </row>
    <row r="28" spans="1:37" ht="23.4" customHeight="1" thickBot="1">
      <c r="A28" s="564" t="s">
        <v>303</v>
      </c>
      <c r="B28" s="564"/>
      <c r="C28" s="564"/>
      <c r="D28" s="564"/>
      <c r="E28" s="564"/>
      <c r="F28" s="564"/>
      <c r="G28" s="564"/>
      <c r="H28" s="564"/>
      <c r="I28" s="564"/>
      <c r="J28" s="564"/>
      <c r="K28" s="564"/>
      <c r="L28" s="564"/>
      <c r="M28" s="564"/>
      <c r="N28" s="564"/>
      <c r="O28" s="564"/>
      <c r="P28" s="564"/>
      <c r="Q28" s="564"/>
      <c r="R28" s="564"/>
      <c r="S28" s="564"/>
      <c r="T28" s="564"/>
      <c r="U28" s="564"/>
      <c r="V28" s="564"/>
      <c r="W28" s="564"/>
      <c r="X28" s="564"/>
      <c r="Y28" s="564"/>
      <c r="Z28" s="564"/>
      <c r="AA28" s="564"/>
      <c r="AB28" s="564"/>
      <c r="AC28" s="564"/>
      <c r="AD28" s="564"/>
      <c r="AE28" s="564"/>
      <c r="AF28" s="564"/>
      <c r="AG28" s="564"/>
      <c r="AH28" s="564"/>
      <c r="AI28" s="564"/>
      <c r="AJ28" s="564"/>
      <c r="AK28"/>
    </row>
    <row r="29" spans="1:37" ht="14.4" thickBot="1">
      <c r="A29" s="39" t="s">
        <v>216</v>
      </c>
      <c r="B29" s="565" t="s">
        <v>396</v>
      </c>
      <c r="C29" s="565"/>
      <c r="D29" s="565"/>
      <c r="E29" s="565"/>
      <c r="F29" s="565"/>
      <c r="G29" s="565"/>
      <c r="H29" s="565"/>
      <c r="I29" s="565"/>
      <c r="J29" s="565"/>
      <c r="K29" s="565"/>
      <c r="L29" s="565"/>
      <c r="M29" s="565"/>
      <c r="N29" s="565"/>
      <c r="O29" s="565"/>
      <c r="P29" s="565"/>
      <c r="Q29" s="565"/>
      <c r="R29" s="565"/>
      <c r="S29" s="565"/>
      <c r="T29" s="565"/>
      <c r="U29" s="565"/>
      <c r="V29" s="565"/>
      <c r="W29" s="565"/>
      <c r="X29" s="565"/>
      <c r="Y29" s="565"/>
      <c r="Z29" s="565"/>
      <c r="AA29" s="565"/>
      <c r="AB29" s="565"/>
      <c r="AC29" s="565"/>
      <c r="AD29" s="565"/>
      <c r="AE29" s="565"/>
      <c r="AF29" s="565"/>
      <c r="AG29" s="565"/>
      <c r="AH29" s="565"/>
      <c r="AI29" s="565"/>
      <c r="AJ29" s="565"/>
      <c r="AK29"/>
    </row>
    <row r="30" spans="1:37" ht="14.4" thickBot="1">
      <c r="A30" s="296" t="s">
        <v>216</v>
      </c>
      <c r="B30" s="490"/>
      <c r="C30" s="490"/>
      <c r="D30" s="490"/>
      <c r="E30" s="490"/>
      <c r="F30" s="490"/>
      <c r="G30" s="490"/>
      <c r="H30" s="490"/>
      <c r="I30" s="490"/>
      <c r="J30" s="490"/>
      <c r="K30" s="490"/>
      <c r="L30" s="490"/>
      <c r="M30" s="490"/>
      <c r="N30" s="490"/>
      <c r="O30" s="490"/>
      <c r="P30" s="490"/>
      <c r="Q30" s="490"/>
      <c r="R30" s="490"/>
      <c r="S30" s="490"/>
      <c r="T30" s="490"/>
      <c r="U30" s="490"/>
      <c r="V30" s="490"/>
      <c r="W30" s="490"/>
      <c r="X30" s="490"/>
      <c r="Y30" s="490"/>
      <c r="Z30" s="490"/>
      <c r="AA30" s="490"/>
      <c r="AB30" s="490"/>
      <c r="AC30" s="490"/>
      <c r="AD30" s="490"/>
      <c r="AE30" s="490"/>
      <c r="AF30" s="490"/>
      <c r="AG30" s="490"/>
      <c r="AH30" s="490"/>
      <c r="AI30" s="490"/>
      <c r="AJ30" s="490"/>
      <c r="AK30"/>
    </row>
    <row r="31" spans="1:37" ht="15" thickBot="1">
      <c r="A31" s="566" t="s">
        <v>304</v>
      </c>
      <c r="B31" s="567"/>
      <c r="C31" s="567"/>
      <c r="D31" s="567"/>
      <c r="E31" s="567"/>
      <c r="F31" s="567"/>
      <c r="G31" s="567"/>
      <c r="H31" s="567"/>
      <c r="I31" s="567"/>
      <c r="J31" s="567"/>
      <c r="K31" s="567"/>
      <c r="L31" s="567"/>
      <c r="M31" s="567"/>
      <c r="N31" s="567"/>
      <c r="O31" s="567"/>
      <c r="P31" s="567"/>
      <c r="Q31" s="567"/>
      <c r="R31" s="567"/>
      <c r="S31" s="567"/>
      <c r="T31" s="567"/>
      <c r="U31" s="567"/>
      <c r="V31" s="567"/>
      <c r="W31" s="567"/>
      <c r="X31" s="567"/>
      <c r="Y31" s="567"/>
      <c r="Z31" s="567"/>
      <c r="AA31" s="567"/>
      <c r="AB31" s="567"/>
      <c r="AC31" s="567"/>
      <c r="AD31" s="567"/>
      <c r="AE31" s="567"/>
      <c r="AF31" s="567"/>
      <c r="AG31" s="567"/>
      <c r="AH31" s="567"/>
      <c r="AI31" s="567"/>
      <c r="AJ31" s="568"/>
      <c r="AK31"/>
    </row>
    <row r="32" spans="1:37" ht="14.25" customHeight="1">
      <c r="A32" s="295"/>
      <c r="B32" s="563" t="s">
        <v>348</v>
      </c>
      <c r="C32" s="563"/>
      <c r="D32" s="563"/>
      <c r="E32" s="563"/>
      <c r="F32" s="563"/>
      <c r="G32" s="563"/>
      <c r="H32" s="563"/>
      <c r="I32" s="563"/>
      <c r="J32" s="563"/>
      <c r="K32" s="563"/>
      <c r="L32" s="563"/>
      <c r="M32" s="563"/>
      <c r="N32" s="563"/>
      <c r="O32" s="563"/>
      <c r="P32" s="563"/>
      <c r="Q32" s="563"/>
      <c r="R32" s="563"/>
      <c r="S32" s="563"/>
      <c r="T32" s="563"/>
      <c r="U32" s="563"/>
      <c r="V32" s="563"/>
      <c r="W32" s="563"/>
      <c r="X32" s="563"/>
      <c r="Y32" s="563"/>
      <c r="Z32" s="563"/>
      <c r="AA32" s="563"/>
      <c r="AB32" s="563"/>
      <c r="AC32" s="563"/>
      <c r="AD32" s="563"/>
      <c r="AE32" s="563"/>
      <c r="AF32" s="563"/>
      <c r="AG32" s="563"/>
      <c r="AH32" s="563"/>
      <c r="AI32" s="563"/>
      <c r="AJ32" s="562"/>
    </row>
    <row r="33" spans="1:36" ht="30" customHeight="1">
      <c r="A33" s="293" t="s">
        <v>216</v>
      </c>
      <c r="B33" s="563"/>
      <c r="C33" s="563"/>
      <c r="D33" s="563"/>
      <c r="E33" s="563"/>
      <c r="F33" s="563"/>
      <c r="G33" s="563"/>
      <c r="H33" s="563"/>
      <c r="I33" s="563"/>
      <c r="J33" s="563"/>
      <c r="K33" s="563"/>
      <c r="L33" s="563"/>
      <c r="M33" s="563"/>
      <c r="N33" s="563"/>
      <c r="O33" s="563"/>
      <c r="P33" s="563"/>
      <c r="Q33" s="563"/>
      <c r="R33" s="563"/>
      <c r="S33" s="563"/>
      <c r="T33" s="563"/>
      <c r="U33" s="563"/>
      <c r="V33" s="563"/>
      <c r="W33" s="563"/>
      <c r="X33" s="563"/>
      <c r="Y33" s="563"/>
      <c r="Z33" s="563"/>
      <c r="AA33" s="563"/>
      <c r="AB33" s="563"/>
      <c r="AC33" s="563"/>
      <c r="AD33" s="563"/>
      <c r="AE33" s="563"/>
      <c r="AF33" s="563"/>
      <c r="AG33" s="563"/>
      <c r="AH33" s="563"/>
      <c r="AI33" s="563"/>
      <c r="AJ33" s="562"/>
    </row>
    <row r="34" spans="1:36" ht="24" customHeight="1">
      <c r="A34" s="293" t="s">
        <v>216</v>
      </c>
      <c r="B34" s="562" t="s">
        <v>357</v>
      </c>
      <c r="C34" s="562"/>
      <c r="D34" s="562"/>
      <c r="E34" s="562"/>
      <c r="F34" s="562"/>
      <c r="G34" s="562"/>
      <c r="H34" s="562"/>
      <c r="I34" s="562"/>
      <c r="J34" s="562"/>
      <c r="K34" s="562"/>
      <c r="L34" s="562"/>
      <c r="M34" s="562"/>
      <c r="N34" s="562"/>
      <c r="O34" s="562"/>
      <c r="P34" s="562"/>
      <c r="Q34" s="562"/>
      <c r="R34" s="562"/>
      <c r="S34" s="562"/>
      <c r="T34" s="562"/>
      <c r="U34" s="562"/>
      <c r="V34" s="562"/>
      <c r="W34" s="562"/>
      <c r="X34" s="562"/>
      <c r="Y34" s="562"/>
      <c r="Z34" s="562"/>
      <c r="AA34" s="562"/>
      <c r="AB34" s="562"/>
      <c r="AC34" s="562"/>
      <c r="AD34" s="562"/>
      <c r="AE34" s="562"/>
      <c r="AF34" s="562"/>
      <c r="AG34" s="562"/>
      <c r="AH34" s="562"/>
      <c r="AI34" s="562"/>
      <c r="AJ34" s="562"/>
    </row>
    <row r="35" spans="1:36" ht="36" customHeight="1">
      <c r="A35" s="293" t="s">
        <v>216</v>
      </c>
      <c r="B35" s="562" t="s">
        <v>349</v>
      </c>
      <c r="C35" s="562"/>
      <c r="D35" s="562"/>
      <c r="E35" s="562"/>
      <c r="F35" s="562"/>
      <c r="G35" s="562"/>
      <c r="H35" s="562"/>
      <c r="I35" s="562"/>
      <c r="J35" s="562"/>
      <c r="K35" s="562"/>
      <c r="L35" s="562"/>
      <c r="M35" s="562"/>
      <c r="N35" s="562"/>
      <c r="O35" s="562"/>
      <c r="P35" s="562"/>
      <c r="Q35" s="562"/>
      <c r="R35" s="562"/>
      <c r="S35" s="562"/>
      <c r="T35" s="562"/>
      <c r="U35" s="562"/>
      <c r="V35" s="562"/>
      <c r="W35" s="562"/>
      <c r="X35" s="562"/>
      <c r="Y35" s="562"/>
      <c r="Z35" s="562"/>
      <c r="AA35" s="562"/>
      <c r="AB35" s="562"/>
      <c r="AC35" s="562"/>
      <c r="AD35" s="562"/>
      <c r="AE35" s="562"/>
      <c r="AF35" s="562"/>
      <c r="AG35" s="562"/>
      <c r="AH35" s="562"/>
      <c r="AI35" s="562"/>
      <c r="AJ35" s="562"/>
    </row>
    <row r="36" spans="1:36" ht="41.25" customHeight="1">
      <c r="A36" s="294" t="s">
        <v>216</v>
      </c>
      <c r="B36" s="563" t="s">
        <v>361</v>
      </c>
      <c r="C36" s="563"/>
      <c r="D36" s="563"/>
      <c r="E36" s="563"/>
      <c r="F36" s="563"/>
      <c r="G36" s="563"/>
      <c r="H36" s="563"/>
      <c r="I36" s="563"/>
      <c r="J36" s="563"/>
      <c r="K36" s="563"/>
      <c r="L36" s="563"/>
      <c r="M36" s="563"/>
      <c r="N36" s="563"/>
      <c r="O36" s="563"/>
      <c r="P36" s="563"/>
      <c r="Q36" s="563"/>
      <c r="R36" s="563"/>
      <c r="S36" s="563"/>
      <c r="T36" s="563"/>
      <c r="U36" s="563"/>
      <c r="V36" s="563"/>
      <c r="W36" s="563"/>
      <c r="X36" s="563"/>
      <c r="Y36" s="563"/>
      <c r="Z36" s="563"/>
      <c r="AA36" s="563"/>
      <c r="AB36" s="563"/>
      <c r="AC36" s="563"/>
      <c r="AD36" s="563"/>
      <c r="AE36" s="563"/>
      <c r="AF36" s="563"/>
      <c r="AG36" s="563"/>
      <c r="AH36" s="563"/>
      <c r="AI36" s="563"/>
      <c r="AJ36" s="562"/>
    </row>
    <row r="37" spans="1:36" ht="38.25" customHeight="1">
      <c r="A37" s="294" t="s">
        <v>216</v>
      </c>
      <c r="B37" s="563" t="s">
        <v>365</v>
      </c>
      <c r="C37" s="563"/>
      <c r="D37" s="563"/>
      <c r="E37" s="563"/>
      <c r="F37" s="563"/>
      <c r="G37" s="563"/>
      <c r="H37" s="563"/>
      <c r="I37" s="563"/>
      <c r="J37" s="563"/>
      <c r="K37" s="563"/>
      <c r="L37" s="563"/>
      <c r="M37" s="563"/>
      <c r="N37" s="563"/>
      <c r="O37" s="563"/>
      <c r="P37" s="563"/>
      <c r="Q37" s="563"/>
      <c r="R37" s="563"/>
      <c r="S37" s="563"/>
      <c r="T37" s="563"/>
      <c r="U37" s="563"/>
      <c r="V37" s="563"/>
      <c r="W37" s="563"/>
      <c r="X37" s="563"/>
      <c r="Y37" s="563"/>
      <c r="Z37" s="563"/>
      <c r="AA37" s="563"/>
      <c r="AB37" s="563"/>
      <c r="AC37" s="563"/>
      <c r="AD37" s="563"/>
      <c r="AE37" s="563"/>
      <c r="AF37" s="563"/>
      <c r="AG37" s="563"/>
      <c r="AH37" s="563"/>
      <c r="AI37" s="563"/>
      <c r="AJ37" s="562"/>
    </row>
    <row r="38" spans="1:36" s="220" customFormat="1" ht="38.25" customHeight="1">
      <c r="A38" s="294" t="s">
        <v>216</v>
      </c>
      <c r="B38" s="562" t="s">
        <v>362</v>
      </c>
      <c r="C38" s="562"/>
      <c r="D38" s="562"/>
      <c r="E38" s="562"/>
      <c r="F38" s="562"/>
      <c r="G38" s="562"/>
      <c r="H38" s="562"/>
      <c r="I38" s="562"/>
      <c r="J38" s="562"/>
      <c r="K38" s="562"/>
      <c r="L38" s="562"/>
      <c r="M38" s="562"/>
      <c r="N38" s="562"/>
      <c r="O38" s="562"/>
      <c r="P38" s="562"/>
      <c r="Q38" s="562"/>
      <c r="R38" s="562"/>
      <c r="S38" s="562"/>
      <c r="T38" s="562"/>
      <c r="U38" s="562"/>
      <c r="V38" s="562"/>
      <c r="W38" s="562"/>
      <c r="X38" s="562"/>
      <c r="Y38" s="562"/>
      <c r="Z38" s="562"/>
      <c r="AA38" s="562"/>
      <c r="AB38" s="562"/>
      <c r="AC38" s="562"/>
      <c r="AD38" s="562"/>
      <c r="AE38" s="562"/>
      <c r="AF38" s="562"/>
      <c r="AG38" s="562"/>
      <c r="AH38" s="562"/>
      <c r="AI38" s="562"/>
      <c r="AJ38" s="562"/>
    </row>
    <row r="39" spans="1:36" s="229" customFormat="1" ht="38.25" customHeight="1">
      <c r="A39" s="294" t="s">
        <v>216</v>
      </c>
      <c r="B39" s="562" t="s">
        <v>350</v>
      </c>
      <c r="C39" s="562"/>
      <c r="D39" s="562"/>
      <c r="E39" s="562"/>
      <c r="F39" s="562"/>
      <c r="G39" s="562"/>
      <c r="H39" s="562"/>
      <c r="I39" s="562"/>
      <c r="J39" s="562"/>
      <c r="K39" s="562"/>
      <c r="L39" s="562"/>
      <c r="M39" s="562"/>
      <c r="N39" s="562"/>
      <c r="O39" s="562"/>
      <c r="P39" s="562"/>
      <c r="Q39" s="562"/>
      <c r="R39" s="562"/>
      <c r="S39" s="562"/>
      <c r="T39" s="562"/>
      <c r="U39" s="562"/>
      <c r="V39" s="562"/>
      <c r="W39" s="562"/>
      <c r="X39" s="562"/>
      <c r="Y39" s="562"/>
      <c r="Z39" s="562"/>
      <c r="AA39" s="562"/>
      <c r="AB39" s="562"/>
      <c r="AC39" s="562"/>
      <c r="AD39" s="562"/>
      <c r="AE39" s="562"/>
      <c r="AF39" s="562"/>
      <c r="AG39" s="562"/>
      <c r="AH39" s="562"/>
      <c r="AI39" s="562"/>
      <c r="AJ39" s="562"/>
    </row>
    <row r="40" spans="1:36" ht="35.25" customHeight="1">
      <c r="A40" s="294" t="s">
        <v>216</v>
      </c>
      <c r="B40" s="562" t="s">
        <v>351</v>
      </c>
      <c r="C40" s="562"/>
      <c r="D40" s="562"/>
      <c r="E40" s="562"/>
      <c r="F40" s="562"/>
      <c r="G40" s="562"/>
      <c r="H40" s="562"/>
      <c r="I40" s="562"/>
      <c r="J40" s="562"/>
      <c r="K40" s="562"/>
      <c r="L40" s="562"/>
      <c r="M40" s="562"/>
      <c r="N40" s="562"/>
      <c r="O40" s="562"/>
      <c r="P40" s="562"/>
      <c r="Q40" s="562"/>
      <c r="R40" s="562"/>
      <c r="S40" s="562"/>
      <c r="T40" s="562"/>
      <c r="U40" s="562"/>
      <c r="V40" s="562"/>
      <c r="W40" s="562"/>
      <c r="X40" s="562"/>
      <c r="Y40" s="562"/>
      <c r="Z40" s="562"/>
      <c r="AA40" s="562"/>
      <c r="AB40" s="562"/>
      <c r="AC40" s="562"/>
      <c r="AD40" s="562"/>
      <c r="AE40" s="562"/>
      <c r="AF40" s="562"/>
      <c r="AG40" s="562"/>
      <c r="AH40" s="562"/>
      <c r="AI40" s="562"/>
      <c r="AJ40" s="562"/>
    </row>
    <row r="41" spans="1:36" ht="35.25" customHeight="1" thickBot="1">
      <c r="A41" s="303" t="s">
        <v>216</v>
      </c>
      <c r="B41" s="561" t="s">
        <v>417</v>
      </c>
      <c r="C41" s="561"/>
      <c r="D41" s="561"/>
      <c r="E41" s="561"/>
      <c r="F41" s="561"/>
      <c r="G41" s="561"/>
      <c r="H41" s="561"/>
      <c r="I41" s="561"/>
      <c r="J41" s="561"/>
      <c r="K41" s="561"/>
      <c r="L41" s="561"/>
      <c r="M41" s="561"/>
      <c r="N41" s="561"/>
      <c r="O41" s="561"/>
      <c r="P41" s="561"/>
      <c r="Q41" s="561"/>
      <c r="R41" s="561"/>
      <c r="S41" s="561"/>
      <c r="T41" s="561"/>
      <c r="U41" s="561"/>
      <c r="V41" s="561"/>
      <c r="W41" s="561"/>
      <c r="X41" s="561"/>
      <c r="Y41" s="561"/>
      <c r="Z41" s="561"/>
      <c r="AA41" s="561"/>
      <c r="AB41" s="561"/>
      <c r="AC41" s="561"/>
      <c r="AD41" s="561"/>
      <c r="AE41" s="561"/>
      <c r="AF41" s="561"/>
      <c r="AG41" s="561"/>
      <c r="AH41" s="561"/>
      <c r="AI41" s="561"/>
      <c r="AJ41" s="561"/>
    </row>
  </sheetData>
  <mergeCells count="104">
    <mergeCell ref="B41:AJ41"/>
    <mergeCell ref="B35:AJ35"/>
    <mergeCell ref="B36:AJ36"/>
    <mergeCell ref="B37:AJ37"/>
    <mergeCell ref="B40:AJ40"/>
    <mergeCell ref="A28:AJ28"/>
    <mergeCell ref="B29:AJ29"/>
    <mergeCell ref="B30:AJ30"/>
    <mergeCell ref="A31:AJ31"/>
    <mergeCell ref="B32:AJ33"/>
    <mergeCell ref="B34:AJ34"/>
    <mergeCell ref="B38:AJ38"/>
    <mergeCell ref="B39:AJ39"/>
    <mergeCell ref="AG26:AJ26"/>
    <mergeCell ref="A27:G27"/>
    <mergeCell ref="H27:N27"/>
    <mergeCell ref="O27:T27"/>
    <mergeCell ref="U27:W27"/>
    <mergeCell ref="X27:Z27"/>
    <mergeCell ref="AA27:AF27"/>
    <mergeCell ref="AG27:AJ27"/>
    <mergeCell ref="A26:G26"/>
    <mergeCell ref="H26:N26"/>
    <mergeCell ref="O26:T26"/>
    <mergeCell ref="U26:W26"/>
    <mergeCell ref="X26:Z26"/>
    <mergeCell ref="AA26:AF26"/>
    <mergeCell ref="A25:G25"/>
    <mergeCell ref="H25:N25"/>
    <mergeCell ref="O25:T25"/>
    <mergeCell ref="U25:Z25"/>
    <mergeCell ref="AA25:AF25"/>
    <mergeCell ref="AG25:AJ25"/>
    <mergeCell ref="AG23:AJ23"/>
    <mergeCell ref="A24:G24"/>
    <mergeCell ref="H24:N24"/>
    <mergeCell ref="O24:T24"/>
    <mergeCell ref="U24:W24"/>
    <mergeCell ref="X24:Z24"/>
    <mergeCell ref="AA24:AF24"/>
    <mergeCell ref="AG24:AJ24"/>
    <mergeCell ref="A23:G23"/>
    <mergeCell ref="H23:N23"/>
    <mergeCell ref="O23:T23"/>
    <mergeCell ref="U23:W23"/>
    <mergeCell ref="X23:Z23"/>
    <mergeCell ref="AA23:AF23"/>
    <mergeCell ref="A22:G22"/>
    <mergeCell ref="H22:N22"/>
    <mergeCell ref="O22:T22"/>
    <mergeCell ref="U22:Z22"/>
    <mergeCell ref="AA22:AF22"/>
    <mergeCell ref="AG22:AJ22"/>
    <mergeCell ref="A20:AJ20"/>
    <mergeCell ref="A21:G21"/>
    <mergeCell ref="H21:N21"/>
    <mergeCell ref="O21:T21"/>
    <mergeCell ref="U21:Z21"/>
    <mergeCell ref="AA21:AF21"/>
    <mergeCell ref="AG21:AJ21"/>
    <mergeCell ref="A14:AJ14"/>
    <mergeCell ref="B15:AJ15"/>
    <mergeCell ref="B16:AJ16"/>
    <mergeCell ref="B17:AJ17"/>
    <mergeCell ref="B18:AJ18"/>
    <mergeCell ref="B19:AJ19"/>
    <mergeCell ref="A12:G12"/>
    <mergeCell ref="H12:N12"/>
    <mergeCell ref="O12:U12"/>
    <mergeCell ref="V12:AB12"/>
    <mergeCell ref="AC12:AJ12"/>
    <mergeCell ref="A13:G13"/>
    <mergeCell ref="H13:N13"/>
    <mergeCell ref="O13:U13"/>
    <mergeCell ref="V13:AB13"/>
    <mergeCell ref="AC13:AJ13"/>
    <mergeCell ref="A10:G10"/>
    <mergeCell ref="H10:N10"/>
    <mergeCell ref="O10:U10"/>
    <mergeCell ref="V10:AB10"/>
    <mergeCell ref="AC10:AJ10"/>
    <mergeCell ref="A11:G11"/>
    <mergeCell ref="H11:N11"/>
    <mergeCell ref="O11:U11"/>
    <mergeCell ref="V11:AB11"/>
    <mergeCell ref="AC11:AJ11"/>
    <mergeCell ref="AE4:AJ4"/>
    <mergeCell ref="A7:AJ7"/>
    <mergeCell ref="A8:AJ8"/>
    <mergeCell ref="A9:G9"/>
    <mergeCell ref="H9:N9"/>
    <mergeCell ref="O9:U9"/>
    <mergeCell ref="V9:AB9"/>
    <mergeCell ref="AC9:AJ9"/>
    <mergeCell ref="A1:G4"/>
    <mergeCell ref="H1:Z1"/>
    <mergeCell ref="AA1:AD1"/>
    <mergeCell ref="AE1:AJ1"/>
    <mergeCell ref="H2:Z4"/>
    <mergeCell ref="AA2:AD2"/>
    <mergeCell ref="AE2:AJ2"/>
    <mergeCell ref="AA3:AD3"/>
    <mergeCell ref="AE3:AJ3"/>
    <mergeCell ref="AA4:AD4"/>
  </mergeCell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28"/>
  <sheetViews>
    <sheetView zoomScaleNormal="100" zoomScaleSheetLayoutView="75" workbookViewId="0">
      <selection activeCell="Q236" sqref="Q236"/>
    </sheetView>
  </sheetViews>
  <sheetFormatPr baseColWidth="10" defaultRowHeight="13.8"/>
  <cols>
    <col min="2" max="2" width="10.3984375" customWidth="1"/>
    <col min="3" max="3" width="8.5" customWidth="1"/>
    <col min="4" max="4" width="5" customWidth="1"/>
    <col min="5" max="5" width="10.3984375" customWidth="1"/>
    <col min="6" max="6" width="7.3984375" customWidth="1"/>
    <col min="7" max="7" width="7.69921875" customWidth="1"/>
    <col min="8" max="8" width="6.3984375" customWidth="1"/>
    <col min="9" max="9" width="10.09765625" customWidth="1"/>
    <col min="10" max="10" width="8.59765625" customWidth="1"/>
    <col min="11" max="11" width="2.5" customWidth="1"/>
    <col min="12" max="12" width="8.3984375" customWidth="1"/>
    <col min="13" max="13" width="6.69921875" customWidth="1"/>
    <col min="15" max="15" width="7.59765625" customWidth="1"/>
  </cols>
  <sheetData>
    <row r="1" spans="1:16">
      <c r="A1" s="674"/>
      <c r="B1" s="674"/>
      <c r="C1" s="674"/>
      <c r="D1" s="674"/>
      <c r="E1" s="675" t="s">
        <v>5</v>
      </c>
      <c r="F1" s="675"/>
      <c r="G1" s="675"/>
      <c r="H1" s="675"/>
      <c r="I1" s="675"/>
      <c r="J1" s="675"/>
      <c r="K1" s="675"/>
      <c r="L1" s="675"/>
      <c r="M1" s="667" t="s">
        <v>6</v>
      </c>
      <c r="N1" s="667"/>
      <c r="O1" s="668" t="s">
        <v>310</v>
      </c>
      <c r="P1" s="668"/>
    </row>
    <row r="2" spans="1:16">
      <c r="A2" s="674"/>
      <c r="B2" s="674"/>
      <c r="C2" s="674"/>
      <c r="D2" s="674"/>
      <c r="E2" s="676" t="s">
        <v>311</v>
      </c>
      <c r="F2" s="676"/>
      <c r="G2" s="676"/>
      <c r="H2" s="676"/>
      <c r="I2" s="676"/>
      <c r="J2" s="676"/>
      <c r="K2" s="676"/>
      <c r="L2" s="676"/>
      <c r="M2" s="667" t="s">
        <v>9</v>
      </c>
      <c r="N2" s="667"/>
      <c r="O2" s="668">
        <v>4</v>
      </c>
      <c r="P2" s="668"/>
    </row>
    <row r="3" spans="1:16">
      <c r="A3" s="674"/>
      <c r="B3" s="674"/>
      <c r="C3" s="674"/>
      <c r="D3" s="674"/>
      <c r="E3" s="676"/>
      <c r="F3" s="676"/>
      <c r="G3" s="676"/>
      <c r="H3" s="676"/>
      <c r="I3" s="676"/>
      <c r="J3" s="676"/>
      <c r="K3" s="676"/>
      <c r="L3" s="676"/>
      <c r="M3" s="667" t="s">
        <v>312</v>
      </c>
      <c r="N3" s="667"/>
      <c r="O3" s="666">
        <v>40313</v>
      </c>
      <c r="P3" s="666"/>
    </row>
    <row r="4" spans="1:16">
      <c r="A4" s="674"/>
      <c r="B4" s="674"/>
      <c r="C4" s="674"/>
      <c r="D4" s="674"/>
      <c r="E4" s="676"/>
      <c r="F4" s="676"/>
      <c r="G4" s="676"/>
      <c r="H4" s="676"/>
      <c r="I4" s="676"/>
      <c r="J4" s="676"/>
      <c r="K4" s="676"/>
      <c r="L4" s="676"/>
      <c r="M4" s="677" t="s">
        <v>313</v>
      </c>
      <c r="N4" s="677"/>
      <c r="O4" s="666">
        <v>42262</v>
      </c>
      <c r="P4" s="666"/>
    </row>
    <row r="5" spans="1:16">
      <c r="A5" s="674"/>
      <c r="B5" s="674"/>
      <c r="C5" s="674"/>
      <c r="D5" s="674"/>
      <c r="E5" s="676"/>
      <c r="F5" s="676"/>
      <c r="G5" s="676"/>
      <c r="H5" s="676"/>
      <c r="I5" s="676"/>
      <c r="J5" s="676"/>
      <c r="K5" s="676"/>
      <c r="L5" s="676"/>
      <c r="M5" s="667" t="s">
        <v>314</v>
      </c>
      <c r="N5" s="667"/>
      <c r="O5" s="668" t="s">
        <v>315</v>
      </c>
      <c r="P5" s="668"/>
    </row>
    <row r="6" spans="1:16">
      <c r="A6" s="186"/>
      <c r="B6" s="186"/>
      <c r="C6" s="186"/>
      <c r="D6" s="186"/>
      <c r="E6" s="186"/>
      <c r="F6" s="186"/>
      <c r="G6" s="186"/>
      <c r="H6" s="186"/>
      <c r="I6" s="186"/>
      <c r="J6" s="186"/>
      <c r="K6" s="186"/>
      <c r="L6" s="186"/>
      <c r="M6" s="186"/>
      <c r="N6" s="186"/>
      <c r="O6" s="186"/>
      <c r="P6" s="186"/>
    </row>
    <row r="7" spans="1:16">
      <c r="A7" s="669" t="s">
        <v>95</v>
      </c>
      <c r="B7" s="670"/>
      <c r="C7" s="671"/>
      <c r="D7" s="606">
        <v>44135</v>
      </c>
      <c r="E7" s="607"/>
      <c r="F7" s="607"/>
      <c r="G7" s="607"/>
      <c r="H7" s="607"/>
      <c r="I7" s="608"/>
      <c r="J7" s="187"/>
      <c r="K7" s="187"/>
      <c r="L7" s="187"/>
      <c r="M7" s="187"/>
      <c r="N7" s="187"/>
      <c r="O7" s="187"/>
      <c r="P7" s="187"/>
    </row>
    <row r="8" spans="1:16">
      <c r="A8" s="672" t="s">
        <v>316</v>
      </c>
      <c r="B8" s="672"/>
      <c r="C8" s="672"/>
      <c r="D8" s="673" t="s">
        <v>317</v>
      </c>
      <c r="E8" s="673"/>
      <c r="F8" s="673"/>
      <c r="G8" s="673"/>
      <c r="H8" s="673"/>
      <c r="I8" s="673"/>
      <c r="J8" s="673"/>
      <c r="K8" s="673"/>
      <c r="L8" s="673"/>
      <c r="M8" s="673"/>
      <c r="N8" s="673"/>
      <c r="O8" s="188"/>
      <c r="P8" s="187"/>
    </row>
    <row r="9" spans="1:16">
      <c r="A9" s="189"/>
      <c r="B9" s="189"/>
      <c r="C9" s="189"/>
      <c r="D9" s="187"/>
      <c r="E9" s="187"/>
      <c r="F9" s="187"/>
      <c r="G9" s="187"/>
      <c r="H9" s="187"/>
      <c r="I9" s="187"/>
      <c r="J9" s="187"/>
      <c r="K9" s="187"/>
      <c r="L9" s="187"/>
      <c r="M9" s="187"/>
      <c r="N9" s="187"/>
      <c r="O9" s="187"/>
      <c r="P9" s="187"/>
    </row>
    <row r="10" spans="1:16" ht="26.25" customHeight="1">
      <c r="A10" s="662" t="s">
        <v>318</v>
      </c>
      <c r="B10" s="662"/>
      <c r="C10" s="617" t="s">
        <v>319</v>
      </c>
      <c r="D10" s="618"/>
      <c r="E10" s="618"/>
      <c r="F10" s="618"/>
      <c r="G10" s="190" t="s">
        <v>320</v>
      </c>
      <c r="H10" s="663" t="s">
        <v>321</v>
      </c>
      <c r="I10" s="663"/>
      <c r="J10" s="622"/>
      <c r="K10" s="623"/>
      <c r="L10" s="218" t="s">
        <v>322</v>
      </c>
      <c r="M10" s="191"/>
      <c r="N10" s="192" t="s">
        <v>323</v>
      </c>
      <c r="O10" s="193"/>
      <c r="P10" s="187"/>
    </row>
    <row r="11" spans="1:16">
      <c r="A11" s="187"/>
      <c r="B11" s="187"/>
      <c r="C11" s="187"/>
      <c r="D11" s="187"/>
      <c r="E11" s="187"/>
      <c r="F11" s="664"/>
      <c r="G11" s="664"/>
      <c r="H11" s="664"/>
      <c r="I11" s="664"/>
      <c r="J11" s="187"/>
      <c r="K11" s="187"/>
      <c r="L11" s="187"/>
      <c r="M11" s="187"/>
      <c r="N11" s="187"/>
      <c r="O11" s="187"/>
      <c r="P11" s="187"/>
    </row>
    <row r="12" spans="1:16">
      <c r="A12" s="665"/>
      <c r="B12" s="665"/>
      <c r="C12" s="665"/>
      <c r="D12" s="665"/>
      <c r="E12" s="665"/>
      <c r="F12" s="665"/>
      <c r="G12" s="665"/>
      <c r="H12" s="665"/>
      <c r="I12" s="665"/>
      <c r="J12" s="665"/>
      <c r="K12" s="665"/>
      <c r="L12" s="665"/>
      <c r="M12" s="665"/>
      <c r="N12" s="665"/>
      <c r="O12" s="665"/>
      <c r="P12" s="665"/>
    </row>
    <row r="13" spans="1:16">
      <c r="A13" s="678"/>
      <c r="B13" s="678"/>
      <c r="C13" s="678"/>
      <c r="D13" s="678"/>
      <c r="E13" s="678"/>
      <c r="F13" s="678"/>
      <c r="G13" s="678"/>
      <c r="H13" s="678"/>
      <c r="I13" s="678"/>
      <c r="J13" s="678"/>
      <c r="K13" s="678"/>
      <c r="L13" s="678"/>
      <c r="M13" s="678"/>
      <c r="N13" s="678"/>
      <c r="O13" s="678"/>
      <c r="P13" s="678"/>
    </row>
    <row r="14" spans="1:16">
      <c r="A14" s="186"/>
      <c r="B14" s="186"/>
      <c r="C14" s="186"/>
      <c r="D14" s="186"/>
      <c r="E14" s="186"/>
      <c r="F14" s="186"/>
      <c r="G14" s="186"/>
      <c r="H14" s="186"/>
      <c r="I14" s="186"/>
      <c r="J14" s="186"/>
      <c r="K14" s="186"/>
      <c r="L14" s="186"/>
      <c r="M14" s="186"/>
      <c r="N14" s="186"/>
      <c r="O14" s="186"/>
      <c r="P14" s="186"/>
    </row>
    <row r="15" spans="1:16">
      <c r="A15" s="194"/>
      <c r="B15" s="195"/>
      <c r="C15" s="195"/>
      <c r="D15" s="195"/>
      <c r="E15" s="195"/>
      <c r="F15" s="195"/>
      <c r="G15" s="195"/>
      <c r="H15" s="195"/>
      <c r="I15" s="195"/>
      <c r="J15" s="195"/>
      <c r="K15" s="195"/>
      <c r="L15" s="195"/>
      <c r="M15" s="195"/>
      <c r="N15" s="195"/>
      <c r="O15" s="195"/>
      <c r="P15" s="195"/>
    </row>
    <row r="16" spans="1:16">
      <c r="A16" s="569" t="s">
        <v>324</v>
      </c>
      <c r="B16" s="570"/>
      <c r="C16" s="570" t="s">
        <v>325</v>
      </c>
      <c r="D16" s="570"/>
      <c r="E16" s="570"/>
      <c r="F16" s="571"/>
      <c r="G16" s="186"/>
      <c r="H16" s="572"/>
      <c r="I16" s="573"/>
      <c r="J16" s="573"/>
      <c r="K16" s="573"/>
      <c r="L16" s="573"/>
      <c r="M16" s="573"/>
      <c r="N16" s="573"/>
      <c r="O16" s="574"/>
      <c r="P16" s="186"/>
    </row>
    <row r="17" spans="1:16">
      <c r="A17" s="569" t="s">
        <v>326</v>
      </c>
      <c r="B17" s="570"/>
      <c r="C17" s="581">
        <v>44135</v>
      </c>
      <c r="D17" s="581"/>
      <c r="E17" s="581"/>
      <c r="F17" s="582"/>
      <c r="G17" s="186"/>
      <c r="H17" s="575"/>
      <c r="I17" s="576"/>
      <c r="J17" s="576"/>
      <c r="K17" s="576"/>
      <c r="L17" s="576"/>
      <c r="M17" s="576"/>
      <c r="N17" s="576"/>
      <c r="O17" s="577"/>
      <c r="P17" s="186"/>
    </row>
    <row r="18" spans="1:16">
      <c r="A18" s="569" t="s">
        <v>327</v>
      </c>
      <c r="B18" s="570"/>
      <c r="C18" s="583">
        <v>0.39583333333333331</v>
      </c>
      <c r="D18" s="570"/>
      <c r="E18" s="570"/>
      <c r="F18" s="571"/>
      <c r="G18" s="196"/>
      <c r="H18" s="575"/>
      <c r="I18" s="576"/>
      <c r="J18" s="576"/>
      <c r="K18" s="576"/>
      <c r="L18" s="576"/>
      <c r="M18" s="576"/>
      <c r="N18" s="576"/>
      <c r="O18" s="577"/>
      <c r="P18" s="186"/>
    </row>
    <row r="19" spans="1:16">
      <c r="A19" s="569" t="s">
        <v>328</v>
      </c>
      <c r="B19" s="570"/>
      <c r="C19" s="601" t="s">
        <v>329</v>
      </c>
      <c r="D19" s="601"/>
      <c r="E19" s="601"/>
      <c r="F19" s="602"/>
      <c r="G19" s="186"/>
      <c r="H19" s="575"/>
      <c r="I19" s="576"/>
      <c r="J19" s="576"/>
      <c r="K19" s="576"/>
      <c r="L19" s="576"/>
      <c r="M19" s="576"/>
      <c r="N19" s="576"/>
      <c r="O19" s="577"/>
      <c r="P19" s="186"/>
    </row>
    <row r="20" spans="1:16" ht="15" customHeight="1">
      <c r="A20" s="585" t="s">
        <v>330</v>
      </c>
      <c r="B20" s="586"/>
      <c r="C20" s="586"/>
      <c r="D20" s="586"/>
      <c r="E20" s="586"/>
      <c r="F20" s="587"/>
      <c r="G20" s="186"/>
      <c r="H20" s="575"/>
      <c r="I20" s="576"/>
      <c r="J20" s="576"/>
      <c r="K20" s="576"/>
      <c r="L20" s="576"/>
      <c r="M20" s="576"/>
      <c r="N20" s="576"/>
      <c r="O20" s="577"/>
      <c r="P20" s="186"/>
    </row>
    <row r="21" spans="1:16" ht="14.25" customHeight="1">
      <c r="A21" s="679" t="s">
        <v>331</v>
      </c>
      <c r="B21" s="679"/>
      <c r="C21" s="679"/>
      <c r="D21" s="679"/>
      <c r="E21" s="679"/>
      <c r="F21" s="679"/>
      <c r="G21" s="197"/>
      <c r="H21" s="575"/>
      <c r="I21" s="576"/>
      <c r="J21" s="576"/>
      <c r="K21" s="576"/>
      <c r="L21" s="576"/>
      <c r="M21" s="576"/>
      <c r="N21" s="576"/>
      <c r="O21" s="577"/>
      <c r="P21" s="186"/>
    </row>
    <row r="22" spans="1:16">
      <c r="A22" s="679"/>
      <c r="B22" s="679"/>
      <c r="C22" s="679"/>
      <c r="D22" s="679"/>
      <c r="E22" s="679"/>
      <c r="F22" s="679"/>
      <c r="G22" s="186"/>
      <c r="H22" s="575"/>
      <c r="I22" s="576"/>
      <c r="J22" s="576"/>
      <c r="K22" s="576"/>
      <c r="L22" s="576"/>
      <c r="M22" s="576"/>
      <c r="N22" s="576"/>
      <c r="O22" s="577"/>
      <c r="P22" s="186"/>
    </row>
    <row r="23" spans="1:16">
      <c r="A23" s="679"/>
      <c r="B23" s="679"/>
      <c r="C23" s="679"/>
      <c r="D23" s="679"/>
      <c r="E23" s="679"/>
      <c r="F23" s="679"/>
      <c r="G23" s="186"/>
      <c r="H23" s="575"/>
      <c r="I23" s="576"/>
      <c r="J23" s="576"/>
      <c r="K23" s="576"/>
      <c r="L23" s="576"/>
      <c r="M23" s="576"/>
      <c r="N23" s="576"/>
      <c r="O23" s="577"/>
      <c r="P23" s="186"/>
    </row>
    <row r="24" spans="1:16">
      <c r="A24" s="679"/>
      <c r="B24" s="679"/>
      <c r="C24" s="679"/>
      <c r="D24" s="679"/>
      <c r="E24" s="679"/>
      <c r="F24" s="679"/>
      <c r="G24" s="186"/>
      <c r="H24" s="575"/>
      <c r="I24" s="576"/>
      <c r="J24" s="576"/>
      <c r="K24" s="576"/>
      <c r="L24" s="576"/>
      <c r="M24" s="576"/>
      <c r="N24" s="576"/>
      <c r="O24" s="577"/>
      <c r="P24" s="186"/>
    </row>
    <row r="25" spans="1:16">
      <c r="A25" s="679"/>
      <c r="B25" s="679"/>
      <c r="C25" s="679"/>
      <c r="D25" s="679"/>
      <c r="E25" s="679"/>
      <c r="F25" s="679"/>
      <c r="G25" s="186"/>
      <c r="H25" s="575"/>
      <c r="I25" s="576"/>
      <c r="J25" s="576"/>
      <c r="K25" s="576"/>
      <c r="L25" s="576"/>
      <c r="M25" s="576"/>
      <c r="N25" s="576"/>
      <c r="O25" s="577"/>
      <c r="P25" s="186"/>
    </row>
    <row r="26" spans="1:16">
      <c r="A26" s="679"/>
      <c r="B26" s="679"/>
      <c r="C26" s="679"/>
      <c r="D26" s="679"/>
      <c r="E26" s="679"/>
      <c r="F26" s="679"/>
      <c r="G26" s="186"/>
      <c r="H26" s="575"/>
      <c r="I26" s="576"/>
      <c r="J26" s="576"/>
      <c r="K26" s="576"/>
      <c r="L26" s="576"/>
      <c r="M26" s="576"/>
      <c r="N26" s="576"/>
      <c r="O26" s="577"/>
      <c r="P26" s="186"/>
    </row>
    <row r="27" spans="1:16">
      <c r="A27" s="679"/>
      <c r="B27" s="679"/>
      <c r="C27" s="679"/>
      <c r="D27" s="679"/>
      <c r="E27" s="679"/>
      <c r="F27" s="679"/>
      <c r="G27" s="186"/>
      <c r="H27" s="575"/>
      <c r="I27" s="576"/>
      <c r="J27" s="576"/>
      <c r="K27" s="576"/>
      <c r="L27" s="576"/>
      <c r="M27" s="576"/>
      <c r="N27" s="576"/>
      <c r="O27" s="577"/>
      <c r="P27" s="186"/>
    </row>
    <row r="28" spans="1:16" ht="39" customHeight="1">
      <c r="A28" s="679"/>
      <c r="B28" s="679"/>
      <c r="C28" s="679"/>
      <c r="D28" s="679"/>
      <c r="E28" s="679"/>
      <c r="F28" s="679"/>
      <c r="G28" s="186"/>
      <c r="H28" s="578"/>
      <c r="I28" s="579"/>
      <c r="J28" s="579"/>
      <c r="K28" s="579"/>
      <c r="L28" s="579"/>
      <c r="M28" s="579"/>
      <c r="N28" s="579"/>
      <c r="O28" s="580"/>
      <c r="P28" s="186"/>
    </row>
    <row r="29" spans="1:16">
      <c r="A29" s="198"/>
      <c r="B29" s="199"/>
      <c r="C29" s="199"/>
      <c r="D29" s="200"/>
      <c r="E29" s="200"/>
      <c r="F29" s="200"/>
      <c r="G29" s="200"/>
      <c r="H29" s="200"/>
      <c r="I29" s="200"/>
      <c r="J29" s="200"/>
      <c r="K29" s="200"/>
      <c r="L29" s="200"/>
      <c r="M29" s="200"/>
      <c r="N29" s="200"/>
      <c r="O29" s="200"/>
      <c r="P29" s="200"/>
    </row>
    <row r="30" spans="1:16">
      <c r="A30" s="201"/>
      <c r="B30" s="201"/>
      <c r="C30" s="201"/>
      <c r="D30" s="201"/>
      <c r="E30" s="201"/>
      <c r="F30" s="201"/>
      <c r="G30" s="201"/>
      <c r="H30" s="201"/>
      <c r="I30" s="201"/>
      <c r="J30" s="201"/>
      <c r="K30" s="201"/>
      <c r="L30" s="201"/>
      <c r="M30" s="201"/>
      <c r="N30" s="201"/>
      <c r="O30" s="201"/>
      <c r="P30" s="194"/>
    </row>
    <row r="31" spans="1:16">
      <c r="A31" s="569" t="s">
        <v>324</v>
      </c>
      <c r="B31" s="570"/>
      <c r="C31" s="570" t="str">
        <f>C16</f>
        <v xml:space="preserve">Frente de obra </v>
      </c>
      <c r="D31" s="570"/>
      <c r="E31" s="570"/>
      <c r="F31" s="571"/>
      <c r="G31" s="186"/>
      <c r="H31" s="572"/>
      <c r="I31" s="573"/>
      <c r="J31" s="573"/>
      <c r="K31" s="573"/>
      <c r="L31" s="573"/>
      <c r="M31" s="573"/>
      <c r="N31" s="573"/>
      <c r="O31" s="574"/>
      <c r="P31" s="186"/>
    </row>
    <row r="32" spans="1:16">
      <c r="A32" s="569" t="s">
        <v>326</v>
      </c>
      <c r="B32" s="570"/>
      <c r="C32" s="581">
        <v>44135</v>
      </c>
      <c r="D32" s="581"/>
      <c r="E32" s="581"/>
      <c r="F32" s="582"/>
      <c r="G32" s="186"/>
      <c r="H32" s="575"/>
      <c r="I32" s="576"/>
      <c r="J32" s="576"/>
      <c r="K32" s="576"/>
      <c r="L32" s="576"/>
      <c r="M32" s="576"/>
      <c r="N32" s="576"/>
      <c r="O32" s="577"/>
      <c r="P32" s="186"/>
    </row>
    <row r="33" spans="1:16">
      <c r="A33" s="569" t="s">
        <v>327</v>
      </c>
      <c r="B33" s="570"/>
      <c r="C33" s="583">
        <f>C18</f>
        <v>0.39583333333333331</v>
      </c>
      <c r="D33" s="570"/>
      <c r="E33" s="570"/>
      <c r="F33" s="571"/>
      <c r="G33" s="196"/>
      <c r="H33" s="575"/>
      <c r="I33" s="576"/>
      <c r="J33" s="576"/>
      <c r="K33" s="576"/>
      <c r="L33" s="576"/>
      <c r="M33" s="576"/>
      <c r="N33" s="576"/>
      <c r="O33" s="577"/>
      <c r="P33" s="186"/>
    </row>
    <row r="34" spans="1:16">
      <c r="A34" s="569" t="s">
        <v>328</v>
      </c>
      <c r="B34" s="570"/>
      <c r="C34" s="570" t="str">
        <f>C19</f>
        <v>Aeropuerto- subestación AB</v>
      </c>
      <c r="D34" s="570"/>
      <c r="E34" s="570"/>
      <c r="F34" s="571"/>
      <c r="G34" s="186"/>
      <c r="H34" s="575"/>
      <c r="I34" s="576"/>
      <c r="J34" s="576"/>
      <c r="K34" s="576"/>
      <c r="L34" s="576"/>
      <c r="M34" s="576"/>
      <c r="N34" s="576"/>
      <c r="O34" s="577"/>
      <c r="P34" s="186"/>
    </row>
    <row r="35" spans="1:16" ht="15" customHeight="1">
      <c r="A35" s="585" t="s">
        <v>330</v>
      </c>
      <c r="B35" s="586"/>
      <c r="C35" s="586"/>
      <c r="D35" s="586"/>
      <c r="E35" s="586"/>
      <c r="F35" s="587"/>
      <c r="G35" s="186"/>
      <c r="H35" s="575"/>
      <c r="I35" s="576"/>
      <c r="J35" s="576"/>
      <c r="K35" s="576"/>
      <c r="L35" s="576"/>
      <c r="M35" s="576"/>
      <c r="N35" s="576"/>
      <c r="O35" s="577"/>
      <c r="P35" s="186"/>
    </row>
    <row r="36" spans="1:16" ht="15" customHeight="1">
      <c r="A36" s="679" t="s">
        <v>331</v>
      </c>
      <c r="B36" s="679"/>
      <c r="C36" s="679"/>
      <c r="D36" s="679"/>
      <c r="E36" s="679"/>
      <c r="F36" s="679"/>
      <c r="G36" s="197"/>
      <c r="H36" s="575"/>
      <c r="I36" s="576"/>
      <c r="J36" s="576"/>
      <c r="K36" s="576"/>
      <c r="L36" s="576"/>
      <c r="M36" s="576"/>
      <c r="N36" s="576"/>
      <c r="O36" s="577"/>
      <c r="P36" s="186"/>
    </row>
    <row r="37" spans="1:16" ht="24.75" customHeight="1">
      <c r="A37" s="679"/>
      <c r="B37" s="679"/>
      <c r="C37" s="679"/>
      <c r="D37" s="679"/>
      <c r="E37" s="679"/>
      <c r="F37" s="679"/>
      <c r="G37" s="186"/>
      <c r="H37" s="575"/>
      <c r="I37" s="576"/>
      <c r="J37" s="576"/>
      <c r="K37" s="576"/>
      <c r="L37" s="576"/>
      <c r="M37" s="576"/>
      <c r="N37" s="576"/>
      <c r="O37" s="577"/>
      <c r="P37" s="186"/>
    </row>
    <row r="38" spans="1:16" ht="33.75" customHeight="1">
      <c r="A38" s="679"/>
      <c r="B38" s="679"/>
      <c r="C38" s="679"/>
      <c r="D38" s="679"/>
      <c r="E38" s="679"/>
      <c r="F38" s="679"/>
      <c r="G38" s="186"/>
      <c r="H38" s="575"/>
      <c r="I38" s="576"/>
      <c r="J38" s="576"/>
      <c r="K38" s="576"/>
      <c r="L38" s="576"/>
      <c r="M38" s="576"/>
      <c r="N38" s="576"/>
      <c r="O38" s="577"/>
      <c r="P38" s="186"/>
    </row>
    <row r="39" spans="1:16">
      <c r="A39" s="679"/>
      <c r="B39" s="679"/>
      <c r="C39" s="679"/>
      <c r="D39" s="679"/>
      <c r="E39" s="679"/>
      <c r="F39" s="679"/>
      <c r="G39" s="186"/>
      <c r="H39" s="575"/>
      <c r="I39" s="576"/>
      <c r="J39" s="576"/>
      <c r="K39" s="576"/>
      <c r="L39" s="576"/>
      <c r="M39" s="576"/>
      <c r="N39" s="576"/>
      <c r="O39" s="577"/>
      <c r="P39" s="186"/>
    </row>
    <row r="40" spans="1:16">
      <c r="A40" s="679"/>
      <c r="B40" s="679"/>
      <c r="C40" s="679"/>
      <c r="D40" s="679"/>
      <c r="E40" s="679"/>
      <c r="F40" s="679"/>
      <c r="G40" s="186"/>
      <c r="H40" s="575"/>
      <c r="I40" s="576"/>
      <c r="J40" s="576"/>
      <c r="K40" s="576"/>
      <c r="L40" s="576"/>
      <c r="M40" s="576"/>
      <c r="N40" s="576"/>
      <c r="O40" s="577"/>
      <c r="P40" s="186"/>
    </row>
    <row r="41" spans="1:16">
      <c r="A41" s="679"/>
      <c r="B41" s="679"/>
      <c r="C41" s="679"/>
      <c r="D41" s="679"/>
      <c r="E41" s="679"/>
      <c r="F41" s="679"/>
      <c r="G41" s="186"/>
      <c r="H41" s="575"/>
      <c r="I41" s="576"/>
      <c r="J41" s="576"/>
      <c r="K41" s="576"/>
      <c r="L41" s="576"/>
      <c r="M41" s="576"/>
      <c r="N41" s="576"/>
      <c r="O41" s="577"/>
      <c r="P41" s="186"/>
    </row>
    <row r="42" spans="1:16">
      <c r="A42" s="679"/>
      <c r="B42" s="679"/>
      <c r="C42" s="679"/>
      <c r="D42" s="679"/>
      <c r="E42" s="679"/>
      <c r="F42" s="679"/>
      <c r="G42" s="186"/>
      <c r="H42" s="575"/>
      <c r="I42" s="576"/>
      <c r="J42" s="576"/>
      <c r="K42" s="576"/>
      <c r="L42" s="576"/>
      <c r="M42" s="576"/>
      <c r="N42" s="576"/>
      <c r="O42" s="577"/>
      <c r="P42" s="186"/>
    </row>
    <row r="43" spans="1:16">
      <c r="A43" s="679"/>
      <c r="B43" s="679"/>
      <c r="C43" s="679"/>
      <c r="D43" s="679"/>
      <c r="E43" s="679"/>
      <c r="F43" s="679"/>
      <c r="G43" s="186"/>
      <c r="H43" s="578"/>
      <c r="I43" s="579"/>
      <c r="J43" s="579"/>
      <c r="K43" s="579"/>
      <c r="L43" s="579"/>
      <c r="M43" s="579"/>
      <c r="N43" s="579"/>
      <c r="O43" s="580"/>
      <c r="P43" s="186"/>
    </row>
    <row r="44" spans="1:16">
      <c r="A44" s="198"/>
      <c r="B44" s="199"/>
      <c r="C44" s="199"/>
      <c r="D44" s="200"/>
      <c r="E44" s="200"/>
      <c r="F44" s="200"/>
      <c r="G44" s="200"/>
      <c r="H44" s="200"/>
      <c r="I44" s="200"/>
      <c r="J44" s="200"/>
      <c r="K44" s="200"/>
      <c r="L44" s="200"/>
      <c r="M44" s="200"/>
      <c r="N44" s="200"/>
      <c r="O44" s="200"/>
      <c r="P44" s="200"/>
    </row>
    <row r="45" spans="1:16">
      <c r="A45" s="202"/>
      <c r="B45" s="202"/>
      <c r="C45" s="202"/>
      <c r="D45" s="203"/>
      <c r="E45" s="203"/>
      <c r="F45" s="203"/>
      <c r="G45" s="203"/>
      <c r="H45" s="203"/>
      <c r="I45" s="203"/>
      <c r="J45" s="204"/>
      <c r="K45" s="205"/>
      <c r="L45" s="205"/>
      <c r="M45" s="205"/>
      <c r="N45" s="205"/>
      <c r="O45" s="205"/>
      <c r="P45" s="205"/>
    </row>
    <row r="46" spans="1:16">
      <c r="A46" s="680" t="s">
        <v>332</v>
      </c>
      <c r="B46" s="680"/>
      <c r="C46" s="680"/>
      <c r="D46" s="680"/>
      <c r="E46" s="680" t="s">
        <v>333</v>
      </c>
      <c r="F46" s="680"/>
      <c r="G46" s="680"/>
      <c r="H46" s="680"/>
      <c r="I46" s="680"/>
      <c r="J46" s="680" t="s">
        <v>334</v>
      </c>
      <c r="K46" s="680"/>
      <c r="L46" s="680"/>
      <c r="M46" s="680"/>
      <c r="N46" s="680"/>
      <c r="O46" s="680"/>
      <c r="P46" s="680"/>
    </row>
    <row r="47" spans="1:16" ht="15" customHeight="1">
      <c r="A47" s="226" t="s">
        <v>335</v>
      </c>
      <c r="B47" s="652" t="s">
        <v>397</v>
      </c>
      <c r="C47" s="653"/>
      <c r="D47" s="653"/>
      <c r="E47" s="226" t="s">
        <v>335</v>
      </c>
      <c r="F47" s="654" t="s">
        <v>336</v>
      </c>
      <c r="G47" s="654"/>
      <c r="H47" s="654"/>
      <c r="I47" s="654"/>
      <c r="J47" s="655" t="s">
        <v>335</v>
      </c>
      <c r="K47" s="655"/>
      <c r="L47" s="655"/>
      <c r="M47" s="654"/>
      <c r="N47" s="654"/>
      <c r="O47" s="654"/>
      <c r="P47" s="654"/>
    </row>
    <row r="48" spans="1:16">
      <c r="A48" s="226" t="s">
        <v>337</v>
      </c>
      <c r="B48" s="654" t="s">
        <v>398</v>
      </c>
      <c r="C48" s="654"/>
      <c r="D48" s="654"/>
      <c r="E48" s="226" t="s">
        <v>337</v>
      </c>
      <c r="F48" s="654" t="s">
        <v>338</v>
      </c>
      <c r="G48" s="654"/>
      <c r="H48" s="654"/>
      <c r="I48" s="654"/>
      <c r="J48" s="655" t="s">
        <v>337</v>
      </c>
      <c r="K48" s="655"/>
      <c r="L48" s="655"/>
      <c r="M48" s="654"/>
      <c r="N48" s="654"/>
      <c r="O48" s="654"/>
      <c r="P48" s="654"/>
    </row>
    <row r="49" spans="1:16" ht="15" customHeight="1">
      <c r="A49" s="226" t="s">
        <v>339</v>
      </c>
      <c r="B49" s="652"/>
      <c r="C49" s="653"/>
      <c r="D49" s="653"/>
      <c r="E49" s="226" t="s">
        <v>339</v>
      </c>
      <c r="F49" s="654"/>
      <c r="G49" s="654"/>
      <c r="H49" s="654"/>
      <c r="I49" s="654"/>
      <c r="J49" s="655" t="s">
        <v>339</v>
      </c>
      <c r="K49" s="655"/>
      <c r="L49" s="655"/>
      <c r="M49" s="656"/>
      <c r="N49" s="656"/>
      <c r="O49" s="656"/>
      <c r="P49" s="656"/>
    </row>
    <row r="51" spans="1:16" ht="14.25" customHeight="1">
      <c r="A51" s="674"/>
      <c r="B51" s="674"/>
      <c r="C51" s="674"/>
      <c r="D51" s="674"/>
      <c r="E51" s="675" t="s">
        <v>5</v>
      </c>
      <c r="F51" s="675"/>
      <c r="G51" s="675"/>
      <c r="H51" s="675"/>
      <c r="I51" s="675"/>
      <c r="J51" s="675"/>
      <c r="K51" s="675"/>
      <c r="L51" s="675"/>
      <c r="M51" s="667" t="s">
        <v>6</v>
      </c>
      <c r="N51" s="667"/>
      <c r="O51" s="668" t="s">
        <v>310</v>
      </c>
      <c r="P51" s="668"/>
    </row>
    <row r="52" spans="1:16" ht="14.25" customHeight="1">
      <c r="A52" s="674"/>
      <c r="B52" s="674"/>
      <c r="C52" s="674"/>
      <c r="D52" s="674"/>
      <c r="E52" s="676" t="s">
        <v>311</v>
      </c>
      <c r="F52" s="676"/>
      <c r="G52" s="676"/>
      <c r="H52" s="676"/>
      <c r="I52" s="676"/>
      <c r="J52" s="676"/>
      <c r="K52" s="676"/>
      <c r="L52" s="676"/>
      <c r="M52" s="667" t="s">
        <v>9</v>
      </c>
      <c r="N52" s="667"/>
      <c r="O52" s="668">
        <v>4</v>
      </c>
      <c r="P52" s="668"/>
    </row>
    <row r="53" spans="1:16" ht="14.25" customHeight="1">
      <c r="A53" s="674"/>
      <c r="B53" s="674"/>
      <c r="C53" s="674"/>
      <c r="D53" s="674"/>
      <c r="E53" s="676"/>
      <c r="F53" s="676"/>
      <c r="G53" s="676"/>
      <c r="H53" s="676"/>
      <c r="I53" s="676"/>
      <c r="J53" s="676"/>
      <c r="K53" s="676"/>
      <c r="L53" s="676"/>
      <c r="M53" s="667" t="s">
        <v>312</v>
      </c>
      <c r="N53" s="667"/>
      <c r="O53" s="666">
        <v>40313</v>
      </c>
      <c r="P53" s="666"/>
    </row>
    <row r="54" spans="1:16" ht="14.25" customHeight="1">
      <c r="A54" s="674"/>
      <c r="B54" s="674"/>
      <c r="C54" s="674"/>
      <c r="D54" s="674"/>
      <c r="E54" s="676"/>
      <c r="F54" s="676"/>
      <c r="G54" s="676"/>
      <c r="H54" s="676"/>
      <c r="I54" s="676"/>
      <c r="J54" s="676"/>
      <c r="K54" s="676"/>
      <c r="L54" s="676"/>
      <c r="M54" s="667" t="s">
        <v>313</v>
      </c>
      <c r="N54" s="667"/>
      <c r="O54" s="666">
        <v>42262</v>
      </c>
      <c r="P54" s="666"/>
    </row>
    <row r="55" spans="1:16" ht="14.25" customHeight="1">
      <c r="A55" s="674"/>
      <c r="B55" s="674"/>
      <c r="C55" s="674"/>
      <c r="D55" s="674"/>
      <c r="E55" s="676"/>
      <c r="F55" s="676"/>
      <c r="G55" s="676"/>
      <c r="H55" s="676"/>
      <c r="I55" s="676"/>
      <c r="J55" s="676"/>
      <c r="K55" s="676"/>
      <c r="L55" s="676"/>
      <c r="M55" s="667" t="s">
        <v>314</v>
      </c>
      <c r="N55" s="667"/>
      <c r="O55" s="668" t="s">
        <v>315</v>
      </c>
      <c r="P55" s="668"/>
    </row>
    <row r="56" spans="1:16">
      <c r="A56" s="186"/>
      <c r="B56" s="186"/>
      <c r="C56" s="186"/>
      <c r="D56" s="186"/>
      <c r="E56" s="186"/>
      <c r="F56" s="186"/>
      <c r="G56" s="186"/>
      <c r="H56" s="186"/>
      <c r="I56" s="186"/>
      <c r="J56" s="186"/>
      <c r="K56" s="186"/>
      <c r="L56" s="186"/>
      <c r="M56" s="186"/>
      <c r="N56" s="186"/>
      <c r="O56" s="186"/>
      <c r="P56" s="186"/>
    </row>
    <row r="57" spans="1:16">
      <c r="A57" s="683" t="s">
        <v>340</v>
      </c>
      <c r="B57" s="624"/>
      <c r="C57" s="684"/>
      <c r="D57" s="606">
        <v>44135</v>
      </c>
      <c r="E57" s="607"/>
      <c r="F57" s="607"/>
      <c r="G57" s="607"/>
      <c r="H57" s="607"/>
      <c r="I57" s="608"/>
      <c r="J57" s="187"/>
      <c r="K57" s="187"/>
      <c r="L57" s="187"/>
      <c r="M57" s="187"/>
      <c r="N57" s="187"/>
      <c r="O57" s="187"/>
      <c r="P57" s="187"/>
    </row>
    <row r="58" spans="1:16" ht="23.25" customHeight="1">
      <c r="A58" s="681" t="s">
        <v>316</v>
      </c>
      <c r="B58" s="681"/>
      <c r="C58" s="681"/>
      <c r="D58" s="673" t="s">
        <v>341</v>
      </c>
      <c r="E58" s="673"/>
      <c r="F58" s="673"/>
      <c r="G58" s="673"/>
      <c r="H58" s="673"/>
      <c r="I58" s="673"/>
      <c r="J58" s="673"/>
      <c r="K58" s="673"/>
      <c r="L58" s="673"/>
      <c r="M58" s="673"/>
      <c r="N58" s="673"/>
      <c r="O58" s="188"/>
      <c r="P58" s="187"/>
    </row>
    <row r="59" spans="1:16">
      <c r="A59" s="189"/>
      <c r="B59" s="189"/>
      <c r="C59" s="189"/>
      <c r="D59" s="187"/>
      <c r="E59" s="187"/>
      <c r="F59" s="187"/>
      <c r="G59" s="187"/>
      <c r="H59" s="187"/>
      <c r="I59" s="187"/>
      <c r="J59" s="187"/>
      <c r="K59" s="187"/>
      <c r="L59" s="187"/>
      <c r="M59" s="187"/>
      <c r="N59" s="187"/>
      <c r="O59" s="187"/>
      <c r="P59" s="187"/>
    </row>
    <row r="60" spans="1:16" ht="27" customHeight="1">
      <c r="A60" s="662" t="s">
        <v>318</v>
      </c>
      <c r="B60" s="662"/>
      <c r="C60" s="617" t="s">
        <v>319</v>
      </c>
      <c r="D60" s="618"/>
      <c r="E60" s="618"/>
      <c r="F60" s="618"/>
      <c r="G60" s="206" t="s">
        <v>342</v>
      </c>
      <c r="H60" s="663" t="s">
        <v>321</v>
      </c>
      <c r="I60" s="663"/>
      <c r="J60" s="207"/>
      <c r="K60" s="682" t="s">
        <v>322</v>
      </c>
      <c r="L60" s="621"/>
      <c r="M60" s="191"/>
      <c r="N60" s="192" t="s">
        <v>323</v>
      </c>
      <c r="O60" s="193"/>
      <c r="P60" s="187"/>
    </row>
    <row r="61" spans="1:16">
      <c r="A61" s="187"/>
      <c r="B61" s="187"/>
      <c r="C61" s="187"/>
      <c r="D61" s="187"/>
      <c r="E61" s="187"/>
      <c r="F61" s="664"/>
      <c r="G61" s="664"/>
      <c r="H61" s="664"/>
      <c r="I61" s="664"/>
      <c r="J61" s="187"/>
      <c r="K61" s="187"/>
      <c r="L61" s="187"/>
      <c r="M61" s="187"/>
      <c r="N61" s="187"/>
      <c r="O61" s="187"/>
      <c r="P61" s="187"/>
    </row>
    <row r="62" spans="1:16">
      <c r="A62" s="665"/>
      <c r="B62" s="665"/>
      <c r="C62" s="665"/>
      <c r="D62" s="665"/>
      <c r="E62" s="665"/>
      <c r="F62" s="665"/>
      <c r="G62" s="665"/>
      <c r="H62" s="665"/>
      <c r="I62" s="665"/>
      <c r="J62" s="665"/>
      <c r="K62" s="665"/>
      <c r="L62" s="665"/>
      <c r="M62" s="665"/>
      <c r="N62" s="665"/>
      <c r="O62" s="665"/>
      <c r="P62" s="665"/>
    </row>
    <row r="63" spans="1:16">
      <c r="A63" s="678"/>
      <c r="B63" s="678"/>
      <c r="C63" s="678"/>
      <c r="D63" s="678"/>
      <c r="E63" s="678"/>
      <c r="F63" s="678"/>
      <c r="G63" s="678"/>
      <c r="H63" s="678"/>
      <c r="I63" s="678"/>
      <c r="J63" s="678"/>
      <c r="K63" s="678"/>
      <c r="L63" s="678"/>
      <c r="M63" s="678"/>
      <c r="N63" s="678"/>
      <c r="O63" s="678"/>
      <c r="P63" s="678"/>
    </row>
    <row r="64" spans="1:16">
      <c r="A64" s="186"/>
      <c r="B64" s="186"/>
      <c r="C64" s="186"/>
      <c r="D64" s="186"/>
      <c r="E64" s="186"/>
      <c r="F64" s="186"/>
      <c r="G64" s="186"/>
      <c r="H64" s="186"/>
      <c r="I64" s="186"/>
      <c r="J64" s="186"/>
      <c r="K64" s="186"/>
      <c r="L64" s="186"/>
      <c r="M64" s="186"/>
      <c r="N64" s="186"/>
      <c r="O64" s="186"/>
      <c r="P64" s="186"/>
    </row>
    <row r="65" spans="1:16">
      <c r="A65" s="194"/>
      <c r="B65" s="195"/>
      <c r="C65" s="195"/>
      <c r="D65" s="195"/>
      <c r="E65" s="195"/>
      <c r="F65" s="195"/>
      <c r="G65" s="195"/>
      <c r="H65" s="195"/>
      <c r="I65" s="195"/>
      <c r="J65" s="195"/>
      <c r="K65" s="195"/>
      <c r="L65" s="195"/>
      <c r="M65" s="195"/>
      <c r="N65" s="195"/>
      <c r="O65" s="195"/>
      <c r="P65" s="195"/>
    </row>
    <row r="66" spans="1:16">
      <c r="A66" s="569" t="s">
        <v>324</v>
      </c>
      <c r="B66" s="570"/>
      <c r="C66" s="570" t="s">
        <v>418</v>
      </c>
      <c r="D66" s="570"/>
      <c r="E66" s="570"/>
      <c r="F66" s="571"/>
      <c r="G66" s="186"/>
      <c r="H66" s="572"/>
      <c r="I66" s="573"/>
      <c r="J66" s="573"/>
      <c r="K66" s="573"/>
      <c r="L66" s="573"/>
      <c r="M66" s="573"/>
      <c r="N66" s="573"/>
      <c r="O66" s="574"/>
      <c r="P66" s="186"/>
    </row>
    <row r="67" spans="1:16">
      <c r="A67" s="569" t="s">
        <v>326</v>
      </c>
      <c r="B67" s="570"/>
      <c r="C67" s="581">
        <v>44126</v>
      </c>
      <c r="D67" s="581"/>
      <c r="E67" s="581"/>
      <c r="F67" s="582"/>
      <c r="G67" s="186"/>
      <c r="H67" s="575"/>
      <c r="I67" s="576"/>
      <c r="J67" s="576"/>
      <c r="K67" s="576"/>
      <c r="L67" s="576"/>
      <c r="M67" s="576"/>
      <c r="N67" s="576"/>
      <c r="O67" s="577"/>
      <c r="P67" s="186"/>
    </row>
    <row r="68" spans="1:16">
      <c r="A68" s="569" t="s">
        <v>327</v>
      </c>
      <c r="B68" s="570"/>
      <c r="C68" s="583">
        <v>0.2902777777777778</v>
      </c>
      <c r="D68" s="570"/>
      <c r="E68" s="570"/>
      <c r="F68" s="571"/>
      <c r="G68" s="196"/>
      <c r="H68" s="575"/>
      <c r="I68" s="576"/>
      <c r="J68" s="576"/>
      <c r="K68" s="576"/>
      <c r="L68" s="576"/>
      <c r="M68" s="576"/>
      <c r="N68" s="576"/>
      <c r="O68" s="577"/>
      <c r="P68" s="186"/>
    </row>
    <row r="69" spans="1:16">
      <c r="A69" s="569" t="s">
        <v>328</v>
      </c>
      <c r="B69" s="570"/>
      <c r="C69" s="601" t="s">
        <v>329</v>
      </c>
      <c r="D69" s="601"/>
      <c r="E69" s="601"/>
      <c r="F69" s="602"/>
      <c r="G69" s="186"/>
      <c r="H69" s="575"/>
      <c r="I69" s="576"/>
      <c r="J69" s="576"/>
      <c r="K69" s="576"/>
      <c r="L69" s="576"/>
      <c r="M69" s="576"/>
      <c r="N69" s="576"/>
      <c r="O69" s="577"/>
      <c r="P69" s="186"/>
    </row>
    <row r="70" spans="1:16" ht="15" customHeight="1">
      <c r="A70" s="585" t="s">
        <v>330</v>
      </c>
      <c r="B70" s="586"/>
      <c r="C70" s="586"/>
      <c r="D70" s="586"/>
      <c r="E70" s="586"/>
      <c r="F70" s="587"/>
      <c r="G70" s="186"/>
      <c r="H70" s="575"/>
      <c r="I70" s="576"/>
      <c r="J70" s="576"/>
      <c r="K70" s="576"/>
      <c r="L70" s="576"/>
      <c r="M70" s="576"/>
      <c r="N70" s="576"/>
      <c r="O70" s="577"/>
      <c r="P70" s="186"/>
    </row>
    <row r="71" spans="1:16" ht="14.25" customHeight="1">
      <c r="A71" s="679" t="s">
        <v>419</v>
      </c>
      <c r="B71" s="679"/>
      <c r="C71" s="679"/>
      <c r="D71" s="679"/>
      <c r="E71" s="679"/>
      <c r="F71" s="679"/>
      <c r="G71" s="197"/>
      <c r="H71" s="575"/>
      <c r="I71" s="576"/>
      <c r="J71" s="576"/>
      <c r="K71" s="576"/>
      <c r="L71" s="576"/>
      <c r="M71" s="576"/>
      <c r="N71" s="576"/>
      <c r="O71" s="577"/>
      <c r="P71" s="186"/>
    </row>
    <row r="72" spans="1:16">
      <c r="A72" s="679"/>
      <c r="B72" s="679"/>
      <c r="C72" s="679"/>
      <c r="D72" s="679"/>
      <c r="E72" s="679"/>
      <c r="F72" s="679"/>
      <c r="G72" s="186"/>
      <c r="H72" s="575"/>
      <c r="I72" s="576"/>
      <c r="J72" s="576"/>
      <c r="K72" s="576"/>
      <c r="L72" s="576"/>
      <c r="M72" s="576"/>
      <c r="N72" s="576"/>
      <c r="O72" s="577"/>
      <c r="P72" s="186"/>
    </row>
    <row r="73" spans="1:16">
      <c r="A73" s="679"/>
      <c r="B73" s="679"/>
      <c r="C73" s="679"/>
      <c r="D73" s="679"/>
      <c r="E73" s="679"/>
      <c r="F73" s="679"/>
      <c r="G73" s="186"/>
      <c r="H73" s="575"/>
      <c r="I73" s="576"/>
      <c r="J73" s="576"/>
      <c r="K73" s="576"/>
      <c r="L73" s="576"/>
      <c r="M73" s="576"/>
      <c r="N73" s="576"/>
      <c r="O73" s="577"/>
      <c r="P73" s="186"/>
    </row>
    <row r="74" spans="1:16">
      <c r="A74" s="679"/>
      <c r="B74" s="679"/>
      <c r="C74" s="679"/>
      <c r="D74" s="679"/>
      <c r="E74" s="679"/>
      <c r="F74" s="679"/>
      <c r="G74" s="186"/>
      <c r="H74" s="575"/>
      <c r="I74" s="576"/>
      <c r="J74" s="576"/>
      <c r="K74" s="576"/>
      <c r="L74" s="576"/>
      <c r="M74" s="576"/>
      <c r="N74" s="576"/>
      <c r="O74" s="577"/>
      <c r="P74" s="186"/>
    </row>
    <row r="75" spans="1:16">
      <c r="A75" s="679"/>
      <c r="B75" s="679"/>
      <c r="C75" s="679"/>
      <c r="D75" s="679"/>
      <c r="E75" s="679"/>
      <c r="F75" s="679"/>
      <c r="G75" s="186"/>
      <c r="H75" s="575"/>
      <c r="I75" s="576"/>
      <c r="J75" s="576"/>
      <c r="K75" s="576"/>
      <c r="L75" s="576"/>
      <c r="M75" s="576"/>
      <c r="N75" s="576"/>
      <c r="O75" s="577"/>
      <c r="P75" s="186"/>
    </row>
    <row r="76" spans="1:16">
      <c r="A76" s="679"/>
      <c r="B76" s="679"/>
      <c r="C76" s="679"/>
      <c r="D76" s="679"/>
      <c r="E76" s="679"/>
      <c r="F76" s="679"/>
      <c r="G76" s="186"/>
      <c r="H76" s="575"/>
      <c r="I76" s="576"/>
      <c r="J76" s="576"/>
      <c r="K76" s="576"/>
      <c r="L76" s="576"/>
      <c r="M76" s="576"/>
      <c r="N76" s="576"/>
      <c r="O76" s="577"/>
      <c r="P76" s="186"/>
    </row>
    <row r="77" spans="1:16">
      <c r="A77" s="679"/>
      <c r="B77" s="679"/>
      <c r="C77" s="679"/>
      <c r="D77" s="679"/>
      <c r="E77" s="679"/>
      <c r="F77" s="679"/>
      <c r="G77" s="186"/>
      <c r="H77" s="575"/>
      <c r="I77" s="576"/>
      <c r="J77" s="576"/>
      <c r="K77" s="576"/>
      <c r="L77" s="576"/>
      <c r="M77" s="576"/>
      <c r="N77" s="576"/>
      <c r="O77" s="577"/>
      <c r="P77" s="186"/>
    </row>
    <row r="78" spans="1:16">
      <c r="A78" s="679"/>
      <c r="B78" s="679"/>
      <c r="C78" s="679"/>
      <c r="D78" s="679"/>
      <c r="E78" s="679"/>
      <c r="F78" s="679"/>
      <c r="G78" s="186"/>
      <c r="H78" s="578"/>
      <c r="I78" s="579"/>
      <c r="J78" s="579"/>
      <c r="K78" s="579"/>
      <c r="L78" s="579"/>
      <c r="M78" s="579"/>
      <c r="N78" s="579"/>
      <c r="O78" s="580"/>
      <c r="P78" s="186"/>
    </row>
    <row r="79" spans="1:16">
      <c r="A79" s="198"/>
      <c r="B79" s="199"/>
      <c r="C79" s="199"/>
      <c r="D79" s="200"/>
      <c r="E79" s="200"/>
      <c r="F79" s="200"/>
      <c r="G79" s="200"/>
      <c r="H79" s="200"/>
      <c r="I79" s="200"/>
      <c r="J79" s="200"/>
      <c r="K79" s="200"/>
      <c r="L79" s="200"/>
      <c r="M79" s="200"/>
      <c r="N79" s="200"/>
      <c r="O79" s="200"/>
      <c r="P79" s="200"/>
    </row>
    <row r="80" spans="1:16">
      <c r="A80" s="201"/>
      <c r="B80" s="201"/>
      <c r="C80" s="201"/>
      <c r="D80" s="201"/>
      <c r="E80" s="201"/>
      <c r="F80" s="201"/>
      <c r="G80" s="201"/>
      <c r="H80" s="201"/>
      <c r="I80" s="201"/>
      <c r="J80" s="201"/>
      <c r="K80" s="201"/>
      <c r="L80" s="201"/>
      <c r="M80" s="201"/>
      <c r="N80" s="201"/>
      <c r="O80" s="201"/>
      <c r="P80" s="194"/>
    </row>
    <row r="81" spans="1:16">
      <c r="A81" s="569" t="s">
        <v>324</v>
      </c>
      <c r="B81" s="570"/>
      <c r="C81" s="570" t="s">
        <v>400</v>
      </c>
      <c r="D81" s="570"/>
      <c r="E81" s="570"/>
      <c r="F81" s="571"/>
      <c r="G81" s="186"/>
      <c r="H81" s="572"/>
      <c r="I81" s="573"/>
      <c r="J81" s="573"/>
      <c r="K81" s="573"/>
      <c r="L81" s="573"/>
      <c r="M81" s="573"/>
      <c r="N81" s="573"/>
      <c r="O81" s="574"/>
      <c r="P81" s="186"/>
    </row>
    <row r="82" spans="1:16">
      <c r="A82" s="569" t="s">
        <v>326</v>
      </c>
      <c r="B82" s="570"/>
      <c r="C82" s="581">
        <v>44123</v>
      </c>
      <c r="D82" s="581"/>
      <c r="E82" s="581"/>
      <c r="F82" s="582"/>
      <c r="G82" s="186"/>
      <c r="H82" s="575"/>
      <c r="I82" s="576"/>
      <c r="J82" s="576"/>
      <c r="K82" s="576"/>
      <c r="L82" s="576"/>
      <c r="M82" s="576"/>
      <c r="N82" s="576"/>
      <c r="O82" s="577"/>
      <c r="P82" s="186"/>
    </row>
    <row r="83" spans="1:16">
      <c r="A83" s="569" t="s">
        <v>327</v>
      </c>
      <c r="B83" s="570"/>
      <c r="C83" s="583" t="s">
        <v>420</v>
      </c>
      <c r="D83" s="570"/>
      <c r="E83" s="570"/>
      <c r="F83" s="571"/>
      <c r="G83" s="196"/>
      <c r="H83" s="575"/>
      <c r="I83" s="576"/>
      <c r="J83" s="576"/>
      <c r="K83" s="576"/>
      <c r="L83" s="576"/>
      <c r="M83" s="576"/>
      <c r="N83" s="576"/>
      <c r="O83" s="577"/>
      <c r="P83" s="186"/>
    </row>
    <row r="84" spans="1:16">
      <c r="A84" s="569" t="s">
        <v>328</v>
      </c>
      <c r="B84" s="570"/>
      <c r="C84" s="601" t="s">
        <v>329</v>
      </c>
      <c r="D84" s="601"/>
      <c r="E84" s="601"/>
      <c r="F84" s="602"/>
      <c r="G84" s="186"/>
      <c r="H84" s="575"/>
      <c r="I84" s="576"/>
      <c r="J84" s="576"/>
      <c r="K84" s="576"/>
      <c r="L84" s="576"/>
      <c r="M84" s="576"/>
      <c r="N84" s="576"/>
      <c r="O84" s="577"/>
      <c r="P84" s="186"/>
    </row>
    <row r="85" spans="1:16" ht="15" customHeight="1">
      <c r="A85" s="585" t="s">
        <v>330</v>
      </c>
      <c r="B85" s="586"/>
      <c r="C85" s="586"/>
      <c r="D85" s="586"/>
      <c r="E85" s="586"/>
      <c r="F85" s="587"/>
      <c r="G85" s="186"/>
      <c r="H85" s="575"/>
      <c r="I85" s="576"/>
      <c r="J85" s="576"/>
      <c r="K85" s="576"/>
      <c r="L85" s="576"/>
      <c r="M85" s="576"/>
      <c r="N85" s="576"/>
      <c r="O85" s="577"/>
      <c r="P85" s="186"/>
    </row>
    <row r="86" spans="1:16" ht="14.25" customHeight="1">
      <c r="A86" s="679" t="s">
        <v>399</v>
      </c>
      <c r="B86" s="679"/>
      <c r="C86" s="679"/>
      <c r="D86" s="679"/>
      <c r="E86" s="679"/>
      <c r="F86" s="679"/>
      <c r="G86" s="197"/>
      <c r="H86" s="575"/>
      <c r="I86" s="576"/>
      <c r="J86" s="576"/>
      <c r="K86" s="576"/>
      <c r="L86" s="576"/>
      <c r="M86" s="576"/>
      <c r="N86" s="576"/>
      <c r="O86" s="577"/>
      <c r="P86" s="186"/>
    </row>
    <row r="87" spans="1:16">
      <c r="A87" s="679"/>
      <c r="B87" s="679"/>
      <c r="C87" s="679"/>
      <c r="D87" s="679"/>
      <c r="E87" s="679"/>
      <c r="F87" s="679"/>
      <c r="G87" s="186"/>
      <c r="H87" s="575"/>
      <c r="I87" s="576"/>
      <c r="J87" s="576"/>
      <c r="K87" s="576"/>
      <c r="L87" s="576"/>
      <c r="M87" s="576"/>
      <c r="N87" s="576"/>
      <c r="O87" s="577"/>
      <c r="P87" s="186"/>
    </row>
    <row r="88" spans="1:16">
      <c r="A88" s="679"/>
      <c r="B88" s="679"/>
      <c r="C88" s="679"/>
      <c r="D88" s="679"/>
      <c r="E88" s="679"/>
      <c r="F88" s="679"/>
      <c r="G88" s="186"/>
      <c r="H88" s="575"/>
      <c r="I88" s="576"/>
      <c r="J88" s="576"/>
      <c r="K88" s="576"/>
      <c r="L88" s="576"/>
      <c r="M88" s="576"/>
      <c r="N88" s="576"/>
      <c r="O88" s="577"/>
      <c r="P88" s="186"/>
    </row>
    <row r="89" spans="1:16">
      <c r="A89" s="679"/>
      <c r="B89" s="679"/>
      <c r="C89" s="679"/>
      <c r="D89" s="679"/>
      <c r="E89" s="679"/>
      <c r="F89" s="679"/>
      <c r="G89" s="186"/>
      <c r="H89" s="575"/>
      <c r="I89" s="576"/>
      <c r="J89" s="576"/>
      <c r="K89" s="576"/>
      <c r="L89" s="576"/>
      <c r="M89" s="576"/>
      <c r="N89" s="576"/>
      <c r="O89" s="577"/>
      <c r="P89" s="186"/>
    </row>
    <row r="90" spans="1:16">
      <c r="A90" s="679"/>
      <c r="B90" s="679"/>
      <c r="C90" s="679"/>
      <c r="D90" s="679"/>
      <c r="E90" s="679"/>
      <c r="F90" s="679"/>
      <c r="G90" s="186"/>
      <c r="H90" s="575"/>
      <c r="I90" s="576"/>
      <c r="J90" s="576"/>
      <c r="K90" s="576"/>
      <c r="L90" s="576"/>
      <c r="M90" s="576"/>
      <c r="N90" s="576"/>
      <c r="O90" s="577"/>
      <c r="P90" s="186"/>
    </row>
    <row r="91" spans="1:16">
      <c r="A91" s="679"/>
      <c r="B91" s="679"/>
      <c r="C91" s="679"/>
      <c r="D91" s="679"/>
      <c r="E91" s="679"/>
      <c r="F91" s="679"/>
      <c r="G91" s="186"/>
      <c r="H91" s="575"/>
      <c r="I91" s="576"/>
      <c r="J91" s="576"/>
      <c r="K91" s="576"/>
      <c r="L91" s="576"/>
      <c r="M91" s="576"/>
      <c r="N91" s="576"/>
      <c r="O91" s="577"/>
      <c r="P91" s="186"/>
    </row>
    <row r="92" spans="1:16">
      <c r="A92" s="679"/>
      <c r="B92" s="679"/>
      <c r="C92" s="679"/>
      <c r="D92" s="679"/>
      <c r="E92" s="679"/>
      <c r="F92" s="679"/>
      <c r="G92" s="186"/>
      <c r="H92" s="575"/>
      <c r="I92" s="576"/>
      <c r="J92" s="576"/>
      <c r="K92" s="576"/>
      <c r="L92" s="576"/>
      <c r="M92" s="576"/>
      <c r="N92" s="576"/>
      <c r="O92" s="577"/>
      <c r="P92" s="186"/>
    </row>
    <row r="93" spans="1:16">
      <c r="A93" s="679"/>
      <c r="B93" s="679"/>
      <c r="C93" s="679"/>
      <c r="D93" s="679"/>
      <c r="E93" s="679"/>
      <c r="F93" s="679"/>
      <c r="G93" s="186"/>
      <c r="H93" s="578"/>
      <c r="I93" s="579"/>
      <c r="J93" s="579"/>
      <c r="K93" s="579"/>
      <c r="L93" s="579"/>
      <c r="M93" s="579"/>
      <c r="N93" s="579"/>
      <c r="O93" s="580"/>
      <c r="P93" s="186"/>
    </row>
    <row r="94" spans="1:16">
      <c r="A94" s="198"/>
      <c r="B94" s="199"/>
      <c r="C94" s="199"/>
      <c r="D94" s="200"/>
      <c r="E94" s="200"/>
      <c r="F94" s="200"/>
      <c r="G94" s="200"/>
      <c r="H94" s="200"/>
      <c r="I94" s="200"/>
      <c r="J94" s="200"/>
      <c r="K94" s="200"/>
      <c r="L94" s="200"/>
      <c r="M94" s="200"/>
      <c r="N94" s="200"/>
      <c r="O94" s="200"/>
      <c r="P94" s="200"/>
    </row>
    <row r="95" spans="1:16">
      <c r="A95" s="202"/>
      <c r="B95" s="202"/>
      <c r="C95" s="202"/>
      <c r="D95" s="203"/>
      <c r="E95" s="203"/>
      <c r="F95" s="203"/>
      <c r="G95" s="203"/>
      <c r="H95" s="203"/>
      <c r="I95" s="203"/>
      <c r="J95" s="204"/>
      <c r="K95" s="205"/>
      <c r="L95" s="205"/>
      <c r="M95" s="205"/>
      <c r="N95" s="205"/>
      <c r="O95" s="205"/>
      <c r="P95" s="205"/>
    </row>
    <row r="96" spans="1:16">
      <c r="A96" s="680" t="s">
        <v>332</v>
      </c>
      <c r="B96" s="680"/>
      <c r="C96" s="680"/>
      <c r="D96" s="680"/>
      <c r="E96" s="680" t="s">
        <v>333</v>
      </c>
      <c r="F96" s="680"/>
      <c r="G96" s="680"/>
      <c r="H96" s="680"/>
      <c r="I96" s="680"/>
      <c r="J96" s="680" t="s">
        <v>334</v>
      </c>
      <c r="K96" s="680"/>
      <c r="L96" s="680"/>
      <c r="M96" s="680"/>
      <c r="N96" s="680"/>
      <c r="O96" s="680"/>
      <c r="P96" s="680"/>
    </row>
    <row r="97" spans="1:16" ht="14.25" customHeight="1">
      <c r="A97" s="226" t="s">
        <v>335</v>
      </c>
      <c r="B97" s="652" t="s">
        <v>397</v>
      </c>
      <c r="C97" s="653"/>
      <c r="D97" s="653"/>
      <c r="E97" s="226" t="s">
        <v>335</v>
      </c>
      <c r="F97" s="654" t="s">
        <v>336</v>
      </c>
      <c r="G97" s="654"/>
      <c r="H97" s="654"/>
      <c r="I97" s="654"/>
      <c r="J97" s="655" t="s">
        <v>335</v>
      </c>
      <c r="K97" s="655"/>
      <c r="L97" s="655"/>
      <c r="M97" s="654"/>
      <c r="N97" s="654"/>
      <c r="O97" s="654"/>
      <c r="P97" s="654"/>
    </row>
    <row r="98" spans="1:16">
      <c r="A98" s="226" t="s">
        <v>337</v>
      </c>
      <c r="B98" s="654" t="s">
        <v>398</v>
      </c>
      <c r="C98" s="654"/>
      <c r="D98" s="654"/>
      <c r="E98" s="226" t="s">
        <v>337</v>
      </c>
      <c r="F98" s="654" t="s">
        <v>338</v>
      </c>
      <c r="G98" s="654"/>
      <c r="H98" s="654"/>
      <c r="I98" s="654"/>
      <c r="J98" s="655" t="s">
        <v>337</v>
      </c>
      <c r="K98" s="655"/>
      <c r="L98" s="655"/>
      <c r="M98" s="654"/>
      <c r="N98" s="654"/>
      <c r="O98" s="654"/>
      <c r="P98" s="654"/>
    </row>
    <row r="99" spans="1:16">
      <c r="A99" s="226" t="s">
        <v>339</v>
      </c>
      <c r="B99" s="652"/>
      <c r="C99" s="653"/>
      <c r="D99" s="653"/>
      <c r="E99" s="226" t="s">
        <v>339</v>
      </c>
      <c r="F99" s="654"/>
      <c r="G99" s="654"/>
      <c r="H99" s="654"/>
      <c r="I99" s="654"/>
      <c r="J99" s="655" t="s">
        <v>339</v>
      </c>
      <c r="K99" s="655"/>
      <c r="L99" s="655"/>
      <c r="M99" s="656"/>
      <c r="N99" s="656"/>
      <c r="O99" s="656"/>
      <c r="P99" s="656"/>
    </row>
    <row r="101" spans="1:16" ht="14.25" customHeight="1">
      <c r="A101" s="674"/>
      <c r="B101" s="674"/>
      <c r="C101" s="674"/>
      <c r="D101" s="674"/>
      <c r="E101" s="675" t="s">
        <v>5</v>
      </c>
      <c r="F101" s="675"/>
      <c r="G101" s="675"/>
      <c r="H101" s="675"/>
      <c r="I101" s="675"/>
      <c r="J101" s="675"/>
      <c r="K101" s="675"/>
      <c r="L101" s="675"/>
      <c r="M101" s="667" t="s">
        <v>6</v>
      </c>
      <c r="N101" s="667"/>
      <c r="O101" s="668" t="s">
        <v>310</v>
      </c>
      <c r="P101" s="668"/>
    </row>
    <row r="102" spans="1:16" ht="14.25" customHeight="1">
      <c r="A102" s="674"/>
      <c r="B102" s="674"/>
      <c r="C102" s="674"/>
      <c r="D102" s="674"/>
      <c r="E102" s="676" t="s">
        <v>311</v>
      </c>
      <c r="F102" s="676"/>
      <c r="G102" s="676"/>
      <c r="H102" s="676"/>
      <c r="I102" s="676"/>
      <c r="J102" s="676"/>
      <c r="K102" s="676"/>
      <c r="L102" s="676"/>
      <c r="M102" s="667" t="s">
        <v>9</v>
      </c>
      <c r="N102" s="667"/>
      <c r="O102" s="668">
        <v>4</v>
      </c>
      <c r="P102" s="668"/>
    </row>
    <row r="103" spans="1:16" ht="14.25" customHeight="1">
      <c r="A103" s="674"/>
      <c r="B103" s="674"/>
      <c r="C103" s="674"/>
      <c r="D103" s="674"/>
      <c r="E103" s="676"/>
      <c r="F103" s="676"/>
      <c r="G103" s="676"/>
      <c r="H103" s="676"/>
      <c r="I103" s="676"/>
      <c r="J103" s="676"/>
      <c r="K103" s="676"/>
      <c r="L103" s="676"/>
      <c r="M103" s="667" t="s">
        <v>312</v>
      </c>
      <c r="N103" s="667"/>
      <c r="O103" s="666">
        <v>40313</v>
      </c>
      <c r="P103" s="666"/>
    </row>
    <row r="104" spans="1:16" ht="24" customHeight="1">
      <c r="A104" s="674"/>
      <c r="B104" s="674"/>
      <c r="C104" s="674"/>
      <c r="D104" s="674"/>
      <c r="E104" s="676"/>
      <c r="F104" s="676"/>
      <c r="G104" s="676"/>
      <c r="H104" s="676"/>
      <c r="I104" s="676"/>
      <c r="J104" s="676"/>
      <c r="K104" s="676"/>
      <c r="L104" s="676"/>
      <c r="M104" s="667" t="s">
        <v>313</v>
      </c>
      <c r="N104" s="667"/>
      <c r="O104" s="666">
        <v>42262</v>
      </c>
      <c r="P104" s="666"/>
    </row>
    <row r="105" spans="1:16" ht="14.25" customHeight="1">
      <c r="A105" s="674"/>
      <c r="B105" s="674"/>
      <c r="C105" s="674"/>
      <c r="D105" s="674"/>
      <c r="E105" s="676"/>
      <c r="F105" s="676"/>
      <c r="G105" s="676"/>
      <c r="H105" s="676"/>
      <c r="I105" s="676"/>
      <c r="J105" s="676"/>
      <c r="K105" s="676"/>
      <c r="L105" s="676"/>
      <c r="M105" s="667" t="s">
        <v>314</v>
      </c>
      <c r="N105" s="667"/>
      <c r="O105" s="668" t="s">
        <v>315</v>
      </c>
      <c r="P105" s="668"/>
    </row>
    <row r="106" spans="1:16">
      <c r="A106" s="186"/>
      <c r="B106" s="186"/>
      <c r="C106" s="186"/>
      <c r="D106" s="186"/>
      <c r="E106" s="186"/>
      <c r="F106" s="186"/>
      <c r="G106" s="186"/>
      <c r="H106" s="186"/>
      <c r="I106" s="186"/>
      <c r="J106" s="186"/>
      <c r="K106" s="186"/>
      <c r="L106" s="186"/>
      <c r="M106" s="186"/>
      <c r="N106" s="186"/>
      <c r="O106" s="186"/>
      <c r="P106" s="186"/>
    </row>
    <row r="107" spans="1:16">
      <c r="A107" s="603" t="s">
        <v>95</v>
      </c>
      <c r="B107" s="604"/>
      <c r="C107" s="605"/>
      <c r="D107" s="606">
        <v>44135</v>
      </c>
      <c r="E107" s="607"/>
      <c r="F107" s="607"/>
      <c r="G107" s="607"/>
      <c r="H107" s="607"/>
      <c r="I107" s="608"/>
      <c r="J107" s="187"/>
      <c r="K107" s="187"/>
      <c r="L107" s="187"/>
      <c r="M107" s="187"/>
      <c r="N107" s="187"/>
      <c r="O107" s="187"/>
      <c r="P107" s="187"/>
    </row>
    <row r="108" spans="1:16">
      <c r="A108" s="681" t="s">
        <v>316</v>
      </c>
      <c r="B108" s="681"/>
      <c r="C108" s="681"/>
      <c r="D108" s="673" t="s">
        <v>317</v>
      </c>
      <c r="E108" s="673"/>
      <c r="F108" s="673"/>
      <c r="G108" s="673"/>
      <c r="H108" s="673"/>
      <c r="I108" s="673"/>
      <c r="J108" s="673"/>
      <c r="K108" s="673"/>
      <c r="L108" s="673"/>
      <c r="M108" s="673"/>
      <c r="N108" s="673"/>
      <c r="O108" s="188"/>
      <c r="P108" s="187"/>
    </row>
    <row r="109" spans="1:16">
      <c r="A109" s="189"/>
      <c r="B109" s="189"/>
      <c r="C109" s="189"/>
      <c r="D109" s="187"/>
      <c r="E109" s="187"/>
      <c r="F109" s="187"/>
      <c r="G109" s="187"/>
      <c r="H109" s="187"/>
      <c r="I109" s="187"/>
      <c r="J109" s="187"/>
      <c r="K109" s="187"/>
      <c r="L109" s="187"/>
      <c r="M109" s="187"/>
      <c r="N109" s="187"/>
      <c r="O109" s="187"/>
      <c r="P109" s="187"/>
    </row>
    <row r="110" spans="1:16" ht="27" customHeight="1">
      <c r="A110" s="662" t="s">
        <v>318</v>
      </c>
      <c r="B110" s="662"/>
      <c r="C110" s="617" t="s">
        <v>319</v>
      </c>
      <c r="D110" s="618"/>
      <c r="E110" s="618"/>
      <c r="F110" s="618"/>
      <c r="G110" s="234" t="s">
        <v>320</v>
      </c>
      <c r="H110" s="663" t="s">
        <v>321</v>
      </c>
      <c r="I110" s="663"/>
      <c r="J110" s="685" t="s">
        <v>320</v>
      </c>
      <c r="K110" s="686"/>
      <c r="L110" s="218" t="s">
        <v>322</v>
      </c>
      <c r="M110" s="191"/>
      <c r="N110" s="192" t="s">
        <v>323</v>
      </c>
      <c r="O110" s="193"/>
      <c r="P110" s="187"/>
    </row>
    <row r="111" spans="1:16">
      <c r="A111" s="187"/>
      <c r="B111" s="187"/>
      <c r="C111" s="187"/>
      <c r="D111" s="187"/>
      <c r="E111" s="187"/>
      <c r="F111" s="664"/>
      <c r="G111" s="664"/>
      <c r="H111" s="664"/>
      <c r="I111" s="664"/>
      <c r="J111" s="187"/>
      <c r="K111" s="187"/>
      <c r="L111" s="187"/>
      <c r="M111" s="187"/>
      <c r="N111" s="187"/>
      <c r="O111" s="187"/>
      <c r="P111" s="187"/>
    </row>
    <row r="112" spans="1:16">
      <c r="A112" s="665"/>
      <c r="B112" s="665"/>
      <c r="C112" s="665"/>
      <c r="D112" s="665"/>
      <c r="E112" s="665"/>
      <c r="F112" s="665"/>
      <c r="G112" s="665"/>
      <c r="H112" s="665"/>
      <c r="I112" s="665"/>
      <c r="J112" s="665"/>
      <c r="K112" s="665"/>
      <c r="L112" s="665"/>
      <c r="M112" s="665"/>
      <c r="N112" s="665"/>
      <c r="O112" s="665"/>
      <c r="P112" s="665"/>
    </row>
    <row r="113" spans="1:16">
      <c r="A113" s="678"/>
      <c r="B113" s="678"/>
      <c r="C113" s="678"/>
      <c r="D113" s="678"/>
      <c r="E113" s="678"/>
      <c r="F113" s="678"/>
      <c r="G113" s="678"/>
      <c r="H113" s="678"/>
      <c r="I113" s="678"/>
      <c r="J113" s="678"/>
      <c r="K113" s="678"/>
      <c r="L113" s="678"/>
      <c r="M113" s="678"/>
      <c r="N113" s="678"/>
      <c r="O113" s="678"/>
      <c r="P113" s="678"/>
    </row>
    <row r="114" spans="1:16">
      <c r="A114" s="186"/>
      <c r="B114" s="186"/>
      <c r="C114" s="186"/>
      <c r="D114" s="186"/>
      <c r="E114" s="186"/>
      <c r="F114" s="186"/>
      <c r="G114" s="186"/>
      <c r="H114" s="186"/>
      <c r="I114" s="186"/>
      <c r="J114" s="186"/>
      <c r="K114" s="186"/>
      <c r="L114" s="186"/>
      <c r="M114" s="186"/>
      <c r="N114" s="186"/>
      <c r="O114" s="186"/>
      <c r="P114" s="186"/>
    </row>
    <row r="115" spans="1:16">
      <c r="A115" s="194"/>
      <c r="B115" s="195"/>
      <c r="C115" s="195"/>
      <c r="D115" s="195"/>
      <c r="E115" s="195"/>
      <c r="F115" s="195"/>
      <c r="G115" s="195"/>
      <c r="H115" s="195"/>
      <c r="I115" s="195"/>
      <c r="J115" s="195"/>
      <c r="K115" s="195"/>
      <c r="L115" s="195"/>
      <c r="M115" s="195"/>
      <c r="N115" s="195"/>
      <c r="O115" s="195"/>
      <c r="P115" s="195"/>
    </row>
    <row r="116" spans="1:16" ht="31.5" customHeight="1">
      <c r="A116" s="569" t="s">
        <v>324</v>
      </c>
      <c r="B116" s="570"/>
      <c r="C116" s="660" t="s">
        <v>422</v>
      </c>
      <c r="D116" s="660"/>
      <c r="E116" s="660"/>
      <c r="F116" s="661"/>
      <c r="G116" s="186"/>
      <c r="H116" s="572"/>
      <c r="I116" s="573"/>
      <c r="J116" s="573"/>
      <c r="K116" s="573"/>
      <c r="L116" s="573"/>
      <c r="M116" s="573"/>
      <c r="N116" s="573"/>
      <c r="O116" s="574"/>
      <c r="P116" s="186"/>
    </row>
    <row r="117" spans="1:16">
      <c r="A117" s="569" t="s">
        <v>326</v>
      </c>
      <c r="B117" s="570"/>
      <c r="C117" s="581">
        <v>44130</v>
      </c>
      <c r="D117" s="581"/>
      <c r="E117" s="581"/>
      <c r="F117" s="582"/>
      <c r="G117" s="186"/>
      <c r="H117" s="575"/>
      <c r="I117" s="576"/>
      <c r="J117" s="576"/>
      <c r="K117" s="576"/>
      <c r="L117" s="576"/>
      <c r="M117" s="576"/>
      <c r="N117" s="576"/>
      <c r="O117" s="577"/>
      <c r="P117" s="186"/>
    </row>
    <row r="118" spans="1:16">
      <c r="A118" s="569" t="s">
        <v>327</v>
      </c>
      <c r="B118" s="570"/>
      <c r="C118" s="583">
        <v>0.34027777777777773</v>
      </c>
      <c r="D118" s="570"/>
      <c r="E118" s="570"/>
      <c r="F118" s="571"/>
      <c r="G118" s="196"/>
      <c r="H118" s="575"/>
      <c r="I118" s="576"/>
      <c r="J118" s="576"/>
      <c r="K118" s="576"/>
      <c r="L118" s="576"/>
      <c r="M118" s="576"/>
      <c r="N118" s="576"/>
      <c r="O118" s="577"/>
      <c r="P118" s="186"/>
    </row>
    <row r="119" spans="1:16">
      <c r="A119" s="569" t="s">
        <v>328</v>
      </c>
      <c r="B119" s="570"/>
      <c r="C119" s="601" t="s">
        <v>343</v>
      </c>
      <c r="D119" s="601"/>
      <c r="E119" s="601"/>
      <c r="F119" s="602"/>
      <c r="G119" s="186"/>
      <c r="H119" s="575"/>
      <c r="I119" s="576"/>
      <c r="J119" s="576"/>
      <c r="K119" s="576"/>
      <c r="L119" s="576"/>
      <c r="M119" s="576"/>
      <c r="N119" s="576"/>
      <c r="O119" s="577"/>
      <c r="P119" s="186"/>
    </row>
    <row r="120" spans="1:16" ht="15" customHeight="1">
      <c r="A120" s="585" t="s">
        <v>330</v>
      </c>
      <c r="B120" s="586"/>
      <c r="C120" s="586"/>
      <c r="D120" s="586"/>
      <c r="E120" s="586"/>
      <c r="F120" s="587"/>
      <c r="G120" s="186"/>
      <c r="H120" s="575"/>
      <c r="I120" s="576"/>
      <c r="J120" s="576"/>
      <c r="K120" s="576"/>
      <c r="L120" s="576"/>
      <c r="M120" s="576"/>
      <c r="N120" s="576"/>
      <c r="O120" s="577"/>
      <c r="P120" s="186"/>
    </row>
    <row r="121" spans="1:16" ht="14.25" customHeight="1">
      <c r="A121" s="687" t="s">
        <v>421</v>
      </c>
      <c r="B121" s="687"/>
      <c r="C121" s="687"/>
      <c r="D121" s="687"/>
      <c r="E121" s="687"/>
      <c r="F121" s="687"/>
      <c r="G121" s="197"/>
      <c r="H121" s="575"/>
      <c r="I121" s="576"/>
      <c r="J121" s="576"/>
      <c r="K121" s="576"/>
      <c r="L121" s="576"/>
      <c r="M121" s="576"/>
      <c r="N121" s="576"/>
      <c r="O121" s="577"/>
      <c r="P121" s="186"/>
    </row>
    <row r="122" spans="1:16">
      <c r="A122" s="687"/>
      <c r="B122" s="687"/>
      <c r="C122" s="687"/>
      <c r="D122" s="687"/>
      <c r="E122" s="687"/>
      <c r="F122" s="687"/>
      <c r="G122" s="186"/>
      <c r="H122" s="575"/>
      <c r="I122" s="576"/>
      <c r="J122" s="576"/>
      <c r="K122" s="576"/>
      <c r="L122" s="576"/>
      <c r="M122" s="576"/>
      <c r="N122" s="576"/>
      <c r="O122" s="577"/>
      <c r="P122" s="186"/>
    </row>
    <row r="123" spans="1:16">
      <c r="A123" s="687"/>
      <c r="B123" s="687"/>
      <c r="C123" s="687"/>
      <c r="D123" s="687"/>
      <c r="E123" s="687"/>
      <c r="F123" s="687"/>
      <c r="G123" s="186"/>
      <c r="H123" s="575"/>
      <c r="I123" s="576"/>
      <c r="J123" s="576"/>
      <c r="K123" s="576"/>
      <c r="L123" s="576"/>
      <c r="M123" s="576"/>
      <c r="N123" s="576"/>
      <c r="O123" s="577"/>
      <c r="P123" s="186"/>
    </row>
    <row r="124" spans="1:16">
      <c r="A124" s="687"/>
      <c r="B124" s="687"/>
      <c r="C124" s="687"/>
      <c r="D124" s="687"/>
      <c r="E124" s="687"/>
      <c r="F124" s="687"/>
      <c r="G124" s="186"/>
      <c r="H124" s="575"/>
      <c r="I124" s="576"/>
      <c r="J124" s="576"/>
      <c r="K124" s="576"/>
      <c r="L124" s="576"/>
      <c r="M124" s="576"/>
      <c r="N124" s="576"/>
      <c r="O124" s="577"/>
      <c r="P124" s="186"/>
    </row>
    <row r="125" spans="1:16">
      <c r="A125" s="687"/>
      <c r="B125" s="687"/>
      <c r="C125" s="687"/>
      <c r="D125" s="687"/>
      <c r="E125" s="687"/>
      <c r="F125" s="687"/>
      <c r="G125" s="186"/>
      <c r="H125" s="575"/>
      <c r="I125" s="576"/>
      <c r="J125" s="576"/>
      <c r="K125" s="576"/>
      <c r="L125" s="576"/>
      <c r="M125" s="576"/>
      <c r="N125" s="576"/>
      <c r="O125" s="577"/>
      <c r="P125" s="186"/>
    </row>
    <row r="126" spans="1:16">
      <c r="A126" s="687"/>
      <c r="B126" s="687"/>
      <c r="C126" s="687"/>
      <c r="D126" s="687"/>
      <c r="E126" s="687"/>
      <c r="F126" s="687"/>
      <c r="G126" s="186"/>
      <c r="H126" s="575"/>
      <c r="I126" s="576"/>
      <c r="J126" s="576"/>
      <c r="K126" s="576"/>
      <c r="L126" s="576"/>
      <c r="M126" s="576"/>
      <c r="N126" s="576"/>
      <c r="O126" s="577"/>
      <c r="P126" s="186"/>
    </row>
    <row r="127" spans="1:16">
      <c r="A127" s="687"/>
      <c r="B127" s="687"/>
      <c r="C127" s="687"/>
      <c r="D127" s="687"/>
      <c r="E127" s="687"/>
      <c r="F127" s="687"/>
      <c r="G127" s="186"/>
      <c r="H127" s="575"/>
      <c r="I127" s="576"/>
      <c r="J127" s="576"/>
      <c r="K127" s="576"/>
      <c r="L127" s="576"/>
      <c r="M127" s="576"/>
      <c r="N127" s="576"/>
      <c r="O127" s="577"/>
      <c r="P127" s="186"/>
    </row>
    <row r="128" spans="1:16">
      <c r="A128" s="687"/>
      <c r="B128" s="687"/>
      <c r="C128" s="687"/>
      <c r="D128" s="687"/>
      <c r="E128" s="687"/>
      <c r="F128" s="687"/>
      <c r="G128" s="186"/>
      <c r="H128" s="578"/>
      <c r="I128" s="579"/>
      <c r="J128" s="579"/>
      <c r="K128" s="579"/>
      <c r="L128" s="579"/>
      <c r="M128" s="579"/>
      <c r="N128" s="579"/>
      <c r="O128" s="580"/>
      <c r="P128" s="186"/>
    </row>
    <row r="129" spans="1:16">
      <c r="A129" s="198"/>
      <c r="B129" s="199"/>
      <c r="C129" s="199"/>
      <c r="D129" s="200"/>
      <c r="E129" s="200"/>
      <c r="F129" s="200"/>
      <c r="G129" s="200"/>
      <c r="H129" s="200"/>
      <c r="I129" s="200"/>
      <c r="J129" s="200"/>
      <c r="K129" s="200"/>
      <c r="L129" s="200"/>
      <c r="M129" s="200"/>
      <c r="N129" s="200"/>
      <c r="O129" s="200"/>
      <c r="P129" s="200"/>
    </row>
    <row r="130" spans="1:16">
      <c r="A130" s="201"/>
      <c r="B130" s="201"/>
      <c r="C130" s="201"/>
      <c r="D130" s="201"/>
      <c r="E130" s="201"/>
      <c r="F130" s="201"/>
      <c r="G130" s="201"/>
      <c r="H130" s="201"/>
      <c r="I130" s="201"/>
      <c r="J130" s="201"/>
      <c r="K130" s="201"/>
      <c r="L130" s="201"/>
      <c r="M130" s="201"/>
      <c r="N130" s="201"/>
      <c r="O130" s="201"/>
      <c r="P130" s="194"/>
    </row>
    <row r="131" spans="1:16">
      <c r="A131" s="569" t="s">
        <v>324</v>
      </c>
      <c r="B131" s="570"/>
      <c r="C131" s="570" t="str">
        <f>C116</f>
        <v>Contenedor Administrativo-Subestación.</v>
      </c>
      <c r="D131" s="570"/>
      <c r="E131" s="570"/>
      <c r="F131" s="571"/>
      <c r="G131" s="186"/>
      <c r="H131" s="572"/>
      <c r="I131" s="573"/>
      <c r="J131" s="573"/>
      <c r="K131" s="573"/>
      <c r="L131" s="573"/>
      <c r="M131" s="573"/>
      <c r="N131" s="573"/>
      <c r="O131" s="574"/>
      <c r="P131" s="186"/>
    </row>
    <row r="132" spans="1:16">
      <c r="A132" s="569" t="s">
        <v>326</v>
      </c>
      <c r="B132" s="570"/>
      <c r="C132" s="581">
        <v>44126</v>
      </c>
      <c r="D132" s="581"/>
      <c r="E132" s="581"/>
      <c r="F132" s="582"/>
      <c r="G132" s="186"/>
      <c r="H132" s="575"/>
      <c r="I132" s="576"/>
      <c r="J132" s="576"/>
      <c r="K132" s="576"/>
      <c r="L132" s="576"/>
      <c r="M132" s="576"/>
      <c r="N132" s="576"/>
      <c r="O132" s="577"/>
      <c r="P132" s="186"/>
    </row>
    <row r="133" spans="1:16">
      <c r="A133" s="569" t="s">
        <v>327</v>
      </c>
      <c r="B133" s="570"/>
      <c r="C133" s="583">
        <v>0.69097222222222221</v>
      </c>
      <c r="D133" s="570"/>
      <c r="E133" s="570"/>
      <c r="F133" s="571"/>
      <c r="G133" s="196"/>
      <c r="H133" s="575"/>
      <c r="I133" s="576"/>
      <c r="J133" s="576"/>
      <c r="K133" s="576"/>
      <c r="L133" s="576"/>
      <c r="M133" s="576"/>
      <c r="N133" s="576"/>
      <c r="O133" s="577"/>
      <c r="P133" s="186"/>
    </row>
    <row r="134" spans="1:16">
      <c r="A134" s="569" t="s">
        <v>328</v>
      </c>
      <c r="B134" s="570"/>
      <c r="C134" s="570" t="s">
        <v>344</v>
      </c>
      <c r="D134" s="570"/>
      <c r="E134" s="570"/>
      <c r="F134" s="571"/>
      <c r="G134" s="186"/>
      <c r="H134" s="575"/>
      <c r="I134" s="576"/>
      <c r="J134" s="576"/>
      <c r="K134" s="576"/>
      <c r="L134" s="576"/>
      <c r="M134" s="576"/>
      <c r="N134" s="576"/>
      <c r="O134" s="577"/>
      <c r="P134" s="186"/>
    </row>
    <row r="135" spans="1:16" ht="15" customHeight="1">
      <c r="A135" s="585" t="s">
        <v>330</v>
      </c>
      <c r="B135" s="586"/>
      <c r="C135" s="586"/>
      <c r="D135" s="586"/>
      <c r="E135" s="586"/>
      <c r="F135" s="587"/>
      <c r="G135" s="186"/>
      <c r="H135" s="575"/>
      <c r="I135" s="576"/>
      <c r="J135" s="576"/>
      <c r="K135" s="576"/>
      <c r="L135" s="576"/>
      <c r="M135" s="576"/>
      <c r="N135" s="576"/>
      <c r="O135" s="577"/>
      <c r="P135" s="186"/>
    </row>
    <row r="136" spans="1:16" ht="14.25" customHeight="1">
      <c r="A136" s="679" t="s">
        <v>402</v>
      </c>
      <c r="B136" s="679"/>
      <c r="C136" s="679"/>
      <c r="D136" s="679"/>
      <c r="E136" s="679"/>
      <c r="F136" s="679"/>
      <c r="G136" s="197"/>
      <c r="H136" s="575"/>
      <c r="I136" s="576"/>
      <c r="J136" s="576"/>
      <c r="K136" s="576"/>
      <c r="L136" s="576"/>
      <c r="M136" s="576"/>
      <c r="N136" s="576"/>
      <c r="O136" s="577"/>
      <c r="P136" s="186"/>
    </row>
    <row r="137" spans="1:16">
      <c r="A137" s="679"/>
      <c r="B137" s="679"/>
      <c r="C137" s="679"/>
      <c r="D137" s="679"/>
      <c r="E137" s="679"/>
      <c r="F137" s="679"/>
      <c r="G137" s="186"/>
      <c r="H137" s="575"/>
      <c r="I137" s="576"/>
      <c r="J137" s="576"/>
      <c r="K137" s="576"/>
      <c r="L137" s="576"/>
      <c r="M137" s="576"/>
      <c r="N137" s="576"/>
      <c r="O137" s="577"/>
      <c r="P137" s="186"/>
    </row>
    <row r="138" spans="1:16">
      <c r="A138" s="679"/>
      <c r="B138" s="679"/>
      <c r="C138" s="679"/>
      <c r="D138" s="679"/>
      <c r="E138" s="679"/>
      <c r="F138" s="679"/>
      <c r="G138" s="186"/>
      <c r="H138" s="575"/>
      <c r="I138" s="576"/>
      <c r="J138" s="576"/>
      <c r="K138" s="576"/>
      <c r="L138" s="576"/>
      <c r="M138" s="576"/>
      <c r="N138" s="576"/>
      <c r="O138" s="577"/>
      <c r="P138" s="186"/>
    </row>
    <row r="139" spans="1:16">
      <c r="A139" s="679"/>
      <c r="B139" s="679"/>
      <c r="C139" s="679"/>
      <c r="D139" s="679"/>
      <c r="E139" s="679"/>
      <c r="F139" s="679"/>
      <c r="G139" s="186"/>
      <c r="H139" s="575"/>
      <c r="I139" s="576"/>
      <c r="J139" s="576"/>
      <c r="K139" s="576"/>
      <c r="L139" s="576"/>
      <c r="M139" s="576"/>
      <c r="N139" s="576"/>
      <c r="O139" s="577"/>
      <c r="P139" s="186"/>
    </row>
    <row r="140" spans="1:16">
      <c r="A140" s="679"/>
      <c r="B140" s="679"/>
      <c r="C140" s="679"/>
      <c r="D140" s="679"/>
      <c r="E140" s="679"/>
      <c r="F140" s="679"/>
      <c r="G140" s="186"/>
      <c r="H140" s="575"/>
      <c r="I140" s="576"/>
      <c r="J140" s="576"/>
      <c r="K140" s="576"/>
      <c r="L140" s="576"/>
      <c r="M140" s="576"/>
      <c r="N140" s="576"/>
      <c r="O140" s="577"/>
      <c r="P140" s="186"/>
    </row>
    <row r="141" spans="1:16">
      <c r="A141" s="679"/>
      <c r="B141" s="679"/>
      <c r="C141" s="679"/>
      <c r="D141" s="679"/>
      <c r="E141" s="679"/>
      <c r="F141" s="679"/>
      <c r="G141" s="186"/>
      <c r="H141" s="575"/>
      <c r="I141" s="576"/>
      <c r="J141" s="576"/>
      <c r="K141" s="576"/>
      <c r="L141" s="576"/>
      <c r="M141" s="576"/>
      <c r="N141" s="576"/>
      <c r="O141" s="577"/>
      <c r="P141" s="186"/>
    </row>
    <row r="142" spans="1:16">
      <c r="A142" s="679"/>
      <c r="B142" s="679"/>
      <c r="C142" s="679"/>
      <c r="D142" s="679"/>
      <c r="E142" s="679"/>
      <c r="F142" s="679"/>
      <c r="G142" s="186"/>
      <c r="H142" s="575"/>
      <c r="I142" s="576"/>
      <c r="J142" s="576"/>
      <c r="K142" s="576"/>
      <c r="L142" s="576"/>
      <c r="M142" s="576"/>
      <c r="N142" s="576"/>
      <c r="O142" s="577"/>
      <c r="P142" s="186"/>
    </row>
    <row r="143" spans="1:16">
      <c r="A143" s="679"/>
      <c r="B143" s="679"/>
      <c r="C143" s="679"/>
      <c r="D143" s="679"/>
      <c r="E143" s="679"/>
      <c r="F143" s="679"/>
      <c r="G143" s="186"/>
      <c r="H143" s="578"/>
      <c r="I143" s="579"/>
      <c r="J143" s="579"/>
      <c r="K143" s="579"/>
      <c r="L143" s="579"/>
      <c r="M143" s="579"/>
      <c r="N143" s="579"/>
      <c r="O143" s="580"/>
      <c r="P143" s="186"/>
    </row>
    <row r="144" spans="1:16">
      <c r="A144" s="198"/>
      <c r="B144" s="199"/>
      <c r="C144" s="199"/>
      <c r="D144" s="200"/>
      <c r="E144" s="200"/>
      <c r="F144" s="200"/>
      <c r="G144" s="200"/>
      <c r="H144" s="200"/>
      <c r="I144" s="200"/>
      <c r="J144" s="200"/>
      <c r="K144" s="200"/>
      <c r="L144" s="200"/>
      <c r="M144" s="200"/>
      <c r="N144" s="200"/>
      <c r="O144" s="200"/>
      <c r="P144" s="200"/>
    </row>
    <row r="145" spans="1:16">
      <c r="A145" s="202"/>
      <c r="B145" s="202"/>
      <c r="C145" s="202"/>
      <c r="D145" s="203"/>
      <c r="E145" s="203"/>
      <c r="F145" s="203"/>
      <c r="G145" s="203"/>
      <c r="H145" s="203"/>
      <c r="I145" s="203"/>
      <c r="J145" s="204"/>
      <c r="K145" s="205"/>
      <c r="L145" s="205"/>
      <c r="M145" s="205"/>
      <c r="N145" s="205"/>
      <c r="O145" s="205"/>
      <c r="P145" s="205"/>
    </row>
    <row r="146" spans="1:16">
      <c r="A146" s="680" t="s">
        <v>332</v>
      </c>
      <c r="B146" s="680"/>
      <c r="C146" s="680"/>
      <c r="D146" s="680"/>
      <c r="E146" s="680" t="s">
        <v>333</v>
      </c>
      <c r="F146" s="680"/>
      <c r="G146" s="680"/>
      <c r="H146" s="680"/>
      <c r="I146" s="680"/>
      <c r="J146" s="680" t="s">
        <v>334</v>
      </c>
      <c r="K146" s="680"/>
      <c r="L146" s="680"/>
      <c r="M146" s="680"/>
      <c r="N146" s="680"/>
      <c r="O146" s="680"/>
      <c r="P146" s="680"/>
    </row>
    <row r="147" spans="1:16" ht="14.25" customHeight="1">
      <c r="A147" s="226" t="s">
        <v>335</v>
      </c>
      <c r="B147" s="652" t="s">
        <v>397</v>
      </c>
      <c r="C147" s="653"/>
      <c r="D147" s="653"/>
      <c r="E147" s="226" t="s">
        <v>335</v>
      </c>
      <c r="F147" s="654" t="s">
        <v>336</v>
      </c>
      <c r="G147" s="654"/>
      <c r="H147" s="654"/>
      <c r="I147" s="654"/>
      <c r="J147" s="655" t="s">
        <v>335</v>
      </c>
      <c r="K147" s="655"/>
      <c r="L147" s="655"/>
      <c r="M147" s="654"/>
      <c r="N147" s="654"/>
      <c r="O147" s="654"/>
      <c r="P147" s="654"/>
    </row>
    <row r="148" spans="1:16">
      <c r="A148" s="226" t="s">
        <v>337</v>
      </c>
      <c r="B148" s="654" t="s">
        <v>398</v>
      </c>
      <c r="C148" s="654"/>
      <c r="D148" s="654"/>
      <c r="E148" s="226" t="s">
        <v>337</v>
      </c>
      <c r="F148" s="654" t="s">
        <v>338</v>
      </c>
      <c r="G148" s="654"/>
      <c r="H148" s="654"/>
      <c r="I148" s="654"/>
      <c r="J148" s="655" t="s">
        <v>337</v>
      </c>
      <c r="K148" s="655"/>
      <c r="L148" s="655"/>
      <c r="M148" s="654"/>
      <c r="N148" s="654"/>
      <c r="O148" s="654"/>
      <c r="P148" s="654"/>
    </row>
    <row r="149" spans="1:16">
      <c r="A149" s="226" t="s">
        <v>339</v>
      </c>
      <c r="B149" s="652"/>
      <c r="C149" s="653"/>
      <c r="D149" s="653"/>
      <c r="E149" s="226" t="s">
        <v>339</v>
      </c>
      <c r="F149" s="654"/>
      <c r="G149" s="654"/>
      <c r="H149" s="654"/>
      <c r="I149" s="654"/>
      <c r="J149" s="655" t="s">
        <v>339</v>
      </c>
      <c r="K149" s="655"/>
      <c r="L149" s="655"/>
      <c r="M149" s="656"/>
      <c r="N149" s="656"/>
      <c r="O149" s="656"/>
      <c r="P149" s="656"/>
    </row>
    <row r="151" spans="1:16" ht="14.25" customHeight="1">
      <c r="A151" s="674"/>
      <c r="B151" s="674"/>
      <c r="C151" s="674"/>
      <c r="D151" s="674"/>
      <c r="E151" s="675" t="s">
        <v>5</v>
      </c>
      <c r="F151" s="675"/>
      <c r="G151" s="675"/>
      <c r="H151" s="675"/>
      <c r="I151" s="675"/>
      <c r="J151" s="675"/>
      <c r="K151" s="675"/>
      <c r="L151" s="675"/>
      <c r="M151" s="667" t="s">
        <v>6</v>
      </c>
      <c r="N151" s="667"/>
      <c r="O151" s="668" t="s">
        <v>310</v>
      </c>
      <c r="P151" s="668"/>
    </row>
    <row r="152" spans="1:16" ht="14.25" customHeight="1">
      <c r="A152" s="674"/>
      <c r="B152" s="674"/>
      <c r="C152" s="674"/>
      <c r="D152" s="674"/>
      <c r="E152" s="676" t="s">
        <v>311</v>
      </c>
      <c r="F152" s="676"/>
      <c r="G152" s="676"/>
      <c r="H152" s="676"/>
      <c r="I152" s="676"/>
      <c r="J152" s="676"/>
      <c r="K152" s="676"/>
      <c r="L152" s="676"/>
      <c r="M152" s="667" t="s">
        <v>9</v>
      </c>
      <c r="N152" s="667"/>
      <c r="O152" s="668">
        <v>4</v>
      </c>
      <c r="P152" s="668"/>
    </row>
    <row r="153" spans="1:16" ht="14.25" customHeight="1">
      <c r="A153" s="674"/>
      <c r="B153" s="674"/>
      <c r="C153" s="674"/>
      <c r="D153" s="674"/>
      <c r="E153" s="676"/>
      <c r="F153" s="676"/>
      <c r="G153" s="676"/>
      <c r="H153" s="676"/>
      <c r="I153" s="676"/>
      <c r="J153" s="676"/>
      <c r="K153" s="676"/>
      <c r="L153" s="676"/>
      <c r="M153" s="667" t="s">
        <v>312</v>
      </c>
      <c r="N153" s="667"/>
      <c r="O153" s="666">
        <v>40313</v>
      </c>
      <c r="P153" s="666"/>
    </row>
    <row r="154" spans="1:16" ht="26.25" customHeight="1">
      <c r="A154" s="674"/>
      <c r="B154" s="674"/>
      <c r="C154" s="674"/>
      <c r="D154" s="674"/>
      <c r="E154" s="676"/>
      <c r="F154" s="676"/>
      <c r="G154" s="676"/>
      <c r="H154" s="676"/>
      <c r="I154" s="676"/>
      <c r="J154" s="676"/>
      <c r="K154" s="676"/>
      <c r="L154" s="676"/>
      <c r="M154" s="667" t="s">
        <v>313</v>
      </c>
      <c r="N154" s="667"/>
      <c r="O154" s="666">
        <v>42262</v>
      </c>
      <c r="P154" s="666"/>
    </row>
    <row r="155" spans="1:16" ht="14.25" customHeight="1">
      <c r="A155" s="674"/>
      <c r="B155" s="674"/>
      <c r="C155" s="674"/>
      <c r="D155" s="674"/>
      <c r="E155" s="676"/>
      <c r="F155" s="676"/>
      <c r="G155" s="676"/>
      <c r="H155" s="676"/>
      <c r="I155" s="676"/>
      <c r="J155" s="676"/>
      <c r="K155" s="676"/>
      <c r="L155" s="676"/>
      <c r="M155" s="667" t="s">
        <v>314</v>
      </c>
      <c r="N155" s="667"/>
      <c r="O155" s="668" t="s">
        <v>315</v>
      </c>
      <c r="P155" s="668"/>
    </row>
    <row r="156" spans="1:16">
      <c r="A156" s="186"/>
      <c r="B156" s="186"/>
      <c r="C156" s="186"/>
      <c r="D156" s="186"/>
      <c r="E156" s="186"/>
      <c r="F156" s="186"/>
      <c r="G156" s="186"/>
      <c r="H156" s="186"/>
      <c r="I156" s="186"/>
      <c r="J156" s="186"/>
      <c r="K156" s="186"/>
      <c r="L156" s="186"/>
      <c r="M156" s="186"/>
      <c r="N156" s="186"/>
      <c r="O156" s="186"/>
      <c r="P156" s="186"/>
    </row>
    <row r="157" spans="1:16">
      <c r="A157" s="603" t="s">
        <v>95</v>
      </c>
      <c r="B157" s="604"/>
      <c r="C157" s="605"/>
      <c r="D157" s="606">
        <v>44135</v>
      </c>
      <c r="E157" s="607"/>
      <c r="F157" s="607"/>
      <c r="G157" s="607"/>
      <c r="H157" s="607"/>
      <c r="I157" s="608"/>
      <c r="J157" s="187"/>
      <c r="K157" s="187"/>
      <c r="L157" s="187"/>
      <c r="M157" s="187"/>
      <c r="N157" s="187"/>
      <c r="O157" s="187"/>
      <c r="P157" s="187"/>
    </row>
    <row r="158" spans="1:16">
      <c r="A158" s="681" t="s">
        <v>316</v>
      </c>
      <c r="B158" s="681"/>
      <c r="C158" s="681"/>
      <c r="D158" s="673" t="s">
        <v>317</v>
      </c>
      <c r="E158" s="673"/>
      <c r="F158" s="673"/>
      <c r="G158" s="673"/>
      <c r="H158" s="673"/>
      <c r="I158" s="673"/>
      <c r="J158" s="673"/>
      <c r="K158" s="673"/>
      <c r="L158" s="673"/>
      <c r="M158" s="673"/>
      <c r="N158" s="673"/>
      <c r="O158" s="188"/>
      <c r="P158" s="187"/>
    </row>
    <row r="159" spans="1:16">
      <c r="A159" s="189"/>
      <c r="B159" s="189"/>
      <c r="C159" s="189"/>
      <c r="D159" s="187"/>
      <c r="E159" s="187"/>
      <c r="F159" s="187"/>
      <c r="G159" s="187"/>
      <c r="H159" s="187"/>
      <c r="I159" s="187"/>
      <c r="J159" s="187"/>
      <c r="K159" s="187"/>
      <c r="L159" s="187"/>
      <c r="M159" s="187"/>
      <c r="N159" s="187"/>
      <c r="O159" s="187"/>
      <c r="P159" s="187"/>
    </row>
    <row r="160" spans="1:16" ht="26.25" customHeight="1">
      <c r="A160" s="662" t="s">
        <v>318</v>
      </c>
      <c r="B160" s="662"/>
      <c r="C160" s="617" t="s">
        <v>319</v>
      </c>
      <c r="D160" s="618"/>
      <c r="E160" s="618"/>
      <c r="F160" s="618"/>
      <c r="G160" s="190" t="s">
        <v>320</v>
      </c>
      <c r="H160" s="663" t="s">
        <v>321</v>
      </c>
      <c r="I160" s="663"/>
      <c r="J160" s="622"/>
      <c r="K160" s="623"/>
      <c r="L160" s="218" t="s">
        <v>322</v>
      </c>
      <c r="M160" s="191"/>
      <c r="N160" s="192" t="s">
        <v>323</v>
      </c>
      <c r="O160" s="193"/>
      <c r="P160" s="187"/>
    </row>
    <row r="161" spans="1:16">
      <c r="A161" s="187"/>
      <c r="B161" s="187"/>
      <c r="C161" s="187"/>
      <c r="D161" s="187"/>
      <c r="E161" s="187"/>
      <c r="F161" s="664"/>
      <c r="G161" s="664"/>
      <c r="H161" s="664"/>
      <c r="I161" s="664"/>
      <c r="J161" s="187"/>
      <c r="K161" s="187"/>
      <c r="L161" s="187"/>
      <c r="M161" s="187"/>
      <c r="N161" s="187"/>
      <c r="O161" s="187"/>
      <c r="P161" s="187"/>
    </row>
    <row r="162" spans="1:16">
      <c r="A162" s="665"/>
      <c r="B162" s="665"/>
      <c r="C162" s="665"/>
      <c r="D162" s="665"/>
      <c r="E162" s="665"/>
      <c r="F162" s="665"/>
      <c r="G162" s="665"/>
      <c r="H162" s="665"/>
      <c r="I162" s="665"/>
      <c r="J162" s="665"/>
      <c r="K162" s="665"/>
      <c r="L162" s="665"/>
      <c r="M162" s="665"/>
      <c r="N162" s="665"/>
      <c r="O162" s="665"/>
      <c r="P162" s="665"/>
    </row>
    <row r="163" spans="1:16">
      <c r="A163" s="678"/>
      <c r="B163" s="678"/>
      <c r="C163" s="678"/>
      <c r="D163" s="678"/>
      <c r="E163" s="678"/>
      <c r="F163" s="678"/>
      <c r="G163" s="678"/>
      <c r="H163" s="678"/>
      <c r="I163" s="678"/>
      <c r="J163" s="678"/>
      <c r="K163" s="678"/>
      <c r="L163" s="678"/>
      <c r="M163" s="678"/>
      <c r="N163" s="678"/>
      <c r="O163" s="678"/>
      <c r="P163" s="678"/>
    </row>
    <row r="164" spans="1:16">
      <c r="A164" s="186"/>
      <c r="B164" s="186"/>
      <c r="C164" s="186"/>
      <c r="D164" s="186"/>
      <c r="E164" s="186"/>
      <c r="F164" s="186"/>
      <c r="G164" s="186"/>
      <c r="H164" s="186"/>
      <c r="I164" s="186"/>
      <c r="J164" s="186"/>
      <c r="K164" s="186"/>
      <c r="L164" s="186"/>
      <c r="M164" s="186"/>
      <c r="N164" s="186"/>
      <c r="O164" s="186"/>
      <c r="P164" s="186"/>
    </row>
    <row r="165" spans="1:16">
      <c r="A165" s="194"/>
      <c r="B165" s="195"/>
      <c r="C165" s="195"/>
      <c r="D165" s="195"/>
      <c r="E165" s="195"/>
      <c r="F165" s="195"/>
      <c r="G165" s="195"/>
      <c r="H165" s="195"/>
      <c r="I165" s="195"/>
      <c r="J165" s="195"/>
      <c r="K165" s="195"/>
      <c r="L165" s="195"/>
      <c r="M165" s="195"/>
      <c r="N165" s="195"/>
      <c r="O165" s="195"/>
      <c r="P165" s="195"/>
    </row>
    <row r="166" spans="1:16">
      <c r="A166" s="569" t="s">
        <v>324</v>
      </c>
      <c r="B166" s="570"/>
      <c r="C166" s="570" t="s">
        <v>423</v>
      </c>
      <c r="D166" s="570"/>
      <c r="E166" s="570"/>
      <c r="F166" s="571"/>
      <c r="G166" s="186"/>
      <c r="H166" s="572"/>
      <c r="I166" s="573"/>
      <c r="J166" s="573"/>
      <c r="K166" s="573"/>
      <c r="L166" s="573"/>
      <c r="M166" s="573"/>
      <c r="N166" s="573"/>
      <c r="O166" s="574"/>
      <c r="P166" s="186"/>
    </row>
    <row r="167" spans="1:16">
      <c r="A167" s="569" t="s">
        <v>326</v>
      </c>
      <c r="B167" s="570"/>
      <c r="C167" s="581">
        <v>44125</v>
      </c>
      <c r="D167" s="581"/>
      <c r="E167" s="581"/>
      <c r="F167" s="582"/>
      <c r="G167" s="186"/>
      <c r="H167" s="575"/>
      <c r="I167" s="576"/>
      <c r="J167" s="576"/>
      <c r="K167" s="576"/>
      <c r="L167" s="576"/>
      <c r="M167" s="576"/>
      <c r="N167" s="576"/>
      <c r="O167" s="577"/>
      <c r="P167" s="186"/>
    </row>
    <row r="168" spans="1:16">
      <c r="A168" s="569" t="s">
        <v>327</v>
      </c>
      <c r="B168" s="570"/>
      <c r="C168" s="583">
        <v>0.4513888888888889</v>
      </c>
      <c r="D168" s="570"/>
      <c r="E168" s="570"/>
      <c r="F168" s="571"/>
      <c r="G168" s="196"/>
      <c r="H168" s="575"/>
      <c r="I168" s="576"/>
      <c r="J168" s="576"/>
      <c r="K168" s="576"/>
      <c r="L168" s="576"/>
      <c r="M168" s="576"/>
      <c r="N168" s="576"/>
      <c r="O168" s="577"/>
      <c r="P168" s="186"/>
    </row>
    <row r="169" spans="1:16">
      <c r="A169" s="569" t="s">
        <v>328</v>
      </c>
      <c r="B169" s="570"/>
      <c r="C169" s="570" t="s">
        <v>344</v>
      </c>
      <c r="D169" s="570"/>
      <c r="E169" s="570"/>
      <c r="F169" s="571"/>
      <c r="G169" s="186"/>
      <c r="H169" s="575"/>
      <c r="I169" s="576"/>
      <c r="J169" s="576"/>
      <c r="K169" s="576"/>
      <c r="L169" s="576"/>
      <c r="M169" s="576"/>
      <c r="N169" s="576"/>
      <c r="O169" s="577"/>
      <c r="P169" s="186"/>
    </row>
    <row r="170" spans="1:16" ht="15" customHeight="1">
      <c r="A170" s="585" t="s">
        <v>330</v>
      </c>
      <c r="B170" s="586"/>
      <c r="C170" s="586"/>
      <c r="D170" s="586"/>
      <c r="E170" s="586"/>
      <c r="F170" s="587"/>
      <c r="G170" s="186"/>
      <c r="H170" s="575"/>
      <c r="I170" s="576"/>
      <c r="J170" s="576"/>
      <c r="K170" s="576"/>
      <c r="L170" s="576"/>
      <c r="M170" s="576"/>
      <c r="N170" s="576"/>
      <c r="O170" s="577"/>
      <c r="P170" s="186"/>
    </row>
    <row r="171" spans="1:16" ht="14.25" customHeight="1">
      <c r="A171" s="679" t="s">
        <v>424</v>
      </c>
      <c r="B171" s="679"/>
      <c r="C171" s="679"/>
      <c r="D171" s="679"/>
      <c r="E171" s="679"/>
      <c r="F171" s="679"/>
      <c r="G171" s="197"/>
      <c r="H171" s="575"/>
      <c r="I171" s="576"/>
      <c r="J171" s="576"/>
      <c r="K171" s="576"/>
      <c r="L171" s="576"/>
      <c r="M171" s="576"/>
      <c r="N171" s="576"/>
      <c r="O171" s="577"/>
      <c r="P171" s="186"/>
    </row>
    <row r="172" spans="1:16">
      <c r="A172" s="679"/>
      <c r="B172" s="679"/>
      <c r="C172" s="679"/>
      <c r="D172" s="679"/>
      <c r="E172" s="679"/>
      <c r="F172" s="679"/>
      <c r="G172" s="186"/>
      <c r="H172" s="575"/>
      <c r="I172" s="576"/>
      <c r="J172" s="576"/>
      <c r="K172" s="576"/>
      <c r="L172" s="576"/>
      <c r="M172" s="576"/>
      <c r="N172" s="576"/>
      <c r="O172" s="577"/>
      <c r="P172" s="186"/>
    </row>
    <row r="173" spans="1:16">
      <c r="A173" s="679"/>
      <c r="B173" s="679"/>
      <c r="C173" s="679"/>
      <c r="D173" s="679"/>
      <c r="E173" s="679"/>
      <c r="F173" s="679"/>
      <c r="G173" s="186"/>
      <c r="H173" s="575"/>
      <c r="I173" s="576"/>
      <c r="J173" s="576"/>
      <c r="K173" s="576"/>
      <c r="L173" s="576"/>
      <c r="M173" s="576"/>
      <c r="N173" s="576"/>
      <c r="O173" s="577"/>
      <c r="P173" s="186"/>
    </row>
    <row r="174" spans="1:16">
      <c r="A174" s="679"/>
      <c r="B174" s="679"/>
      <c r="C174" s="679"/>
      <c r="D174" s="679"/>
      <c r="E174" s="679"/>
      <c r="F174" s="679"/>
      <c r="G174" s="186"/>
      <c r="H174" s="575"/>
      <c r="I174" s="576"/>
      <c r="J174" s="576"/>
      <c r="K174" s="576"/>
      <c r="L174" s="576"/>
      <c r="M174" s="576"/>
      <c r="N174" s="576"/>
      <c r="O174" s="577"/>
      <c r="P174" s="186"/>
    </row>
    <row r="175" spans="1:16">
      <c r="A175" s="679"/>
      <c r="B175" s="679"/>
      <c r="C175" s="679"/>
      <c r="D175" s="679"/>
      <c r="E175" s="679"/>
      <c r="F175" s="679"/>
      <c r="G175" s="186"/>
      <c r="H175" s="575"/>
      <c r="I175" s="576"/>
      <c r="J175" s="576"/>
      <c r="K175" s="576"/>
      <c r="L175" s="576"/>
      <c r="M175" s="576"/>
      <c r="N175" s="576"/>
      <c r="O175" s="577"/>
      <c r="P175" s="186"/>
    </row>
    <row r="176" spans="1:16">
      <c r="A176" s="679"/>
      <c r="B176" s="679"/>
      <c r="C176" s="679"/>
      <c r="D176" s="679"/>
      <c r="E176" s="679"/>
      <c r="F176" s="679"/>
      <c r="G176" s="186"/>
      <c r="H176" s="575"/>
      <c r="I176" s="576"/>
      <c r="J176" s="576"/>
      <c r="K176" s="576"/>
      <c r="L176" s="576"/>
      <c r="M176" s="576"/>
      <c r="N176" s="576"/>
      <c r="O176" s="577"/>
      <c r="P176" s="186"/>
    </row>
    <row r="177" spans="1:16">
      <c r="A177" s="679"/>
      <c r="B177" s="679"/>
      <c r="C177" s="679"/>
      <c r="D177" s="679"/>
      <c r="E177" s="679"/>
      <c r="F177" s="679"/>
      <c r="G177" s="186"/>
      <c r="H177" s="575"/>
      <c r="I177" s="576"/>
      <c r="J177" s="576"/>
      <c r="K177" s="576"/>
      <c r="L177" s="576"/>
      <c r="M177" s="576"/>
      <c r="N177" s="576"/>
      <c r="O177" s="577"/>
      <c r="P177" s="186"/>
    </row>
    <row r="178" spans="1:16">
      <c r="A178" s="679"/>
      <c r="B178" s="679"/>
      <c r="C178" s="679"/>
      <c r="D178" s="679"/>
      <c r="E178" s="679"/>
      <c r="F178" s="679"/>
      <c r="G178" s="186"/>
      <c r="H178" s="578"/>
      <c r="I178" s="579"/>
      <c r="J178" s="579"/>
      <c r="K178" s="579"/>
      <c r="L178" s="579"/>
      <c r="M178" s="579"/>
      <c r="N178" s="579"/>
      <c r="O178" s="580"/>
      <c r="P178" s="186"/>
    </row>
    <row r="179" spans="1:16">
      <c r="A179" s="198"/>
      <c r="B179" s="199"/>
      <c r="C179" s="199"/>
      <c r="D179" s="200"/>
      <c r="E179" s="200"/>
      <c r="F179" s="200"/>
      <c r="G179" s="200"/>
      <c r="H179" s="200"/>
      <c r="I179" s="200"/>
      <c r="J179" s="200"/>
      <c r="K179" s="200"/>
      <c r="L179" s="200"/>
      <c r="M179" s="200"/>
      <c r="N179" s="200"/>
      <c r="O179" s="200"/>
      <c r="P179" s="200"/>
    </row>
    <row r="180" spans="1:16">
      <c r="A180" s="201"/>
      <c r="B180" s="201"/>
      <c r="C180" s="201"/>
      <c r="D180" s="201"/>
      <c r="E180" s="201"/>
      <c r="F180" s="201"/>
      <c r="G180" s="201"/>
      <c r="H180" s="201"/>
      <c r="I180" s="201"/>
      <c r="J180" s="201"/>
      <c r="K180" s="201"/>
      <c r="L180" s="201"/>
      <c r="M180" s="201"/>
      <c r="N180" s="201"/>
      <c r="O180" s="201"/>
      <c r="P180" s="194"/>
    </row>
    <row r="181" spans="1:16">
      <c r="A181" s="569" t="s">
        <v>324</v>
      </c>
      <c r="B181" s="570"/>
      <c r="C181" s="570" t="s">
        <v>425</v>
      </c>
      <c r="D181" s="570"/>
      <c r="E181" s="570"/>
      <c r="F181" s="571"/>
      <c r="G181" s="186"/>
      <c r="H181" s="572"/>
      <c r="I181" s="573"/>
      <c r="J181" s="573"/>
      <c r="K181" s="573"/>
      <c r="L181" s="573"/>
      <c r="M181" s="573"/>
      <c r="N181" s="573"/>
      <c r="O181" s="574"/>
      <c r="P181" s="186"/>
    </row>
    <row r="182" spans="1:16">
      <c r="A182" s="569" t="s">
        <v>326</v>
      </c>
      <c r="B182" s="570"/>
      <c r="C182" s="581">
        <v>44126</v>
      </c>
      <c r="D182" s="581"/>
      <c r="E182" s="581"/>
      <c r="F182" s="582"/>
      <c r="G182" s="186"/>
      <c r="H182" s="575"/>
      <c r="I182" s="576"/>
      <c r="J182" s="576"/>
      <c r="K182" s="576"/>
      <c r="L182" s="576"/>
      <c r="M182" s="576"/>
      <c r="N182" s="576"/>
      <c r="O182" s="577"/>
      <c r="P182" s="186"/>
    </row>
    <row r="183" spans="1:16">
      <c r="A183" s="569" t="s">
        <v>327</v>
      </c>
      <c r="B183" s="570"/>
      <c r="C183" s="583">
        <v>0.125</v>
      </c>
      <c r="D183" s="570"/>
      <c r="E183" s="570"/>
      <c r="F183" s="571"/>
      <c r="G183" s="196"/>
      <c r="H183" s="575"/>
      <c r="I183" s="576"/>
      <c r="J183" s="576"/>
      <c r="K183" s="576"/>
      <c r="L183" s="576"/>
      <c r="M183" s="576"/>
      <c r="N183" s="576"/>
      <c r="O183" s="577"/>
      <c r="P183" s="186"/>
    </row>
    <row r="184" spans="1:16">
      <c r="A184" s="569" t="s">
        <v>328</v>
      </c>
      <c r="B184" s="570"/>
      <c r="C184" s="570" t="s">
        <v>346</v>
      </c>
      <c r="D184" s="570"/>
      <c r="E184" s="570"/>
      <c r="F184" s="571"/>
      <c r="G184" s="186"/>
      <c r="H184" s="575"/>
      <c r="I184" s="576"/>
      <c r="J184" s="576"/>
      <c r="K184" s="576"/>
      <c r="L184" s="576"/>
      <c r="M184" s="576"/>
      <c r="N184" s="576"/>
      <c r="O184" s="577"/>
      <c r="P184" s="186"/>
    </row>
    <row r="185" spans="1:16" ht="15" customHeight="1">
      <c r="A185" s="585" t="s">
        <v>330</v>
      </c>
      <c r="B185" s="586"/>
      <c r="C185" s="586"/>
      <c r="D185" s="586"/>
      <c r="E185" s="586"/>
      <c r="F185" s="587"/>
      <c r="G185" s="186"/>
      <c r="H185" s="575"/>
      <c r="I185" s="576"/>
      <c r="J185" s="576"/>
      <c r="K185" s="576"/>
      <c r="L185" s="576"/>
      <c r="M185" s="576"/>
      <c r="N185" s="576"/>
      <c r="O185" s="577"/>
      <c r="P185" s="186"/>
    </row>
    <row r="186" spans="1:16" ht="14.25" customHeight="1">
      <c r="A186" s="679" t="s">
        <v>439</v>
      </c>
      <c r="B186" s="679"/>
      <c r="C186" s="679"/>
      <c r="D186" s="679"/>
      <c r="E186" s="679"/>
      <c r="F186" s="679"/>
      <c r="G186" s="197"/>
      <c r="H186" s="575"/>
      <c r="I186" s="576"/>
      <c r="J186" s="576"/>
      <c r="K186" s="576"/>
      <c r="L186" s="576"/>
      <c r="M186" s="576"/>
      <c r="N186" s="576"/>
      <c r="O186" s="577"/>
      <c r="P186" s="186"/>
    </row>
    <row r="187" spans="1:16">
      <c r="A187" s="679"/>
      <c r="B187" s="679"/>
      <c r="C187" s="679"/>
      <c r="D187" s="679"/>
      <c r="E187" s="679"/>
      <c r="F187" s="679"/>
      <c r="G187" s="186"/>
      <c r="H187" s="575"/>
      <c r="I187" s="576"/>
      <c r="J187" s="576"/>
      <c r="K187" s="576"/>
      <c r="L187" s="576"/>
      <c r="M187" s="576"/>
      <c r="N187" s="576"/>
      <c r="O187" s="577"/>
      <c r="P187" s="186"/>
    </row>
    <row r="188" spans="1:16">
      <c r="A188" s="679"/>
      <c r="B188" s="679"/>
      <c r="C188" s="679"/>
      <c r="D188" s="679"/>
      <c r="E188" s="679"/>
      <c r="F188" s="679"/>
      <c r="G188" s="186"/>
      <c r="H188" s="575"/>
      <c r="I188" s="576"/>
      <c r="J188" s="576"/>
      <c r="K188" s="576"/>
      <c r="L188" s="576"/>
      <c r="M188" s="576"/>
      <c r="N188" s="576"/>
      <c r="O188" s="577"/>
      <c r="P188" s="186"/>
    </row>
    <row r="189" spans="1:16">
      <c r="A189" s="679"/>
      <c r="B189" s="679"/>
      <c r="C189" s="679"/>
      <c r="D189" s="679"/>
      <c r="E189" s="679"/>
      <c r="F189" s="679"/>
      <c r="G189" s="186"/>
      <c r="H189" s="575"/>
      <c r="I189" s="576"/>
      <c r="J189" s="576"/>
      <c r="K189" s="576"/>
      <c r="L189" s="576"/>
      <c r="M189" s="576"/>
      <c r="N189" s="576"/>
      <c r="O189" s="577"/>
      <c r="P189" s="186"/>
    </row>
    <row r="190" spans="1:16">
      <c r="A190" s="679"/>
      <c r="B190" s="679"/>
      <c r="C190" s="679"/>
      <c r="D190" s="679"/>
      <c r="E190" s="679"/>
      <c r="F190" s="679"/>
      <c r="G190" s="186"/>
      <c r="H190" s="575"/>
      <c r="I190" s="576"/>
      <c r="J190" s="576"/>
      <c r="K190" s="576"/>
      <c r="L190" s="576"/>
      <c r="M190" s="576"/>
      <c r="N190" s="576"/>
      <c r="O190" s="577"/>
      <c r="P190" s="186"/>
    </row>
    <row r="191" spans="1:16">
      <c r="A191" s="679"/>
      <c r="B191" s="679"/>
      <c r="C191" s="679"/>
      <c r="D191" s="679"/>
      <c r="E191" s="679"/>
      <c r="F191" s="679"/>
      <c r="G191" s="186"/>
      <c r="H191" s="575"/>
      <c r="I191" s="576"/>
      <c r="J191" s="576"/>
      <c r="K191" s="576"/>
      <c r="L191" s="576"/>
      <c r="M191" s="576"/>
      <c r="N191" s="576"/>
      <c r="O191" s="577"/>
      <c r="P191" s="186"/>
    </row>
    <row r="192" spans="1:16">
      <c r="A192" s="679"/>
      <c r="B192" s="679"/>
      <c r="C192" s="679"/>
      <c r="D192" s="679"/>
      <c r="E192" s="679"/>
      <c r="F192" s="679"/>
      <c r="G192" s="186"/>
      <c r="H192" s="575"/>
      <c r="I192" s="576"/>
      <c r="J192" s="576"/>
      <c r="K192" s="576"/>
      <c r="L192" s="576"/>
      <c r="M192" s="576"/>
      <c r="N192" s="576"/>
      <c r="O192" s="577"/>
      <c r="P192" s="186"/>
    </row>
    <row r="193" spans="1:16">
      <c r="A193" s="679"/>
      <c r="B193" s="679"/>
      <c r="C193" s="679"/>
      <c r="D193" s="679"/>
      <c r="E193" s="679"/>
      <c r="F193" s="679"/>
      <c r="G193" s="186"/>
      <c r="H193" s="578"/>
      <c r="I193" s="579"/>
      <c r="J193" s="579"/>
      <c r="K193" s="579"/>
      <c r="L193" s="579"/>
      <c r="M193" s="579"/>
      <c r="N193" s="579"/>
      <c r="O193" s="580"/>
      <c r="P193" s="186"/>
    </row>
    <row r="194" spans="1:16">
      <c r="A194" s="198"/>
      <c r="B194" s="199"/>
      <c r="C194" s="199"/>
      <c r="D194" s="200"/>
      <c r="E194" s="200"/>
      <c r="F194" s="200"/>
      <c r="G194" s="200"/>
      <c r="H194" s="200"/>
      <c r="I194" s="200"/>
      <c r="J194" s="200"/>
      <c r="K194" s="200"/>
      <c r="L194" s="200"/>
      <c r="M194" s="200"/>
      <c r="N194" s="200"/>
      <c r="O194" s="200"/>
      <c r="P194" s="200"/>
    </row>
    <row r="195" spans="1:16">
      <c r="A195" s="202"/>
      <c r="B195" s="202"/>
      <c r="C195" s="202"/>
      <c r="D195" s="203"/>
      <c r="E195" s="203"/>
      <c r="F195" s="203"/>
      <c r="G195" s="203"/>
      <c r="H195" s="203"/>
      <c r="I195" s="203"/>
      <c r="J195" s="204"/>
      <c r="K195" s="205"/>
      <c r="L195" s="205"/>
      <c r="M195" s="205"/>
      <c r="N195" s="205"/>
      <c r="O195" s="205"/>
      <c r="P195" s="205"/>
    </row>
    <row r="196" spans="1:16">
      <c r="A196" s="680" t="s">
        <v>332</v>
      </c>
      <c r="B196" s="680"/>
      <c r="C196" s="680"/>
      <c r="D196" s="680"/>
      <c r="E196" s="680" t="s">
        <v>333</v>
      </c>
      <c r="F196" s="680"/>
      <c r="G196" s="680"/>
      <c r="H196" s="680"/>
      <c r="I196" s="680"/>
      <c r="J196" s="680" t="s">
        <v>334</v>
      </c>
      <c r="K196" s="680"/>
      <c r="L196" s="680"/>
      <c r="M196" s="680"/>
      <c r="N196" s="680"/>
      <c r="O196" s="680"/>
      <c r="P196" s="680"/>
    </row>
    <row r="197" spans="1:16" ht="14.25" customHeight="1">
      <c r="A197" s="226" t="s">
        <v>335</v>
      </c>
      <c r="B197" s="652" t="s">
        <v>397</v>
      </c>
      <c r="C197" s="653"/>
      <c r="D197" s="653"/>
      <c r="E197" s="226" t="s">
        <v>335</v>
      </c>
      <c r="F197" s="654" t="s">
        <v>336</v>
      </c>
      <c r="G197" s="654"/>
      <c r="H197" s="654"/>
      <c r="I197" s="654"/>
      <c r="J197" s="655" t="s">
        <v>335</v>
      </c>
      <c r="K197" s="655"/>
      <c r="L197" s="655"/>
      <c r="M197" s="654"/>
      <c r="N197" s="654"/>
      <c r="O197" s="654"/>
      <c r="P197" s="654"/>
    </row>
    <row r="198" spans="1:16">
      <c r="A198" s="226" t="s">
        <v>337</v>
      </c>
      <c r="B198" s="654" t="s">
        <v>398</v>
      </c>
      <c r="C198" s="654"/>
      <c r="D198" s="654"/>
      <c r="E198" s="226" t="s">
        <v>337</v>
      </c>
      <c r="F198" s="654" t="s">
        <v>338</v>
      </c>
      <c r="G198" s="654"/>
      <c r="H198" s="654"/>
      <c r="I198" s="654"/>
      <c r="J198" s="655" t="s">
        <v>337</v>
      </c>
      <c r="K198" s="655"/>
      <c r="L198" s="655"/>
      <c r="M198" s="654"/>
      <c r="N198" s="654"/>
      <c r="O198" s="654"/>
      <c r="P198" s="654"/>
    </row>
    <row r="199" spans="1:16">
      <c r="A199" s="226" t="s">
        <v>339</v>
      </c>
      <c r="B199" s="652"/>
      <c r="C199" s="653"/>
      <c r="D199" s="653"/>
      <c r="E199" s="226" t="s">
        <v>339</v>
      </c>
      <c r="F199" s="654"/>
      <c r="G199" s="654"/>
      <c r="H199" s="654"/>
      <c r="I199" s="654"/>
      <c r="J199" s="655" t="s">
        <v>339</v>
      </c>
      <c r="K199" s="655"/>
      <c r="L199" s="655"/>
      <c r="M199" s="656"/>
      <c r="N199" s="656"/>
      <c r="O199" s="656"/>
      <c r="P199" s="656"/>
    </row>
    <row r="201" spans="1:16" ht="14.25" customHeight="1">
      <c r="A201" s="674"/>
      <c r="B201" s="674"/>
      <c r="C201" s="674"/>
      <c r="D201" s="674"/>
      <c r="E201" s="675" t="s">
        <v>5</v>
      </c>
      <c r="F201" s="675"/>
      <c r="G201" s="675"/>
      <c r="H201" s="675"/>
      <c r="I201" s="675"/>
      <c r="J201" s="675"/>
      <c r="K201" s="675"/>
      <c r="L201" s="675"/>
      <c r="M201" s="667" t="s">
        <v>6</v>
      </c>
      <c r="N201" s="667"/>
      <c r="O201" s="668" t="s">
        <v>310</v>
      </c>
      <c r="P201" s="668"/>
    </row>
    <row r="202" spans="1:16" ht="14.25" customHeight="1">
      <c r="A202" s="674"/>
      <c r="B202" s="674"/>
      <c r="C202" s="674"/>
      <c r="D202" s="674"/>
      <c r="E202" s="676" t="s">
        <v>311</v>
      </c>
      <c r="F202" s="676"/>
      <c r="G202" s="676"/>
      <c r="H202" s="676"/>
      <c r="I202" s="676"/>
      <c r="J202" s="676"/>
      <c r="K202" s="676"/>
      <c r="L202" s="676"/>
      <c r="M202" s="667" t="s">
        <v>9</v>
      </c>
      <c r="N202" s="667"/>
      <c r="O202" s="668">
        <v>4</v>
      </c>
      <c r="P202" s="668"/>
    </row>
    <row r="203" spans="1:16" ht="14.25" customHeight="1">
      <c r="A203" s="674"/>
      <c r="B203" s="674"/>
      <c r="C203" s="674"/>
      <c r="D203" s="674"/>
      <c r="E203" s="676"/>
      <c r="F203" s="676"/>
      <c r="G203" s="676"/>
      <c r="H203" s="676"/>
      <c r="I203" s="676"/>
      <c r="J203" s="676"/>
      <c r="K203" s="676"/>
      <c r="L203" s="676"/>
      <c r="M203" s="667" t="s">
        <v>312</v>
      </c>
      <c r="N203" s="667"/>
      <c r="O203" s="666">
        <v>40313</v>
      </c>
      <c r="P203" s="666"/>
    </row>
    <row r="204" spans="1:16" ht="14.25" customHeight="1">
      <c r="A204" s="674"/>
      <c r="B204" s="674"/>
      <c r="C204" s="674"/>
      <c r="D204" s="674"/>
      <c r="E204" s="676"/>
      <c r="F204" s="676"/>
      <c r="G204" s="676"/>
      <c r="H204" s="676"/>
      <c r="I204" s="676"/>
      <c r="J204" s="676"/>
      <c r="K204" s="676"/>
      <c r="L204" s="676"/>
      <c r="M204" s="667" t="s">
        <v>313</v>
      </c>
      <c r="N204" s="667"/>
      <c r="O204" s="666">
        <v>42262</v>
      </c>
      <c r="P204" s="666"/>
    </row>
    <row r="205" spans="1:16" ht="14.25" customHeight="1">
      <c r="A205" s="674"/>
      <c r="B205" s="674"/>
      <c r="C205" s="674"/>
      <c r="D205" s="674"/>
      <c r="E205" s="676"/>
      <c r="F205" s="676"/>
      <c r="G205" s="676"/>
      <c r="H205" s="676"/>
      <c r="I205" s="676"/>
      <c r="J205" s="676"/>
      <c r="K205" s="676"/>
      <c r="L205" s="676"/>
      <c r="M205" s="667" t="s">
        <v>314</v>
      </c>
      <c r="N205" s="667"/>
      <c r="O205" s="668" t="s">
        <v>315</v>
      </c>
      <c r="P205" s="668"/>
    </row>
    <row r="206" spans="1:16">
      <c r="A206" s="186"/>
      <c r="B206" s="186"/>
      <c r="C206" s="186"/>
      <c r="D206" s="186"/>
      <c r="E206" s="186"/>
      <c r="F206" s="186"/>
      <c r="G206" s="186"/>
      <c r="H206" s="186"/>
      <c r="I206" s="186"/>
      <c r="J206" s="186"/>
      <c r="K206" s="186"/>
      <c r="L206" s="186"/>
      <c r="M206" s="186"/>
      <c r="N206" s="186"/>
      <c r="O206" s="186"/>
      <c r="P206" s="186"/>
    </row>
    <row r="207" spans="1:16">
      <c r="A207" s="603" t="s">
        <v>95</v>
      </c>
      <c r="B207" s="604"/>
      <c r="C207" s="605"/>
      <c r="D207" s="606">
        <v>44119</v>
      </c>
      <c r="E207" s="607"/>
      <c r="F207" s="607"/>
      <c r="G207" s="607"/>
      <c r="H207" s="607"/>
      <c r="I207" s="608"/>
      <c r="J207" s="187"/>
      <c r="K207" s="187"/>
      <c r="L207" s="187"/>
      <c r="M207" s="187"/>
      <c r="N207" s="187"/>
      <c r="O207" s="187"/>
      <c r="P207" s="187"/>
    </row>
    <row r="208" spans="1:16">
      <c r="A208" s="681" t="s">
        <v>316</v>
      </c>
      <c r="B208" s="681"/>
      <c r="C208" s="681"/>
      <c r="D208" s="673" t="s">
        <v>317</v>
      </c>
      <c r="E208" s="673"/>
      <c r="F208" s="673"/>
      <c r="G208" s="673"/>
      <c r="H208" s="673"/>
      <c r="I208" s="673"/>
      <c r="J208" s="673"/>
      <c r="K208" s="673"/>
      <c r="L208" s="673"/>
      <c r="M208" s="673"/>
      <c r="N208" s="673"/>
      <c r="O208" s="188"/>
      <c r="P208" s="187"/>
    </row>
    <row r="209" spans="1:16">
      <c r="A209" s="189"/>
      <c r="B209" s="189"/>
      <c r="C209" s="189"/>
      <c r="D209" s="187"/>
      <c r="E209" s="187"/>
      <c r="F209" s="187"/>
      <c r="G209" s="187"/>
      <c r="H209" s="187"/>
      <c r="I209" s="187"/>
      <c r="J209" s="187"/>
      <c r="K209" s="187"/>
      <c r="L209" s="187"/>
      <c r="M209" s="187"/>
      <c r="N209" s="187"/>
      <c r="O209" s="187"/>
      <c r="P209" s="187"/>
    </row>
    <row r="210" spans="1:16" ht="28.5" customHeight="1">
      <c r="A210" s="662" t="s">
        <v>318</v>
      </c>
      <c r="B210" s="662"/>
      <c r="C210" s="617" t="s">
        <v>319</v>
      </c>
      <c r="D210" s="618"/>
      <c r="E210" s="618"/>
      <c r="F210" s="618"/>
      <c r="G210" s="190" t="s">
        <v>320</v>
      </c>
      <c r="H210" s="663" t="s">
        <v>321</v>
      </c>
      <c r="I210" s="663"/>
      <c r="J210" s="685" t="s">
        <v>342</v>
      </c>
      <c r="K210" s="686"/>
      <c r="L210" s="218" t="s">
        <v>322</v>
      </c>
      <c r="M210" s="191"/>
      <c r="N210" s="192" t="s">
        <v>323</v>
      </c>
      <c r="O210" s="193"/>
      <c r="P210" s="187"/>
    </row>
    <row r="211" spans="1:16">
      <c r="A211" s="187"/>
      <c r="B211" s="187"/>
      <c r="C211" s="187"/>
      <c r="D211" s="187"/>
      <c r="E211" s="187"/>
      <c r="F211" s="664"/>
      <c r="G211" s="664"/>
      <c r="H211" s="664"/>
      <c r="I211" s="664"/>
      <c r="J211" s="187"/>
      <c r="K211" s="187"/>
      <c r="L211" s="187"/>
      <c r="M211" s="187"/>
      <c r="N211" s="187"/>
      <c r="O211" s="187"/>
      <c r="P211" s="187"/>
    </row>
    <row r="212" spans="1:16">
      <c r="A212" s="665"/>
      <c r="B212" s="665"/>
      <c r="C212" s="665"/>
      <c r="D212" s="665"/>
      <c r="E212" s="665"/>
      <c r="F212" s="665"/>
      <c r="G212" s="665"/>
      <c r="H212" s="665"/>
      <c r="I212" s="665"/>
      <c r="J212" s="665"/>
      <c r="K212" s="665"/>
      <c r="L212" s="665"/>
      <c r="M212" s="665"/>
      <c r="N212" s="665"/>
      <c r="O212" s="665"/>
      <c r="P212" s="665"/>
    </row>
    <row r="213" spans="1:16">
      <c r="A213" s="678"/>
      <c r="B213" s="678"/>
      <c r="C213" s="678"/>
      <c r="D213" s="678"/>
      <c r="E213" s="678"/>
      <c r="F213" s="678"/>
      <c r="G213" s="678"/>
      <c r="H213" s="678"/>
      <c r="I213" s="678"/>
      <c r="J213" s="678"/>
      <c r="K213" s="678"/>
      <c r="L213" s="678"/>
      <c r="M213" s="678"/>
      <c r="N213" s="678"/>
      <c r="O213" s="678"/>
      <c r="P213" s="678"/>
    </row>
    <row r="214" spans="1:16">
      <c r="A214" s="186"/>
      <c r="B214" s="186"/>
      <c r="C214" s="186"/>
      <c r="D214" s="186"/>
      <c r="E214" s="186"/>
      <c r="F214" s="186"/>
      <c r="G214" s="186"/>
      <c r="H214" s="186"/>
      <c r="I214" s="186"/>
      <c r="J214" s="186"/>
      <c r="K214" s="186"/>
      <c r="L214" s="186"/>
      <c r="M214" s="186"/>
      <c r="N214" s="186"/>
      <c r="O214" s="186"/>
      <c r="P214" s="186"/>
    </row>
    <row r="215" spans="1:16">
      <c r="A215" s="194"/>
      <c r="B215" s="195"/>
      <c r="C215" s="195"/>
      <c r="D215" s="195"/>
      <c r="E215" s="195"/>
      <c r="F215" s="195"/>
      <c r="G215" s="195"/>
      <c r="H215" s="195"/>
      <c r="I215" s="195"/>
      <c r="J215" s="195"/>
      <c r="K215" s="195"/>
      <c r="L215" s="195"/>
      <c r="M215" s="195"/>
      <c r="N215" s="195"/>
      <c r="O215" s="195"/>
      <c r="P215" s="195"/>
    </row>
    <row r="216" spans="1:16">
      <c r="A216" s="569" t="s">
        <v>324</v>
      </c>
      <c r="B216" s="570"/>
      <c r="C216" s="570" t="s">
        <v>428</v>
      </c>
      <c r="D216" s="570"/>
      <c r="E216" s="570"/>
      <c r="F216" s="571"/>
      <c r="G216" s="186"/>
      <c r="H216" s="572"/>
      <c r="I216" s="573"/>
      <c r="J216" s="573"/>
      <c r="K216" s="573"/>
      <c r="L216" s="573"/>
      <c r="M216" s="573"/>
      <c r="N216" s="573"/>
      <c r="O216" s="574"/>
      <c r="P216" s="186"/>
    </row>
    <row r="217" spans="1:16">
      <c r="A217" s="569" t="s">
        <v>326</v>
      </c>
      <c r="B217" s="570"/>
      <c r="C217" s="581">
        <v>44131</v>
      </c>
      <c r="D217" s="581"/>
      <c r="E217" s="581"/>
      <c r="F217" s="582"/>
      <c r="G217" s="186"/>
      <c r="H217" s="575"/>
      <c r="I217" s="576"/>
      <c r="J217" s="576"/>
      <c r="K217" s="576"/>
      <c r="L217" s="576"/>
      <c r="M217" s="576"/>
      <c r="N217" s="576"/>
      <c r="O217" s="577"/>
      <c r="P217" s="186"/>
    </row>
    <row r="218" spans="1:16">
      <c r="A218" s="569" t="s">
        <v>327</v>
      </c>
      <c r="B218" s="570"/>
      <c r="C218" s="583">
        <v>0.64583333333333337</v>
      </c>
      <c r="D218" s="570"/>
      <c r="E218" s="570"/>
      <c r="F218" s="571"/>
      <c r="G218" s="196"/>
      <c r="H218" s="575"/>
      <c r="I218" s="576"/>
      <c r="J218" s="576"/>
      <c r="K218" s="576"/>
      <c r="L218" s="576"/>
      <c r="M218" s="576"/>
      <c r="N218" s="576"/>
      <c r="O218" s="577"/>
      <c r="P218" s="186"/>
    </row>
    <row r="219" spans="1:16">
      <c r="A219" s="569" t="s">
        <v>328</v>
      </c>
      <c r="B219" s="570"/>
      <c r="C219" s="601" t="s">
        <v>345</v>
      </c>
      <c r="D219" s="601"/>
      <c r="E219" s="601"/>
      <c r="F219" s="602"/>
      <c r="G219" s="186"/>
      <c r="H219" s="575"/>
      <c r="I219" s="576"/>
      <c r="J219" s="576"/>
      <c r="K219" s="576"/>
      <c r="L219" s="576"/>
      <c r="M219" s="576"/>
      <c r="N219" s="576"/>
      <c r="O219" s="577"/>
      <c r="P219" s="186"/>
    </row>
    <row r="220" spans="1:16" ht="15" customHeight="1">
      <c r="A220" s="585" t="s">
        <v>330</v>
      </c>
      <c r="B220" s="586"/>
      <c r="C220" s="586"/>
      <c r="D220" s="586"/>
      <c r="E220" s="586"/>
      <c r="F220" s="587"/>
      <c r="G220" s="186"/>
      <c r="H220" s="575"/>
      <c r="I220" s="576"/>
      <c r="J220" s="576"/>
      <c r="K220" s="576"/>
      <c r="L220" s="576"/>
      <c r="M220" s="576"/>
      <c r="N220" s="576"/>
      <c r="O220" s="577"/>
      <c r="P220" s="186"/>
    </row>
    <row r="221" spans="1:16" ht="14.25" customHeight="1">
      <c r="A221" s="679" t="s">
        <v>429</v>
      </c>
      <c r="B221" s="679"/>
      <c r="C221" s="679"/>
      <c r="D221" s="679"/>
      <c r="E221" s="679"/>
      <c r="F221" s="679"/>
      <c r="G221" s="197"/>
      <c r="H221" s="575"/>
      <c r="I221" s="576"/>
      <c r="J221" s="576"/>
      <c r="K221" s="576"/>
      <c r="L221" s="576"/>
      <c r="M221" s="576"/>
      <c r="N221" s="576"/>
      <c r="O221" s="577"/>
      <c r="P221" s="186"/>
    </row>
    <row r="222" spans="1:16">
      <c r="A222" s="679"/>
      <c r="B222" s="679"/>
      <c r="C222" s="679"/>
      <c r="D222" s="679"/>
      <c r="E222" s="679"/>
      <c r="F222" s="679"/>
      <c r="G222" s="186"/>
      <c r="H222" s="575"/>
      <c r="I222" s="576"/>
      <c r="J222" s="576"/>
      <c r="K222" s="576"/>
      <c r="L222" s="576"/>
      <c r="M222" s="576"/>
      <c r="N222" s="576"/>
      <c r="O222" s="577"/>
      <c r="P222" s="186"/>
    </row>
    <row r="223" spans="1:16">
      <c r="A223" s="679"/>
      <c r="B223" s="679"/>
      <c r="C223" s="679"/>
      <c r="D223" s="679"/>
      <c r="E223" s="679"/>
      <c r="F223" s="679"/>
      <c r="G223" s="186"/>
      <c r="H223" s="575"/>
      <c r="I223" s="576"/>
      <c r="J223" s="576"/>
      <c r="K223" s="576"/>
      <c r="L223" s="576"/>
      <c r="M223" s="576"/>
      <c r="N223" s="576"/>
      <c r="O223" s="577"/>
      <c r="P223" s="186"/>
    </row>
    <row r="224" spans="1:16">
      <c r="A224" s="679"/>
      <c r="B224" s="679"/>
      <c r="C224" s="679"/>
      <c r="D224" s="679"/>
      <c r="E224" s="679"/>
      <c r="F224" s="679"/>
      <c r="G224" s="186"/>
      <c r="H224" s="575"/>
      <c r="I224" s="576"/>
      <c r="J224" s="576"/>
      <c r="K224" s="576"/>
      <c r="L224" s="576"/>
      <c r="M224" s="576"/>
      <c r="N224" s="576"/>
      <c r="O224" s="577"/>
      <c r="P224" s="186"/>
    </row>
    <row r="225" spans="1:16">
      <c r="A225" s="679"/>
      <c r="B225" s="679"/>
      <c r="C225" s="679"/>
      <c r="D225" s="679"/>
      <c r="E225" s="679"/>
      <c r="F225" s="679"/>
      <c r="G225" s="186"/>
      <c r="H225" s="575"/>
      <c r="I225" s="576"/>
      <c r="J225" s="576"/>
      <c r="K225" s="576"/>
      <c r="L225" s="576"/>
      <c r="M225" s="576"/>
      <c r="N225" s="576"/>
      <c r="O225" s="577"/>
      <c r="P225" s="186"/>
    </row>
    <row r="226" spans="1:16">
      <c r="A226" s="679"/>
      <c r="B226" s="679"/>
      <c r="C226" s="679"/>
      <c r="D226" s="679"/>
      <c r="E226" s="679"/>
      <c r="F226" s="679"/>
      <c r="G226" s="186"/>
      <c r="H226" s="575"/>
      <c r="I226" s="576"/>
      <c r="J226" s="576"/>
      <c r="K226" s="576"/>
      <c r="L226" s="576"/>
      <c r="M226" s="576"/>
      <c r="N226" s="576"/>
      <c r="O226" s="577"/>
      <c r="P226" s="186"/>
    </row>
    <row r="227" spans="1:16">
      <c r="A227" s="679"/>
      <c r="B227" s="679"/>
      <c r="C227" s="679"/>
      <c r="D227" s="679"/>
      <c r="E227" s="679"/>
      <c r="F227" s="679"/>
      <c r="G227" s="186"/>
      <c r="H227" s="575"/>
      <c r="I227" s="576"/>
      <c r="J227" s="576"/>
      <c r="K227" s="576"/>
      <c r="L227" s="576"/>
      <c r="M227" s="576"/>
      <c r="N227" s="576"/>
      <c r="O227" s="577"/>
      <c r="P227" s="186"/>
    </row>
    <row r="228" spans="1:16">
      <c r="A228" s="679"/>
      <c r="B228" s="679"/>
      <c r="C228" s="679"/>
      <c r="D228" s="679"/>
      <c r="E228" s="679"/>
      <c r="F228" s="679"/>
      <c r="G228" s="186"/>
      <c r="H228" s="578"/>
      <c r="I228" s="579"/>
      <c r="J228" s="579"/>
      <c r="K228" s="579"/>
      <c r="L228" s="579"/>
      <c r="M228" s="579"/>
      <c r="N228" s="579"/>
      <c r="O228" s="580"/>
      <c r="P228" s="186"/>
    </row>
    <row r="229" spans="1:16">
      <c r="A229" s="198"/>
      <c r="B229" s="199"/>
      <c r="C229" s="199"/>
      <c r="D229" s="200"/>
      <c r="E229" s="200"/>
      <c r="F229" s="200"/>
      <c r="G229" s="200"/>
      <c r="H229" s="200"/>
      <c r="I229" s="200"/>
      <c r="J229" s="200"/>
      <c r="K229" s="200"/>
      <c r="L229" s="200"/>
      <c r="M229" s="200"/>
      <c r="N229" s="200"/>
      <c r="O229" s="200"/>
      <c r="P229" s="200"/>
    </row>
    <row r="230" spans="1:16">
      <c r="A230" s="201"/>
      <c r="B230" s="201"/>
      <c r="C230" s="201"/>
      <c r="D230" s="201"/>
      <c r="E230" s="201"/>
      <c r="F230" s="201"/>
      <c r="G230" s="201"/>
      <c r="H230" s="201"/>
      <c r="I230" s="201"/>
      <c r="J230" s="201"/>
      <c r="K230" s="201"/>
      <c r="L230" s="201"/>
      <c r="M230" s="201"/>
      <c r="N230" s="201"/>
      <c r="O230" s="201"/>
      <c r="P230" s="194"/>
    </row>
    <row r="231" spans="1:16">
      <c r="A231" s="202"/>
      <c r="B231" s="202"/>
      <c r="C231" s="202"/>
      <c r="D231" s="203"/>
      <c r="E231" s="203"/>
      <c r="F231" s="203"/>
      <c r="G231" s="203"/>
      <c r="H231" s="203"/>
      <c r="I231" s="203"/>
      <c r="J231" s="204"/>
      <c r="K231" s="205"/>
      <c r="L231" s="205"/>
      <c r="M231" s="205"/>
      <c r="N231" s="205"/>
      <c r="O231" s="205"/>
      <c r="P231" s="205"/>
    </row>
    <row r="232" spans="1:16">
      <c r="A232" s="657" t="s">
        <v>332</v>
      </c>
      <c r="B232" s="658"/>
      <c r="C232" s="658"/>
      <c r="D232" s="659"/>
      <c r="E232" s="657" t="s">
        <v>333</v>
      </c>
      <c r="F232" s="658"/>
      <c r="G232" s="658"/>
      <c r="H232" s="658"/>
      <c r="I232" s="659"/>
      <c r="J232" s="657" t="s">
        <v>334</v>
      </c>
      <c r="K232" s="658"/>
      <c r="L232" s="658"/>
      <c r="M232" s="658"/>
      <c r="N232" s="658"/>
      <c r="O232" s="658"/>
      <c r="P232" s="659"/>
    </row>
    <row r="233" spans="1:16" ht="14.25" customHeight="1">
      <c r="A233" s="226" t="s">
        <v>335</v>
      </c>
      <c r="B233" s="688" t="s">
        <v>397</v>
      </c>
      <c r="C233" s="689"/>
      <c r="D233" s="690"/>
      <c r="E233" s="226" t="s">
        <v>335</v>
      </c>
      <c r="F233" s="691" t="s">
        <v>336</v>
      </c>
      <c r="G233" s="692"/>
      <c r="H233" s="692"/>
      <c r="I233" s="693"/>
      <c r="J233" s="694" t="s">
        <v>335</v>
      </c>
      <c r="K233" s="695"/>
      <c r="L233" s="696"/>
      <c r="M233" s="691"/>
      <c r="N233" s="692"/>
      <c r="O233" s="692"/>
      <c r="P233" s="693"/>
    </row>
    <row r="234" spans="1:16" ht="14.25" customHeight="1">
      <c r="A234" s="231" t="s">
        <v>337</v>
      </c>
      <c r="B234" s="691" t="s">
        <v>398</v>
      </c>
      <c r="C234" s="692"/>
      <c r="D234" s="693"/>
      <c r="E234" s="231" t="s">
        <v>337</v>
      </c>
      <c r="F234" s="691" t="s">
        <v>338</v>
      </c>
      <c r="G234" s="692"/>
      <c r="H234" s="692"/>
      <c r="I234" s="693"/>
      <c r="J234" s="694" t="s">
        <v>337</v>
      </c>
      <c r="K234" s="695"/>
      <c r="L234" s="696"/>
      <c r="M234" s="691"/>
      <c r="N234" s="692"/>
      <c r="O234" s="692"/>
      <c r="P234" s="693"/>
    </row>
    <row r="235" spans="1:16" ht="14.25" customHeight="1">
      <c r="A235" s="231" t="s">
        <v>339</v>
      </c>
      <c r="B235" s="688"/>
      <c r="C235" s="689"/>
      <c r="D235" s="690"/>
      <c r="E235" s="231" t="s">
        <v>339</v>
      </c>
      <c r="F235" s="691"/>
      <c r="G235" s="692"/>
      <c r="H235" s="692"/>
      <c r="I235" s="693"/>
      <c r="J235" s="694" t="s">
        <v>339</v>
      </c>
      <c r="K235" s="695"/>
      <c r="L235" s="696"/>
      <c r="M235" s="697"/>
      <c r="N235" s="698"/>
      <c r="O235" s="698"/>
      <c r="P235" s="699"/>
    </row>
    <row r="237" spans="1:16" ht="14.25" customHeight="1">
      <c r="A237" s="625"/>
      <c r="B237" s="626"/>
      <c r="C237" s="626"/>
      <c r="D237" s="627"/>
      <c r="E237" s="634" t="s">
        <v>5</v>
      </c>
      <c r="F237" s="635"/>
      <c r="G237" s="635"/>
      <c r="H237" s="635"/>
      <c r="I237" s="635"/>
      <c r="J237" s="635"/>
      <c r="K237" s="635"/>
      <c r="L237" s="636"/>
      <c r="M237" s="637" t="s">
        <v>6</v>
      </c>
      <c r="N237" s="638"/>
      <c r="O237" s="639" t="s">
        <v>310</v>
      </c>
      <c r="P237" s="640"/>
    </row>
    <row r="238" spans="1:16" ht="14.25" customHeight="1">
      <c r="A238" s="628"/>
      <c r="B238" s="629"/>
      <c r="C238" s="629"/>
      <c r="D238" s="630"/>
      <c r="E238" s="641" t="s">
        <v>311</v>
      </c>
      <c r="F238" s="642"/>
      <c r="G238" s="642"/>
      <c r="H238" s="642"/>
      <c r="I238" s="642"/>
      <c r="J238" s="642"/>
      <c r="K238" s="642"/>
      <c r="L238" s="643"/>
      <c r="M238" s="637" t="s">
        <v>9</v>
      </c>
      <c r="N238" s="638"/>
      <c r="O238" s="639">
        <v>4</v>
      </c>
      <c r="P238" s="640"/>
    </row>
    <row r="239" spans="1:16" ht="14.25" customHeight="1">
      <c r="A239" s="628"/>
      <c r="B239" s="629"/>
      <c r="C239" s="629"/>
      <c r="D239" s="630"/>
      <c r="E239" s="644"/>
      <c r="F239" s="645"/>
      <c r="G239" s="645"/>
      <c r="H239" s="645"/>
      <c r="I239" s="645"/>
      <c r="J239" s="645"/>
      <c r="K239" s="645"/>
      <c r="L239" s="646"/>
      <c r="M239" s="637" t="s">
        <v>312</v>
      </c>
      <c r="N239" s="638"/>
      <c r="O239" s="650">
        <v>40313</v>
      </c>
      <c r="P239" s="651"/>
    </row>
    <row r="240" spans="1:16" ht="14.25" customHeight="1">
      <c r="A240" s="628"/>
      <c r="B240" s="629"/>
      <c r="C240" s="629"/>
      <c r="D240" s="630"/>
      <c r="E240" s="644"/>
      <c r="F240" s="645"/>
      <c r="G240" s="645"/>
      <c r="H240" s="645"/>
      <c r="I240" s="645"/>
      <c r="J240" s="645"/>
      <c r="K240" s="645"/>
      <c r="L240" s="646"/>
      <c r="M240" s="637" t="s">
        <v>313</v>
      </c>
      <c r="N240" s="638"/>
      <c r="O240" s="650">
        <v>42262</v>
      </c>
      <c r="P240" s="651"/>
    </row>
    <row r="241" spans="1:16" ht="14.25" customHeight="1">
      <c r="A241" s="631"/>
      <c r="B241" s="632"/>
      <c r="C241" s="632"/>
      <c r="D241" s="633"/>
      <c r="E241" s="647"/>
      <c r="F241" s="648"/>
      <c r="G241" s="648"/>
      <c r="H241" s="648"/>
      <c r="I241" s="648"/>
      <c r="J241" s="648"/>
      <c r="K241" s="648"/>
      <c r="L241" s="649"/>
      <c r="M241" s="637" t="s">
        <v>314</v>
      </c>
      <c r="N241" s="638"/>
      <c r="O241" s="639" t="s">
        <v>315</v>
      </c>
      <c r="P241" s="640"/>
    </row>
    <row r="242" spans="1:16">
      <c r="A242" s="186"/>
      <c r="B242" s="186"/>
      <c r="C242" s="186"/>
      <c r="D242" s="186"/>
      <c r="E242" s="186"/>
      <c r="F242" s="186"/>
      <c r="G242" s="186"/>
      <c r="H242" s="186"/>
      <c r="I242" s="186"/>
      <c r="J242" s="186"/>
      <c r="K242" s="186"/>
      <c r="L242" s="186"/>
      <c r="M242" s="186"/>
      <c r="N242" s="186"/>
      <c r="O242" s="186"/>
      <c r="P242" s="186"/>
    </row>
    <row r="243" spans="1:16" ht="14.25" customHeight="1">
      <c r="A243" s="603" t="s">
        <v>95</v>
      </c>
      <c r="B243" s="604"/>
      <c r="C243" s="605"/>
      <c r="D243" s="606">
        <v>44135</v>
      </c>
      <c r="E243" s="607"/>
      <c r="F243" s="607"/>
      <c r="G243" s="607"/>
      <c r="H243" s="607"/>
      <c r="I243" s="608"/>
      <c r="J243" s="187"/>
      <c r="K243" s="187"/>
      <c r="L243" s="187"/>
      <c r="M243" s="187"/>
      <c r="N243" s="187"/>
      <c r="O243" s="187"/>
      <c r="P243" s="187"/>
    </row>
    <row r="244" spans="1:16">
      <c r="A244" s="609" t="s">
        <v>316</v>
      </c>
      <c r="B244" s="610"/>
      <c r="C244" s="611"/>
      <c r="D244" s="612" t="s">
        <v>317</v>
      </c>
      <c r="E244" s="613"/>
      <c r="F244" s="613"/>
      <c r="G244" s="613"/>
      <c r="H244" s="613"/>
      <c r="I244" s="613"/>
      <c r="J244" s="613"/>
      <c r="K244" s="613"/>
      <c r="L244" s="613"/>
      <c r="M244" s="613"/>
      <c r="N244" s="614"/>
      <c r="O244" s="188"/>
      <c r="P244" s="187"/>
    </row>
    <row r="245" spans="1:16">
      <c r="A245" s="189"/>
      <c r="B245" s="189"/>
      <c r="C245" s="189"/>
      <c r="D245" s="187"/>
      <c r="E245" s="187"/>
      <c r="F245" s="187"/>
      <c r="G245" s="187"/>
      <c r="H245" s="187"/>
      <c r="I245" s="187"/>
      <c r="J245" s="187"/>
      <c r="K245" s="187"/>
      <c r="L245" s="187"/>
      <c r="M245" s="187"/>
      <c r="N245" s="187"/>
      <c r="O245" s="187"/>
      <c r="P245" s="187"/>
    </row>
    <row r="246" spans="1:16" ht="14.25" customHeight="1">
      <c r="A246" s="615" t="s">
        <v>318</v>
      </c>
      <c r="B246" s="616"/>
      <c r="C246" s="617" t="s">
        <v>319</v>
      </c>
      <c r="D246" s="618"/>
      <c r="E246" s="618"/>
      <c r="F246" s="619"/>
      <c r="G246" s="190" t="s">
        <v>320</v>
      </c>
      <c r="H246" s="620" t="s">
        <v>321</v>
      </c>
      <c r="I246" s="621"/>
      <c r="J246" s="622"/>
      <c r="K246" s="623"/>
      <c r="L246" s="230" t="s">
        <v>322</v>
      </c>
      <c r="M246" s="191"/>
      <c r="N246" s="192" t="s">
        <v>323</v>
      </c>
      <c r="O246" s="193"/>
      <c r="P246" s="187"/>
    </row>
    <row r="247" spans="1:16">
      <c r="A247" s="187"/>
      <c r="B247" s="187"/>
      <c r="C247" s="187"/>
      <c r="D247" s="187"/>
      <c r="E247" s="187"/>
      <c r="F247" s="624"/>
      <c r="G247" s="624"/>
      <c r="H247" s="624"/>
      <c r="I247" s="624"/>
      <c r="J247" s="187"/>
      <c r="K247" s="187"/>
      <c r="L247" s="187"/>
      <c r="M247" s="187"/>
      <c r="N247" s="187"/>
      <c r="O247" s="187"/>
      <c r="P247" s="187"/>
    </row>
    <row r="248" spans="1:16">
      <c r="A248" s="597"/>
      <c r="B248" s="598"/>
      <c r="C248" s="598"/>
      <c r="D248" s="598"/>
      <c r="E248" s="598"/>
      <c r="F248" s="598"/>
      <c r="G248" s="598"/>
      <c r="H248" s="598"/>
      <c r="I248" s="598"/>
      <c r="J248" s="598"/>
      <c r="K248" s="598"/>
      <c r="L248" s="598"/>
      <c r="M248" s="598"/>
      <c r="N248" s="598"/>
      <c r="O248" s="598"/>
      <c r="P248" s="599"/>
    </row>
    <row r="249" spans="1:16">
      <c r="A249" s="600"/>
      <c r="B249" s="600"/>
      <c r="C249" s="600"/>
      <c r="D249" s="600"/>
      <c r="E249" s="600"/>
      <c r="F249" s="600"/>
      <c r="G249" s="600"/>
      <c r="H249" s="600"/>
      <c r="I249" s="600"/>
      <c r="J249" s="600"/>
      <c r="K249" s="600"/>
      <c r="L249" s="600"/>
      <c r="M249" s="600"/>
      <c r="N249" s="600"/>
      <c r="O249" s="600"/>
      <c r="P249" s="600"/>
    </row>
    <row r="250" spans="1:16">
      <c r="A250" s="186"/>
      <c r="B250" s="186"/>
      <c r="C250" s="186"/>
      <c r="D250" s="186"/>
      <c r="E250" s="186"/>
      <c r="F250" s="186"/>
      <c r="G250" s="186"/>
      <c r="H250" s="186"/>
      <c r="I250" s="186"/>
      <c r="J250" s="186"/>
      <c r="K250" s="186"/>
      <c r="L250" s="186"/>
      <c r="M250" s="186"/>
      <c r="N250" s="186"/>
      <c r="O250" s="186"/>
      <c r="P250" s="186"/>
    </row>
    <row r="251" spans="1:16">
      <c r="A251" s="194"/>
      <c r="B251" s="195"/>
      <c r="C251" s="195"/>
      <c r="D251" s="195"/>
      <c r="E251" s="195"/>
      <c r="F251" s="195"/>
      <c r="G251" s="195"/>
      <c r="H251" s="195"/>
      <c r="I251" s="195"/>
      <c r="J251" s="195"/>
      <c r="K251" s="195"/>
      <c r="L251" s="195"/>
      <c r="M251" s="195"/>
      <c r="N251" s="195"/>
      <c r="O251" s="195"/>
      <c r="P251" s="195"/>
    </row>
    <row r="252" spans="1:16">
      <c r="A252" s="569" t="s">
        <v>324</v>
      </c>
      <c r="B252" s="570"/>
      <c r="C252" s="570" t="s">
        <v>423</v>
      </c>
      <c r="D252" s="570"/>
      <c r="E252" s="570"/>
      <c r="F252" s="571"/>
      <c r="G252" s="186"/>
      <c r="H252" s="572"/>
      <c r="I252" s="573"/>
      <c r="J252" s="573"/>
      <c r="K252" s="573"/>
      <c r="L252" s="573"/>
      <c r="M252" s="573"/>
      <c r="N252" s="573"/>
      <c r="O252" s="574"/>
      <c r="P252" s="186"/>
    </row>
    <row r="253" spans="1:16" ht="15" customHeight="1">
      <c r="A253" s="569" t="s">
        <v>326</v>
      </c>
      <c r="B253" s="570"/>
      <c r="C253" s="581" t="s">
        <v>430</v>
      </c>
      <c r="D253" s="581"/>
      <c r="E253" s="581"/>
      <c r="F253" s="582"/>
      <c r="G253" s="186"/>
      <c r="H253" s="575"/>
      <c r="I253" s="576"/>
      <c r="J253" s="576"/>
      <c r="K253" s="576"/>
      <c r="L253" s="576"/>
      <c r="M253" s="576"/>
      <c r="N253" s="576"/>
      <c r="O253" s="577"/>
      <c r="P253" s="186"/>
    </row>
    <row r="254" spans="1:16" ht="14.25" customHeight="1">
      <c r="A254" s="569" t="s">
        <v>327</v>
      </c>
      <c r="B254" s="570"/>
      <c r="C254" s="583">
        <v>0.4375</v>
      </c>
      <c r="D254" s="583"/>
      <c r="E254" s="583"/>
      <c r="F254" s="584"/>
      <c r="G254" s="196"/>
      <c r="H254" s="575"/>
      <c r="I254" s="576"/>
      <c r="J254" s="576"/>
      <c r="K254" s="576"/>
      <c r="L254" s="576"/>
      <c r="M254" s="576"/>
      <c r="N254" s="576"/>
      <c r="O254" s="577"/>
      <c r="P254" s="186"/>
    </row>
    <row r="255" spans="1:16">
      <c r="A255" s="569" t="s">
        <v>328</v>
      </c>
      <c r="B255" s="570"/>
      <c r="C255" s="601" t="s">
        <v>345</v>
      </c>
      <c r="D255" s="601"/>
      <c r="E255" s="601"/>
      <c r="F255" s="602"/>
      <c r="G255" s="186"/>
      <c r="H255" s="575"/>
      <c r="I255" s="576"/>
      <c r="J255" s="576"/>
      <c r="K255" s="576"/>
      <c r="L255" s="576"/>
      <c r="M255" s="576"/>
      <c r="N255" s="576"/>
      <c r="O255" s="577"/>
      <c r="P255" s="186"/>
    </row>
    <row r="256" spans="1:16" ht="15" customHeight="1">
      <c r="A256" s="585" t="s">
        <v>330</v>
      </c>
      <c r="B256" s="586"/>
      <c r="C256" s="586"/>
      <c r="D256" s="586"/>
      <c r="E256" s="586"/>
      <c r="F256" s="587"/>
      <c r="G256" s="186"/>
      <c r="H256" s="575"/>
      <c r="I256" s="576"/>
      <c r="J256" s="576"/>
      <c r="K256" s="576"/>
      <c r="L256" s="576"/>
      <c r="M256" s="576"/>
      <c r="N256" s="576"/>
      <c r="O256" s="577"/>
      <c r="P256" s="186"/>
    </row>
    <row r="257" spans="1:16" ht="14.25" customHeight="1">
      <c r="A257" s="588" t="s">
        <v>401</v>
      </c>
      <c r="B257" s="589"/>
      <c r="C257" s="589"/>
      <c r="D257" s="589"/>
      <c r="E257" s="589"/>
      <c r="F257" s="590"/>
      <c r="G257" s="197"/>
      <c r="H257" s="575"/>
      <c r="I257" s="576"/>
      <c r="J257" s="576"/>
      <c r="K257" s="576"/>
      <c r="L257" s="576"/>
      <c r="M257" s="576"/>
      <c r="N257" s="576"/>
      <c r="O257" s="577"/>
      <c r="P257" s="186"/>
    </row>
    <row r="258" spans="1:16">
      <c r="A258" s="591"/>
      <c r="B258" s="592"/>
      <c r="C258" s="592"/>
      <c r="D258" s="592"/>
      <c r="E258" s="592"/>
      <c r="F258" s="593"/>
      <c r="G258" s="186"/>
      <c r="H258" s="575"/>
      <c r="I258" s="576"/>
      <c r="J258" s="576"/>
      <c r="K258" s="576"/>
      <c r="L258" s="576"/>
      <c r="M258" s="576"/>
      <c r="N258" s="576"/>
      <c r="O258" s="577"/>
      <c r="P258" s="186"/>
    </row>
    <row r="259" spans="1:16">
      <c r="A259" s="591"/>
      <c r="B259" s="592"/>
      <c r="C259" s="592"/>
      <c r="D259" s="592"/>
      <c r="E259" s="592"/>
      <c r="F259" s="593"/>
      <c r="G259" s="186"/>
      <c r="H259" s="575"/>
      <c r="I259" s="576"/>
      <c r="J259" s="576"/>
      <c r="K259" s="576"/>
      <c r="L259" s="576"/>
      <c r="M259" s="576"/>
      <c r="N259" s="576"/>
      <c r="O259" s="577"/>
      <c r="P259" s="186"/>
    </row>
    <row r="260" spans="1:16">
      <c r="A260" s="591"/>
      <c r="B260" s="592"/>
      <c r="C260" s="592"/>
      <c r="D260" s="592"/>
      <c r="E260" s="592"/>
      <c r="F260" s="593"/>
      <c r="G260" s="186"/>
      <c r="H260" s="575"/>
      <c r="I260" s="576"/>
      <c r="J260" s="576"/>
      <c r="K260" s="576"/>
      <c r="L260" s="576"/>
      <c r="M260" s="576"/>
      <c r="N260" s="576"/>
      <c r="O260" s="577"/>
      <c r="P260" s="186"/>
    </row>
    <row r="261" spans="1:16">
      <c r="A261" s="591"/>
      <c r="B261" s="592"/>
      <c r="C261" s="592"/>
      <c r="D261" s="592"/>
      <c r="E261" s="592"/>
      <c r="F261" s="593"/>
      <c r="G261" s="186"/>
      <c r="H261" s="575"/>
      <c r="I261" s="576"/>
      <c r="J261" s="576"/>
      <c r="K261" s="576"/>
      <c r="L261" s="576"/>
      <c r="M261" s="576"/>
      <c r="N261" s="576"/>
      <c r="O261" s="577"/>
      <c r="P261" s="186"/>
    </row>
    <row r="262" spans="1:16">
      <c r="A262" s="591"/>
      <c r="B262" s="592"/>
      <c r="C262" s="592"/>
      <c r="D262" s="592"/>
      <c r="E262" s="592"/>
      <c r="F262" s="593"/>
      <c r="G262" s="186"/>
      <c r="H262" s="575"/>
      <c r="I262" s="576"/>
      <c r="J262" s="576"/>
      <c r="K262" s="576"/>
      <c r="L262" s="576"/>
      <c r="M262" s="576"/>
      <c r="N262" s="576"/>
      <c r="O262" s="577"/>
      <c r="P262" s="186"/>
    </row>
    <row r="263" spans="1:16">
      <c r="A263" s="591"/>
      <c r="B263" s="592"/>
      <c r="C263" s="592"/>
      <c r="D263" s="592"/>
      <c r="E263" s="592"/>
      <c r="F263" s="593"/>
      <c r="G263" s="186"/>
      <c r="H263" s="575"/>
      <c r="I263" s="576"/>
      <c r="J263" s="576"/>
      <c r="K263" s="576"/>
      <c r="L263" s="576"/>
      <c r="M263" s="576"/>
      <c r="N263" s="576"/>
      <c r="O263" s="577"/>
      <c r="P263" s="186"/>
    </row>
    <row r="264" spans="1:16">
      <c r="A264" s="594"/>
      <c r="B264" s="595"/>
      <c r="C264" s="595"/>
      <c r="D264" s="595"/>
      <c r="E264" s="595"/>
      <c r="F264" s="596"/>
      <c r="G264" s="186"/>
      <c r="H264" s="578"/>
      <c r="I264" s="579"/>
      <c r="J264" s="579"/>
      <c r="K264" s="579"/>
      <c r="L264" s="579"/>
      <c r="M264" s="579"/>
      <c r="N264" s="579"/>
      <c r="O264" s="580"/>
      <c r="P264" s="186"/>
    </row>
    <row r="265" spans="1:16">
      <c r="A265" s="198"/>
      <c r="B265" s="199"/>
      <c r="C265" s="199"/>
      <c r="D265" s="200"/>
      <c r="E265" s="200"/>
      <c r="F265" s="200"/>
      <c r="G265" s="200"/>
      <c r="H265" s="200"/>
      <c r="I265" s="200"/>
      <c r="J265" s="200"/>
      <c r="K265" s="200"/>
      <c r="L265" s="200"/>
      <c r="M265" s="200"/>
      <c r="N265" s="200"/>
      <c r="O265" s="200"/>
      <c r="P265" s="200"/>
    </row>
    <row r="266" spans="1:16">
      <c r="A266" s="201"/>
      <c r="B266" s="201"/>
      <c r="C266" s="201"/>
      <c r="D266" s="201"/>
      <c r="E266" s="201"/>
      <c r="F266" s="201"/>
      <c r="G266" s="201"/>
      <c r="H266" s="201"/>
      <c r="I266" s="201"/>
      <c r="J266" s="201"/>
      <c r="K266" s="201"/>
      <c r="L266" s="201"/>
      <c r="M266" s="201"/>
      <c r="N266" s="201"/>
      <c r="O266" s="201"/>
      <c r="P266" s="194"/>
    </row>
    <row r="267" spans="1:16" ht="27.75" customHeight="1">
      <c r="A267" s="569" t="s">
        <v>324</v>
      </c>
      <c r="B267" s="570"/>
      <c r="C267" s="660" t="s">
        <v>433</v>
      </c>
      <c r="D267" s="660"/>
      <c r="E267" s="660"/>
      <c r="F267" s="661"/>
      <c r="G267" s="186"/>
      <c r="H267" s="572"/>
      <c r="I267" s="573"/>
      <c r="J267" s="573"/>
      <c r="K267" s="573"/>
      <c r="L267" s="573"/>
      <c r="M267" s="573"/>
      <c r="N267" s="573"/>
      <c r="O267" s="574"/>
      <c r="P267" s="186"/>
    </row>
    <row r="268" spans="1:16" ht="15" customHeight="1">
      <c r="A268" s="569" t="s">
        <v>326</v>
      </c>
      <c r="B268" s="570"/>
      <c r="C268" s="581" t="s">
        <v>426</v>
      </c>
      <c r="D268" s="581"/>
      <c r="E268" s="581"/>
      <c r="F268" s="582"/>
      <c r="G268" s="186"/>
      <c r="H268" s="575"/>
      <c r="I268" s="576"/>
      <c r="J268" s="576"/>
      <c r="K268" s="576"/>
      <c r="L268" s="576"/>
      <c r="M268" s="576"/>
      <c r="N268" s="576"/>
      <c r="O268" s="577"/>
      <c r="P268" s="186"/>
    </row>
    <row r="269" spans="1:16" ht="14.25" customHeight="1">
      <c r="A269" s="569" t="s">
        <v>327</v>
      </c>
      <c r="B269" s="570"/>
      <c r="C269" s="583">
        <v>0.39583333333333331</v>
      </c>
      <c r="D269" s="583"/>
      <c r="E269" s="583"/>
      <c r="F269" s="584"/>
      <c r="G269" s="196"/>
      <c r="H269" s="575"/>
      <c r="I269" s="576"/>
      <c r="J269" s="576"/>
      <c r="K269" s="576"/>
      <c r="L269" s="576"/>
      <c r="M269" s="576"/>
      <c r="N269" s="576"/>
      <c r="O269" s="577"/>
      <c r="P269" s="186"/>
    </row>
    <row r="270" spans="1:16">
      <c r="A270" s="569" t="s">
        <v>328</v>
      </c>
      <c r="B270" s="570"/>
      <c r="C270" s="570" t="s">
        <v>346</v>
      </c>
      <c r="D270" s="570"/>
      <c r="E270" s="570"/>
      <c r="F270" s="571"/>
      <c r="G270" s="186"/>
      <c r="H270" s="575"/>
      <c r="I270" s="576"/>
      <c r="J270" s="576"/>
      <c r="K270" s="576"/>
      <c r="L270" s="576"/>
      <c r="M270" s="576"/>
      <c r="N270" s="576"/>
      <c r="O270" s="577"/>
      <c r="P270" s="186"/>
    </row>
    <row r="271" spans="1:16" ht="15" customHeight="1">
      <c r="A271" s="585" t="s">
        <v>330</v>
      </c>
      <c r="B271" s="586"/>
      <c r="C271" s="586"/>
      <c r="D271" s="586"/>
      <c r="E271" s="586"/>
      <c r="F271" s="587"/>
      <c r="G271" s="186"/>
      <c r="H271" s="575"/>
      <c r="I271" s="576"/>
      <c r="J271" s="576"/>
      <c r="K271" s="576"/>
      <c r="L271" s="576"/>
      <c r="M271" s="576"/>
      <c r="N271" s="576"/>
      <c r="O271" s="577"/>
      <c r="P271" s="186"/>
    </row>
    <row r="272" spans="1:16" ht="14.25" customHeight="1">
      <c r="A272" s="588" t="s">
        <v>427</v>
      </c>
      <c r="B272" s="589"/>
      <c r="C272" s="589"/>
      <c r="D272" s="589"/>
      <c r="E272" s="589"/>
      <c r="F272" s="590"/>
      <c r="G272" s="197"/>
      <c r="H272" s="575"/>
      <c r="I272" s="576"/>
      <c r="J272" s="576"/>
      <c r="K272" s="576"/>
      <c r="L272" s="576"/>
      <c r="M272" s="576"/>
      <c r="N272" s="576"/>
      <c r="O272" s="577"/>
      <c r="P272" s="186"/>
    </row>
    <row r="273" spans="1:16">
      <c r="A273" s="591"/>
      <c r="B273" s="592"/>
      <c r="C273" s="592"/>
      <c r="D273" s="592"/>
      <c r="E273" s="592"/>
      <c r="F273" s="593"/>
      <c r="G273" s="186"/>
      <c r="H273" s="575"/>
      <c r="I273" s="576"/>
      <c r="J273" s="576"/>
      <c r="K273" s="576"/>
      <c r="L273" s="576"/>
      <c r="M273" s="576"/>
      <c r="N273" s="576"/>
      <c r="O273" s="577"/>
      <c r="P273" s="186"/>
    </row>
    <row r="274" spans="1:16">
      <c r="A274" s="591"/>
      <c r="B274" s="592"/>
      <c r="C274" s="592"/>
      <c r="D274" s="592"/>
      <c r="E274" s="592"/>
      <c r="F274" s="593"/>
      <c r="G274" s="186"/>
      <c r="H274" s="575"/>
      <c r="I274" s="576"/>
      <c r="J274" s="576"/>
      <c r="K274" s="576"/>
      <c r="L274" s="576"/>
      <c r="M274" s="576"/>
      <c r="N274" s="576"/>
      <c r="O274" s="577"/>
      <c r="P274" s="186"/>
    </row>
    <row r="275" spans="1:16">
      <c r="A275" s="591"/>
      <c r="B275" s="592"/>
      <c r="C275" s="592"/>
      <c r="D275" s="592"/>
      <c r="E275" s="592"/>
      <c r="F275" s="593"/>
      <c r="G275" s="186"/>
      <c r="H275" s="575"/>
      <c r="I275" s="576"/>
      <c r="J275" s="576"/>
      <c r="K275" s="576"/>
      <c r="L275" s="576"/>
      <c r="M275" s="576"/>
      <c r="N275" s="576"/>
      <c r="O275" s="577"/>
      <c r="P275" s="186"/>
    </row>
    <row r="276" spans="1:16">
      <c r="A276" s="591"/>
      <c r="B276" s="592"/>
      <c r="C276" s="592"/>
      <c r="D276" s="592"/>
      <c r="E276" s="592"/>
      <c r="F276" s="593"/>
      <c r="G276" s="186"/>
      <c r="H276" s="575"/>
      <c r="I276" s="576"/>
      <c r="J276" s="576"/>
      <c r="K276" s="576"/>
      <c r="L276" s="576"/>
      <c r="M276" s="576"/>
      <c r="N276" s="576"/>
      <c r="O276" s="577"/>
      <c r="P276" s="186"/>
    </row>
    <row r="277" spans="1:16">
      <c r="A277" s="591"/>
      <c r="B277" s="592"/>
      <c r="C277" s="592"/>
      <c r="D277" s="592"/>
      <c r="E277" s="592"/>
      <c r="F277" s="593"/>
      <c r="G277" s="186"/>
      <c r="H277" s="575"/>
      <c r="I277" s="576"/>
      <c r="J277" s="576"/>
      <c r="K277" s="576"/>
      <c r="L277" s="576"/>
      <c r="M277" s="576"/>
      <c r="N277" s="576"/>
      <c r="O277" s="577"/>
      <c r="P277" s="186"/>
    </row>
    <row r="278" spans="1:16">
      <c r="A278" s="591"/>
      <c r="B278" s="592"/>
      <c r="C278" s="592"/>
      <c r="D278" s="592"/>
      <c r="E278" s="592"/>
      <c r="F278" s="593"/>
      <c r="G278" s="186"/>
      <c r="H278" s="575"/>
      <c r="I278" s="576"/>
      <c r="J278" s="576"/>
      <c r="K278" s="576"/>
      <c r="L278" s="576"/>
      <c r="M278" s="576"/>
      <c r="N278" s="576"/>
      <c r="O278" s="577"/>
      <c r="P278" s="186"/>
    </row>
    <row r="279" spans="1:16">
      <c r="A279" s="594"/>
      <c r="B279" s="595"/>
      <c r="C279" s="595"/>
      <c r="D279" s="595"/>
      <c r="E279" s="595"/>
      <c r="F279" s="596"/>
      <c r="G279" s="186"/>
      <c r="H279" s="578"/>
      <c r="I279" s="579"/>
      <c r="J279" s="579"/>
      <c r="K279" s="579"/>
      <c r="L279" s="579"/>
      <c r="M279" s="579"/>
      <c r="N279" s="579"/>
      <c r="O279" s="580"/>
      <c r="P279" s="186"/>
    </row>
    <row r="280" spans="1:16" ht="14.25" customHeight="1">
      <c r="A280" s="198"/>
      <c r="B280" s="199"/>
      <c r="C280" s="199"/>
      <c r="D280" s="200"/>
      <c r="E280" s="200"/>
      <c r="F280" s="200"/>
      <c r="G280" s="200"/>
      <c r="H280" s="200"/>
      <c r="I280" s="200"/>
      <c r="J280" s="200"/>
      <c r="K280" s="200"/>
      <c r="L280" s="200"/>
      <c r="M280" s="200"/>
      <c r="N280" s="200"/>
      <c r="O280" s="200"/>
      <c r="P280" s="200"/>
    </row>
    <row r="281" spans="1:16" ht="14.25" customHeight="1">
      <c r="A281" s="625"/>
      <c r="B281" s="626"/>
      <c r="C281" s="626"/>
      <c r="D281" s="627"/>
      <c r="E281" s="634" t="s">
        <v>5</v>
      </c>
      <c r="F281" s="635"/>
      <c r="G281" s="635"/>
      <c r="H281" s="635"/>
      <c r="I281" s="635"/>
      <c r="J281" s="635"/>
      <c r="K281" s="635"/>
      <c r="L281" s="636"/>
      <c r="M281" s="637" t="s">
        <v>6</v>
      </c>
      <c r="N281" s="638"/>
      <c r="O281" s="639" t="s">
        <v>310</v>
      </c>
      <c r="P281" s="640"/>
    </row>
    <row r="282" spans="1:16" ht="14.25" customHeight="1">
      <c r="A282" s="628"/>
      <c r="B282" s="629"/>
      <c r="C282" s="629"/>
      <c r="D282" s="630"/>
      <c r="E282" s="641" t="s">
        <v>311</v>
      </c>
      <c r="F282" s="642"/>
      <c r="G282" s="642"/>
      <c r="H282" s="642"/>
      <c r="I282" s="642"/>
      <c r="J282" s="642"/>
      <c r="K282" s="642"/>
      <c r="L282" s="643"/>
      <c r="M282" s="637" t="s">
        <v>9</v>
      </c>
      <c r="N282" s="638"/>
      <c r="O282" s="639">
        <v>4</v>
      </c>
      <c r="P282" s="640"/>
    </row>
    <row r="283" spans="1:16" ht="14.25" customHeight="1">
      <c r="A283" s="628"/>
      <c r="B283" s="629"/>
      <c r="C283" s="629"/>
      <c r="D283" s="630"/>
      <c r="E283" s="644"/>
      <c r="F283" s="645"/>
      <c r="G283" s="645"/>
      <c r="H283" s="645"/>
      <c r="I283" s="645"/>
      <c r="J283" s="645"/>
      <c r="K283" s="645"/>
      <c r="L283" s="646"/>
      <c r="M283" s="637" t="s">
        <v>312</v>
      </c>
      <c r="N283" s="638"/>
      <c r="O283" s="650">
        <v>40313</v>
      </c>
      <c r="P283" s="651"/>
    </row>
    <row r="284" spans="1:16" ht="14.25" customHeight="1">
      <c r="A284" s="628"/>
      <c r="B284" s="629"/>
      <c r="C284" s="629"/>
      <c r="D284" s="630"/>
      <c r="E284" s="644"/>
      <c r="F284" s="645"/>
      <c r="G284" s="645"/>
      <c r="H284" s="645"/>
      <c r="I284" s="645"/>
      <c r="J284" s="645"/>
      <c r="K284" s="645"/>
      <c r="L284" s="646"/>
      <c r="M284" s="637" t="s">
        <v>313</v>
      </c>
      <c r="N284" s="638"/>
      <c r="O284" s="650">
        <v>42262</v>
      </c>
      <c r="P284" s="651"/>
    </row>
    <row r="285" spans="1:16" ht="14.25" customHeight="1">
      <c r="A285" s="631"/>
      <c r="B285" s="632"/>
      <c r="C285" s="632"/>
      <c r="D285" s="633"/>
      <c r="E285" s="647"/>
      <c r="F285" s="648"/>
      <c r="G285" s="648"/>
      <c r="H285" s="648"/>
      <c r="I285" s="648"/>
      <c r="J285" s="648"/>
      <c r="K285" s="648"/>
      <c r="L285" s="649"/>
      <c r="M285" s="637" t="s">
        <v>314</v>
      </c>
      <c r="N285" s="638"/>
      <c r="O285" s="639" t="s">
        <v>315</v>
      </c>
      <c r="P285" s="640"/>
    </row>
    <row r="286" spans="1:16">
      <c r="A286" s="186"/>
      <c r="B286" s="186"/>
      <c r="C286" s="186"/>
      <c r="D286" s="186"/>
      <c r="E286" s="186"/>
      <c r="F286" s="186"/>
      <c r="G286" s="186"/>
      <c r="H286" s="186"/>
      <c r="I286" s="186"/>
      <c r="J286" s="186"/>
      <c r="K286" s="186"/>
      <c r="L286" s="186"/>
      <c r="M286" s="186"/>
      <c r="N286" s="186"/>
      <c r="O286" s="186"/>
      <c r="P286" s="186"/>
    </row>
    <row r="287" spans="1:16" ht="14.25" customHeight="1">
      <c r="A287" s="603" t="s">
        <v>95</v>
      </c>
      <c r="B287" s="604"/>
      <c r="C287" s="605"/>
      <c r="D287" s="606">
        <v>44135</v>
      </c>
      <c r="E287" s="607"/>
      <c r="F287" s="607"/>
      <c r="G287" s="607"/>
      <c r="H287" s="607"/>
      <c r="I287" s="608"/>
      <c r="J287" s="187"/>
      <c r="K287" s="187"/>
      <c r="L287" s="187"/>
      <c r="M287" s="187"/>
      <c r="N287" s="187"/>
      <c r="O287" s="187"/>
      <c r="P287" s="187"/>
    </row>
    <row r="288" spans="1:16">
      <c r="A288" s="609" t="s">
        <v>316</v>
      </c>
      <c r="B288" s="610"/>
      <c r="C288" s="611"/>
      <c r="D288" s="612" t="s">
        <v>317</v>
      </c>
      <c r="E288" s="613"/>
      <c r="F288" s="613"/>
      <c r="G288" s="613"/>
      <c r="H288" s="613"/>
      <c r="I288" s="613"/>
      <c r="J288" s="613"/>
      <c r="K288" s="613"/>
      <c r="L288" s="613"/>
      <c r="M288" s="613"/>
      <c r="N288" s="614"/>
      <c r="O288" s="188"/>
      <c r="P288" s="187"/>
    </row>
    <row r="289" spans="1:16">
      <c r="A289" s="189"/>
      <c r="B289" s="189"/>
      <c r="C289" s="189"/>
      <c r="D289" s="187"/>
      <c r="E289" s="187"/>
      <c r="F289" s="187"/>
      <c r="G289" s="187"/>
      <c r="H289" s="187"/>
      <c r="I289" s="187"/>
      <c r="J289" s="187"/>
      <c r="K289" s="187"/>
      <c r="L289" s="187"/>
      <c r="M289" s="187"/>
      <c r="N289" s="187"/>
      <c r="O289" s="187"/>
      <c r="P289" s="187"/>
    </row>
    <row r="290" spans="1:16" ht="14.25" customHeight="1">
      <c r="A290" s="615" t="s">
        <v>318</v>
      </c>
      <c r="B290" s="616"/>
      <c r="C290" s="617" t="s">
        <v>319</v>
      </c>
      <c r="D290" s="618"/>
      <c r="E290" s="618"/>
      <c r="F290" s="619"/>
      <c r="G290" s="190" t="s">
        <v>320</v>
      </c>
      <c r="H290" s="620" t="s">
        <v>321</v>
      </c>
      <c r="I290" s="621"/>
      <c r="J290" s="622"/>
      <c r="K290" s="623"/>
      <c r="L290" s="299" t="s">
        <v>322</v>
      </c>
      <c r="M290" s="191"/>
      <c r="N290" s="192" t="s">
        <v>323</v>
      </c>
      <c r="O290" s="193"/>
      <c r="P290" s="187"/>
    </row>
    <row r="291" spans="1:16">
      <c r="A291" s="187"/>
      <c r="B291" s="187"/>
      <c r="C291" s="187"/>
      <c r="D291" s="187"/>
      <c r="E291" s="187"/>
      <c r="F291" s="624"/>
      <c r="G291" s="624"/>
      <c r="H291" s="624"/>
      <c r="I291" s="624"/>
      <c r="J291" s="187"/>
      <c r="K291" s="187"/>
      <c r="L291" s="187"/>
      <c r="M291" s="187"/>
      <c r="N291" s="187"/>
      <c r="O291" s="187"/>
      <c r="P291" s="187"/>
    </row>
    <row r="292" spans="1:16">
      <c r="A292" s="597"/>
      <c r="B292" s="598"/>
      <c r="C292" s="598"/>
      <c r="D292" s="598"/>
      <c r="E292" s="598"/>
      <c r="F292" s="598"/>
      <c r="G292" s="598"/>
      <c r="H292" s="598"/>
      <c r="I292" s="598"/>
      <c r="J292" s="598"/>
      <c r="K292" s="598"/>
      <c r="L292" s="598"/>
      <c r="M292" s="598"/>
      <c r="N292" s="598"/>
      <c r="O292" s="598"/>
      <c r="P292" s="599"/>
    </row>
    <row r="293" spans="1:16">
      <c r="A293" s="600"/>
      <c r="B293" s="600"/>
      <c r="C293" s="600"/>
      <c r="D293" s="600"/>
      <c r="E293" s="600"/>
      <c r="F293" s="600"/>
      <c r="G293" s="600"/>
      <c r="H293" s="600"/>
      <c r="I293" s="600"/>
      <c r="J293" s="600"/>
      <c r="K293" s="600"/>
      <c r="L293" s="600"/>
      <c r="M293" s="600"/>
      <c r="N293" s="600"/>
      <c r="O293" s="600"/>
      <c r="P293" s="600"/>
    </row>
    <row r="294" spans="1:16">
      <c r="A294" s="186"/>
      <c r="B294" s="186"/>
      <c r="C294" s="186"/>
      <c r="D294" s="186"/>
      <c r="E294" s="186"/>
      <c r="F294" s="186"/>
      <c r="G294" s="186"/>
      <c r="H294" s="186"/>
      <c r="I294" s="186"/>
      <c r="J294" s="186"/>
      <c r="K294" s="186"/>
      <c r="L294" s="186"/>
      <c r="M294" s="186"/>
      <c r="N294" s="186"/>
      <c r="O294" s="186"/>
      <c r="P294" s="186"/>
    </row>
    <row r="295" spans="1:16">
      <c r="A295" s="194"/>
      <c r="B295" s="195"/>
      <c r="C295" s="195"/>
      <c r="D295" s="195"/>
      <c r="E295" s="195"/>
      <c r="F295" s="195"/>
      <c r="G295" s="195"/>
      <c r="H295" s="195"/>
      <c r="I295" s="195"/>
      <c r="J295" s="195"/>
      <c r="K295" s="195"/>
      <c r="L295" s="195"/>
      <c r="M295" s="195"/>
      <c r="N295" s="195"/>
      <c r="O295" s="195"/>
      <c r="P295" s="195"/>
    </row>
    <row r="296" spans="1:16">
      <c r="A296" s="569" t="s">
        <v>324</v>
      </c>
      <c r="B296" s="570"/>
      <c r="C296" s="570" t="s">
        <v>431</v>
      </c>
      <c r="D296" s="570"/>
      <c r="E296" s="570"/>
      <c r="F296" s="571"/>
      <c r="G296" s="186"/>
      <c r="H296" s="572"/>
      <c r="I296" s="573"/>
      <c r="J296" s="573"/>
      <c r="K296" s="573"/>
      <c r="L296" s="573"/>
      <c r="M296" s="573"/>
      <c r="N296" s="573"/>
      <c r="O296" s="574"/>
      <c r="P296" s="186"/>
    </row>
    <row r="297" spans="1:16" ht="15" customHeight="1">
      <c r="A297" s="569" t="s">
        <v>326</v>
      </c>
      <c r="B297" s="570"/>
      <c r="C297" s="581">
        <v>44124</v>
      </c>
      <c r="D297" s="581"/>
      <c r="E297" s="581"/>
      <c r="F297" s="582"/>
      <c r="G297" s="186"/>
      <c r="H297" s="575"/>
      <c r="I297" s="576"/>
      <c r="J297" s="576"/>
      <c r="K297" s="576"/>
      <c r="L297" s="576"/>
      <c r="M297" s="576"/>
      <c r="N297" s="576"/>
      <c r="O297" s="577"/>
      <c r="P297" s="186"/>
    </row>
    <row r="298" spans="1:16" ht="14.25" customHeight="1">
      <c r="A298" s="569" t="s">
        <v>327</v>
      </c>
      <c r="B298" s="570"/>
      <c r="C298" s="583">
        <v>0.3125</v>
      </c>
      <c r="D298" s="583"/>
      <c r="E298" s="583"/>
      <c r="F298" s="584"/>
      <c r="G298" s="196"/>
      <c r="H298" s="575"/>
      <c r="I298" s="576"/>
      <c r="J298" s="576"/>
      <c r="K298" s="576"/>
      <c r="L298" s="576"/>
      <c r="M298" s="576"/>
      <c r="N298" s="576"/>
      <c r="O298" s="577"/>
      <c r="P298" s="186"/>
    </row>
    <row r="299" spans="1:16">
      <c r="A299" s="569" t="s">
        <v>328</v>
      </c>
      <c r="B299" s="570"/>
      <c r="C299" s="601" t="s">
        <v>345</v>
      </c>
      <c r="D299" s="601"/>
      <c r="E299" s="601"/>
      <c r="F299" s="602"/>
      <c r="G299" s="186"/>
      <c r="H299" s="575"/>
      <c r="I299" s="576"/>
      <c r="J299" s="576"/>
      <c r="K299" s="576"/>
      <c r="L299" s="576"/>
      <c r="M299" s="576"/>
      <c r="N299" s="576"/>
      <c r="O299" s="577"/>
      <c r="P299" s="186"/>
    </row>
    <row r="300" spans="1:16" ht="15" customHeight="1">
      <c r="A300" s="585" t="s">
        <v>330</v>
      </c>
      <c r="B300" s="586"/>
      <c r="C300" s="586"/>
      <c r="D300" s="586"/>
      <c r="E300" s="586"/>
      <c r="F300" s="587"/>
      <c r="G300" s="186"/>
      <c r="H300" s="575"/>
      <c r="I300" s="576"/>
      <c r="J300" s="576"/>
      <c r="K300" s="576"/>
      <c r="L300" s="576"/>
      <c r="M300" s="576"/>
      <c r="N300" s="576"/>
      <c r="O300" s="577"/>
      <c r="P300" s="186"/>
    </row>
    <row r="301" spans="1:16" ht="14.25" customHeight="1">
      <c r="A301" s="588" t="s">
        <v>434</v>
      </c>
      <c r="B301" s="589"/>
      <c r="C301" s="589"/>
      <c r="D301" s="589"/>
      <c r="E301" s="589"/>
      <c r="F301" s="590"/>
      <c r="G301" s="197"/>
      <c r="H301" s="575"/>
      <c r="I301" s="576"/>
      <c r="J301" s="576"/>
      <c r="K301" s="576"/>
      <c r="L301" s="576"/>
      <c r="M301" s="576"/>
      <c r="N301" s="576"/>
      <c r="O301" s="577"/>
      <c r="P301" s="186"/>
    </row>
    <row r="302" spans="1:16">
      <c r="A302" s="591"/>
      <c r="B302" s="592"/>
      <c r="C302" s="592"/>
      <c r="D302" s="592"/>
      <c r="E302" s="592"/>
      <c r="F302" s="593"/>
      <c r="G302" s="186"/>
      <c r="H302" s="575"/>
      <c r="I302" s="576"/>
      <c r="J302" s="576"/>
      <c r="K302" s="576"/>
      <c r="L302" s="576"/>
      <c r="M302" s="576"/>
      <c r="N302" s="576"/>
      <c r="O302" s="577"/>
      <c r="P302" s="186"/>
    </row>
    <row r="303" spans="1:16">
      <c r="A303" s="591"/>
      <c r="B303" s="592"/>
      <c r="C303" s="592"/>
      <c r="D303" s="592"/>
      <c r="E303" s="592"/>
      <c r="F303" s="593"/>
      <c r="G303" s="186"/>
      <c r="H303" s="575"/>
      <c r="I303" s="576"/>
      <c r="J303" s="576"/>
      <c r="K303" s="576"/>
      <c r="L303" s="576"/>
      <c r="M303" s="576"/>
      <c r="N303" s="576"/>
      <c r="O303" s="577"/>
      <c r="P303" s="186"/>
    </row>
    <row r="304" spans="1:16">
      <c r="A304" s="591"/>
      <c r="B304" s="592"/>
      <c r="C304" s="592"/>
      <c r="D304" s="592"/>
      <c r="E304" s="592"/>
      <c r="F304" s="593"/>
      <c r="G304" s="186"/>
      <c r="H304" s="575"/>
      <c r="I304" s="576"/>
      <c r="J304" s="576"/>
      <c r="K304" s="576"/>
      <c r="L304" s="576"/>
      <c r="M304" s="576"/>
      <c r="N304" s="576"/>
      <c r="O304" s="577"/>
      <c r="P304" s="186"/>
    </row>
    <row r="305" spans="1:16">
      <c r="A305" s="591"/>
      <c r="B305" s="592"/>
      <c r="C305" s="592"/>
      <c r="D305" s="592"/>
      <c r="E305" s="592"/>
      <c r="F305" s="593"/>
      <c r="G305" s="186"/>
      <c r="H305" s="575"/>
      <c r="I305" s="576"/>
      <c r="J305" s="576"/>
      <c r="K305" s="576"/>
      <c r="L305" s="576"/>
      <c r="M305" s="576"/>
      <c r="N305" s="576"/>
      <c r="O305" s="577"/>
      <c r="P305" s="186"/>
    </row>
    <row r="306" spans="1:16">
      <c r="A306" s="591"/>
      <c r="B306" s="592"/>
      <c r="C306" s="592"/>
      <c r="D306" s="592"/>
      <c r="E306" s="592"/>
      <c r="F306" s="593"/>
      <c r="G306" s="186"/>
      <c r="H306" s="575"/>
      <c r="I306" s="576"/>
      <c r="J306" s="576"/>
      <c r="K306" s="576"/>
      <c r="L306" s="576"/>
      <c r="M306" s="576"/>
      <c r="N306" s="576"/>
      <c r="O306" s="577"/>
      <c r="P306" s="186"/>
    </row>
    <row r="307" spans="1:16">
      <c r="A307" s="591"/>
      <c r="B307" s="592"/>
      <c r="C307" s="592"/>
      <c r="D307" s="592"/>
      <c r="E307" s="592"/>
      <c r="F307" s="593"/>
      <c r="G307" s="186"/>
      <c r="H307" s="575"/>
      <c r="I307" s="576"/>
      <c r="J307" s="576"/>
      <c r="K307" s="576"/>
      <c r="L307" s="576"/>
      <c r="M307" s="576"/>
      <c r="N307" s="576"/>
      <c r="O307" s="577"/>
      <c r="P307" s="186"/>
    </row>
    <row r="308" spans="1:16">
      <c r="A308" s="594"/>
      <c r="B308" s="595"/>
      <c r="C308" s="595"/>
      <c r="D308" s="595"/>
      <c r="E308" s="595"/>
      <c r="F308" s="596"/>
      <c r="G308" s="186"/>
      <c r="H308" s="578"/>
      <c r="I308" s="579"/>
      <c r="J308" s="579"/>
      <c r="K308" s="579"/>
      <c r="L308" s="579"/>
      <c r="M308" s="579"/>
      <c r="N308" s="579"/>
      <c r="O308" s="580"/>
      <c r="P308" s="186"/>
    </row>
    <row r="309" spans="1:16">
      <c r="A309" s="198"/>
      <c r="B309" s="199"/>
      <c r="C309" s="199"/>
      <c r="D309" s="200"/>
      <c r="E309" s="200"/>
      <c r="F309" s="200"/>
      <c r="G309" s="200"/>
      <c r="H309" s="200"/>
      <c r="I309" s="200"/>
      <c r="J309" s="200"/>
      <c r="K309" s="200"/>
      <c r="L309" s="200"/>
      <c r="M309" s="200"/>
      <c r="N309" s="200"/>
      <c r="O309" s="200"/>
      <c r="P309" s="200"/>
    </row>
    <row r="310" spans="1:16">
      <c r="A310" s="201"/>
      <c r="B310" s="201"/>
      <c r="C310" s="201"/>
      <c r="D310" s="201"/>
      <c r="E310" s="201"/>
      <c r="F310" s="201"/>
      <c r="G310" s="201"/>
      <c r="H310" s="201"/>
      <c r="I310" s="201"/>
      <c r="J310" s="201"/>
      <c r="K310" s="201"/>
      <c r="L310" s="201"/>
      <c r="M310" s="201"/>
      <c r="N310" s="201"/>
      <c r="O310" s="201"/>
      <c r="P310" s="194"/>
    </row>
    <row r="311" spans="1:16">
      <c r="A311" s="569" t="s">
        <v>324</v>
      </c>
      <c r="B311" s="570"/>
      <c r="C311" s="570" t="s">
        <v>432</v>
      </c>
      <c r="D311" s="570"/>
      <c r="E311" s="570"/>
      <c r="F311" s="571"/>
      <c r="G311" s="186"/>
      <c r="H311" s="572"/>
      <c r="I311" s="573"/>
      <c r="J311" s="573"/>
      <c r="K311" s="573"/>
      <c r="L311" s="573"/>
      <c r="M311" s="573"/>
      <c r="N311" s="573"/>
      <c r="O311" s="574"/>
      <c r="P311" s="186"/>
    </row>
    <row r="312" spans="1:16" ht="15" customHeight="1">
      <c r="A312" s="569" t="s">
        <v>326</v>
      </c>
      <c r="B312" s="570"/>
      <c r="C312" s="581">
        <v>44134</v>
      </c>
      <c r="D312" s="581"/>
      <c r="E312" s="581"/>
      <c r="F312" s="582"/>
      <c r="G312" s="186"/>
      <c r="H312" s="575"/>
      <c r="I312" s="576"/>
      <c r="J312" s="576"/>
      <c r="K312" s="576"/>
      <c r="L312" s="576"/>
      <c r="M312" s="576"/>
      <c r="N312" s="576"/>
      <c r="O312" s="577"/>
      <c r="P312" s="186"/>
    </row>
    <row r="313" spans="1:16" ht="14.25" customHeight="1">
      <c r="A313" s="569" t="s">
        <v>327</v>
      </c>
      <c r="B313" s="570"/>
      <c r="C313" s="583">
        <v>0.47916666666666669</v>
      </c>
      <c r="D313" s="583"/>
      <c r="E313" s="583"/>
      <c r="F313" s="584"/>
      <c r="G313" s="196"/>
      <c r="H313" s="575"/>
      <c r="I313" s="576"/>
      <c r="J313" s="576"/>
      <c r="K313" s="576"/>
      <c r="L313" s="576"/>
      <c r="M313" s="576"/>
      <c r="N313" s="576"/>
      <c r="O313" s="577"/>
      <c r="P313" s="186"/>
    </row>
    <row r="314" spans="1:16">
      <c r="A314" s="569" t="s">
        <v>328</v>
      </c>
      <c r="B314" s="570"/>
      <c r="C314" s="570" t="s">
        <v>346</v>
      </c>
      <c r="D314" s="570"/>
      <c r="E314" s="570"/>
      <c r="F314" s="571"/>
      <c r="G314" s="186"/>
      <c r="H314" s="575"/>
      <c r="I314" s="576"/>
      <c r="J314" s="576"/>
      <c r="K314" s="576"/>
      <c r="L314" s="576"/>
      <c r="M314" s="576"/>
      <c r="N314" s="576"/>
      <c r="O314" s="577"/>
      <c r="P314" s="186"/>
    </row>
    <row r="315" spans="1:16" ht="15" customHeight="1">
      <c r="A315" s="585" t="s">
        <v>330</v>
      </c>
      <c r="B315" s="586"/>
      <c r="C315" s="586"/>
      <c r="D315" s="586"/>
      <c r="E315" s="586"/>
      <c r="F315" s="587"/>
      <c r="G315" s="186"/>
      <c r="H315" s="575"/>
      <c r="I315" s="576"/>
      <c r="J315" s="576"/>
      <c r="K315" s="576"/>
      <c r="L315" s="576"/>
      <c r="M315" s="576"/>
      <c r="N315" s="576"/>
      <c r="O315" s="577"/>
      <c r="P315" s="186"/>
    </row>
    <row r="316" spans="1:16" ht="14.25" customHeight="1">
      <c r="A316" s="588" t="s">
        <v>440</v>
      </c>
      <c r="B316" s="589"/>
      <c r="C316" s="589"/>
      <c r="D316" s="589"/>
      <c r="E316" s="589"/>
      <c r="F316" s="590"/>
      <c r="G316" s="197"/>
      <c r="H316" s="575"/>
      <c r="I316" s="576"/>
      <c r="J316" s="576"/>
      <c r="K316" s="576"/>
      <c r="L316" s="576"/>
      <c r="M316" s="576"/>
      <c r="N316" s="576"/>
      <c r="O316" s="577"/>
      <c r="P316" s="186"/>
    </row>
    <row r="317" spans="1:16">
      <c r="A317" s="591"/>
      <c r="B317" s="592"/>
      <c r="C317" s="592"/>
      <c r="D317" s="592"/>
      <c r="E317" s="592"/>
      <c r="F317" s="593"/>
      <c r="G317" s="186"/>
      <c r="H317" s="575"/>
      <c r="I317" s="576"/>
      <c r="J317" s="576"/>
      <c r="K317" s="576"/>
      <c r="L317" s="576"/>
      <c r="M317" s="576"/>
      <c r="N317" s="576"/>
      <c r="O317" s="577"/>
      <c r="P317" s="186"/>
    </row>
    <row r="318" spans="1:16">
      <c r="A318" s="591"/>
      <c r="B318" s="592"/>
      <c r="C318" s="592"/>
      <c r="D318" s="592"/>
      <c r="E318" s="592"/>
      <c r="F318" s="593"/>
      <c r="G318" s="186"/>
      <c r="H318" s="575"/>
      <c r="I318" s="576"/>
      <c r="J318" s="576"/>
      <c r="K318" s="576"/>
      <c r="L318" s="576"/>
      <c r="M318" s="576"/>
      <c r="N318" s="576"/>
      <c r="O318" s="577"/>
      <c r="P318" s="186"/>
    </row>
    <row r="319" spans="1:16">
      <c r="A319" s="591"/>
      <c r="B319" s="592"/>
      <c r="C319" s="592"/>
      <c r="D319" s="592"/>
      <c r="E319" s="592"/>
      <c r="F319" s="593"/>
      <c r="G319" s="186"/>
      <c r="H319" s="575"/>
      <c r="I319" s="576"/>
      <c r="J319" s="576"/>
      <c r="K319" s="576"/>
      <c r="L319" s="576"/>
      <c r="M319" s="576"/>
      <c r="N319" s="576"/>
      <c r="O319" s="577"/>
      <c r="P319" s="186"/>
    </row>
    <row r="320" spans="1:16">
      <c r="A320" s="591"/>
      <c r="B320" s="592"/>
      <c r="C320" s="592"/>
      <c r="D320" s="592"/>
      <c r="E320" s="592"/>
      <c r="F320" s="593"/>
      <c r="G320" s="186"/>
      <c r="H320" s="575"/>
      <c r="I320" s="576"/>
      <c r="J320" s="576"/>
      <c r="K320" s="576"/>
      <c r="L320" s="576"/>
      <c r="M320" s="576"/>
      <c r="N320" s="576"/>
      <c r="O320" s="577"/>
      <c r="P320" s="186"/>
    </row>
    <row r="321" spans="1:16">
      <c r="A321" s="591"/>
      <c r="B321" s="592"/>
      <c r="C321" s="592"/>
      <c r="D321" s="592"/>
      <c r="E321" s="592"/>
      <c r="F321" s="593"/>
      <c r="G321" s="186"/>
      <c r="H321" s="575"/>
      <c r="I321" s="576"/>
      <c r="J321" s="576"/>
      <c r="K321" s="576"/>
      <c r="L321" s="576"/>
      <c r="M321" s="576"/>
      <c r="N321" s="576"/>
      <c r="O321" s="577"/>
      <c r="P321" s="186"/>
    </row>
    <row r="322" spans="1:16">
      <c r="A322" s="591"/>
      <c r="B322" s="592"/>
      <c r="C322" s="592"/>
      <c r="D322" s="592"/>
      <c r="E322" s="592"/>
      <c r="F322" s="593"/>
      <c r="G322" s="186"/>
      <c r="H322" s="575"/>
      <c r="I322" s="576"/>
      <c r="J322" s="576"/>
      <c r="K322" s="576"/>
      <c r="L322" s="576"/>
      <c r="M322" s="576"/>
      <c r="N322" s="576"/>
      <c r="O322" s="577"/>
      <c r="P322" s="186"/>
    </row>
    <row r="323" spans="1:16">
      <c r="A323" s="594"/>
      <c r="B323" s="595"/>
      <c r="C323" s="595"/>
      <c r="D323" s="595"/>
      <c r="E323" s="595"/>
      <c r="F323" s="596"/>
      <c r="G323" s="186"/>
      <c r="H323" s="578"/>
      <c r="I323" s="579"/>
      <c r="J323" s="579"/>
      <c r="K323" s="579"/>
      <c r="L323" s="579"/>
      <c r="M323" s="579"/>
      <c r="N323" s="579"/>
      <c r="O323" s="580"/>
      <c r="P323" s="186"/>
    </row>
    <row r="324" spans="1:16">
      <c r="A324" s="202"/>
      <c r="B324" s="202"/>
      <c r="C324" s="202"/>
      <c r="D324" s="203"/>
      <c r="E324" s="203"/>
      <c r="F324" s="203"/>
      <c r="G324" s="203"/>
      <c r="H324" s="203"/>
      <c r="I324" s="203"/>
      <c r="J324" s="204"/>
      <c r="K324" s="205"/>
      <c r="L324" s="205"/>
      <c r="M324" s="205"/>
      <c r="N324" s="205"/>
      <c r="O324" s="205"/>
      <c r="P324" s="205"/>
    </row>
    <row r="325" spans="1:16">
      <c r="A325" s="657" t="s">
        <v>332</v>
      </c>
      <c r="B325" s="658"/>
      <c r="C325" s="658"/>
      <c r="D325" s="659"/>
      <c r="E325" s="657" t="s">
        <v>333</v>
      </c>
      <c r="F325" s="658"/>
      <c r="G325" s="658"/>
      <c r="H325" s="658"/>
      <c r="I325" s="659"/>
      <c r="J325" s="657" t="s">
        <v>334</v>
      </c>
      <c r="K325" s="658"/>
      <c r="L325" s="658"/>
      <c r="M325" s="658"/>
      <c r="N325" s="658"/>
      <c r="O325" s="658"/>
      <c r="P325" s="659"/>
    </row>
    <row r="326" spans="1:16">
      <c r="A326" s="231" t="s">
        <v>335</v>
      </c>
      <c r="B326" s="652" t="s">
        <v>397</v>
      </c>
      <c r="C326" s="653"/>
      <c r="D326" s="653"/>
      <c r="E326" s="231" t="s">
        <v>335</v>
      </c>
      <c r="F326" s="654" t="s">
        <v>336</v>
      </c>
      <c r="G326" s="654"/>
      <c r="H326" s="654"/>
      <c r="I326" s="654"/>
      <c r="J326" s="655" t="s">
        <v>335</v>
      </c>
      <c r="K326" s="655"/>
      <c r="L326" s="655"/>
      <c r="M326" s="654"/>
      <c r="N326" s="654"/>
      <c r="O326" s="654"/>
      <c r="P326" s="654"/>
    </row>
    <row r="327" spans="1:16">
      <c r="A327" s="231" t="s">
        <v>337</v>
      </c>
      <c r="B327" s="654" t="s">
        <v>398</v>
      </c>
      <c r="C327" s="654"/>
      <c r="D327" s="654"/>
      <c r="E327" s="231" t="s">
        <v>337</v>
      </c>
      <c r="F327" s="654" t="s">
        <v>338</v>
      </c>
      <c r="G327" s="654"/>
      <c r="H327" s="654"/>
      <c r="I327" s="654"/>
      <c r="J327" s="655" t="s">
        <v>337</v>
      </c>
      <c r="K327" s="655"/>
      <c r="L327" s="655"/>
      <c r="M327" s="654"/>
      <c r="N327" s="654"/>
      <c r="O327" s="654"/>
      <c r="P327" s="654"/>
    </row>
    <row r="328" spans="1:16">
      <c r="A328" s="231" t="s">
        <v>339</v>
      </c>
      <c r="B328" s="652"/>
      <c r="C328" s="653"/>
      <c r="D328" s="653"/>
      <c r="E328" s="231" t="s">
        <v>339</v>
      </c>
      <c r="F328" s="654"/>
      <c r="G328" s="654"/>
      <c r="H328" s="654"/>
      <c r="I328" s="654"/>
      <c r="J328" s="655" t="s">
        <v>339</v>
      </c>
      <c r="K328" s="655"/>
      <c r="L328" s="655"/>
      <c r="M328" s="656"/>
      <c r="N328" s="656"/>
      <c r="O328" s="656"/>
      <c r="P328" s="656"/>
    </row>
  </sheetData>
  <mergeCells count="401">
    <mergeCell ref="B235:D235"/>
    <mergeCell ref="F235:I235"/>
    <mergeCell ref="J235:L235"/>
    <mergeCell ref="M235:P235"/>
    <mergeCell ref="B233:D233"/>
    <mergeCell ref="F233:I233"/>
    <mergeCell ref="J233:L233"/>
    <mergeCell ref="M233:P233"/>
    <mergeCell ref="B234:D234"/>
    <mergeCell ref="F234:I234"/>
    <mergeCell ref="J234:L234"/>
    <mergeCell ref="M234:P234"/>
    <mergeCell ref="A220:F220"/>
    <mergeCell ref="A221:F228"/>
    <mergeCell ref="A213:P213"/>
    <mergeCell ref="A216:B216"/>
    <mergeCell ref="C216:F216"/>
    <mergeCell ref="H216:O228"/>
    <mergeCell ref="A217:B217"/>
    <mergeCell ref="C217:F217"/>
    <mergeCell ref="A218:B218"/>
    <mergeCell ref="C218:F218"/>
    <mergeCell ref="A219:B219"/>
    <mergeCell ref="C219:F219"/>
    <mergeCell ref="A210:B210"/>
    <mergeCell ref="C210:F210"/>
    <mergeCell ref="H210:I210"/>
    <mergeCell ref="J210:K210"/>
    <mergeCell ref="F211:I211"/>
    <mergeCell ref="A212:P212"/>
    <mergeCell ref="O204:P204"/>
    <mergeCell ref="M205:N205"/>
    <mergeCell ref="O205:P205"/>
    <mergeCell ref="A207:C207"/>
    <mergeCell ref="D207:I207"/>
    <mergeCell ref="A208:C208"/>
    <mergeCell ref="D208:N208"/>
    <mergeCell ref="A201:D205"/>
    <mergeCell ref="E201:L201"/>
    <mergeCell ref="M201:N201"/>
    <mergeCell ref="O201:P201"/>
    <mergeCell ref="E202:L205"/>
    <mergeCell ref="M202:N202"/>
    <mergeCell ref="O202:P202"/>
    <mergeCell ref="M203:N203"/>
    <mergeCell ref="O203:P203"/>
    <mergeCell ref="M204:N204"/>
    <mergeCell ref="A186:F193"/>
    <mergeCell ref="B198:D198"/>
    <mergeCell ref="F198:I198"/>
    <mergeCell ref="J198:L198"/>
    <mergeCell ref="M198:P198"/>
    <mergeCell ref="B199:D199"/>
    <mergeCell ref="F199:I199"/>
    <mergeCell ref="J199:L199"/>
    <mergeCell ref="M199:P199"/>
    <mergeCell ref="A196:D196"/>
    <mergeCell ref="E196:I196"/>
    <mergeCell ref="J196:P196"/>
    <mergeCell ref="B197:D197"/>
    <mergeCell ref="F197:I197"/>
    <mergeCell ref="J197:L197"/>
    <mergeCell ref="M197:P197"/>
    <mergeCell ref="A169:B169"/>
    <mergeCell ref="C169:F169"/>
    <mergeCell ref="A170:F170"/>
    <mergeCell ref="A171:F178"/>
    <mergeCell ref="A181:B181"/>
    <mergeCell ref="C181:F181"/>
    <mergeCell ref="F161:I161"/>
    <mergeCell ref="A162:P162"/>
    <mergeCell ref="A163:P163"/>
    <mergeCell ref="A166:B166"/>
    <mergeCell ref="C166:F166"/>
    <mergeCell ref="H166:O178"/>
    <mergeCell ref="A167:B167"/>
    <mergeCell ref="C167:F167"/>
    <mergeCell ref="A168:B168"/>
    <mergeCell ref="C168:F168"/>
    <mergeCell ref="H181:O193"/>
    <mergeCell ref="A182:B182"/>
    <mergeCell ref="C182:F182"/>
    <mergeCell ref="A183:B183"/>
    <mergeCell ref="C183:F183"/>
    <mergeCell ref="A184:B184"/>
    <mergeCell ref="C184:F184"/>
    <mergeCell ref="A185:F185"/>
    <mergeCell ref="A157:C157"/>
    <mergeCell ref="D157:I157"/>
    <mergeCell ref="A158:C158"/>
    <mergeCell ref="D158:N158"/>
    <mergeCell ref="A160:B160"/>
    <mergeCell ref="C160:F160"/>
    <mergeCell ref="H160:I160"/>
    <mergeCell ref="J160:K160"/>
    <mergeCell ref="O152:P152"/>
    <mergeCell ref="M153:N153"/>
    <mergeCell ref="O153:P153"/>
    <mergeCell ref="M154:N154"/>
    <mergeCell ref="O154:P154"/>
    <mergeCell ref="M155:N155"/>
    <mergeCell ref="O155:P155"/>
    <mergeCell ref="B149:D149"/>
    <mergeCell ref="F149:I149"/>
    <mergeCell ref="J149:L149"/>
    <mergeCell ref="M149:P149"/>
    <mergeCell ref="A151:D155"/>
    <mergeCell ref="E151:L151"/>
    <mergeCell ref="M151:N151"/>
    <mergeCell ref="O151:P151"/>
    <mergeCell ref="E152:L155"/>
    <mergeCell ref="M152:N152"/>
    <mergeCell ref="B148:D148"/>
    <mergeCell ref="F148:I148"/>
    <mergeCell ref="J148:L148"/>
    <mergeCell ref="M148:P148"/>
    <mergeCell ref="C134:F134"/>
    <mergeCell ref="A135:F135"/>
    <mergeCell ref="A136:F143"/>
    <mergeCell ref="A146:D146"/>
    <mergeCell ref="E146:I146"/>
    <mergeCell ref="J146:P146"/>
    <mergeCell ref="A131:B131"/>
    <mergeCell ref="C131:F131"/>
    <mergeCell ref="H131:O143"/>
    <mergeCell ref="A132:B132"/>
    <mergeCell ref="C132:F132"/>
    <mergeCell ref="A133:B133"/>
    <mergeCell ref="C133:F133"/>
    <mergeCell ref="A134:B134"/>
    <mergeCell ref="B147:D147"/>
    <mergeCell ref="F147:I147"/>
    <mergeCell ref="J147:L147"/>
    <mergeCell ref="M147:P147"/>
    <mergeCell ref="A113:P113"/>
    <mergeCell ref="A116:B116"/>
    <mergeCell ref="C116:F116"/>
    <mergeCell ref="H116:O128"/>
    <mergeCell ref="A117:B117"/>
    <mergeCell ref="C117:F117"/>
    <mergeCell ref="A118:B118"/>
    <mergeCell ref="C118:F118"/>
    <mergeCell ref="A119:B119"/>
    <mergeCell ref="C119:F119"/>
    <mergeCell ref="A120:F120"/>
    <mergeCell ref="A121:F128"/>
    <mergeCell ref="A110:B110"/>
    <mergeCell ref="C110:F110"/>
    <mergeCell ref="H110:I110"/>
    <mergeCell ref="J110:K110"/>
    <mergeCell ref="F111:I111"/>
    <mergeCell ref="A112:P112"/>
    <mergeCell ref="O104:P104"/>
    <mergeCell ref="M105:N105"/>
    <mergeCell ref="O105:P105"/>
    <mergeCell ref="A107:C107"/>
    <mergeCell ref="D107:I107"/>
    <mergeCell ref="A108:C108"/>
    <mergeCell ref="D108:N108"/>
    <mergeCell ref="A101:D105"/>
    <mergeCell ref="E101:L101"/>
    <mergeCell ref="M101:N101"/>
    <mergeCell ref="O101:P101"/>
    <mergeCell ref="E102:L105"/>
    <mergeCell ref="M102:N102"/>
    <mergeCell ref="O102:P102"/>
    <mergeCell ref="M103:N103"/>
    <mergeCell ref="O103:P103"/>
    <mergeCell ref="M104:N104"/>
    <mergeCell ref="A86:F93"/>
    <mergeCell ref="B98:D98"/>
    <mergeCell ref="F98:I98"/>
    <mergeCell ref="J98:L98"/>
    <mergeCell ref="M98:P98"/>
    <mergeCell ref="B99:D99"/>
    <mergeCell ref="F99:I99"/>
    <mergeCell ref="J99:L99"/>
    <mergeCell ref="M99:P99"/>
    <mergeCell ref="A96:D96"/>
    <mergeCell ref="E96:I96"/>
    <mergeCell ref="J96:P96"/>
    <mergeCell ref="B97:D97"/>
    <mergeCell ref="F97:I97"/>
    <mergeCell ref="J97:L97"/>
    <mergeCell ref="M97:P97"/>
    <mergeCell ref="A69:B69"/>
    <mergeCell ref="C69:F69"/>
    <mergeCell ref="A70:F70"/>
    <mergeCell ref="A71:F78"/>
    <mergeCell ref="A81:B81"/>
    <mergeCell ref="C81:F81"/>
    <mergeCell ref="F61:I61"/>
    <mergeCell ref="A62:P62"/>
    <mergeCell ref="A63:P63"/>
    <mergeCell ref="A66:B66"/>
    <mergeCell ref="C66:F66"/>
    <mergeCell ref="H66:O78"/>
    <mergeCell ref="A67:B67"/>
    <mergeCell ref="C67:F67"/>
    <mergeCell ref="A68:B68"/>
    <mergeCell ref="C68:F68"/>
    <mergeCell ref="H81:O93"/>
    <mergeCell ref="A82:B82"/>
    <mergeCell ref="C82:F82"/>
    <mergeCell ref="A83:B83"/>
    <mergeCell ref="C83:F83"/>
    <mergeCell ref="A84:B84"/>
    <mergeCell ref="C84:F84"/>
    <mergeCell ref="A85:F85"/>
    <mergeCell ref="D57:I57"/>
    <mergeCell ref="A58:C58"/>
    <mergeCell ref="D58:N58"/>
    <mergeCell ref="A60:B60"/>
    <mergeCell ref="C60:F60"/>
    <mergeCell ref="H60:I60"/>
    <mergeCell ref="K60:L60"/>
    <mergeCell ref="O52:P52"/>
    <mergeCell ref="M53:N53"/>
    <mergeCell ref="O53:P53"/>
    <mergeCell ref="M54:N54"/>
    <mergeCell ref="O54:P54"/>
    <mergeCell ref="M55:N55"/>
    <mergeCell ref="O55:P55"/>
    <mergeCell ref="A57:C57"/>
    <mergeCell ref="B49:D49"/>
    <mergeCell ref="F49:I49"/>
    <mergeCell ref="J49:L49"/>
    <mergeCell ref="M49:P49"/>
    <mergeCell ref="A51:D55"/>
    <mergeCell ref="E51:L51"/>
    <mergeCell ref="M51:N51"/>
    <mergeCell ref="O51:P51"/>
    <mergeCell ref="E52:L55"/>
    <mergeCell ref="M52:N52"/>
    <mergeCell ref="B48:D48"/>
    <mergeCell ref="F48:I48"/>
    <mergeCell ref="J48:L48"/>
    <mergeCell ref="M48:P48"/>
    <mergeCell ref="C34:F34"/>
    <mergeCell ref="A35:F35"/>
    <mergeCell ref="A36:F43"/>
    <mergeCell ref="A46:D46"/>
    <mergeCell ref="E46:I46"/>
    <mergeCell ref="J46:P46"/>
    <mergeCell ref="A31:B31"/>
    <mergeCell ref="C31:F31"/>
    <mergeCell ref="H31:O43"/>
    <mergeCell ref="A32:B32"/>
    <mergeCell ref="C32:F32"/>
    <mergeCell ref="A33:B33"/>
    <mergeCell ref="C33:F33"/>
    <mergeCell ref="A34:B34"/>
    <mergeCell ref="B47:D47"/>
    <mergeCell ref="F47:I47"/>
    <mergeCell ref="J47:L47"/>
    <mergeCell ref="M47:P47"/>
    <mergeCell ref="A13:P13"/>
    <mergeCell ref="A16:B16"/>
    <mergeCell ref="C16:F16"/>
    <mergeCell ref="H16:O28"/>
    <mergeCell ref="A17:B17"/>
    <mergeCell ref="C17:F17"/>
    <mergeCell ref="A18:B18"/>
    <mergeCell ref="C18:F18"/>
    <mergeCell ref="A19:B19"/>
    <mergeCell ref="C19:F19"/>
    <mergeCell ref="A20:F20"/>
    <mergeCell ref="A21:F28"/>
    <mergeCell ref="A10:B10"/>
    <mergeCell ref="C10:F10"/>
    <mergeCell ref="H10:I10"/>
    <mergeCell ref="J10:K10"/>
    <mergeCell ref="F11:I11"/>
    <mergeCell ref="A12:P12"/>
    <mergeCell ref="O4:P4"/>
    <mergeCell ref="M5:N5"/>
    <mergeCell ref="O5:P5"/>
    <mergeCell ref="A7:C7"/>
    <mergeCell ref="D7:I7"/>
    <mergeCell ref="A8:C8"/>
    <mergeCell ref="D8:N8"/>
    <mergeCell ref="A1:D5"/>
    <mergeCell ref="E1:L1"/>
    <mergeCell ref="M1:N1"/>
    <mergeCell ref="O1:P1"/>
    <mergeCell ref="E2:L5"/>
    <mergeCell ref="M2:N2"/>
    <mergeCell ref="O2:P2"/>
    <mergeCell ref="M3:N3"/>
    <mergeCell ref="O3:P3"/>
    <mergeCell ref="M4:N4"/>
    <mergeCell ref="H246:I246"/>
    <mergeCell ref="J246:K246"/>
    <mergeCell ref="F247:I247"/>
    <mergeCell ref="A237:D241"/>
    <mergeCell ref="E237:L237"/>
    <mergeCell ref="M237:N237"/>
    <mergeCell ref="O237:P237"/>
    <mergeCell ref="E238:L241"/>
    <mergeCell ref="M238:N238"/>
    <mergeCell ref="O238:P238"/>
    <mergeCell ref="M239:N239"/>
    <mergeCell ref="O239:P239"/>
    <mergeCell ref="M240:N240"/>
    <mergeCell ref="O240:P240"/>
    <mergeCell ref="M241:N241"/>
    <mergeCell ref="O241:P241"/>
    <mergeCell ref="C255:F255"/>
    <mergeCell ref="A256:F256"/>
    <mergeCell ref="A257:F264"/>
    <mergeCell ref="A243:C243"/>
    <mergeCell ref="B327:D327"/>
    <mergeCell ref="F327:I327"/>
    <mergeCell ref="J327:L327"/>
    <mergeCell ref="M327:P327"/>
    <mergeCell ref="A267:B267"/>
    <mergeCell ref="C267:F267"/>
    <mergeCell ref="H267:O279"/>
    <mergeCell ref="A268:B268"/>
    <mergeCell ref="C268:F268"/>
    <mergeCell ref="A269:B269"/>
    <mergeCell ref="C269:F269"/>
    <mergeCell ref="A270:B270"/>
    <mergeCell ref="C270:F270"/>
    <mergeCell ref="A271:F271"/>
    <mergeCell ref="A272:F279"/>
    <mergeCell ref="D243:I243"/>
    <mergeCell ref="A244:C244"/>
    <mergeCell ref="D244:N244"/>
    <mergeCell ref="A246:B246"/>
    <mergeCell ref="C246:F246"/>
    <mergeCell ref="B328:D328"/>
    <mergeCell ref="F328:I328"/>
    <mergeCell ref="J328:L328"/>
    <mergeCell ref="M328:P328"/>
    <mergeCell ref="J232:P232"/>
    <mergeCell ref="E232:I232"/>
    <mergeCell ref="A232:D232"/>
    <mergeCell ref="A325:D325"/>
    <mergeCell ref="E325:I325"/>
    <mergeCell ref="J325:P325"/>
    <mergeCell ref="B326:D326"/>
    <mergeCell ref="F326:I326"/>
    <mergeCell ref="J326:L326"/>
    <mergeCell ref="M326:P326"/>
    <mergeCell ref="A248:P248"/>
    <mergeCell ref="A249:P249"/>
    <mergeCell ref="A252:B252"/>
    <mergeCell ref="C252:F252"/>
    <mergeCell ref="H252:O264"/>
    <mergeCell ref="A253:B253"/>
    <mergeCell ref="C253:F253"/>
    <mergeCell ref="A254:B254"/>
    <mergeCell ref="C254:F254"/>
    <mergeCell ref="A255:B255"/>
    <mergeCell ref="A281:D285"/>
    <mergeCell ref="E281:L281"/>
    <mergeCell ref="M281:N281"/>
    <mergeCell ref="O281:P281"/>
    <mergeCell ref="E282:L285"/>
    <mergeCell ref="M282:N282"/>
    <mergeCell ref="O282:P282"/>
    <mergeCell ref="M283:N283"/>
    <mergeCell ref="O283:P283"/>
    <mergeCell ref="M284:N284"/>
    <mergeCell ref="O284:P284"/>
    <mergeCell ref="M285:N285"/>
    <mergeCell ref="O285:P285"/>
    <mergeCell ref="A287:C287"/>
    <mergeCell ref="D287:I287"/>
    <mergeCell ref="A288:C288"/>
    <mergeCell ref="D288:N288"/>
    <mergeCell ref="A290:B290"/>
    <mergeCell ref="C290:F290"/>
    <mergeCell ref="H290:I290"/>
    <mergeCell ref="J290:K290"/>
    <mergeCell ref="F291:I291"/>
    <mergeCell ref="A292:P292"/>
    <mergeCell ref="A293:P293"/>
    <mergeCell ref="A296:B296"/>
    <mergeCell ref="C296:F296"/>
    <mergeCell ref="H296:O308"/>
    <mergeCell ref="A297:B297"/>
    <mergeCell ref="C297:F297"/>
    <mergeCell ref="A298:B298"/>
    <mergeCell ref="C298:F298"/>
    <mergeCell ref="A299:B299"/>
    <mergeCell ref="C299:F299"/>
    <mergeCell ref="A300:F300"/>
    <mergeCell ref="A301:F308"/>
    <mergeCell ref="A311:B311"/>
    <mergeCell ref="C311:F311"/>
    <mergeCell ref="H311:O323"/>
    <mergeCell ref="A312:B312"/>
    <mergeCell ref="C312:F312"/>
    <mergeCell ref="A313:B313"/>
    <mergeCell ref="C313:F313"/>
    <mergeCell ref="A314:B314"/>
    <mergeCell ref="C314:F314"/>
    <mergeCell ref="A315:F315"/>
    <mergeCell ref="A316:F323"/>
  </mergeCells>
  <pageMargins left="0.7" right="0.7" top="0.75" bottom="0.75" header="0.3" footer="0.3"/>
  <pageSetup scale="46" orientation="portrait" horizontalDpi="4294967293" r:id="rId1"/>
  <rowBreaks count="5" manualBreakCount="5">
    <brk id="50" max="16383" man="1"/>
    <brk id="100" max="16383" man="1"/>
    <brk id="150" max="16383" man="1"/>
    <brk id="200" max="15" man="1"/>
    <brk id="235" max="15" man="1"/>
  </rowBreaks>
  <drawing r:id="rId2"/>
</worksheet>
</file>

<file path=docProps/app.xml><?xml version="1.0" encoding="utf-8"?>
<Properties xmlns="http://schemas.openxmlformats.org/officeDocument/2006/extended-properties" xmlns:vt="http://schemas.openxmlformats.org/officeDocument/2006/docPropsVTypes">
  <TotalTime>34</TotalTime>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Control</vt:lpstr>
      <vt:lpstr>Financiero</vt:lpstr>
      <vt:lpstr>Planeacion</vt:lpstr>
      <vt:lpstr>Avance</vt:lpstr>
      <vt:lpstr>horas_Hombre</vt:lpstr>
      <vt:lpstr>Hseq</vt:lpstr>
      <vt:lpstr>Anexos</vt:lpstr>
      <vt:lpstr>Anexos!Área_de_impresión</vt:lpstr>
      <vt:lpstr>Control!Área_de_impresión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Juan Carlos Mancera</cp:lastModifiedBy>
  <cp:revision>9</cp:revision>
  <cp:lastPrinted>2020-02-28T15:03:31Z</cp:lastPrinted>
  <dcterms:created xsi:type="dcterms:W3CDTF">2020-02-13T19:17:34Z</dcterms:created>
  <dcterms:modified xsi:type="dcterms:W3CDTF">2021-06-01T03:57:33Z</dcterms:modified>
</cp:coreProperties>
</file>