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showObjects="none" defaultThemeVersion="166925"/>
  <mc:AlternateContent xmlns:mc="http://schemas.openxmlformats.org/markup-compatibility/2006">
    <mc:Choice Requires="x15">
      <x15ac:absPath xmlns:x15ac="http://schemas.microsoft.com/office/spreadsheetml/2010/11/ac" url="D:\SENA\CONTRATACIÓN 2021\BIENES Y SERVICIOS\MÍNIMA CUANTÍA\TECNOACADEMIA\MATERIALES DE FORMACIÓN\FÍSICA Y TICS\"/>
    </mc:Choice>
  </mc:AlternateContent>
  <xr:revisionPtr revIDLastSave="0" documentId="8_{58619B40-D5B1-4C91-BCC5-66133C867014}" xr6:coauthVersionLast="47" xr6:coauthVersionMax="47" xr10:uidLastSave="{00000000-0000-0000-0000-000000000000}"/>
  <bookViews>
    <workbookView xWindow="-120" yWindow="-120" windowWidth="20730" windowHeight="11160" xr2:uid="{00000000-000D-0000-FFFF-FFFF00000000}"/>
  </bookViews>
  <sheets>
    <sheet name="LOTE 1" sheetId="1" r:id="rId1"/>
    <sheet name="Hoja2" sheetId="2" state="hidden" r:id="rId2"/>
    <sheet name="LOTE 2 " sheetId="6" r:id="rId3"/>
    <sheet name="LOTE 3 " sheetId="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6" i="1" l="1"/>
  <c r="Q13" i="6"/>
  <c r="N5" i="8"/>
  <c r="O5" i="8" s="1"/>
  <c r="P5" i="8" s="1"/>
  <c r="R6" i="8" s="1"/>
  <c r="J5" i="8"/>
  <c r="K5" i="8" s="1"/>
  <c r="L5" i="8" s="1"/>
  <c r="N12" i="6" l="1"/>
  <c r="O12" i="6" s="1"/>
  <c r="P12" i="6" s="1"/>
  <c r="J12" i="6"/>
  <c r="K12" i="6" s="1"/>
  <c r="L12" i="6" s="1"/>
  <c r="Q12" i="6" s="1"/>
  <c r="O11" i="6"/>
  <c r="P11" i="6" s="1"/>
  <c r="N11" i="6"/>
  <c r="J11" i="6"/>
  <c r="K11" i="6" s="1"/>
  <c r="L11" i="6" s="1"/>
  <c r="N10" i="6"/>
  <c r="O10" i="6" s="1"/>
  <c r="P10" i="6" s="1"/>
  <c r="J10" i="6"/>
  <c r="K10" i="6" s="1"/>
  <c r="L10" i="6" s="1"/>
  <c r="Q10" i="6" s="1"/>
  <c r="N9" i="6"/>
  <c r="O9" i="6" s="1"/>
  <c r="P9" i="6" s="1"/>
  <c r="J9" i="6"/>
  <c r="K9" i="6" s="1"/>
  <c r="L9" i="6" s="1"/>
  <c r="Q9" i="6" s="1"/>
  <c r="N8" i="6"/>
  <c r="O8" i="6" s="1"/>
  <c r="P8" i="6" s="1"/>
  <c r="K8" i="6"/>
  <c r="L8" i="6" s="1"/>
  <c r="Q8" i="6" s="1"/>
  <c r="J8" i="6"/>
  <c r="N7" i="6"/>
  <c r="O7" i="6" s="1"/>
  <c r="P7" i="6" s="1"/>
  <c r="J7" i="6"/>
  <c r="K7" i="6" s="1"/>
  <c r="L7" i="6" s="1"/>
  <c r="N6" i="6"/>
  <c r="O6" i="6" s="1"/>
  <c r="P6" i="6" s="1"/>
  <c r="J6" i="6"/>
  <c r="K6" i="6" s="1"/>
  <c r="L6" i="6" s="1"/>
  <c r="Q6" i="6" s="1"/>
  <c r="N5" i="6"/>
  <c r="O5" i="6" s="1"/>
  <c r="P5" i="6" s="1"/>
  <c r="J5" i="6"/>
  <c r="K5" i="6" s="1"/>
  <c r="L5" i="6" s="1"/>
  <c r="Q7" i="6" l="1"/>
  <c r="L13" i="6"/>
  <c r="P13" i="6"/>
  <c r="Q11" i="6"/>
  <c r="Q5" i="6"/>
  <c r="Q20" i="1"/>
  <c r="N14" i="1"/>
  <c r="O14" i="1" s="1"/>
  <c r="P14" i="1" s="1"/>
  <c r="N15" i="1"/>
  <c r="O15" i="1" s="1"/>
  <c r="P15" i="1" s="1"/>
  <c r="N16" i="1"/>
  <c r="O16" i="1" s="1"/>
  <c r="P16" i="1" s="1"/>
  <c r="N17" i="1"/>
  <c r="O17" i="1"/>
  <c r="P17" i="1" s="1"/>
  <c r="N18" i="1"/>
  <c r="N19" i="1"/>
  <c r="O19" i="1" s="1"/>
  <c r="P19" i="1" s="1"/>
  <c r="Q19" i="1" s="1"/>
  <c r="N20" i="1"/>
  <c r="O20" i="1" s="1"/>
  <c r="P20" i="1" s="1"/>
  <c r="N21" i="1"/>
  <c r="O21" i="1" s="1"/>
  <c r="P21" i="1" s="1"/>
  <c r="N22" i="1"/>
  <c r="O22" i="1" s="1"/>
  <c r="P22" i="1" s="1"/>
  <c r="N23" i="1"/>
  <c r="O23" i="1" s="1"/>
  <c r="P23" i="1" s="1"/>
  <c r="N24" i="1"/>
  <c r="O24" i="1" s="1"/>
  <c r="P24" i="1" s="1"/>
  <c r="N25" i="1"/>
  <c r="O25" i="1"/>
  <c r="P25" i="1" s="1"/>
  <c r="N26" i="1"/>
  <c r="O26" i="1" s="1"/>
  <c r="P26" i="1" s="1"/>
  <c r="N27" i="1"/>
  <c r="O27" i="1" s="1"/>
  <c r="P27" i="1" s="1"/>
  <c r="O18" i="1"/>
  <c r="P18" i="1" s="1"/>
  <c r="N12" i="1"/>
  <c r="O12" i="1" s="1"/>
  <c r="P12" i="1" s="1"/>
  <c r="N11" i="1"/>
  <c r="O11" i="1" s="1"/>
  <c r="P11" i="1" s="1"/>
  <c r="N10" i="1"/>
  <c r="O10" i="1"/>
  <c r="P10" i="1" s="1"/>
  <c r="Q10" i="1" s="1"/>
  <c r="N9" i="1"/>
  <c r="O9" i="1" s="1"/>
  <c r="P9" i="1" s="1"/>
  <c r="N8" i="1"/>
  <c r="O8" i="1" s="1"/>
  <c r="P8" i="1" s="1"/>
  <c r="Q8" i="1" s="1"/>
  <c r="N7" i="1"/>
  <c r="O7" i="1" s="1"/>
  <c r="P7" i="1" s="1"/>
  <c r="Q7" i="1" s="1"/>
  <c r="N6" i="1"/>
  <c r="O6" i="1" s="1"/>
  <c r="P6" i="1" s="1"/>
  <c r="J7" i="1"/>
  <c r="K7" i="1" s="1"/>
  <c r="L7" i="1" s="1"/>
  <c r="J8" i="1"/>
  <c r="K8" i="1"/>
  <c r="L8" i="1" s="1"/>
  <c r="J9" i="1"/>
  <c r="K9" i="1" s="1"/>
  <c r="L9" i="1" s="1"/>
  <c r="Q9" i="1" s="1"/>
  <c r="J10" i="1"/>
  <c r="K10" i="1" s="1"/>
  <c r="L10" i="1" s="1"/>
  <c r="J11" i="1"/>
  <c r="K11" i="1" s="1"/>
  <c r="L11" i="1" s="1"/>
  <c r="Q11" i="1" s="1"/>
  <c r="J12" i="1"/>
  <c r="K12" i="1" s="1"/>
  <c r="L12" i="1" s="1"/>
  <c r="J14" i="1"/>
  <c r="K14" i="1" s="1"/>
  <c r="L14" i="1" s="1"/>
  <c r="Q14" i="1" s="1"/>
  <c r="J15" i="1"/>
  <c r="K15" i="1" s="1"/>
  <c r="L15" i="1" s="1"/>
  <c r="Q15" i="1" s="1"/>
  <c r="J16" i="1"/>
  <c r="K16" i="1" s="1"/>
  <c r="L16" i="1" s="1"/>
  <c r="Q16" i="1" s="1"/>
  <c r="J17" i="1"/>
  <c r="K17" i="1" s="1"/>
  <c r="L17" i="1" s="1"/>
  <c r="J18" i="1"/>
  <c r="K18" i="1" s="1"/>
  <c r="L18" i="1" s="1"/>
  <c r="Q18" i="1" s="1"/>
  <c r="J19" i="1"/>
  <c r="K19" i="1" s="1"/>
  <c r="L19" i="1" s="1"/>
  <c r="J20" i="1"/>
  <c r="K20" i="1" s="1"/>
  <c r="L20" i="1" s="1"/>
  <c r="J21" i="1"/>
  <c r="K21" i="1" s="1"/>
  <c r="L21" i="1" s="1"/>
  <c r="J22" i="1"/>
  <c r="K22" i="1" s="1"/>
  <c r="L22" i="1" s="1"/>
  <c r="Q22" i="1" s="1"/>
  <c r="J23" i="1"/>
  <c r="K23" i="1" s="1"/>
  <c r="L23" i="1" s="1"/>
  <c r="Q23" i="1" s="1"/>
  <c r="J24" i="1"/>
  <c r="K24" i="1" s="1"/>
  <c r="L24" i="1" s="1"/>
  <c r="Q24" i="1" s="1"/>
  <c r="J25" i="1"/>
  <c r="K25" i="1" s="1"/>
  <c r="L25" i="1" s="1"/>
  <c r="Q25" i="1" s="1"/>
  <c r="J26" i="1"/>
  <c r="K26" i="1" s="1"/>
  <c r="L26" i="1" s="1"/>
  <c r="Q26" i="1" s="1"/>
  <c r="J27" i="1"/>
  <c r="K27" i="1" s="1"/>
  <c r="L27" i="1" s="1"/>
  <c r="Q27" i="1" s="1"/>
  <c r="J6" i="1"/>
  <c r="K6" i="1"/>
  <c r="L6" i="1" s="1"/>
  <c r="Q12" i="1" l="1"/>
  <c r="Q28" i="1" s="1"/>
  <c r="Q21" i="1"/>
  <c r="Q17" i="1"/>
</calcChain>
</file>

<file path=xl/sharedStrings.xml><?xml version="1.0" encoding="utf-8"?>
<sst xmlns="http://schemas.openxmlformats.org/spreadsheetml/2006/main" count="201" uniqueCount="104">
  <si>
    <t>PRODUCTO</t>
  </si>
  <si>
    <t>UNIDAD DE MEDIDA</t>
  </si>
  <si>
    <t>PRESENTACIÓN</t>
  </si>
  <si>
    <t>CLASIFICACION DEL BIEN (CODIGO UNSPSC HASTA 4 NIVEL)</t>
  </si>
  <si>
    <t>DESCRIPCION (FICHA TECNICA)</t>
  </si>
  <si>
    <t>CANT SOLICITADA</t>
  </si>
  <si>
    <t>ítem</t>
  </si>
  <si>
    <t>Clasificación del bien (código unspsc hasta 4 nivel)</t>
  </si>
  <si>
    <t>Producto</t>
  </si>
  <si>
    <t>Descripción (ficha técnica)</t>
  </si>
  <si>
    <t>unidad de medida</t>
  </si>
  <si>
    <t>Presentación</t>
  </si>
  <si>
    <t>cant solicitada</t>
  </si>
  <si>
    <t xml:space="preserve">Línea de Robótica </t>
  </si>
  <si>
    <t>Sensor flujo de agua</t>
  </si>
  <si>
    <t xml:space="preserve">Sensor de flujo de agua contador fluido control 0.3-6L/ Min </t>
  </si>
  <si>
    <t>Unidad</t>
  </si>
  <si>
    <t>Elemento empacado individual en bolsa sellada antiestática</t>
  </si>
  <si>
    <t>Sensor de Luz</t>
  </si>
  <si>
    <t>Sensor de luz ambiente TEMT6000 genérico</t>
  </si>
  <si>
    <t>Sensor de luz ultravioleta UV con salida digital</t>
  </si>
  <si>
    <t>Sensor de suelo</t>
  </si>
  <si>
    <t>Sensor de humedad del suelo con cables y modulo ADC para arduino</t>
  </si>
  <si>
    <t>Sensor de temperatura y humedad</t>
  </si>
  <si>
    <t>Sensor de temperatura y humedad DHT22</t>
  </si>
  <si>
    <t>Válvula de agua</t>
  </si>
  <si>
    <t>Válvula soneloide de agua 1/2" 12v</t>
  </si>
  <si>
    <t>Cautín tipo lápiz</t>
  </si>
  <si>
    <t>Elemento empacado individual en caja</t>
  </si>
  <si>
    <t>Línea de Física</t>
  </si>
  <si>
    <t>Kit completo empacado en caja</t>
  </si>
  <si>
    <t>Cámara empacada en caja</t>
  </si>
  <si>
    <t>Arduino™ Pro mini 328 5V / 16MHz</t>
  </si>
  <si>
    <t>Tarjeta electrónica empacada individual en bolsa sellada antiestática</t>
  </si>
  <si>
    <t>Arduino™ Pro mini 328 3.3V / 8MHz</t>
  </si>
  <si>
    <t>Conversor USB a TTL</t>
  </si>
  <si>
    <t>Adaptador Xbee Explorer USB</t>
  </si>
  <si>
    <t>Módulo XBee-Pro S2C 2.4GHz Serie2 63mW (18dBm)</t>
  </si>
  <si>
    <t>Módulo de comunicación ZigBee serie 2 de 2.4GHz, con una velocidad de transferencia de datos de 250Kbps, que cumple con el estándar 802.15.4 ZigBee con un alcance de hasta 90 metros en interiores y hasta 1600 metros de alcance en exteriores con lí­nea de vista. El módulo Serie 2 mejora la potencia de salida y el protocolo de transferencia de datos. Estos módulos permiten crear redes de malla complejas basadas en el firmware de malla XBee ZB ZigBee.</t>
  </si>
  <si>
    <t>Kit 4 Baterías Li-P0 3.7V 1200mA 25C con Cargador</t>
  </si>
  <si>
    <t>Elemento empacado endividual en caja</t>
  </si>
  <si>
    <t>Batería Litio-polímero 1200mAh, 7.4V</t>
  </si>
  <si>
    <t>Modulo GPS NEO6MV2 con antena</t>
  </si>
  <si>
    <t>Módulo MultiSensor 10 DOF GY-91 giroscopio, acelerómetro, magnetómetro y barómetro</t>
  </si>
  <si>
    <t>Sensor de temperatura y humedad SHT31</t>
  </si>
  <si>
    <t xml:space="preserve">Unidad </t>
  </si>
  <si>
    <t>Lote 1: Materiales línea de Física y Robótica.</t>
  </si>
  <si>
    <t>Lote 2: Materiales línea de Tics</t>
  </si>
  <si>
    <t>MergeCube</t>
  </si>
  <si>
    <t>Lentes biconvexos</t>
  </si>
  <si>
    <t>Lentes biconvexos 25 mm para Google Cardboard VR</t>
  </si>
  <si>
    <t>Kit de desarrollo micro:bit para aplicaciones portátiles</t>
  </si>
  <si>
    <t>Gamepad para Micro:bit</t>
  </si>
  <si>
    <t>Módulo mini piano para Micro:bit</t>
  </si>
  <si>
    <t>Reproductor de música para Micro:bit</t>
  </si>
  <si>
    <t>Display LCD 1.8’’ full color para micro:bit</t>
  </si>
  <si>
    <t>MicroBit Game Controllers</t>
  </si>
  <si>
    <t>Lote 3: kit línea de las Tic.</t>
  </si>
  <si>
    <t>Clasificación del bien (codigo unspsc hasta 4 nivel)</t>
  </si>
  <si>
    <t>Unidad de medida</t>
  </si>
  <si>
    <t>Cant solicitada</t>
  </si>
  <si>
    <t>Kit gafas de realidad virtual personalizables</t>
  </si>
  <si>
    <t>Cautín tipo lápiz de 12W. Características: Tipo: Sin control de temperatura
Voltaje de funcionamiento: 110V
Temperatura: 800 F (426 ºC aprox.)</t>
  </si>
  <si>
    <t>Conversor USB a TTL. Características: Utiliza el driver: CH340, Convierte USB a TTL, Incluye cables.</t>
  </si>
  <si>
    <t>Kit con 4 Baterías Li-Po de 3.7V/1200mA/25C, con Cargador. Características: Voltaje: 3.7V,    Capacidad: 1200mAh, Conector: MX2.0-2P,  Peso de cada batería: 30g, Dimensiones de cada batería: 52mm x 30mm x 9mm.</t>
  </si>
  <si>
    <t>Sensor de temperatura y humedad SHT31. Características: Voltaje de alimentación (Vcc): 2.5V ~ 5V,     Interface: I2C, Resolución temperatura: ±0.3°, Resolución humedad: ±2%,  Compatible con Arduino.</t>
  </si>
  <si>
    <t>Makeblock Kit Ultimate Robot</t>
  </si>
  <si>
    <t>Makeblock mBot Ranger</t>
  </si>
  <si>
    <t>Kit Completo MakeX Smart Links</t>
  </si>
  <si>
    <t>MakeX Smart Camera Add-on Pack</t>
  </si>
  <si>
    <t>Descripción: Tarjeta con joystick y botones para Micro:bit, contiene micro buzzer y funciona con una batería Li-ion (no incluida). Características: Jostick de alta calida, dos canales de salida análogos para un posicionamiento preciso, un canal de salida digital para control de pulsado. Circuito de carga para la batería, que puede ser cargada por medio de la conexión USB Indicador de carga de la batería, parpadeará 1/2/3/4 para señalar la carga restante (25, 50, 75, 100% respectivamente) 4 botones de color 2 botones laterales (marcados como A y B) Buzzer Voltaje de operación: 5V Batería tipo Li-ion 14500 (no incluida) Dimensiones: 150x50mm</t>
  </si>
  <si>
    <t>Batería recargable litio polímero 1200mAh, Voltaje 7.4V. Con tarjeta de protección Características: Capacidad nominal: 1200mAh, Voltaje:7.4V, Conector Plug: JST, Dimensiones: 68.3x29.5x17.9mm, Peso: 70gr</t>
  </si>
  <si>
    <t>Tarjeta GPS con antena cerámica, interefaz UART y EEPROM. Diseñado para vehículos de aeromodelismo como quadcopteros, helicópteros y robots móviles. Características: Chip: U-Blox NEO-6M, Voltaje de alimentación: 3-5 VDC,  Interfaz: UART (Serial), Con EEPROM para guardar datos de configuración, Con batería para el soprte de datos, Tasa de transferencia de datos: 9600 bits por segundo, Precisión de posicionamiento 2.5 MCEP, Tamaño del módulo: 25x35mm, Tamaño de la antena: 25x25x08mm</t>
  </si>
  <si>
    <t>Módulo multisensor de 10 grados de libertad, con chip MPU-9250 para giroscopio, acelerómetro, magnetómetro y BMP280 para medir la presión barométrica. Características: Modulo: MPU9250 Voltaje de operación: 3V/3.3V~5V DC, Interfaz de comunicación: I2C y SPI, Regulador de voltaje integrado en placa, Ultra-bajo consumo de energía, Completamente calibrado, Dimensiones: 2.5cm x 1.4cm x 0.3cm</t>
  </si>
  <si>
    <t>Características: Fácil de programar, Puede ser conectado a un computador vía USB, Contiene: Micro:bit, Caja para micro:bit, 2 correas para la muñeca, 2 baterías AAA, Cable, cordel, Llavero.</t>
  </si>
  <si>
    <t>Descripción:Pequeño piano diseñado para Micro:bit, con buzzer y LEDs RGB. Características: Fácil conexión, Controlador touch capacitivo, 13 teclas por medio de interfaz I2C, 4 LEDs RGB, controlados por un , solo pin de señal, Voltaje de operación: 3.3V, Controlador touch: TTP229, LED: WS2812B, Dimensiones: 85x56mm.</t>
  </si>
  <si>
    <t>Parlante diseñado para Micro:bit, también puede ser utilizado en proyectos con Arduino, compatible con tarjetas de 5V y 3.3V. Características: Voltaje de operación: 2.0V-5V, Chip NS8002, Ajuste de volumen, Jack para, audífonos, Dimensiones: 36.52x43.44mm.</t>
  </si>
  <si>
    <t>Display LCD 1.8’’ full color para micro:bit Pantalla RGB, interfaz SPI, resolución 160x128, de 1.8 pulgadas. Características: Voltaje de , operación: 3.3V, Driver: ST7735S, Resolución: 160x128, Color del display: RGB, Backlight ajustable vía PWM, Contiene SRAM23LC1024 on-board, Dimensiones: 61x51.5mm.</t>
  </si>
  <si>
    <t>Control de expansión inalámbrico basado en micro:bit. Contiene buzzer, motor vibrador y LED, utiliza programación grafica, soporta MakeCode y phyton. Características: Voltaje de operación: 3VDC (2 baterías AAA), Número de botones: 8 botones , programables, 1 Motor vibrador, 1 LED, 1 Buzzer, 1 Base acrílica, 1 Panel acrílico, 1 Portabaterías, 2 Cintas de velcro, 4 Separadores metálicos, 8 Tornillos, Dimensiones: 148x57mm, No incluye tarjeta micro:bit.</t>
  </si>
  <si>
    <t>Kit de realidad virtual con gafas para ensamblar (MDF), control bluetooth y cartilla con instrucciones.</t>
  </si>
  <si>
    <t>El mBot Ranger es un Kit de robótica 3 en 1 con énfasis en la educación STEM. Se puede transformar en 3: Robot Tanque, Carro de carreras de 3 ruedas y Carro de dos ruedas con equilibrio. Prográmalo y contrólalo desde iPad, Tablet y computador. Características: Software: mBlock (PC), MakeblockHD (iPad, Tablet), Arduino IDE Tarjeta de control: Arduino Mega 2560
 Sensores: 2 Sensores de Luz, 1 Sensor de sonido,       1 Giroscopio, 1 Sensor de Temperatura, 1 Sensor de Ultrasonido, 1 Seguidor de Líneas, Sonido: 1 Buzzer Baterías: Usa 6 x AA (no incluidas), Motores: 2 Motores 400 rpm con encoders, Comunicación, inalámbrica: Bluetooth / 2.4G, Dimensiones: 200 x 165 x 120mm, Peso: 1600 g.</t>
  </si>
  <si>
    <t>kit  para aprender robótica, electrónica y programación con Sratch, Arduino o Python. Construye un mínimo de 10 robots diferentes. Características:  Material: Extrusión de aluminio, Cableado sencillo, no requiere soldadura, Conexión Bluetooth que permite sen controlado, desde el celular o tableta, Ideal para el aprendizaje de electrónica, robótica y programación,  Peso 9000 gr. Programación y control en Arduino y/o Scratch</t>
  </si>
  <si>
    <t>Cámara inteligente que puede aprender y reconocer objetos de colores brillantes, así como detectar códigos de barras y líneas, permite su uso en diversas aplicaciones, como clasificación de basura, transporte inteligente, seguimiento de objetos y seguimiento inteligente de líneas. Contiene: 1 x soporte 3 * 3 * 120 °,  1 x soporte3 * 3,  1 x viga deslizante 0824-048 (azul),  1 x placa 3 * 3 * 150, 10 x tuerca M4,  10 x tornillo M4 * 22,  10 x tornillo M4 * 14, 1 x cámara inteligente mBuild Smart, 1 x mBuild Power, 1 x cable de conexión,  2 x 5V Cable , general-20cm, 1 x cable USB,  Bola de EVA naranja de 3 x 32 mm, Bola de EVA verde de 3 x 32 mm.</t>
  </si>
  <si>
    <t>Tarjeta de desarrollo basada en el microcontrolador ATmega328. No incluye la circuitería USB. Se comunica con el PC conectando una tarjeta FTDI BASIC, mediante la cual también se puede alimentar.Características: Corre a 16 MHz mediante oscilador,  Interfaz: USB con tarjeta externa,  Posee regulador de 5V, Salidas de 150mA (max), Protección de sobrecorriente, Protección de polarización inversa,  Alimentación: 5V hasta 12V, Tamaño: 18 x 33mm, Referencia Anterior SparkFun (DEV-09218), Referencia Actual Sparkfun(DEV-11113).</t>
  </si>
  <si>
    <t>Tarjeta de desarrollo basada en el microcontrolador ATmega328.No incluye la circuitería USB,  Se comunica con el PC conectando una tarjeta FTDI BASIC, mediante la cual también se puede alimentar.Características: Corre a 8 MHz mediante oscilador,  Interfaz: USB con tarjeta externa, Posee regulador de 3.3V, Salidas de 150mA (max),  Protección de sobrecorriente,   Protección de polarización inversa, Alimentación: 5V hasta 12V, Tamaño: 18 x 33mm, Referencia SparkFun (DEV-11114).</t>
  </si>
  <si>
    <t>Se conecta directamente al puerto USB de la computadora, no requiere cables adicionales. Funciona con todos los módulos de XBee: Series 1 y 2.5 en versiones estándar y pro. Voltaje de operación 5VDC del USB o 3.3VDC generados por la Board Comunicación Serial pass-through to XBee module/USB to Host PC,Temperatura de operación -40°C  a +70°C</t>
  </si>
  <si>
    <t>IVA</t>
  </si>
  <si>
    <t>TOTAL</t>
  </si>
  <si>
    <t>VALOR UNITARIO SIN IVA</t>
  </si>
  <si>
    <t>VALOR UNITARIO CON IVA</t>
  </si>
  <si>
    <t>PRECOTIZACIÓN 1</t>
  </si>
  <si>
    <t>PRECOTIZACIÓN 2</t>
  </si>
  <si>
    <t>PROMEDIO</t>
  </si>
  <si>
    <t>Paquete de complementos que proporciona a los kits mBot y Ultimate Robot todas las funcionalidades extra para trabajr en ambientes complejos o para participar en competencias de robótica. Contiene: 1matriz de LED, 1 seguidor de línea RGB, 1 x 9g Micro Servo, 1 adaptador RJ25, 6  cables RJ25, 2 motorreductor DC 6V / 312RPM, 4 Brackets 3 * 3 * 120 °, 5 Bracket3 * 3 (azul), 3 soporte U1, 4 placa 45 ° (azul), 4 placa triangular 6 * 8 (azul), 3 placas 0324-072 (azul), 3  placas 0324-088 (azul), 4  Beam 0808-136 (azul), 4 viga deslizante 0824-016 (azul), 4 x viga deslizante 0824-032 (azul), 32 x tuerca M4, 50 x tornillo M4 * 8, 20 x tornillo M4 *14,6 x spaciador de plástico 4 * 7 * 10, 4 x perno de latón M4 * 16 + 6, 1 x llave inglesa M5 + M7, 2 x Llave Allen HEX 1.5mm, 8 x tuerca de seguridad M3, 1 x mini rueda, 4 x placa 3 * 5 * 120 ° (azul), 4 x viga 0412-044 (azul), 4 x Haz, 0412-060 (azul), 1 x controlador Bluetooth, 2 x batería de litio, 1 x Bluetooth Dobgle, 1 x micro interruptor B, 2 x neumático 68.5 * 22 mm, 3 x soporte 3 * 6 (azul), 4 x Haz cuadrado0808-136 (azul), 4 x haz 0412-036 (azul), 4 x placa 7 * 9-B (azul), 2 x eje D 4 * 56 mm, 4 x collar de eje 4 mm, 2 x conector de eje de 4 mm, 6 x Likage cortable (azul), 20 x cojinete de brida 4 * 8 * 3 mm, 34 x tuerca de seguridad M4, 20 x tornillo sin cabeza M3 * 5, 24 x remache de plástico R4060, 30 x remache de plástico R4120, 20 x anillo de plástico 4 * 7 * 3 mm.</t>
  </si>
  <si>
    <t xml:space="preserve">Funciona con Merge VR / AR Goggles, fusiona los mundos físico y digital: es realidad virtual, aumentada y mezclada en uno, funciona con teléfono inteligente o tableta ios o android. también se puede usar con gafas vr / ar compatibles.
</t>
  </si>
  <si>
    <t>VALOR ESTABLECIDO</t>
  </si>
  <si>
    <t xml:space="preserve">VALOR ESTABLECIDO </t>
  </si>
  <si>
    <t xml:space="preserve">Se omite el valor de la Precotización 1, teniendo en cuenta que en el día a día existen multitud de factores que hacen que existan varios precios de mercado para productos idénticos, siendo este el caso que en la actualidad se relaciona con la discriminación de precios; en este orden de ideas la cotización No.2 cumple con las condiciones técnicas definidas, ofrece un mejor precio y suple la necesidad de la entidad. </t>
  </si>
  <si>
    <t>OBSERVACIÓN</t>
  </si>
  <si>
    <t xml:space="preserve">Se omite el valor de la Precotización 2, teniendo en cuenta que en el día a día existen multitud de factores que hacen que existan varios precios de mercado para productos idénticos, siendo este el caso que en la actualidad se relaciona con la discriminación de precios; en este orden de ideas la cotización No.1 cumple con las condiciones técnicas definidas, ofrece un mejor precio y suple la necesidad de la entidad. </t>
  </si>
  <si>
    <t xml:space="preserve">Se omite el valor de la Precotización 2, teniendo en cuenta el tipo de producto, y que es un elemento importado, de acuerdo con análisis realizado por el comité tecnico-ecónomico el valor de la cotización 1 está acorde con los precios del mercado. </t>
  </si>
  <si>
    <t xml:space="preserve">Se omite el valor de la Precotización 1, teniendo en cuenta el tipo de producto, y que , de acuerdo con análisis realizado por el comité tecnico-ecónomico el valor de la cotización 2, aún siendo el más alto entre las dos cotizaciones está acorde con los precios del mercado. </t>
  </si>
  <si>
    <t xml:space="preserve">Se omite el valor de la Precotización 2, teniendo en cuenta el tipo de producto, y que , de acuerdo con análisis realizado por el comité tecnico-ecónomico el valor de la cotización 1, aún siendo el más alto entre las dos cotizaciones está acorde con los precios del mercado. </t>
  </si>
  <si>
    <t xml:space="preserve">OBSERVACIONES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</si>
</sst>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0_-;\-&quot;$&quot;* #,##0_-;_-&quot;$&quot;* &quot;-&quot;_-;_-@_-"/>
  </numFmts>
  <fonts count="14" x14ac:knownFonts="1">
    <font>
      <sz val="11"/>
      <color theme="1"/>
      <name val="Calibri"/>
      <family val="2"/>
      <scheme val="minor"/>
    </font>
    <font>
      <sz val="9"/>
      <color theme="1"/>
      <name val="Arial"/>
      <family val="2"/>
    </font>
    <font>
      <b/>
      <sz val="9"/>
      <color theme="1"/>
      <name val="Arial"/>
      <family val="2"/>
    </font>
    <font>
      <b/>
      <sz val="11"/>
      <color theme="1"/>
      <name val="Arial"/>
      <family val="2"/>
    </font>
    <font>
      <sz val="11"/>
      <color theme="1"/>
      <name val="Arial"/>
      <family val="2"/>
    </font>
    <font>
      <b/>
      <sz val="9"/>
      <name val="Arial"/>
      <family val="2"/>
    </font>
    <font>
      <sz val="9"/>
      <name val="Calibri"/>
      <family val="2"/>
      <scheme val="minor"/>
    </font>
    <font>
      <sz val="9"/>
      <name val="Arial"/>
      <family val="2"/>
    </font>
    <font>
      <sz val="9"/>
      <color theme="1"/>
      <name val="Calibri"/>
      <family val="2"/>
      <scheme val="minor"/>
    </font>
    <font>
      <sz val="11"/>
      <color theme="1"/>
      <name val="Calibri"/>
      <family val="2"/>
      <scheme val="minor"/>
    </font>
    <font>
      <b/>
      <sz val="11"/>
      <color theme="1"/>
      <name val="Calibri"/>
      <family val="2"/>
      <scheme val="minor"/>
    </font>
    <font>
      <b/>
      <sz val="9"/>
      <name val="Calibri"/>
      <family val="2"/>
      <scheme val="minor"/>
    </font>
    <font>
      <b/>
      <sz val="9"/>
      <color theme="1"/>
      <name val="Calibri"/>
      <family val="2"/>
      <scheme val="minor"/>
    </font>
    <font>
      <b/>
      <sz val="1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4" tint="0.39997558519241921"/>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2" fontId="9" fillId="0" borderId="0" applyFont="0" applyFill="0" applyBorder="0" applyAlignment="0" applyProtection="0"/>
  </cellStyleXfs>
  <cellXfs count="100">
    <xf numFmtId="0" fontId="0" fillId="0" borderId="0" xfId="0"/>
    <xf numFmtId="0" fontId="0" fillId="0" borderId="0" xfId="0" applyAlignment="1">
      <alignment horizontal="right"/>
    </xf>
    <xf numFmtId="0" fontId="3" fillId="0" borderId="0" xfId="0" applyFont="1" applyBorder="1" applyAlignment="1">
      <alignment horizontal="right" vertical="center" wrapText="1"/>
    </xf>
    <xf numFmtId="0" fontId="4" fillId="0" borderId="0" xfId="0" applyFont="1" applyBorder="1" applyAlignment="1">
      <alignment horizontal="right" vertical="center" wrapText="1"/>
    </xf>
    <xf numFmtId="0" fontId="4" fillId="0" borderId="2" xfId="0" applyFont="1" applyBorder="1" applyAlignment="1">
      <alignment horizontal="right" vertical="center"/>
    </xf>
    <xf numFmtId="0" fontId="4" fillId="0" borderId="0" xfId="0" applyFont="1" applyBorder="1" applyAlignment="1">
      <alignment horizontal="right" vertical="center"/>
    </xf>
    <xf numFmtId="0" fontId="4" fillId="0" borderId="4" xfId="0" applyFont="1" applyBorder="1" applyAlignment="1">
      <alignment horizontal="right" vertical="center"/>
    </xf>
    <xf numFmtId="0" fontId="4" fillId="0" borderId="6" xfId="0" applyFont="1" applyBorder="1" applyAlignment="1">
      <alignment horizontal="right" vertical="center"/>
    </xf>
    <xf numFmtId="0" fontId="4" fillId="0" borderId="5" xfId="0" applyFont="1" applyBorder="1" applyAlignment="1">
      <alignment horizontal="right" vertical="center"/>
    </xf>
    <xf numFmtId="0" fontId="1" fillId="0" borderId="6" xfId="0" applyFont="1" applyBorder="1" applyAlignment="1">
      <alignment horizontal="right" vertical="center"/>
    </xf>
    <xf numFmtId="0" fontId="1" fillId="0" borderId="3" xfId="0" applyFont="1" applyBorder="1" applyAlignment="1">
      <alignment horizontal="right" vertical="center"/>
    </xf>
    <xf numFmtId="0" fontId="4" fillId="0" borderId="3" xfId="0" applyFont="1" applyBorder="1" applyAlignment="1">
      <alignment horizontal="right" vertical="center" wrapText="1"/>
    </xf>
    <xf numFmtId="0" fontId="6" fillId="0" borderId="0" xfId="0" applyFont="1" applyFill="1"/>
    <xf numFmtId="0" fontId="5"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pplyAlignment="1">
      <alignment vertical="top"/>
    </xf>
    <xf numFmtId="0" fontId="7" fillId="0" borderId="1" xfId="0" applyFont="1" applyFill="1" applyBorder="1" applyAlignment="1">
      <alignment vertical="top" wrapText="1"/>
    </xf>
    <xf numFmtId="0" fontId="6" fillId="0" borderId="0" xfId="0" applyFont="1" applyFill="1" applyAlignment="1">
      <alignment vertical="top"/>
    </xf>
    <xf numFmtId="0" fontId="8" fillId="0" borderId="0" xfId="0" applyFont="1"/>
    <xf numFmtId="0" fontId="0" fillId="0" borderId="0" xfId="0" applyAlignment="1">
      <alignment vertical="top"/>
    </xf>
    <xf numFmtId="0" fontId="2" fillId="0" borderId="1" xfId="0" applyFont="1" applyBorder="1" applyAlignment="1">
      <alignment horizontal="center" vertical="top" wrapText="1"/>
    </xf>
    <xf numFmtId="0" fontId="0" fillId="0" borderId="0" xfId="0" applyAlignment="1">
      <alignment horizontal="center" vertical="top"/>
    </xf>
    <xf numFmtId="0" fontId="3" fillId="0" borderId="1" xfId="0" applyFont="1" applyBorder="1" applyAlignment="1">
      <alignment horizontal="center" vertical="top" wrapText="1"/>
    </xf>
    <xf numFmtId="0" fontId="0" fillId="0" borderId="0" xfId="0" applyAlignment="1">
      <alignment horizontal="left" vertical="top"/>
    </xf>
    <xf numFmtId="0" fontId="0" fillId="0" borderId="1" xfId="0" applyBorder="1" applyAlignment="1">
      <alignment horizontal="left" vertical="top"/>
    </xf>
    <xf numFmtId="0" fontId="1" fillId="0" borderId="1" xfId="0" applyFont="1" applyBorder="1" applyAlignment="1">
      <alignment horizontal="left" vertical="top" wrapText="1"/>
    </xf>
    <xf numFmtId="0" fontId="1" fillId="0" borderId="1" xfId="0" applyFont="1" applyBorder="1" applyAlignment="1">
      <alignment horizontal="left" vertical="top"/>
    </xf>
    <xf numFmtId="0" fontId="2" fillId="0" borderId="7" xfId="0" applyFont="1" applyBorder="1" applyAlignment="1">
      <alignment horizontal="center" vertical="top" wrapText="1"/>
    </xf>
    <xf numFmtId="0" fontId="1" fillId="0" borderId="7" xfId="0" applyFont="1" applyBorder="1" applyAlignment="1">
      <alignment horizontal="left" vertical="top"/>
    </xf>
    <xf numFmtId="0" fontId="10" fillId="3" borderId="1" xfId="0" applyFont="1" applyFill="1" applyBorder="1" applyAlignment="1">
      <alignment horizontal="center" vertical="top" wrapText="1"/>
    </xf>
    <xf numFmtId="0" fontId="10" fillId="4" borderId="1" xfId="0" applyFont="1" applyFill="1" applyBorder="1" applyAlignment="1">
      <alignment horizontal="center" vertical="top" wrapText="1"/>
    </xf>
    <xf numFmtId="0" fontId="0" fillId="0" borderId="1" xfId="0" applyBorder="1"/>
    <xf numFmtId="42" fontId="0" fillId="3" borderId="1" xfId="1" applyFont="1" applyFill="1" applyBorder="1" applyAlignment="1">
      <alignment horizontal="center" vertical="top"/>
    </xf>
    <xf numFmtId="42" fontId="10" fillId="3" borderId="1" xfId="0" applyNumberFormat="1" applyFont="1" applyFill="1" applyBorder="1"/>
    <xf numFmtId="42" fontId="0" fillId="4" borderId="1" xfId="1" applyFont="1" applyFill="1" applyBorder="1" applyAlignment="1">
      <alignment horizontal="center" vertical="top"/>
    </xf>
    <xf numFmtId="42" fontId="0" fillId="4" borderId="1" xfId="1" applyFont="1" applyFill="1" applyBorder="1" applyAlignment="1">
      <alignment vertical="top"/>
    </xf>
    <xf numFmtId="42" fontId="0" fillId="5" borderId="1" xfId="0" applyNumberFormat="1" applyFill="1" applyBorder="1" applyAlignment="1">
      <alignment vertical="top"/>
    </xf>
    <xf numFmtId="42" fontId="10" fillId="4" borderId="1" xfId="0" applyNumberFormat="1" applyFont="1" applyFill="1" applyBorder="1"/>
    <xf numFmtId="42" fontId="10" fillId="5" borderId="1" xfId="0" applyNumberFormat="1" applyFont="1" applyFill="1" applyBorder="1"/>
    <xf numFmtId="0" fontId="7" fillId="0" borderId="1" xfId="0" applyFont="1" applyFill="1" applyBorder="1" applyAlignment="1">
      <alignment horizontal="left" vertical="top" wrapText="1"/>
    </xf>
    <xf numFmtId="0" fontId="5" fillId="0" borderId="1" xfId="0" applyFont="1" applyFill="1" applyBorder="1" applyAlignment="1">
      <alignment horizontal="center" vertical="top" wrapText="1"/>
    </xf>
    <xf numFmtId="42" fontId="6" fillId="3" borderId="1" xfId="1" applyFont="1" applyFill="1" applyBorder="1" applyAlignment="1">
      <alignment vertical="top"/>
    </xf>
    <xf numFmtId="42" fontId="6" fillId="4" borderId="1" xfId="1" applyFont="1" applyFill="1" applyBorder="1" applyAlignment="1">
      <alignment vertical="top"/>
    </xf>
    <xf numFmtId="42" fontId="8" fillId="0" borderId="1" xfId="0" applyNumberFormat="1" applyFont="1" applyBorder="1"/>
    <xf numFmtId="42" fontId="6" fillId="0" borderId="1" xfId="0" applyNumberFormat="1" applyFont="1" applyFill="1" applyBorder="1" applyAlignment="1">
      <alignment vertical="top"/>
    </xf>
    <xf numFmtId="0" fontId="6" fillId="0" borderId="1" xfId="0" applyFont="1" applyFill="1" applyBorder="1" applyAlignment="1">
      <alignment vertical="top"/>
    </xf>
    <xf numFmtId="42" fontId="11" fillId="0" borderId="1" xfId="0" applyNumberFormat="1" applyFont="1" applyFill="1" applyBorder="1"/>
    <xf numFmtId="0" fontId="5" fillId="0" borderId="2" xfId="0" applyFont="1" applyFill="1" applyBorder="1" applyAlignment="1">
      <alignment horizontal="center" vertical="center" wrapText="1"/>
    </xf>
    <xf numFmtId="0" fontId="6" fillId="0" borderId="1" xfId="0" applyFont="1" applyFill="1" applyBorder="1" applyAlignment="1">
      <alignment vertical="top"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9" xfId="0" applyFont="1" applyBorder="1" applyAlignment="1">
      <alignment horizontal="center" vertical="center" wrapText="1"/>
    </xf>
    <xf numFmtId="0" fontId="13" fillId="3" borderId="1" xfId="0" applyFont="1" applyFill="1" applyBorder="1" applyAlignment="1">
      <alignment horizontal="center" vertical="top" wrapText="1"/>
    </xf>
    <xf numFmtId="0" fontId="13" fillId="4" borderId="1" xfId="0" applyFont="1" applyFill="1" applyBorder="1" applyAlignment="1">
      <alignment horizontal="center" vertical="top" wrapText="1"/>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7" fillId="0" borderId="4" xfId="0" applyFont="1" applyBorder="1" applyAlignment="1">
      <alignment vertical="top" wrapText="1"/>
    </xf>
    <xf numFmtId="0" fontId="7" fillId="0" borderId="4" xfId="0" applyFont="1" applyBorder="1" applyAlignment="1">
      <alignment horizontal="center" vertical="top"/>
    </xf>
    <xf numFmtId="42" fontId="6" fillId="0" borderId="1" xfId="1" applyFont="1" applyBorder="1" applyAlignment="1">
      <alignment horizontal="center" vertical="top"/>
    </xf>
    <xf numFmtId="42" fontId="6" fillId="0" borderId="1" xfId="1" applyFont="1" applyBorder="1" applyAlignment="1">
      <alignment vertical="top"/>
    </xf>
    <xf numFmtId="42" fontId="6" fillId="0" borderId="1" xfId="1" applyFont="1" applyBorder="1" applyAlignment="1">
      <alignment horizontal="right" vertical="top"/>
    </xf>
    <xf numFmtId="42" fontId="6" fillId="0" borderId="1" xfId="0" applyNumberFormat="1" applyFont="1" applyBorder="1" applyAlignment="1">
      <alignment vertical="top"/>
    </xf>
    <xf numFmtId="0" fontId="5" fillId="0" borderId="8" xfId="0" applyFont="1" applyFill="1" applyBorder="1" applyAlignment="1">
      <alignment vertical="top"/>
    </xf>
    <xf numFmtId="0" fontId="5" fillId="0" borderId="2" xfId="0" applyFont="1" applyFill="1" applyBorder="1" applyAlignment="1">
      <alignment vertical="top"/>
    </xf>
    <xf numFmtId="0" fontId="5" fillId="0" borderId="7" xfId="0" applyFont="1" applyFill="1" applyBorder="1" applyAlignment="1">
      <alignment horizontal="center" vertical="top"/>
    </xf>
    <xf numFmtId="0" fontId="5" fillId="0" borderId="8"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 xfId="0" applyFont="1" applyFill="1" applyBorder="1" applyAlignment="1">
      <alignment horizontal="center" vertical="top"/>
    </xf>
    <xf numFmtId="0" fontId="5" fillId="0" borderId="9" xfId="0" applyFont="1" applyFill="1" applyBorder="1" applyAlignment="1">
      <alignment horizontal="center" vertical="center"/>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3" fillId="3" borderId="1" xfId="0" applyFont="1" applyFill="1" applyBorder="1" applyAlignment="1">
      <alignment horizontal="center" vertical="top"/>
    </xf>
    <xf numFmtId="0" fontId="13" fillId="3" borderId="6" xfId="0" applyFont="1" applyFill="1" applyBorder="1" applyAlignment="1">
      <alignment horizontal="center" vertical="top" wrapText="1"/>
    </xf>
    <xf numFmtId="0" fontId="13" fillId="3" borderId="3" xfId="0" applyFont="1" applyFill="1" applyBorder="1" applyAlignment="1">
      <alignment horizontal="center" vertical="top" wrapText="1"/>
    </xf>
    <xf numFmtId="0" fontId="11" fillId="6" borderId="1" xfId="0" applyFont="1" applyFill="1" applyBorder="1" applyAlignment="1">
      <alignment horizontal="center" vertical="center" wrapText="1"/>
    </xf>
    <xf numFmtId="0" fontId="13" fillId="4" borderId="1" xfId="0" applyFont="1" applyFill="1" applyBorder="1" applyAlignment="1">
      <alignment horizontal="center" vertical="top"/>
    </xf>
    <xf numFmtId="0" fontId="13" fillId="4" borderId="6" xfId="0" applyFont="1" applyFill="1" applyBorder="1" applyAlignment="1">
      <alignment horizontal="center" vertical="top" wrapText="1"/>
    </xf>
    <xf numFmtId="0" fontId="13" fillId="4" borderId="3" xfId="0" applyFont="1" applyFill="1" applyBorder="1" applyAlignment="1">
      <alignment horizontal="center" vertical="top" wrapText="1"/>
    </xf>
    <xf numFmtId="0" fontId="3" fillId="2" borderId="1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xf>
    <xf numFmtId="0" fontId="10" fillId="3" borderId="1" xfId="0" applyFont="1" applyFill="1" applyBorder="1" applyAlignment="1">
      <alignment horizontal="center" vertical="top"/>
    </xf>
    <xf numFmtId="0" fontId="10" fillId="4" borderId="1" xfId="0" applyFont="1" applyFill="1" applyBorder="1" applyAlignment="1">
      <alignment horizontal="center" vertical="top"/>
    </xf>
    <xf numFmtId="0" fontId="10" fillId="5" borderId="1" xfId="0" applyFont="1" applyFill="1" applyBorder="1" applyAlignment="1">
      <alignment horizontal="center" vertical="center"/>
    </xf>
    <xf numFmtId="0" fontId="10" fillId="0" borderId="1" xfId="0" applyFont="1" applyBorder="1" applyAlignment="1">
      <alignment horizontal="center" vertical="top"/>
    </xf>
    <xf numFmtId="0" fontId="12" fillId="0" borderId="1" xfId="0" applyFont="1" applyBorder="1" applyAlignment="1">
      <alignment horizontal="center"/>
    </xf>
    <xf numFmtId="0" fontId="6" fillId="0" borderId="1" xfId="0" applyFont="1" applyBorder="1" applyAlignment="1">
      <alignment horizont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1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11" fillId="0" borderId="2" xfId="0" applyFont="1" applyBorder="1" applyAlignment="1">
      <alignment horizontal="center" vertical="top"/>
    </xf>
    <xf numFmtId="0" fontId="11" fillId="0" borderId="1" xfId="0" applyFont="1" applyBorder="1" applyAlignment="1">
      <alignment horizontal="center" vertical="top"/>
    </xf>
    <xf numFmtId="0" fontId="13" fillId="5" borderId="1" xfId="0" applyFont="1" applyFill="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8"/>
  <sheetViews>
    <sheetView tabSelected="1" zoomScaleNormal="100" workbookViewId="0">
      <selection activeCell="D6" sqref="D6"/>
    </sheetView>
  </sheetViews>
  <sheetFormatPr baseColWidth="10" defaultRowHeight="12" x14ac:dyDescent="0.2"/>
  <cols>
    <col min="1" max="2" width="11.42578125" style="12"/>
    <col min="3" max="3" width="20.5703125" style="12" customWidth="1"/>
    <col min="4" max="4" width="31.5703125" style="12" customWidth="1"/>
    <col min="5" max="5" width="50.28515625" style="12" customWidth="1"/>
    <col min="6" max="6" width="11.42578125" style="12" customWidth="1"/>
    <col min="7" max="7" width="40.28515625" style="12" customWidth="1"/>
    <col min="8" max="8" width="11.42578125" style="12"/>
    <col min="9" max="9" width="12.28515625" style="12" bestFit="1" customWidth="1"/>
    <col min="10" max="10" width="11.42578125" style="12" customWidth="1"/>
    <col min="11" max="11" width="12.28515625" style="12" bestFit="1" customWidth="1"/>
    <col min="12" max="13" width="12.7109375" style="12" bestFit="1" customWidth="1"/>
    <col min="14" max="14" width="11.42578125" style="12" customWidth="1"/>
    <col min="15" max="16" width="12.7109375" style="12" bestFit="1" customWidth="1"/>
    <col min="17" max="17" width="16.140625" style="12" bestFit="1" customWidth="1"/>
    <col min="18" max="18" width="32.85546875" style="17" customWidth="1"/>
    <col min="19" max="16384" width="11.42578125" style="12"/>
  </cols>
  <sheetData>
    <row r="1" spans="2:18" ht="12.75" thickBot="1" x14ac:dyDescent="0.25"/>
    <row r="2" spans="2:18" ht="12.75" thickBot="1" x14ac:dyDescent="0.25">
      <c r="I2" s="72" t="s">
        <v>90</v>
      </c>
      <c r="J2" s="72"/>
      <c r="K2" s="72"/>
      <c r="L2" s="72"/>
      <c r="M2" s="76" t="s">
        <v>91</v>
      </c>
      <c r="N2" s="76"/>
      <c r="O2" s="76"/>
      <c r="P2" s="76"/>
      <c r="Q2" s="75" t="s">
        <v>95</v>
      </c>
      <c r="R2" s="66" t="s">
        <v>98</v>
      </c>
    </row>
    <row r="3" spans="2:18" ht="12.75" thickBot="1" x14ac:dyDescent="0.25">
      <c r="B3" s="68" t="s">
        <v>46</v>
      </c>
      <c r="C3" s="68"/>
      <c r="D3" s="68"/>
      <c r="E3" s="68"/>
      <c r="F3" s="68"/>
      <c r="G3" s="68"/>
      <c r="H3" s="68"/>
      <c r="I3" s="72"/>
      <c r="J3" s="72"/>
      <c r="K3" s="72"/>
      <c r="L3" s="72"/>
      <c r="M3" s="76"/>
      <c r="N3" s="76"/>
      <c r="O3" s="76"/>
      <c r="P3" s="76"/>
      <c r="Q3" s="75"/>
      <c r="R3" s="66"/>
    </row>
    <row r="4" spans="2:18" ht="92.25" customHeight="1" thickBot="1" x14ac:dyDescent="0.25">
      <c r="B4" s="13" t="s">
        <v>6</v>
      </c>
      <c r="C4" s="47" t="s">
        <v>7</v>
      </c>
      <c r="D4" s="47" t="s">
        <v>8</v>
      </c>
      <c r="E4" s="47" t="s">
        <v>9</v>
      </c>
      <c r="F4" s="47" t="s">
        <v>10</v>
      </c>
      <c r="G4" s="47" t="s">
        <v>11</v>
      </c>
      <c r="H4" s="47" t="s">
        <v>12</v>
      </c>
      <c r="I4" s="73" t="s">
        <v>88</v>
      </c>
      <c r="J4" s="73" t="s">
        <v>86</v>
      </c>
      <c r="K4" s="73" t="s">
        <v>89</v>
      </c>
      <c r="L4" s="73" t="s">
        <v>87</v>
      </c>
      <c r="M4" s="77" t="s">
        <v>88</v>
      </c>
      <c r="N4" s="77" t="s">
        <v>86</v>
      </c>
      <c r="O4" s="77" t="s">
        <v>89</v>
      </c>
      <c r="P4" s="77" t="s">
        <v>87</v>
      </c>
      <c r="Q4" s="75"/>
      <c r="R4" s="66"/>
    </row>
    <row r="5" spans="2:18" ht="12.75" customHeight="1" thickBot="1" x14ac:dyDescent="0.25">
      <c r="B5" s="69" t="s">
        <v>13</v>
      </c>
      <c r="C5" s="70"/>
      <c r="D5" s="70"/>
      <c r="E5" s="70"/>
      <c r="F5" s="70"/>
      <c r="G5" s="70"/>
      <c r="H5" s="71"/>
      <c r="I5" s="74"/>
      <c r="J5" s="74"/>
      <c r="K5" s="74"/>
      <c r="L5" s="74"/>
      <c r="M5" s="78"/>
      <c r="N5" s="78"/>
      <c r="O5" s="78"/>
      <c r="P5" s="78"/>
      <c r="Q5" s="75"/>
      <c r="R5" s="66"/>
    </row>
    <row r="6" spans="2:18" s="17" customFormat="1" ht="133.5" customHeight="1" thickBot="1" x14ac:dyDescent="0.3">
      <c r="B6" s="15">
        <v>1</v>
      </c>
      <c r="C6" s="16">
        <v>41111965</v>
      </c>
      <c r="D6" s="16" t="s">
        <v>14</v>
      </c>
      <c r="E6" s="16" t="s">
        <v>15</v>
      </c>
      <c r="F6" s="15" t="s">
        <v>16</v>
      </c>
      <c r="G6" s="16" t="s">
        <v>17</v>
      </c>
      <c r="H6" s="15">
        <v>5</v>
      </c>
      <c r="I6" s="41">
        <v>40000</v>
      </c>
      <c r="J6" s="41">
        <f>+I6*0.19</f>
        <v>7600</v>
      </c>
      <c r="K6" s="41">
        <f>+I6+J6</f>
        <v>47600</v>
      </c>
      <c r="L6" s="41">
        <f>+K6*H6</f>
        <v>238000</v>
      </c>
      <c r="M6" s="42">
        <v>17100</v>
      </c>
      <c r="N6" s="42">
        <f>+M6*0.19</f>
        <v>3249</v>
      </c>
      <c r="O6" s="42">
        <f>+M6+N6</f>
        <v>20349</v>
      </c>
      <c r="P6" s="42">
        <f>+O6*H6</f>
        <v>101745</v>
      </c>
      <c r="Q6" s="44">
        <f>+P6</f>
        <v>101745</v>
      </c>
      <c r="R6" s="48" t="s">
        <v>97</v>
      </c>
    </row>
    <row r="7" spans="2:18" s="17" customFormat="1" ht="144.75" thickBot="1" x14ac:dyDescent="0.3">
      <c r="B7" s="15">
        <v>2</v>
      </c>
      <c r="C7" s="15">
        <v>41111955</v>
      </c>
      <c r="D7" s="16" t="s">
        <v>18</v>
      </c>
      <c r="E7" s="16" t="s">
        <v>19</v>
      </c>
      <c r="F7" s="15" t="s">
        <v>16</v>
      </c>
      <c r="G7" s="16" t="s">
        <v>17</v>
      </c>
      <c r="H7" s="15">
        <v>10</v>
      </c>
      <c r="I7" s="41">
        <v>30000</v>
      </c>
      <c r="J7" s="41">
        <f t="shared" ref="J7:J27" si="0">+I7*0.19</f>
        <v>5700</v>
      </c>
      <c r="K7" s="41">
        <f t="shared" ref="K7:K27" si="1">+I7+J7</f>
        <v>35700</v>
      </c>
      <c r="L7" s="41">
        <f t="shared" ref="L7:L27" si="2">+K7*H7</f>
        <v>357000</v>
      </c>
      <c r="M7" s="42">
        <v>12900</v>
      </c>
      <c r="N7" s="42">
        <f t="shared" ref="N7:N27" si="3">+M7*0.19</f>
        <v>2451</v>
      </c>
      <c r="O7" s="42">
        <f t="shared" ref="O7:O27" si="4">+M7+N7</f>
        <v>15351</v>
      </c>
      <c r="P7" s="42">
        <f t="shared" ref="P7:P27" si="5">+O7*H7</f>
        <v>153510</v>
      </c>
      <c r="Q7" s="44">
        <f>+P7</f>
        <v>153510</v>
      </c>
      <c r="R7" s="48" t="s">
        <v>97</v>
      </c>
    </row>
    <row r="8" spans="2:18" s="17" customFormat="1" ht="144.75" thickBot="1" x14ac:dyDescent="0.3">
      <c r="B8" s="15">
        <v>3</v>
      </c>
      <c r="C8" s="15">
        <v>41115324</v>
      </c>
      <c r="D8" s="16" t="s">
        <v>18</v>
      </c>
      <c r="E8" s="16" t="s">
        <v>20</v>
      </c>
      <c r="F8" s="15" t="s">
        <v>16</v>
      </c>
      <c r="G8" s="16" t="s">
        <v>17</v>
      </c>
      <c r="H8" s="15">
        <v>10</v>
      </c>
      <c r="I8" s="41">
        <v>48500</v>
      </c>
      <c r="J8" s="41">
        <f t="shared" si="0"/>
        <v>9215</v>
      </c>
      <c r="K8" s="41">
        <f t="shared" si="1"/>
        <v>57715</v>
      </c>
      <c r="L8" s="41">
        <f t="shared" si="2"/>
        <v>577150</v>
      </c>
      <c r="M8" s="42">
        <v>32700</v>
      </c>
      <c r="N8" s="42">
        <f t="shared" si="3"/>
        <v>6213</v>
      </c>
      <c r="O8" s="42">
        <f t="shared" si="4"/>
        <v>38913</v>
      </c>
      <c r="P8" s="42">
        <f t="shared" si="5"/>
        <v>389130</v>
      </c>
      <c r="Q8" s="44">
        <f>+P8</f>
        <v>389130</v>
      </c>
      <c r="R8" s="48" t="s">
        <v>97</v>
      </c>
    </row>
    <row r="9" spans="2:18" s="17" customFormat="1" ht="24.75" thickBot="1" x14ac:dyDescent="0.3">
      <c r="B9" s="15">
        <v>4</v>
      </c>
      <c r="C9" s="15">
        <v>41111966</v>
      </c>
      <c r="D9" s="16" t="s">
        <v>21</v>
      </c>
      <c r="E9" s="16" t="s">
        <v>22</v>
      </c>
      <c r="F9" s="15" t="s">
        <v>16</v>
      </c>
      <c r="G9" s="16" t="s">
        <v>17</v>
      </c>
      <c r="H9" s="15">
        <v>20</v>
      </c>
      <c r="I9" s="41">
        <v>8000</v>
      </c>
      <c r="J9" s="41">
        <f t="shared" si="0"/>
        <v>1520</v>
      </c>
      <c r="K9" s="41">
        <f t="shared" si="1"/>
        <v>9520</v>
      </c>
      <c r="L9" s="41">
        <f t="shared" si="2"/>
        <v>190400</v>
      </c>
      <c r="M9" s="42">
        <v>7000</v>
      </c>
      <c r="N9" s="42">
        <f t="shared" si="3"/>
        <v>1330</v>
      </c>
      <c r="O9" s="42">
        <f t="shared" si="4"/>
        <v>8330</v>
      </c>
      <c r="P9" s="42">
        <f t="shared" si="5"/>
        <v>166600</v>
      </c>
      <c r="Q9" s="44">
        <f>AVERAGE(L9,P9)</f>
        <v>178500</v>
      </c>
      <c r="R9" s="45"/>
    </row>
    <row r="10" spans="2:18" s="17" customFormat="1" ht="144.75" thickBot="1" x14ac:dyDescent="0.3">
      <c r="B10" s="15">
        <v>5</v>
      </c>
      <c r="C10" s="15">
        <v>41111966</v>
      </c>
      <c r="D10" s="16" t="s">
        <v>23</v>
      </c>
      <c r="E10" s="16" t="s">
        <v>24</v>
      </c>
      <c r="F10" s="15" t="s">
        <v>16</v>
      </c>
      <c r="G10" s="16" t="s">
        <v>17</v>
      </c>
      <c r="H10" s="15">
        <v>20</v>
      </c>
      <c r="I10" s="41">
        <v>30000</v>
      </c>
      <c r="J10" s="41">
        <f t="shared" si="0"/>
        <v>5700</v>
      </c>
      <c r="K10" s="41">
        <f t="shared" si="1"/>
        <v>35700</v>
      </c>
      <c r="L10" s="41">
        <f t="shared" si="2"/>
        <v>714000</v>
      </c>
      <c r="M10" s="42">
        <v>21600</v>
      </c>
      <c r="N10" s="42">
        <f t="shared" si="3"/>
        <v>4104</v>
      </c>
      <c r="O10" s="42">
        <f t="shared" si="4"/>
        <v>25704</v>
      </c>
      <c r="P10" s="42">
        <f t="shared" si="5"/>
        <v>514080</v>
      </c>
      <c r="Q10" s="44">
        <f>+P10</f>
        <v>514080</v>
      </c>
      <c r="R10" s="48" t="s">
        <v>97</v>
      </c>
    </row>
    <row r="11" spans="2:18" s="17" customFormat="1" ht="75.75" customHeight="1" thickBot="1" x14ac:dyDescent="0.3">
      <c r="B11" s="15">
        <v>6</v>
      </c>
      <c r="C11" s="15">
        <v>26101774</v>
      </c>
      <c r="D11" s="16" t="s">
        <v>25</v>
      </c>
      <c r="E11" s="16" t="s">
        <v>26</v>
      </c>
      <c r="F11" s="15" t="s">
        <v>16</v>
      </c>
      <c r="G11" s="16" t="s">
        <v>17</v>
      </c>
      <c r="H11" s="15">
        <v>10</v>
      </c>
      <c r="I11" s="41">
        <v>45000</v>
      </c>
      <c r="J11" s="41">
        <f t="shared" si="0"/>
        <v>8550</v>
      </c>
      <c r="K11" s="41">
        <f t="shared" si="1"/>
        <v>53550</v>
      </c>
      <c r="L11" s="41">
        <f t="shared" si="2"/>
        <v>535500</v>
      </c>
      <c r="M11" s="42">
        <v>28000</v>
      </c>
      <c r="N11" s="42">
        <f t="shared" si="3"/>
        <v>5320</v>
      </c>
      <c r="O11" s="42">
        <f t="shared" si="4"/>
        <v>33320</v>
      </c>
      <c r="P11" s="42">
        <f t="shared" si="5"/>
        <v>333200</v>
      </c>
      <c r="Q11" s="44">
        <f>+L11</f>
        <v>535500</v>
      </c>
      <c r="R11" s="48" t="s">
        <v>100</v>
      </c>
    </row>
    <row r="12" spans="2:18" s="17" customFormat="1" ht="52.5" customHeight="1" thickBot="1" x14ac:dyDescent="0.3">
      <c r="B12" s="15">
        <v>7</v>
      </c>
      <c r="C12" s="15">
        <v>23271417</v>
      </c>
      <c r="D12" s="16" t="s">
        <v>27</v>
      </c>
      <c r="E12" s="16" t="s">
        <v>62</v>
      </c>
      <c r="F12" s="15" t="s">
        <v>16</v>
      </c>
      <c r="G12" s="16" t="s">
        <v>28</v>
      </c>
      <c r="H12" s="15">
        <v>20</v>
      </c>
      <c r="I12" s="41">
        <v>120000</v>
      </c>
      <c r="J12" s="41">
        <f t="shared" si="0"/>
        <v>22800</v>
      </c>
      <c r="K12" s="41">
        <f t="shared" si="1"/>
        <v>142800</v>
      </c>
      <c r="L12" s="41">
        <f t="shared" si="2"/>
        <v>2856000</v>
      </c>
      <c r="M12" s="42">
        <v>124600</v>
      </c>
      <c r="N12" s="42">
        <f t="shared" si="3"/>
        <v>23674</v>
      </c>
      <c r="O12" s="42">
        <f t="shared" si="4"/>
        <v>148274</v>
      </c>
      <c r="P12" s="42">
        <f t="shared" si="5"/>
        <v>2965480</v>
      </c>
      <c r="Q12" s="44">
        <f>AVERAGE(L12,P12)</f>
        <v>2910740</v>
      </c>
      <c r="R12" s="45"/>
    </row>
    <row r="13" spans="2:18" s="17" customFormat="1" ht="15.75" customHeight="1" thickBot="1" x14ac:dyDescent="0.3">
      <c r="B13" s="64" t="s">
        <v>29</v>
      </c>
      <c r="C13" s="65"/>
      <c r="D13" s="65"/>
      <c r="E13" s="65"/>
      <c r="F13" s="65"/>
      <c r="G13" s="65"/>
      <c r="H13" s="65"/>
      <c r="I13" s="62"/>
      <c r="J13" s="62"/>
      <c r="K13" s="62"/>
      <c r="L13" s="62"/>
      <c r="M13" s="62"/>
      <c r="N13" s="62"/>
      <c r="O13" s="62"/>
      <c r="P13" s="62"/>
      <c r="Q13" s="62"/>
      <c r="R13" s="63"/>
    </row>
    <row r="14" spans="2:18" s="17" customFormat="1" ht="134.25" customHeight="1" thickBot="1" x14ac:dyDescent="0.3">
      <c r="B14" s="15">
        <v>8</v>
      </c>
      <c r="C14" s="15">
        <v>32101600</v>
      </c>
      <c r="D14" s="16" t="s">
        <v>66</v>
      </c>
      <c r="E14" s="16" t="s">
        <v>81</v>
      </c>
      <c r="F14" s="15" t="s">
        <v>16</v>
      </c>
      <c r="G14" s="16" t="s">
        <v>30</v>
      </c>
      <c r="H14" s="15">
        <v>1</v>
      </c>
      <c r="I14" s="41">
        <v>1447400</v>
      </c>
      <c r="J14" s="41">
        <f t="shared" si="0"/>
        <v>275006</v>
      </c>
      <c r="K14" s="41">
        <f t="shared" si="1"/>
        <v>1722406</v>
      </c>
      <c r="L14" s="41">
        <f t="shared" si="2"/>
        <v>1722406</v>
      </c>
      <c r="M14" s="42">
        <v>2103200</v>
      </c>
      <c r="N14" s="42">
        <f t="shared" si="3"/>
        <v>399608</v>
      </c>
      <c r="O14" s="42">
        <f t="shared" si="4"/>
        <v>2502808</v>
      </c>
      <c r="P14" s="42">
        <f t="shared" si="5"/>
        <v>2502808</v>
      </c>
      <c r="Q14" s="44">
        <f>+L14</f>
        <v>1722406</v>
      </c>
      <c r="R14" s="48" t="s">
        <v>99</v>
      </c>
    </row>
    <row r="15" spans="2:18" s="17" customFormat="1" ht="162.75" customHeight="1" thickBot="1" x14ac:dyDescent="0.3">
      <c r="B15" s="15">
        <v>9</v>
      </c>
      <c r="C15" s="15">
        <v>32101600</v>
      </c>
      <c r="D15" s="16" t="s">
        <v>67</v>
      </c>
      <c r="E15" s="16" t="s">
        <v>80</v>
      </c>
      <c r="F15" s="15" t="s">
        <v>16</v>
      </c>
      <c r="G15" s="16" t="s">
        <v>30</v>
      </c>
      <c r="H15" s="15">
        <v>1</v>
      </c>
      <c r="I15" s="41">
        <v>838300</v>
      </c>
      <c r="J15" s="41">
        <f t="shared" si="0"/>
        <v>159277</v>
      </c>
      <c r="K15" s="41">
        <f t="shared" si="1"/>
        <v>997577</v>
      </c>
      <c r="L15" s="41">
        <f t="shared" si="2"/>
        <v>997577</v>
      </c>
      <c r="M15" s="42">
        <v>922800</v>
      </c>
      <c r="N15" s="42">
        <f t="shared" si="3"/>
        <v>175332</v>
      </c>
      <c r="O15" s="42">
        <f t="shared" si="4"/>
        <v>1098132</v>
      </c>
      <c r="P15" s="42">
        <f t="shared" si="5"/>
        <v>1098132</v>
      </c>
      <c r="Q15" s="44">
        <f>+L15</f>
        <v>997577</v>
      </c>
      <c r="R15" s="48" t="s">
        <v>99</v>
      </c>
    </row>
    <row r="16" spans="2:18" s="17" customFormat="1" ht="294.75" customHeight="1" thickBot="1" x14ac:dyDescent="0.3">
      <c r="B16" s="15">
        <v>10</v>
      </c>
      <c r="C16" s="15">
        <v>32101600</v>
      </c>
      <c r="D16" s="16" t="s">
        <v>68</v>
      </c>
      <c r="E16" s="39" t="s">
        <v>93</v>
      </c>
      <c r="F16" s="15" t="s">
        <v>16</v>
      </c>
      <c r="G16" s="16" t="s">
        <v>30</v>
      </c>
      <c r="H16" s="15">
        <v>1</v>
      </c>
      <c r="I16" s="41">
        <v>1378400</v>
      </c>
      <c r="J16" s="41">
        <f t="shared" si="0"/>
        <v>261896</v>
      </c>
      <c r="K16" s="41">
        <f t="shared" si="1"/>
        <v>1640296</v>
      </c>
      <c r="L16" s="41">
        <f t="shared" si="2"/>
        <v>1640296</v>
      </c>
      <c r="M16" s="42">
        <v>2456200</v>
      </c>
      <c r="N16" s="42">
        <f t="shared" si="3"/>
        <v>466678</v>
      </c>
      <c r="O16" s="42">
        <f t="shared" si="4"/>
        <v>2922878</v>
      </c>
      <c r="P16" s="42">
        <f t="shared" si="5"/>
        <v>2922878</v>
      </c>
      <c r="Q16" s="44">
        <f>+L16</f>
        <v>1640296</v>
      </c>
      <c r="R16" s="48" t="s">
        <v>99</v>
      </c>
    </row>
    <row r="17" spans="2:18" s="17" customFormat="1" ht="132.75" thickBot="1" x14ac:dyDescent="0.3">
      <c r="B17" s="15">
        <v>11</v>
      </c>
      <c r="C17" s="15">
        <v>32101617</v>
      </c>
      <c r="D17" s="16" t="s">
        <v>69</v>
      </c>
      <c r="E17" s="16" t="s">
        <v>82</v>
      </c>
      <c r="F17" s="15" t="s">
        <v>16</v>
      </c>
      <c r="G17" s="16" t="s">
        <v>31</v>
      </c>
      <c r="H17" s="15">
        <v>1</v>
      </c>
      <c r="I17" s="41">
        <v>444500</v>
      </c>
      <c r="J17" s="41">
        <f t="shared" si="0"/>
        <v>84455</v>
      </c>
      <c r="K17" s="41">
        <f t="shared" si="1"/>
        <v>528955</v>
      </c>
      <c r="L17" s="41">
        <f t="shared" si="2"/>
        <v>528955</v>
      </c>
      <c r="M17" s="42">
        <v>479700</v>
      </c>
      <c r="N17" s="42">
        <f t="shared" si="3"/>
        <v>91143</v>
      </c>
      <c r="O17" s="42">
        <f t="shared" si="4"/>
        <v>570843</v>
      </c>
      <c r="P17" s="42">
        <f t="shared" si="5"/>
        <v>570843</v>
      </c>
      <c r="Q17" s="44">
        <f>AVERAGE(L17,P17)</f>
        <v>549899</v>
      </c>
      <c r="R17" s="45"/>
    </row>
    <row r="18" spans="2:18" s="17" customFormat="1" ht="112.5" customHeight="1" thickBot="1" x14ac:dyDescent="0.3">
      <c r="B18" s="15">
        <v>12</v>
      </c>
      <c r="C18" s="15">
        <v>32101628</v>
      </c>
      <c r="D18" s="16" t="s">
        <v>32</v>
      </c>
      <c r="E18" s="39" t="s">
        <v>83</v>
      </c>
      <c r="F18" s="15" t="s">
        <v>16</v>
      </c>
      <c r="G18" s="16" t="s">
        <v>33</v>
      </c>
      <c r="H18" s="15">
        <v>2</v>
      </c>
      <c r="I18" s="41">
        <v>50100</v>
      </c>
      <c r="J18" s="41">
        <f t="shared" si="0"/>
        <v>9519</v>
      </c>
      <c r="K18" s="41">
        <f t="shared" si="1"/>
        <v>59619</v>
      </c>
      <c r="L18" s="41">
        <f t="shared" si="2"/>
        <v>119238</v>
      </c>
      <c r="M18" s="42">
        <v>43000</v>
      </c>
      <c r="N18" s="42">
        <f t="shared" si="3"/>
        <v>8170</v>
      </c>
      <c r="O18" s="42">
        <f t="shared" si="4"/>
        <v>51170</v>
      </c>
      <c r="P18" s="42">
        <f t="shared" si="5"/>
        <v>102340</v>
      </c>
      <c r="Q18" s="44">
        <f>AVERAGE(L18,P18)</f>
        <v>110789</v>
      </c>
      <c r="R18" s="45"/>
    </row>
    <row r="19" spans="2:18" s="17" customFormat="1" ht="100.5" customHeight="1" thickBot="1" x14ac:dyDescent="0.3">
      <c r="B19" s="15">
        <v>13</v>
      </c>
      <c r="C19" s="15">
        <v>32101628</v>
      </c>
      <c r="D19" s="16" t="s">
        <v>34</v>
      </c>
      <c r="E19" s="16" t="s">
        <v>84</v>
      </c>
      <c r="F19" s="15" t="s">
        <v>16</v>
      </c>
      <c r="G19" s="16" t="s">
        <v>33</v>
      </c>
      <c r="H19" s="15">
        <v>2</v>
      </c>
      <c r="I19" s="41">
        <v>14100</v>
      </c>
      <c r="J19" s="41">
        <f t="shared" si="0"/>
        <v>2679</v>
      </c>
      <c r="K19" s="41">
        <f t="shared" si="1"/>
        <v>16779</v>
      </c>
      <c r="L19" s="41">
        <f t="shared" si="2"/>
        <v>33558</v>
      </c>
      <c r="M19" s="42">
        <v>43000</v>
      </c>
      <c r="N19" s="42">
        <f t="shared" si="3"/>
        <v>8170</v>
      </c>
      <c r="O19" s="42">
        <f t="shared" si="4"/>
        <v>51170</v>
      </c>
      <c r="P19" s="42">
        <f t="shared" si="5"/>
        <v>102340</v>
      </c>
      <c r="Q19" s="44">
        <f>+P19</f>
        <v>102340</v>
      </c>
      <c r="R19" s="48" t="s">
        <v>101</v>
      </c>
    </row>
    <row r="20" spans="2:18" s="17" customFormat="1" ht="86.25" customHeight="1" thickBot="1" x14ac:dyDescent="0.3">
      <c r="B20" s="15">
        <v>14</v>
      </c>
      <c r="C20" s="15">
        <v>32101617</v>
      </c>
      <c r="D20" s="16" t="s">
        <v>35</v>
      </c>
      <c r="E20" s="16" t="s">
        <v>63</v>
      </c>
      <c r="F20" s="15" t="s">
        <v>16</v>
      </c>
      <c r="G20" s="16" t="s">
        <v>17</v>
      </c>
      <c r="H20" s="15">
        <v>2</v>
      </c>
      <c r="I20" s="41">
        <v>800</v>
      </c>
      <c r="J20" s="41">
        <f t="shared" si="0"/>
        <v>152</v>
      </c>
      <c r="K20" s="41">
        <f t="shared" si="1"/>
        <v>952</v>
      </c>
      <c r="L20" s="41">
        <f t="shared" si="2"/>
        <v>1904</v>
      </c>
      <c r="M20" s="42">
        <v>4200</v>
      </c>
      <c r="N20" s="42">
        <f t="shared" si="3"/>
        <v>798</v>
      </c>
      <c r="O20" s="42">
        <f t="shared" si="4"/>
        <v>4998</v>
      </c>
      <c r="P20" s="42">
        <f t="shared" si="5"/>
        <v>9996</v>
      </c>
      <c r="Q20" s="44">
        <f>+M20</f>
        <v>4200</v>
      </c>
      <c r="R20" s="48" t="s">
        <v>101</v>
      </c>
    </row>
    <row r="21" spans="2:18" s="17" customFormat="1" ht="73.5" customHeight="1" thickBot="1" x14ac:dyDescent="0.3">
      <c r="B21" s="15">
        <v>15</v>
      </c>
      <c r="C21" s="15">
        <v>32101617</v>
      </c>
      <c r="D21" s="16" t="s">
        <v>36</v>
      </c>
      <c r="E21" s="16" t="s">
        <v>85</v>
      </c>
      <c r="F21" s="15" t="s">
        <v>16</v>
      </c>
      <c r="G21" s="16" t="s">
        <v>33</v>
      </c>
      <c r="H21" s="15">
        <v>1</v>
      </c>
      <c r="I21" s="41">
        <v>22500</v>
      </c>
      <c r="J21" s="41">
        <f t="shared" si="0"/>
        <v>4275</v>
      </c>
      <c r="K21" s="41">
        <f t="shared" si="1"/>
        <v>26775</v>
      </c>
      <c r="L21" s="41">
        <f t="shared" si="2"/>
        <v>26775</v>
      </c>
      <c r="M21" s="42">
        <v>21000</v>
      </c>
      <c r="N21" s="42">
        <f t="shared" si="3"/>
        <v>3990</v>
      </c>
      <c r="O21" s="42">
        <f t="shared" si="4"/>
        <v>24990</v>
      </c>
      <c r="P21" s="42">
        <f t="shared" si="5"/>
        <v>24990</v>
      </c>
      <c r="Q21" s="44">
        <f>AVERAGE(L21,P21)</f>
        <v>25882.5</v>
      </c>
      <c r="R21" s="45"/>
    </row>
    <row r="22" spans="2:18" s="17" customFormat="1" ht="105" customHeight="1" thickBot="1" x14ac:dyDescent="0.3">
      <c r="B22" s="15">
        <v>16</v>
      </c>
      <c r="C22" s="15">
        <v>32101617</v>
      </c>
      <c r="D22" s="16" t="s">
        <v>37</v>
      </c>
      <c r="E22" s="16" t="s">
        <v>38</v>
      </c>
      <c r="F22" s="15" t="s">
        <v>16</v>
      </c>
      <c r="G22" s="16" t="s">
        <v>33</v>
      </c>
      <c r="H22" s="15">
        <v>2</v>
      </c>
      <c r="I22" s="41">
        <v>286900</v>
      </c>
      <c r="J22" s="41">
        <f t="shared" si="0"/>
        <v>54511</v>
      </c>
      <c r="K22" s="41">
        <f t="shared" si="1"/>
        <v>341411</v>
      </c>
      <c r="L22" s="41">
        <f t="shared" si="2"/>
        <v>682822</v>
      </c>
      <c r="M22" s="42">
        <v>191000</v>
      </c>
      <c r="N22" s="42">
        <f t="shared" si="3"/>
        <v>36290</v>
      </c>
      <c r="O22" s="42">
        <f t="shared" si="4"/>
        <v>227290</v>
      </c>
      <c r="P22" s="42">
        <f t="shared" si="5"/>
        <v>454580</v>
      </c>
      <c r="Q22" s="44">
        <f>+L22</f>
        <v>682822</v>
      </c>
      <c r="R22" s="48" t="s">
        <v>102</v>
      </c>
    </row>
    <row r="23" spans="2:18" s="17" customFormat="1" ht="96.75" thickBot="1" x14ac:dyDescent="0.3">
      <c r="B23" s="15">
        <v>17</v>
      </c>
      <c r="C23" s="15">
        <v>26111700</v>
      </c>
      <c r="D23" s="16" t="s">
        <v>39</v>
      </c>
      <c r="E23" s="16" t="s">
        <v>64</v>
      </c>
      <c r="F23" s="15" t="s">
        <v>16</v>
      </c>
      <c r="G23" s="16" t="s">
        <v>40</v>
      </c>
      <c r="H23" s="15">
        <v>1</v>
      </c>
      <c r="I23" s="41">
        <v>103500</v>
      </c>
      <c r="J23" s="41">
        <f t="shared" si="0"/>
        <v>19665</v>
      </c>
      <c r="K23" s="41">
        <f t="shared" si="1"/>
        <v>123165</v>
      </c>
      <c r="L23" s="41">
        <f t="shared" si="2"/>
        <v>123165</v>
      </c>
      <c r="M23" s="42">
        <v>76000</v>
      </c>
      <c r="N23" s="42">
        <f t="shared" si="3"/>
        <v>14440</v>
      </c>
      <c r="O23" s="42">
        <f t="shared" si="4"/>
        <v>90440</v>
      </c>
      <c r="P23" s="42">
        <f t="shared" si="5"/>
        <v>90440</v>
      </c>
      <c r="Q23" s="44">
        <f>+L23</f>
        <v>123165</v>
      </c>
      <c r="R23" s="48" t="s">
        <v>102</v>
      </c>
    </row>
    <row r="24" spans="2:18" s="17" customFormat="1" ht="87.75" customHeight="1" thickBot="1" x14ac:dyDescent="0.3">
      <c r="B24" s="15">
        <v>18</v>
      </c>
      <c r="C24" s="15">
        <v>26111700</v>
      </c>
      <c r="D24" s="16" t="s">
        <v>41</v>
      </c>
      <c r="E24" s="16" t="s">
        <v>71</v>
      </c>
      <c r="F24" s="15" t="s">
        <v>16</v>
      </c>
      <c r="G24" s="16" t="s">
        <v>40</v>
      </c>
      <c r="H24" s="15">
        <v>2</v>
      </c>
      <c r="I24" s="41">
        <v>42800</v>
      </c>
      <c r="J24" s="41">
        <f t="shared" si="0"/>
        <v>8132</v>
      </c>
      <c r="K24" s="41">
        <f t="shared" si="1"/>
        <v>50932</v>
      </c>
      <c r="L24" s="41">
        <f t="shared" si="2"/>
        <v>101864</v>
      </c>
      <c r="M24" s="42">
        <v>32000</v>
      </c>
      <c r="N24" s="42">
        <f t="shared" si="3"/>
        <v>6080</v>
      </c>
      <c r="O24" s="42">
        <f t="shared" si="4"/>
        <v>38080</v>
      </c>
      <c r="P24" s="42">
        <f t="shared" si="5"/>
        <v>76160</v>
      </c>
      <c r="Q24" s="44">
        <f>+L24</f>
        <v>101864</v>
      </c>
      <c r="R24" s="48" t="s">
        <v>102</v>
      </c>
    </row>
    <row r="25" spans="2:18" s="17" customFormat="1" ht="97.5" customHeight="1" thickBot="1" x14ac:dyDescent="0.3">
      <c r="B25" s="15">
        <v>19</v>
      </c>
      <c r="C25" s="15">
        <v>32101617</v>
      </c>
      <c r="D25" s="16" t="s">
        <v>42</v>
      </c>
      <c r="E25" s="16" t="s">
        <v>72</v>
      </c>
      <c r="F25" s="15" t="s">
        <v>16</v>
      </c>
      <c r="G25" s="16" t="s">
        <v>33</v>
      </c>
      <c r="H25" s="15">
        <v>2</v>
      </c>
      <c r="I25" s="41">
        <v>43900</v>
      </c>
      <c r="J25" s="41">
        <f t="shared" si="0"/>
        <v>8341</v>
      </c>
      <c r="K25" s="41">
        <f t="shared" si="1"/>
        <v>52241</v>
      </c>
      <c r="L25" s="41">
        <f t="shared" si="2"/>
        <v>104482</v>
      </c>
      <c r="M25" s="42">
        <v>18500</v>
      </c>
      <c r="N25" s="42">
        <f t="shared" si="3"/>
        <v>3515</v>
      </c>
      <c r="O25" s="42">
        <f t="shared" si="4"/>
        <v>22015</v>
      </c>
      <c r="P25" s="42">
        <f t="shared" si="5"/>
        <v>44030</v>
      </c>
      <c r="Q25" s="44">
        <f>+L25</f>
        <v>104482</v>
      </c>
      <c r="R25" s="48" t="s">
        <v>102</v>
      </c>
    </row>
    <row r="26" spans="2:18" s="17" customFormat="1" ht="86.25" customHeight="1" thickBot="1" x14ac:dyDescent="0.3">
      <c r="B26" s="15">
        <v>20</v>
      </c>
      <c r="C26" s="15">
        <v>25172106</v>
      </c>
      <c r="D26" s="16" t="s">
        <v>43</v>
      </c>
      <c r="E26" s="16" t="s">
        <v>73</v>
      </c>
      <c r="F26" s="15" t="s">
        <v>16</v>
      </c>
      <c r="G26" s="16" t="s">
        <v>33</v>
      </c>
      <c r="H26" s="15">
        <v>2</v>
      </c>
      <c r="I26" s="41">
        <v>28100</v>
      </c>
      <c r="J26" s="41">
        <f t="shared" si="0"/>
        <v>5339</v>
      </c>
      <c r="K26" s="41">
        <f t="shared" si="1"/>
        <v>33439</v>
      </c>
      <c r="L26" s="41">
        <f t="shared" si="2"/>
        <v>66878</v>
      </c>
      <c r="M26" s="42">
        <v>24000</v>
      </c>
      <c r="N26" s="42">
        <f t="shared" si="3"/>
        <v>4560</v>
      </c>
      <c r="O26" s="42">
        <f t="shared" si="4"/>
        <v>28560</v>
      </c>
      <c r="P26" s="42">
        <f t="shared" si="5"/>
        <v>57120</v>
      </c>
      <c r="Q26" s="44">
        <f>AVERAGE(L26,P26)</f>
        <v>61999</v>
      </c>
      <c r="R26" s="45"/>
    </row>
    <row r="27" spans="2:18" s="17" customFormat="1" ht="85.5" customHeight="1" thickBot="1" x14ac:dyDescent="0.3">
      <c r="B27" s="15">
        <v>21</v>
      </c>
      <c r="C27" s="15">
        <v>25172106</v>
      </c>
      <c r="D27" s="16" t="s">
        <v>44</v>
      </c>
      <c r="E27" s="16" t="s">
        <v>65</v>
      </c>
      <c r="F27" s="15" t="s">
        <v>16</v>
      </c>
      <c r="G27" s="16" t="s">
        <v>33</v>
      </c>
      <c r="H27" s="15">
        <v>2</v>
      </c>
      <c r="I27" s="41">
        <v>30400</v>
      </c>
      <c r="J27" s="41">
        <f t="shared" si="0"/>
        <v>5776</v>
      </c>
      <c r="K27" s="41">
        <f t="shared" si="1"/>
        <v>36176</v>
      </c>
      <c r="L27" s="41">
        <f t="shared" si="2"/>
        <v>72352</v>
      </c>
      <c r="M27" s="42">
        <v>21000</v>
      </c>
      <c r="N27" s="42">
        <f t="shared" si="3"/>
        <v>3990</v>
      </c>
      <c r="O27" s="42">
        <f t="shared" si="4"/>
        <v>24990</v>
      </c>
      <c r="P27" s="42">
        <f t="shared" si="5"/>
        <v>49980</v>
      </c>
      <c r="Q27" s="44">
        <f>+L27</f>
        <v>72352</v>
      </c>
      <c r="R27" s="48" t="s">
        <v>102</v>
      </c>
    </row>
    <row r="28" spans="2:18" ht="12.75" thickBot="1" x14ac:dyDescent="0.25">
      <c r="B28" s="67" t="s">
        <v>87</v>
      </c>
      <c r="C28" s="67"/>
      <c r="D28" s="67"/>
      <c r="E28" s="67"/>
      <c r="F28" s="67"/>
      <c r="G28" s="67"/>
      <c r="H28" s="67"/>
      <c r="I28" s="67"/>
      <c r="J28" s="67"/>
      <c r="K28" s="67"/>
      <c r="L28" s="67"/>
      <c r="M28" s="67"/>
      <c r="N28" s="67"/>
      <c r="O28" s="67"/>
      <c r="P28" s="67"/>
      <c r="Q28" s="46">
        <f>SUM(Q6:Q27)</f>
        <v>11083278.5</v>
      </c>
    </row>
  </sheetData>
  <sheetProtection algorithmName="SHA-512" hashValue="TGRgBexXLe2lzDo+LSMpk595UWy/eXy1OCNZgwxJ2G2vcurOTRjCiOLb7hOf6fBDNftugfBI5Rj9SH+NrDzI8Q==" saltValue="JvOmRWrcPaa6YmaRIlXf2w==" spinCount="100000" sheet="1" objects="1" scenarios="1"/>
  <mergeCells count="16">
    <mergeCell ref="B13:H13"/>
    <mergeCell ref="R2:R5"/>
    <mergeCell ref="B28:P28"/>
    <mergeCell ref="B3:H3"/>
    <mergeCell ref="B5:H5"/>
    <mergeCell ref="I2:L3"/>
    <mergeCell ref="I4:I5"/>
    <mergeCell ref="J4:J5"/>
    <mergeCell ref="K4:K5"/>
    <mergeCell ref="L4:L5"/>
    <mergeCell ref="Q2:Q5"/>
    <mergeCell ref="M2:P3"/>
    <mergeCell ref="M4:M5"/>
    <mergeCell ref="N4:N5"/>
    <mergeCell ref="O4:O5"/>
    <mergeCell ref="P4:P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222"/>
  <sheetViews>
    <sheetView workbookViewId="0">
      <selection activeCell="A21" sqref="A21"/>
    </sheetView>
  </sheetViews>
  <sheetFormatPr baseColWidth="10" defaultRowHeight="15" x14ac:dyDescent="0.25"/>
  <cols>
    <col min="1" max="1" width="17" style="1" customWidth="1"/>
  </cols>
  <sheetData>
    <row r="2" spans="1:1" ht="60" x14ac:dyDescent="0.25">
      <c r="A2" s="2" t="s">
        <v>7</v>
      </c>
    </row>
    <row r="3" spans="1:1" ht="15.75" thickBot="1" x14ac:dyDescent="0.3">
      <c r="A3" s="3">
        <v>41111965</v>
      </c>
    </row>
    <row r="4" spans="1:1" ht="15.75" thickBot="1" x14ac:dyDescent="0.3">
      <c r="A4" s="4">
        <v>41111955</v>
      </c>
    </row>
    <row r="5" spans="1:1" x14ac:dyDescent="0.25">
      <c r="A5" s="5">
        <v>41115324</v>
      </c>
    </row>
    <row r="6" spans="1:1" ht="15.75" thickBot="1" x14ac:dyDescent="0.3">
      <c r="A6" s="6">
        <v>41111966</v>
      </c>
    </row>
    <row r="7" spans="1:1" ht="15.75" thickBot="1" x14ac:dyDescent="0.3">
      <c r="A7" s="6">
        <v>26101774</v>
      </c>
    </row>
    <row r="8" spans="1:1" ht="15.75" thickBot="1" x14ac:dyDescent="0.3">
      <c r="A8" s="6">
        <v>23271417</v>
      </c>
    </row>
    <row r="9" spans="1:1" ht="15.75" thickBot="1" x14ac:dyDescent="0.3">
      <c r="A9" s="6">
        <v>41111970</v>
      </c>
    </row>
    <row r="10" spans="1:1" ht="15.75" thickBot="1" x14ac:dyDescent="0.3">
      <c r="A10" s="6">
        <v>32101600</v>
      </c>
    </row>
    <row r="11" spans="1:1" ht="15.75" thickBot="1" x14ac:dyDescent="0.3">
      <c r="A11" s="6">
        <v>32101617</v>
      </c>
    </row>
    <row r="12" spans="1:1" x14ac:dyDescent="0.25">
      <c r="A12" s="7">
        <v>32101628</v>
      </c>
    </row>
    <row r="13" spans="1:1" x14ac:dyDescent="0.25">
      <c r="A13" s="8">
        <v>26111700</v>
      </c>
    </row>
    <row r="14" spans="1:1" x14ac:dyDescent="0.25">
      <c r="A14" s="8">
        <v>25172106</v>
      </c>
    </row>
    <row r="15" spans="1:1" x14ac:dyDescent="0.25">
      <c r="A15" s="8">
        <v>32111512</v>
      </c>
    </row>
    <row r="16" spans="1:1" x14ac:dyDescent="0.25">
      <c r="A16" s="8">
        <v>41111715</v>
      </c>
    </row>
    <row r="17" spans="1:1" ht="15.75" thickBot="1" x14ac:dyDescent="0.3">
      <c r="A17" s="8">
        <v>45121606</v>
      </c>
    </row>
    <row r="18" spans="1:1" x14ac:dyDescent="0.25">
      <c r="A18" s="9">
        <v>49101612</v>
      </c>
    </row>
    <row r="19" spans="1:1" ht="15.75" thickBot="1" x14ac:dyDescent="0.3">
      <c r="A19" s="10">
        <v>31241501</v>
      </c>
    </row>
    <row r="20" spans="1:1" ht="15.75" thickBot="1" x14ac:dyDescent="0.3">
      <c r="A20" s="10">
        <v>60101318</v>
      </c>
    </row>
    <row r="21" spans="1:1" ht="15.75" thickBot="1" x14ac:dyDescent="0.3">
      <c r="A21" s="11">
        <v>52161559</v>
      </c>
    </row>
    <row r="22" spans="1:1" x14ac:dyDescent="0.25">
      <c r="A22"/>
    </row>
    <row r="23" spans="1:1" x14ac:dyDescent="0.25">
      <c r="A23"/>
    </row>
    <row r="24" spans="1:1" x14ac:dyDescent="0.25">
      <c r="A24"/>
    </row>
    <row r="25" spans="1:1" x14ac:dyDescent="0.25">
      <c r="A25"/>
    </row>
    <row r="26" spans="1:1" x14ac:dyDescent="0.25">
      <c r="A26"/>
    </row>
    <row r="27" spans="1:1" x14ac:dyDescent="0.25">
      <c r="A27"/>
    </row>
    <row r="28" spans="1:1" x14ac:dyDescent="0.25">
      <c r="A28"/>
    </row>
    <row r="29" spans="1:1" x14ac:dyDescent="0.25">
      <c r="A29"/>
    </row>
    <row r="30" spans="1:1" x14ac:dyDescent="0.25">
      <c r="A30"/>
    </row>
    <row r="31" spans="1:1" x14ac:dyDescent="0.25">
      <c r="A31"/>
    </row>
    <row r="32" spans="1:1" x14ac:dyDescent="0.25">
      <c r="A32"/>
    </row>
    <row r="33" spans="1:1" x14ac:dyDescent="0.25">
      <c r="A33"/>
    </row>
    <row r="34" spans="1:1" x14ac:dyDescent="0.25">
      <c r="A34"/>
    </row>
    <row r="35" spans="1:1" x14ac:dyDescent="0.25">
      <c r="A35"/>
    </row>
    <row r="36" spans="1:1" x14ac:dyDescent="0.25">
      <c r="A36"/>
    </row>
    <row r="37" spans="1:1" x14ac:dyDescent="0.25">
      <c r="A37"/>
    </row>
    <row r="38" spans="1:1" x14ac:dyDescent="0.25">
      <c r="A38"/>
    </row>
    <row r="39" spans="1:1" x14ac:dyDescent="0.25">
      <c r="A39"/>
    </row>
    <row r="40" spans="1:1" x14ac:dyDescent="0.25">
      <c r="A40"/>
    </row>
    <row r="41" spans="1:1" x14ac:dyDescent="0.25">
      <c r="A41"/>
    </row>
    <row r="42" spans="1:1" x14ac:dyDescent="0.25">
      <c r="A42"/>
    </row>
    <row r="43" spans="1:1" x14ac:dyDescent="0.25">
      <c r="A43"/>
    </row>
    <row r="44" spans="1:1" x14ac:dyDescent="0.25">
      <c r="A44"/>
    </row>
    <row r="45" spans="1:1" x14ac:dyDescent="0.25">
      <c r="A45"/>
    </row>
    <row r="46" spans="1:1" x14ac:dyDescent="0.25">
      <c r="A46"/>
    </row>
    <row r="47" spans="1:1" x14ac:dyDescent="0.25">
      <c r="A47"/>
    </row>
    <row r="48" spans="1:1" x14ac:dyDescent="0.25">
      <c r="A48"/>
    </row>
    <row r="49" spans="1:1" x14ac:dyDescent="0.25">
      <c r="A49"/>
    </row>
    <row r="50" spans="1:1" x14ac:dyDescent="0.25">
      <c r="A50"/>
    </row>
    <row r="51" spans="1:1" x14ac:dyDescent="0.25">
      <c r="A51"/>
    </row>
    <row r="52" spans="1:1" x14ac:dyDescent="0.25">
      <c r="A52"/>
    </row>
    <row r="53" spans="1:1" x14ac:dyDescent="0.25">
      <c r="A53"/>
    </row>
    <row r="54" spans="1:1" x14ac:dyDescent="0.25">
      <c r="A54"/>
    </row>
    <row r="55" spans="1:1" x14ac:dyDescent="0.25">
      <c r="A55"/>
    </row>
    <row r="56" spans="1:1" x14ac:dyDescent="0.25">
      <c r="A56"/>
    </row>
    <row r="57" spans="1:1" x14ac:dyDescent="0.25">
      <c r="A57"/>
    </row>
    <row r="58" spans="1:1" x14ac:dyDescent="0.25">
      <c r="A58"/>
    </row>
    <row r="59" spans="1:1" x14ac:dyDescent="0.25">
      <c r="A59"/>
    </row>
    <row r="60" spans="1:1" x14ac:dyDescent="0.25">
      <c r="A60"/>
    </row>
    <row r="61" spans="1:1" x14ac:dyDescent="0.25">
      <c r="A61"/>
    </row>
    <row r="62" spans="1:1" x14ac:dyDescent="0.25">
      <c r="A62"/>
    </row>
    <row r="63" spans="1:1" x14ac:dyDescent="0.25">
      <c r="A63"/>
    </row>
    <row r="64" spans="1:1" x14ac:dyDescent="0.25">
      <c r="A64"/>
    </row>
    <row r="65" spans="1:1" x14ac:dyDescent="0.25">
      <c r="A65"/>
    </row>
    <row r="66" spans="1:1" x14ac:dyDescent="0.25">
      <c r="A66"/>
    </row>
    <row r="67" spans="1:1" x14ac:dyDescent="0.25">
      <c r="A67"/>
    </row>
    <row r="68" spans="1:1" x14ac:dyDescent="0.25">
      <c r="A68"/>
    </row>
    <row r="69" spans="1:1" x14ac:dyDescent="0.25">
      <c r="A69"/>
    </row>
    <row r="70" spans="1:1" x14ac:dyDescent="0.25">
      <c r="A70"/>
    </row>
    <row r="71" spans="1:1" x14ac:dyDescent="0.25">
      <c r="A71"/>
    </row>
    <row r="72" spans="1:1" x14ac:dyDescent="0.25">
      <c r="A72"/>
    </row>
    <row r="73" spans="1:1" x14ac:dyDescent="0.25">
      <c r="A73"/>
    </row>
    <row r="74" spans="1:1" x14ac:dyDescent="0.25">
      <c r="A74"/>
    </row>
    <row r="75" spans="1:1" x14ac:dyDescent="0.25">
      <c r="A75"/>
    </row>
    <row r="76" spans="1:1" x14ac:dyDescent="0.25">
      <c r="A76"/>
    </row>
    <row r="77" spans="1:1" x14ac:dyDescent="0.25">
      <c r="A77"/>
    </row>
    <row r="78" spans="1:1" x14ac:dyDescent="0.25">
      <c r="A78"/>
    </row>
    <row r="79" spans="1:1" x14ac:dyDescent="0.25">
      <c r="A79"/>
    </row>
    <row r="80" spans="1:1" x14ac:dyDescent="0.25">
      <c r="A80"/>
    </row>
    <row r="81" spans="1:1" x14ac:dyDescent="0.25">
      <c r="A81"/>
    </row>
    <row r="82" spans="1:1" x14ac:dyDescent="0.25">
      <c r="A82"/>
    </row>
    <row r="83" spans="1:1" x14ac:dyDescent="0.25">
      <c r="A83"/>
    </row>
    <row r="84" spans="1:1" x14ac:dyDescent="0.25">
      <c r="A84"/>
    </row>
    <row r="85" spans="1:1" x14ac:dyDescent="0.25">
      <c r="A85"/>
    </row>
    <row r="86" spans="1:1" x14ac:dyDescent="0.25">
      <c r="A86"/>
    </row>
    <row r="87" spans="1:1" x14ac:dyDescent="0.25">
      <c r="A87"/>
    </row>
    <row r="88" spans="1:1" x14ac:dyDescent="0.25">
      <c r="A88"/>
    </row>
    <row r="89" spans="1:1" x14ac:dyDescent="0.25">
      <c r="A89"/>
    </row>
    <row r="90" spans="1:1" x14ac:dyDescent="0.25">
      <c r="A90"/>
    </row>
    <row r="91" spans="1:1" x14ac:dyDescent="0.25">
      <c r="A91"/>
    </row>
    <row r="92" spans="1:1" x14ac:dyDescent="0.25">
      <c r="A92"/>
    </row>
    <row r="93" spans="1:1" x14ac:dyDescent="0.25">
      <c r="A93"/>
    </row>
    <row r="94" spans="1:1" x14ac:dyDescent="0.25">
      <c r="A94"/>
    </row>
    <row r="95" spans="1:1" x14ac:dyDescent="0.25">
      <c r="A95"/>
    </row>
    <row r="96" spans="1:1" x14ac:dyDescent="0.25">
      <c r="A96"/>
    </row>
    <row r="97" spans="1:1" x14ac:dyDescent="0.25">
      <c r="A97"/>
    </row>
    <row r="98" spans="1:1" x14ac:dyDescent="0.25">
      <c r="A98"/>
    </row>
    <row r="99" spans="1:1" x14ac:dyDescent="0.25">
      <c r="A99"/>
    </row>
    <row r="100" spans="1:1" x14ac:dyDescent="0.25">
      <c r="A100"/>
    </row>
    <row r="101" spans="1:1" x14ac:dyDescent="0.25">
      <c r="A101"/>
    </row>
    <row r="102" spans="1:1" x14ac:dyDescent="0.25">
      <c r="A102"/>
    </row>
    <row r="103" spans="1:1" x14ac:dyDescent="0.25">
      <c r="A103"/>
    </row>
    <row r="104" spans="1:1" x14ac:dyDescent="0.25">
      <c r="A104"/>
    </row>
    <row r="105" spans="1:1" x14ac:dyDescent="0.25">
      <c r="A105"/>
    </row>
    <row r="106" spans="1:1" x14ac:dyDescent="0.25">
      <c r="A106"/>
    </row>
    <row r="107" spans="1:1" x14ac:dyDescent="0.25">
      <c r="A107"/>
    </row>
    <row r="108" spans="1:1" x14ac:dyDescent="0.25">
      <c r="A108"/>
    </row>
    <row r="109" spans="1:1" x14ac:dyDescent="0.25">
      <c r="A109"/>
    </row>
    <row r="110" spans="1:1" x14ac:dyDescent="0.25">
      <c r="A110"/>
    </row>
    <row r="111" spans="1:1" x14ac:dyDescent="0.25">
      <c r="A111"/>
    </row>
    <row r="112" spans="1:1" x14ac:dyDescent="0.25">
      <c r="A112"/>
    </row>
    <row r="113" spans="1:1" x14ac:dyDescent="0.25">
      <c r="A113"/>
    </row>
    <row r="114" spans="1:1" x14ac:dyDescent="0.25">
      <c r="A114"/>
    </row>
    <row r="115" spans="1:1" x14ac:dyDescent="0.25">
      <c r="A115"/>
    </row>
    <row r="116" spans="1:1" x14ac:dyDescent="0.25">
      <c r="A116"/>
    </row>
    <row r="117" spans="1:1" x14ac:dyDescent="0.25">
      <c r="A117"/>
    </row>
    <row r="118" spans="1:1" x14ac:dyDescent="0.25">
      <c r="A118"/>
    </row>
    <row r="119" spans="1:1" x14ac:dyDescent="0.25">
      <c r="A119"/>
    </row>
    <row r="120" spans="1:1" x14ac:dyDescent="0.25">
      <c r="A120"/>
    </row>
    <row r="121" spans="1:1" x14ac:dyDescent="0.25">
      <c r="A121"/>
    </row>
    <row r="122" spans="1:1" x14ac:dyDescent="0.25">
      <c r="A122"/>
    </row>
    <row r="123" spans="1:1" x14ac:dyDescent="0.25">
      <c r="A123"/>
    </row>
    <row r="124" spans="1:1" x14ac:dyDescent="0.25">
      <c r="A124"/>
    </row>
    <row r="125" spans="1:1" x14ac:dyDescent="0.25">
      <c r="A125"/>
    </row>
    <row r="126" spans="1:1" x14ac:dyDescent="0.25">
      <c r="A126"/>
    </row>
    <row r="127" spans="1:1" x14ac:dyDescent="0.25">
      <c r="A127"/>
    </row>
    <row r="128" spans="1:1" x14ac:dyDescent="0.25">
      <c r="A128"/>
    </row>
    <row r="129" spans="1:1" x14ac:dyDescent="0.25">
      <c r="A129"/>
    </row>
    <row r="130" spans="1:1" x14ac:dyDescent="0.25">
      <c r="A130"/>
    </row>
    <row r="131" spans="1:1" x14ac:dyDescent="0.25">
      <c r="A131"/>
    </row>
    <row r="132" spans="1:1" x14ac:dyDescent="0.25">
      <c r="A132"/>
    </row>
    <row r="133" spans="1:1" x14ac:dyDescent="0.25">
      <c r="A133"/>
    </row>
    <row r="134" spans="1:1" x14ac:dyDescent="0.25">
      <c r="A134"/>
    </row>
    <row r="135" spans="1:1" x14ac:dyDescent="0.25">
      <c r="A135"/>
    </row>
    <row r="136" spans="1:1" x14ac:dyDescent="0.25">
      <c r="A136"/>
    </row>
    <row r="137" spans="1:1" x14ac:dyDescent="0.25">
      <c r="A137"/>
    </row>
    <row r="138" spans="1:1" x14ac:dyDescent="0.25">
      <c r="A138"/>
    </row>
    <row r="139" spans="1:1" x14ac:dyDescent="0.25">
      <c r="A139"/>
    </row>
    <row r="140" spans="1:1" x14ac:dyDescent="0.25">
      <c r="A140"/>
    </row>
    <row r="141" spans="1:1" x14ac:dyDescent="0.25">
      <c r="A141"/>
    </row>
    <row r="142" spans="1:1" x14ac:dyDescent="0.25">
      <c r="A142"/>
    </row>
    <row r="143" spans="1:1" x14ac:dyDescent="0.25">
      <c r="A143"/>
    </row>
    <row r="144" spans="1:1"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181" spans="1:1" x14ac:dyDescent="0.25">
      <c r="A181"/>
    </row>
    <row r="182" spans="1:1" x14ac:dyDescent="0.25">
      <c r="A182"/>
    </row>
    <row r="183" spans="1:1" x14ac:dyDescent="0.25">
      <c r="A183"/>
    </row>
    <row r="184" spans="1:1" x14ac:dyDescent="0.25">
      <c r="A184"/>
    </row>
    <row r="185" spans="1:1" x14ac:dyDescent="0.25">
      <c r="A185"/>
    </row>
    <row r="186" spans="1:1" x14ac:dyDescent="0.25">
      <c r="A186"/>
    </row>
    <row r="187" spans="1:1" x14ac:dyDescent="0.25">
      <c r="A187"/>
    </row>
    <row r="188" spans="1:1" x14ac:dyDescent="0.25">
      <c r="A188"/>
    </row>
    <row r="189" spans="1:1" x14ac:dyDescent="0.25">
      <c r="A189"/>
    </row>
    <row r="190" spans="1:1" x14ac:dyDescent="0.25">
      <c r="A190"/>
    </row>
    <row r="191" spans="1:1" x14ac:dyDescent="0.25">
      <c r="A191"/>
    </row>
    <row r="192" spans="1:1" x14ac:dyDescent="0.25">
      <c r="A192"/>
    </row>
    <row r="193" spans="1:1" x14ac:dyDescent="0.25">
      <c r="A193"/>
    </row>
    <row r="194" spans="1:1" x14ac:dyDescent="0.25">
      <c r="A194"/>
    </row>
    <row r="195" spans="1:1" x14ac:dyDescent="0.25">
      <c r="A195"/>
    </row>
    <row r="196" spans="1:1" x14ac:dyDescent="0.25">
      <c r="A196"/>
    </row>
    <row r="197" spans="1:1" x14ac:dyDescent="0.25">
      <c r="A197"/>
    </row>
    <row r="198" spans="1:1" x14ac:dyDescent="0.25">
      <c r="A198"/>
    </row>
    <row r="199" spans="1:1" x14ac:dyDescent="0.25">
      <c r="A199"/>
    </row>
    <row r="200" spans="1:1" x14ac:dyDescent="0.25">
      <c r="A200"/>
    </row>
    <row r="201" spans="1:1" x14ac:dyDescent="0.25">
      <c r="A201"/>
    </row>
    <row r="202" spans="1:1" x14ac:dyDescent="0.25">
      <c r="A202"/>
    </row>
    <row r="203" spans="1:1" x14ac:dyDescent="0.25">
      <c r="A203"/>
    </row>
    <row r="204" spans="1:1" x14ac:dyDescent="0.25">
      <c r="A204"/>
    </row>
    <row r="205" spans="1:1" x14ac:dyDescent="0.25">
      <c r="A205"/>
    </row>
    <row r="206" spans="1:1" x14ac:dyDescent="0.25">
      <c r="A206"/>
    </row>
    <row r="207" spans="1:1" x14ac:dyDescent="0.25">
      <c r="A207"/>
    </row>
    <row r="208" spans="1:1" x14ac:dyDescent="0.25">
      <c r="A208"/>
    </row>
    <row r="209" spans="1:1" x14ac:dyDescent="0.25">
      <c r="A209"/>
    </row>
    <row r="210" spans="1:1" x14ac:dyDescent="0.25">
      <c r="A210"/>
    </row>
    <row r="211" spans="1:1" x14ac:dyDescent="0.25">
      <c r="A211"/>
    </row>
    <row r="212" spans="1:1" x14ac:dyDescent="0.25">
      <c r="A212"/>
    </row>
    <row r="213" spans="1:1" x14ac:dyDescent="0.25">
      <c r="A213"/>
    </row>
    <row r="214" spans="1:1" x14ac:dyDescent="0.25">
      <c r="A214"/>
    </row>
    <row r="215" spans="1:1" x14ac:dyDescent="0.25">
      <c r="A215"/>
    </row>
    <row r="216" spans="1:1" x14ac:dyDescent="0.25">
      <c r="A216"/>
    </row>
    <row r="217" spans="1:1" x14ac:dyDescent="0.25">
      <c r="A217"/>
    </row>
    <row r="218" spans="1:1" x14ac:dyDescent="0.25">
      <c r="A218"/>
    </row>
    <row r="219" spans="1:1" x14ac:dyDescent="0.25">
      <c r="A219"/>
    </row>
    <row r="220" spans="1:1" x14ac:dyDescent="0.25">
      <c r="A220"/>
    </row>
    <row r="221" spans="1:1" x14ac:dyDescent="0.25">
      <c r="A221"/>
    </row>
    <row r="222" spans="1:1" x14ac:dyDescent="0.25">
      <c r="A22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Q13"/>
  <sheetViews>
    <sheetView topLeftCell="F10" zoomScale="110" zoomScaleNormal="110" workbookViewId="0">
      <selection activeCell="N10" sqref="N10"/>
    </sheetView>
  </sheetViews>
  <sheetFormatPr baseColWidth="10" defaultRowHeight="15" x14ac:dyDescent="0.25"/>
  <cols>
    <col min="2" max="2" width="11.42578125" style="23"/>
    <col min="3" max="3" width="24.28515625" style="23" customWidth="1"/>
    <col min="4" max="4" width="12.7109375" style="23" customWidth="1"/>
    <col min="5" max="5" width="46.7109375" customWidth="1"/>
    <col min="6" max="6" width="11.42578125" style="23"/>
    <col min="7" max="7" width="18.5703125" style="23" customWidth="1"/>
    <col min="8" max="8" width="13.7109375" style="23" customWidth="1"/>
    <col min="12" max="12" width="12.5703125" bestFit="1" customWidth="1"/>
    <col min="16" max="17" width="12.5703125" bestFit="1" customWidth="1"/>
  </cols>
  <sheetData>
    <row r="1" spans="2:17" ht="15.75" thickBot="1" x14ac:dyDescent="0.3"/>
    <row r="2" spans="2:17" ht="15.75" thickBot="1" x14ac:dyDescent="0.3">
      <c r="B2" s="79" t="s">
        <v>47</v>
      </c>
      <c r="C2" s="80"/>
      <c r="D2" s="80"/>
      <c r="E2" s="80"/>
      <c r="F2" s="80"/>
      <c r="G2" s="80"/>
      <c r="H2" s="81"/>
      <c r="I2" s="85" t="s">
        <v>90</v>
      </c>
      <c r="J2" s="85"/>
      <c r="K2" s="85"/>
      <c r="L2" s="85"/>
      <c r="M2" s="86" t="s">
        <v>91</v>
      </c>
      <c r="N2" s="86"/>
      <c r="O2" s="86"/>
      <c r="P2" s="86"/>
      <c r="Q2" s="87" t="s">
        <v>92</v>
      </c>
    </row>
    <row r="3" spans="2:17" ht="15.75" thickBot="1" x14ac:dyDescent="0.3">
      <c r="B3" s="82"/>
      <c r="C3" s="83"/>
      <c r="D3" s="83"/>
      <c r="E3" s="83"/>
      <c r="F3" s="83"/>
      <c r="G3" s="83"/>
      <c r="H3" s="84"/>
      <c r="I3" s="85"/>
      <c r="J3" s="85"/>
      <c r="K3" s="85"/>
      <c r="L3" s="85"/>
      <c r="M3" s="86"/>
      <c r="N3" s="86"/>
      <c r="O3" s="86"/>
      <c r="P3" s="86"/>
      <c r="Q3" s="87"/>
    </row>
    <row r="4" spans="2:17" s="21" customFormat="1" ht="45.75" thickBot="1" x14ac:dyDescent="0.3">
      <c r="B4" s="22" t="s">
        <v>6</v>
      </c>
      <c r="C4" s="20" t="s">
        <v>3</v>
      </c>
      <c r="D4" s="20" t="s">
        <v>0</v>
      </c>
      <c r="E4" s="40" t="s">
        <v>4</v>
      </c>
      <c r="F4" s="20" t="s">
        <v>1</v>
      </c>
      <c r="G4" s="20" t="s">
        <v>2</v>
      </c>
      <c r="H4" s="27" t="s">
        <v>5</v>
      </c>
      <c r="I4" s="29" t="s">
        <v>88</v>
      </c>
      <c r="J4" s="29" t="s">
        <v>86</v>
      </c>
      <c r="K4" s="29" t="s">
        <v>89</v>
      </c>
      <c r="L4" s="29" t="s">
        <v>87</v>
      </c>
      <c r="M4" s="30" t="s">
        <v>88</v>
      </c>
      <c r="N4" s="30" t="s">
        <v>86</v>
      </c>
      <c r="O4" s="30" t="s">
        <v>89</v>
      </c>
      <c r="P4" s="30" t="s">
        <v>87</v>
      </c>
      <c r="Q4" s="87"/>
    </row>
    <row r="5" spans="2:17" ht="84.75" thickBot="1" x14ac:dyDescent="0.3">
      <c r="B5" s="24">
        <v>1</v>
      </c>
      <c r="C5" s="25">
        <v>49101612</v>
      </c>
      <c r="D5" s="25" t="s">
        <v>48</v>
      </c>
      <c r="E5" s="16" t="s">
        <v>94</v>
      </c>
      <c r="F5" s="26" t="s">
        <v>16</v>
      </c>
      <c r="G5" s="25" t="s">
        <v>16</v>
      </c>
      <c r="H5" s="28">
        <v>2</v>
      </c>
      <c r="I5" s="32">
        <v>303094</v>
      </c>
      <c r="J5" s="32">
        <f>+I5*0.19</f>
        <v>57587.86</v>
      </c>
      <c r="K5" s="32">
        <f>+J5+I5</f>
        <v>360681.86</v>
      </c>
      <c r="L5" s="32">
        <f>+K5*H5</f>
        <v>721363.72</v>
      </c>
      <c r="M5" s="34">
        <v>270620</v>
      </c>
      <c r="N5" s="34">
        <f>+M5*0.19</f>
        <v>51417.8</v>
      </c>
      <c r="O5" s="34">
        <f>+N5+M5</f>
        <v>322037.8</v>
      </c>
      <c r="P5" s="34">
        <f>+O5*H5</f>
        <v>644075.6</v>
      </c>
      <c r="Q5" s="36">
        <f>AVERAGE(L5,P5)</f>
        <v>682719.65999999992</v>
      </c>
    </row>
    <row r="6" spans="2:17" ht="24.75" thickBot="1" x14ac:dyDescent="0.3">
      <c r="B6" s="24">
        <v>2</v>
      </c>
      <c r="C6" s="26">
        <v>31241501</v>
      </c>
      <c r="D6" s="25" t="s">
        <v>49</v>
      </c>
      <c r="E6" s="16" t="s">
        <v>50</v>
      </c>
      <c r="F6" s="26" t="s">
        <v>16</v>
      </c>
      <c r="G6" s="26" t="s">
        <v>16</v>
      </c>
      <c r="H6" s="28">
        <v>200</v>
      </c>
      <c r="I6" s="32">
        <v>6160</v>
      </c>
      <c r="J6" s="32">
        <f t="shared" ref="J6:J12" si="0">+I6*0.19</f>
        <v>1170.4000000000001</v>
      </c>
      <c r="K6" s="32">
        <f t="shared" ref="K6:K12" si="1">+J6+I6</f>
        <v>7330.4</v>
      </c>
      <c r="L6" s="32">
        <f t="shared" ref="L6:L12" si="2">+K6*H6</f>
        <v>1466080</v>
      </c>
      <c r="M6" s="35">
        <v>5500</v>
      </c>
      <c r="N6" s="34">
        <f t="shared" ref="N6:N12" si="3">+M6*0.19</f>
        <v>1045</v>
      </c>
      <c r="O6" s="34">
        <f t="shared" ref="O6:O12" si="4">+N6+M6</f>
        <v>6545</v>
      </c>
      <c r="P6" s="34">
        <f t="shared" ref="P6:P12" si="5">+O6*H6</f>
        <v>1309000</v>
      </c>
      <c r="Q6" s="36">
        <f t="shared" ref="Q6:Q12" si="6">AVERAGE(L6,P6)</f>
        <v>1387540</v>
      </c>
    </row>
    <row r="7" spans="2:17" ht="60.75" thickBot="1" x14ac:dyDescent="0.3">
      <c r="B7" s="24">
        <v>3</v>
      </c>
      <c r="C7" s="26">
        <v>60101318</v>
      </c>
      <c r="D7" s="25" t="s">
        <v>51</v>
      </c>
      <c r="E7" s="16" t="s">
        <v>74</v>
      </c>
      <c r="F7" s="26" t="s">
        <v>16</v>
      </c>
      <c r="G7" s="26" t="s">
        <v>16</v>
      </c>
      <c r="H7" s="28">
        <v>2</v>
      </c>
      <c r="I7" s="32">
        <v>327040</v>
      </c>
      <c r="J7" s="32">
        <f t="shared" si="0"/>
        <v>62137.599999999999</v>
      </c>
      <c r="K7" s="32">
        <f t="shared" si="1"/>
        <v>389177.59999999998</v>
      </c>
      <c r="L7" s="32">
        <f t="shared" si="2"/>
        <v>778355.19999999995</v>
      </c>
      <c r="M7" s="35">
        <v>292000</v>
      </c>
      <c r="N7" s="34">
        <f t="shared" si="3"/>
        <v>55480</v>
      </c>
      <c r="O7" s="34">
        <f t="shared" si="4"/>
        <v>347480</v>
      </c>
      <c r="P7" s="34">
        <f t="shared" si="5"/>
        <v>694960</v>
      </c>
      <c r="Q7" s="36">
        <f t="shared" si="6"/>
        <v>736657.6</v>
      </c>
    </row>
    <row r="8" spans="2:17" ht="144.75" thickBot="1" x14ac:dyDescent="0.3">
      <c r="B8" s="24">
        <v>4</v>
      </c>
      <c r="C8" s="26">
        <v>60101318</v>
      </c>
      <c r="D8" s="25" t="s">
        <v>52</v>
      </c>
      <c r="E8" s="16" t="s">
        <v>70</v>
      </c>
      <c r="F8" s="26" t="s">
        <v>16</v>
      </c>
      <c r="G8" s="26" t="s">
        <v>16</v>
      </c>
      <c r="H8" s="28">
        <v>2</v>
      </c>
      <c r="I8" s="32">
        <v>87360</v>
      </c>
      <c r="J8" s="32">
        <f t="shared" si="0"/>
        <v>16598.400000000001</v>
      </c>
      <c r="K8" s="32">
        <f t="shared" si="1"/>
        <v>103958.39999999999</v>
      </c>
      <c r="L8" s="32">
        <f t="shared" si="2"/>
        <v>207916.79999999999</v>
      </c>
      <c r="M8" s="35">
        <v>78000</v>
      </c>
      <c r="N8" s="34">
        <f t="shared" si="3"/>
        <v>14820</v>
      </c>
      <c r="O8" s="34">
        <f t="shared" si="4"/>
        <v>92820</v>
      </c>
      <c r="P8" s="34">
        <f t="shared" si="5"/>
        <v>185640</v>
      </c>
      <c r="Q8" s="36">
        <f t="shared" si="6"/>
        <v>196778.4</v>
      </c>
    </row>
    <row r="9" spans="2:17" s="19" customFormat="1" ht="72.75" thickBot="1" x14ac:dyDescent="0.3">
      <c r="B9" s="24">
        <v>5</v>
      </c>
      <c r="C9" s="26">
        <v>60101318</v>
      </c>
      <c r="D9" s="25" t="s">
        <v>53</v>
      </c>
      <c r="E9" s="16" t="s">
        <v>75</v>
      </c>
      <c r="F9" s="26" t="s">
        <v>16</v>
      </c>
      <c r="G9" s="26" t="s">
        <v>16</v>
      </c>
      <c r="H9" s="28">
        <v>2</v>
      </c>
      <c r="I9" s="32">
        <v>78400</v>
      </c>
      <c r="J9" s="32">
        <f t="shared" si="0"/>
        <v>14896</v>
      </c>
      <c r="K9" s="32">
        <f t="shared" si="1"/>
        <v>93296</v>
      </c>
      <c r="L9" s="32">
        <f t="shared" si="2"/>
        <v>186592</v>
      </c>
      <c r="M9" s="35">
        <v>70000</v>
      </c>
      <c r="N9" s="34">
        <f t="shared" si="3"/>
        <v>13300</v>
      </c>
      <c r="O9" s="34">
        <f t="shared" si="4"/>
        <v>83300</v>
      </c>
      <c r="P9" s="34">
        <f t="shared" si="5"/>
        <v>166600</v>
      </c>
      <c r="Q9" s="36">
        <f t="shared" si="6"/>
        <v>176596</v>
      </c>
    </row>
    <row r="10" spans="2:17" ht="63" customHeight="1" thickBot="1" x14ac:dyDescent="0.3">
      <c r="B10" s="24">
        <v>6</v>
      </c>
      <c r="C10" s="26">
        <v>60101318</v>
      </c>
      <c r="D10" s="25" t="s">
        <v>54</v>
      </c>
      <c r="E10" s="14" t="s">
        <v>76</v>
      </c>
      <c r="F10" s="26" t="s">
        <v>16</v>
      </c>
      <c r="G10" s="26" t="s">
        <v>16</v>
      </c>
      <c r="H10" s="28">
        <v>2</v>
      </c>
      <c r="I10" s="32">
        <v>72128</v>
      </c>
      <c r="J10" s="32">
        <f t="shared" si="0"/>
        <v>13704.32</v>
      </c>
      <c r="K10" s="32">
        <f t="shared" si="1"/>
        <v>85832.320000000007</v>
      </c>
      <c r="L10" s="32">
        <f t="shared" si="2"/>
        <v>171664.64000000001</v>
      </c>
      <c r="M10" s="35">
        <v>64400</v>
      </c>
      <c r="N10" s="34">
        <f t="shared" si="3"/>
        <v>12236</v>
      </c>
      <c r="O10" s="34">
        <f t="shared" si="4"/>
        <v>76636</v>
      </c>
      <c r="P10" s="34">
        <f t="shared" si="5"/>
        <v>153272</v>
      </c>
      <c r="Q10" s="36">
        <f t="shared" si="6"/>
        <v>162468.32</v>
      </c>
    </row>
    <row r="11" spans="2:17" ht="72.75" thickBot="1" x14ac:dyDescent="0.3">
      <c r="B11" s="24">
        <v>7</v>
      </c>
      <c r="C11" s="26">
        <v>60101318</v>
      </c>
      <c r="D11" s="25" t="s">
        <v>55</v>
      </c>
      <c r="E11" s="14" t="s">
        <v>77</v>
      </c>
      <c r="F11" s="26" t="s">
        <v>45</v>
      </c>
      <c r="G11" s="26" t="s">
        <v>45</v>
      </c>
      <c r="H11" s="28">
        <v>2</v>
      </c>
      <c r="I11" s="32">
        <v>89600</v>
      </c>
      <c r="J11" s="32">
        <f t="shared" si="0"/>
        <v>17024</v>
      </c>
      <c r="K11" s="32">
        <f t="shared" si="1"/>
        <v>106624</v>
      </c>
      <c r="L11" s="32">
        <f t="shared" si="2"/>
        <v>213248</v>
      </c>
      <c r="M11" s="35">
        <v>80000</v>
      </c>
      <c r="N11" s="34">
        <f t="shared" si="3"/>
        <v>15200</v>
      </c>
      <c r="O11" s="34">
        <f t="shared" si="4"/>
        <v>95200</v>
      </c>
      <c r="P11" s="34">
        <f t="shared" si="5"/>
        <v>190400</v>
      </c>
      <c r="Q11" s="36">
        <f t="shared" si="6"/>
        <v>201824</v>
      </c>
    </row>
    <row r="12" spans="2:17" ht="108.75" thickBot="1" x14ac:dyDescent="0.3">
      <c r="B12" s="24">
        <v>8</v>
      </c>
      <c r="C12" s="26">
        <v>60101318</v>
      </c>
      <c r="D12" s="25" t="s">
        <v>56</v>
      </c>
      <c r="E12" s="16" t="s">
        <v>78</v>
      </c>
      <c r="F12" s="26" t="s">
        <v>45</v>
      </c>
      <c r="G12" s="26" t="s">
        <v>45</v>
      </c>
      <c r="H12" s="28">
        <v>2</v>
      </c>
      <c r="I12" s="32">
        <v>172480</v>
      </c>
      <c r="J12" s="32">
        <f t="shared" si="0"/>
        <v>32771.199999999997</v>
      </c>
      <c r="K12" s="32">
        <f t="shared" si="1"/>
        <v>205251.20000000001</v>
      </c>
      <c r="L12" s="32">
        <f t="shared" si="2"/>
        <v>410502.40000000002</v>
      </c>
      <c r="M12" s="35">
        <v>154000</v>
      </c>
      <c r="N12" s="34">
        <f t="shared" si="3"/>
        <v>29260</v>
      </c>
      <c r="O12" s="34">
        <f t="shared" si="4"/>
        <v>183260</v>
      </c>
      <c r="P12" s="34">
        <f t="shared" si="5"/>
        <v>366520</v>
      </c>
      <c r="Q12" s="36">
        <f t="shared" si="6"/>
        <v>388511.2</v>
      </c>
    </row>
    <row r="13" spans="2:17" ht="15.75" thickBot="1" x14ac:dyDescent="0.3">
      <c r="B13" s="88" t="s">
        <v>87</v>
      </c>
      <c r="C13" s="88"/>
      <c r="D13" s="88"/>
      <c r="E13" s="88"/>
      <c r="F13" s="88"/>
      <c r="G13" s="88"/>
      <c r="H13" s="88"/>
      <c r="I13" s="88"/>
      <c r="J13" s="88"/>
      <c r="K13" s="88"/>
      <c r="L13" s="33">
        <f>SUM(L5:L12)</f>
        <v>4155722.76</v>
      </c>
      <c r="M13" s="31"/>
      <c r="N13" s="31"/>
      <c r="O13" s="31"/>
      <c r="P13" s="37">
        <f>SUM(P5:P12)</f>
        <v>3710467.6</v>
      </c>
      <c r="Q13" s="38">
        <f>SUM(Q5:Q12)</f>
        <v>3933095.1799999997</v>
      </c>
    </row>
  </sheetData>
  <sheetProtection algorithmName="SHA-512" hashValue="h/0wsnuB4WEgwzrsQI7TaW4Yd8jmBGbzfsI/usatm71RtZ8kb8nha9Vo8/Uw7zbQNoa/KAfCzg4KQEZFjS9fXQ==" saltValue="Ongbtr4BsVBmOTeVpVbEpg==" spinCount="100000" sheet="1" objects="1" scenarios="1"/>
  <mergeCells count="5">
    <mergeCell ref="B2:H3"/>
    <mergeCell ref="I2:L3"/>
    <mergeCell ref="M2:P3"/>
    <mergeCell ref="Q2:Q4"/>
    <mergeCell ref="B13:K1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1:S6"/>
  <sheetViews>
    <sheetView topLeftCell="J1" zoomScale="120" zoomScaleNormal="120" workbookViewId="0">
      <selection activeCell="R5" sqref="R5"/>
    </sheetView>
  </sheetViews>
  <sheetFormatPr baseColWidth="10" defaultRowHeight="12" x14ac:dyDescent="0.2"/>
  <cols>
    <col min="1" max="3" width="11.42578125" style="18"/>
    <col min="4" max="4" width="23.28515625" style="18" customWidth="1"/>
    <col min="5" max="5" width="13.5703125" style="18" customWidth="1"/>
    <col min="6" max="6" width="20.5703125" style="18" customWidth="1"/>
    <col min="7" max="7" width="15.28515625" style="18" customWidth="1"/>
    <col min="8" max="8" width="16" style="18" customWidth="1"/>
    <col min="9" max="9" width="14.5703125" style="18" customWidth="1"/>
    <col min="10" max="12" width="11.42578125" style="18" customWidth="1"/>
    <col min="13" max="13" width="13" style="18" customWidth="1"/>
    <col min="14" max="16" width="11.42578125" style="18" customWidth="1"/>
    <col min="17" max="18" width="14" style="18" customWidth="1"/>
    <col min="19" max="19" width="32.5703125" style="18" customWidth="1"/>
    <col min="20" max="16384" width="11.42578125" style="18"/>
  </cols>
  <sheetData>
    <row r="1" spans="3:19" ht="12" customHeight="1" thickBot="1" x14ac:dyDescent="0.25"/>
    <row r="2" spans="3:19" ht="12.75" customHeight="1" thickBot="1" x14ac:dyDescent="0.25">
      <c r="C2" s="91" t="s">
        <v>57</v>
      </c>
      <c r="D2" s="92"/>
      <c r="E2" s="92"/>
      <c r="F2" s="92"/>
      <c r="G2" s="92"/>
      <c r="H2" s="92"/>
      <c r="I2" s="93"/>
      <c r="J2" s="97" t="s">
        <v>90</v>
      </c>
      <c r="K2" s="98"/>
      <c r="L2" s="98"/>
      <c r="M2" s="98"/>
      <c r="N2" s="98" t="s">
        <v>91</v>
      </c>
      <c r="O2" s="98"/>
      <c r="P2" s="98"/>
      <c r="Q2" s="98"/>
      <c r="R2" s="99" t="s">
        <v>96</v>
      </c>
      <c r="S2" s="90" t="s">
        <v>103</v>
      </c>
    </row>
    <row r="3" spans="3:19" ht="12.75" customHeight="1" thickBot="1" x14ac:dyDescent="0.25">
      <c r="C3" s="94"/>
      <c r="D3" s="95"/>
      <c r="E3" s="95"/>
      <c r="F3" s="95"/>
      <c r="G3" s="95"/>
      <c r="H3" s="95"/>
      <c r="I3" s="96"/>
      <c r="J3" s="97"/>
      <c r="K3" s="98"/>
      <c r="L3" s="98"/>
      <c r="M3" s="98"/>
      <c r="N3" s="98"/>
      <c r="O3" s="98"/>
      <c r="P3" s="98"/>
      <c r="Q3" s="98"/>
      <c r="R3" s="99"/>
      <c r="S3" s="90"/>
    </row>
    <row r="4" spans="3:19" ht="45.75" thickBot="1" x14ac:dyDescent="0.25">
      <c r="C4" s="49" t="s">
        <v>6</v>
      </c>
      <c r="D4" s="49" t="s">
        <v>58</v>
      </c>
      <c r="E4" s="50" t="s">
        <v>8</v>
      </c>
      <c r="F4" s="50" t="s">
        <v>9</v>
      </c>
      <c r="G4" s="50" t="s">
        <v>59</v>
      </c>
      <c r="H4" s="50" t="s">
        <v>11</v>
      </c>
      <c r="I4" s="51" t="s">
        <v>60</v>
      </c>
      <c r="J4" s="52" t="s">
        <v>88</v>
      </c>
      <c r="K4" s="52" t="s">
        <v>86</v>
      </c>
      <c r="L4" s="52" t="s">
        <v>89</v>
      </c>
      <c r="M4" s="52" t="s">
        <v>87</v>
      </c>
      <c r="N4" s="53" t="s">
        <v>88</v>
      </c>
      <c r="O4" s="53" t="s">
        <v>86</v>
      </c>
      <c r="P4" s="53" t="s">
        <v>89</v>
      </c>
      <c r="Q4" s="53" t="s">
        <v>87</v>
      </c>
      <c r="R4" s="99"/>
      <c r="S4" s="90"/>
    </row>
    <row r="5" spans="3:19" ht="119.25" customHeight="1" thickBot="1" x14ac:dyDescent="0.25">
      <c r="C5" s="54">
        <v>1</v>
      </c>
      <c r="D5" s="54">
        <v>52161559</v>
      </c>
      <c r="E5" s="55" t="s">
        <v>61</v>
      </c>
      <c r="F5" s="56" t="s">
        <v>79</v>
      </c>
      <c r="G5" s="57" t="s">
        <v>16</v>
      </c>
      <c r="H5" s="55" t="s">
        <v>16</v>
      </c>
      <c r="I5" s="57">
        <v>64</v>
      </c>
      <c r="J5" s="58">
        <f>180000/1.19</f>
        <v>151260.50420168068</v>
      </c>
      <c r="K5" s="58">
        <f>+J5*0.19</f>
        <v>28739.495798319331</v>
      </c>
      <c r="L5" s="58">
        <f>+K5+J5</f>
        <v>180000</v>
      </c>
      <c r="M5" s="58">
        <v>11520000</v>
      </c>
      <c r="N5" s="59">
        <f>140000/1.19</f>
        <v>117647.05882352941</v>
      </c>
      <c r="O5" s="59">
        <f>+N5*0.19</f>
        <v>22352.941176470587</v>
      </c>
      <c r="P5" s="60">
        <f>+O5+N5</f>
        <v>140000</v>
      </c>
      <c r="Q5" s="59">
        <v>8960000</v>
      </c>
      <c r="R5" s="61">
        <v>8960000</v>
      </c>
      <c r="S5" s="48" t="s">
        <v>97</v>
      </c>
    </row>
    <row r="6" spans="3:19" ht="12.75" thickBot="1" x14ac:dyDescent="0.25">
      <c r="C6" s="89" t="s">
        <v>87</v>
      </c>
      <c r="D6" s="89"/>
      <c r="E6" s="89"/>
      <c r="F6" s="89"/>
      <c r="G6" s="89"/>
      <c r="H6" s="89"/>
      <c r="I6" s="89"/>
      <c r="J6" s="89"/>
      <c r="K6" s="89"/>
      <c r="L6" s="89"/>
      <c r="M6" s="89"/>
      <c r="N6" s="89"/>
      <c r="O6" s="89"/>
      <c r="P6" s="89"/>
      <c r="Q6" s="89"/>
      <c r="R6" s="43">
        <f>+R5</f>
        <v>8960000</v>
      </c>
    </row>
  </sheetData>
  <sheetProtection algorithmName="SHA-512" hashValue="FKAVVFCrJp71f61qF+ufQH1+rsRCTe+Cv/5A1fN5VwIMzTUdiTu/BHPjYbRuNjScDsTgUxfwmSW0/i+TmXKFKA==" saltValue="23xiBlKnkkqTKLk8ERIm6A==" spinCount="100000" sheet="1" objects="1" scenarios="1"/>
  <mergeCells count="6">
    <mergeCell ref="C6:Q6"/>
    <mergeCell ref="S2:S4"/>
    <mergeCell ref="C2:I3"/>
    <mergeCell ref="J2:M3"/>
    <mergeCell ref="N2:Q3"/>
    <mergeCell ref="R2:R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vt:lpstr>
      <vt:lpstr>Hoja2</vt:lpstr>
      <vt:lpstr>LOTE 2 </vt:lpstr>
      <vt:lpstr>LOTE 3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Marin</dc:creator>
  <cp:lastModifiedBy>Miriam Marin</cp:lastModifiedBy>
  <dcterms:created xsi:type="dcterms:W3CDTF">2021-04-12T20:36:15Z</dcterms:created>
  <dcterms:modified xsi:type="dcterms:W3CDTF">2021-06-18T18:45:38Z</dcterms:modified>
</cp:coreProperties>
</file>