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https://d.docs.live.net/e6ae29e770434a9d/Escritorio/SED 2021/PROCESOS/1. LICITACIONES/ARBORIZADORA/EVALUACION/EVALUACION ECONOMICA/"/>
    </mc:Choice>
  </mc:AlternateContent>
  <xr:revisionPtr revIDLastSave="0" documentId="8_{9D4AA273-2946-4BEC-8224-EE3B80599E6B}" xr6:coauthVersionLast="47" xr6:coauthVersionMax="47" xr10:uidLastSave="{00000000-0000-0000-0000-000000000000}"/>
  <bookViews>
    <workbookView xWindow="-120" yWindow="-120" windowWidth="20730" windowHeight="11160" xr2:uid="{00000000-000D-0000-FFFF-FFFF00000000}"/>
  </bookViews>
  <sheets>
    <sheet name="VERIF ARTM P6 - LP 007" sheetId="1" r:id="rId1"/>
  </sheets>
  <definedNames>
    <definedName name="_xlnm._FilterDatabase" localSheetId="0" hidden="1">'VERIF ARTM P6 - LP 007'!$B$12:$K$851</definedName>
    <definedName name="_xlnm.Print_Area" localSheetId="0">'VERIF ARTM P6 - LP 007'!$B$2:$K$844</definedName>
    <definedName name="_xlnm.Print_Titles" localSheetId="0">'VERIF ARTM P6 - LP 007'!$11:$12</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3" i="1" l="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E86"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X407" i="1"/>
  <c r="X408" i="1"/>
  <c r="X409" i="1"/>
  <c r="X410" i="1"/>
  <c r="X411" i="1"/>
  <c r="X412" i="1"/>
  <c r="X413" i="1"/>
  <c r="X414" i="1"/>
  <c r="X415" i="1"/>
  <c r="X416" i="1"/>
  <c r="X417" i="1"/>
  <c r="X418" i="1"/>
  <c r="X419" i="1"/>
  <c r="X420" i="1"/>
  <c r="X421" i="1"/>
  <c r="X422" i="1"/>
  <c r="X423" i="1"/>
  <c r="X424" i="1"/>
  <c r="X425" i="1"/>
  <c r="X426" i="1"/>
  <c r="X427" i="1"/>
  <c r="X428" i="1"/>
  <c r="X429" i="1"/>
  <c r="X430" i="1"/>
  <c r="X431" i="1"/>
  <c r="X432" i="1"/>
  <c r="X433" i="1"/>
  <c r="X434" i="1"/>
  <c r="X435" i="1"/>
  <c r="X436" i="1"/>
  <c r="X437" i="1"/>
  <c r="X438" i="1"/>
  <c r="X439" i="1"/>
  <c r="X440" i="1"/>
  <c r="X441" i="1"/>
  <c r="X442" i="1"/>
  <c r="X443" i="1"/>
  <c r="X444" i="1"/>
  <c r="X445" i="1"/>
  <c r="X446" i="1"/>
  <c r="X447" i="1"/>
  <c r="X448" i="1"/>
  <c r="X449" i="1"/>
  <c r="X450" i="1"/>
  <c r="X451" i="1"/>
  <c r="X452" i="1"/>
  <c r="X453" i="1"/>
  <c r="X454" i="1"/>
  <c r="X455" i="1"/>
  <c r="X456" i="1"/>
  <c r="X457" i="1"/>
  <c r="X458" i="1"/>
  <c r="X459" i="1"/>
  <c r="X460" i="1"/>
  <c r="X461" i="1"/>
  <c r="X462" i="1"/>
  <c r="X463" i="1"/>
  <c r="X464" i="1"/>
  <c r="X465" i="1"/>
  <c r="X466" i="1"/>
  <c r="X467" i="1"/>
  <c r="X468" i="1"/>
  <c r="X469" i="1"/>
  <c r="X470" i="1"/>
  <c r="X471" i="1"/>
  <c r="X472" i="1"/>
  <c r="X473" i="1"/>
  <c r="X474" i="1"/>
  <c r="X475" i="1"/>
  <c r="X476" i="1"/>
  <c r="X477" i="1"/>
  <c r="X478" i="1"/>
  <c r="X479" i="1"/>
  <c r="X480" i="1"/>
  <c r="X481" i="1"/>
  <c r="X482" i="1"/>
  <c r="X483" i="1"/>
  <c r="X484" i="1"/>
  <c r="X485" i="1"/>
  <c r="X486" i="1"/>
  <c r="X487" i="1"/>
  <c r="X488" i="1"/>
  <c r="X489" i="1"/>
  <c r="X490" i="1"/>
  <c r="X491" i="1"/>
  <c r="X492" i="1"/>
  <c r="X493" i="1"/>
  <c r="X494" i="1"/>
  <c r="X495" i="1"/>
  <c r="X496" i="1"/>
  <c r="X497" i="1"/>
  <c r="X498" i="1"/>
  <c r="X499" i="1"/>
  <c r="X500" i="1"/>
  <c r="X501" i="1"/>
  <c r="X502" i="1"/>
  <c r="X503" i="1"/>
  <c r="X504" i="1"/>
  <c r="X505" i="1"/>
  <c r="X506" i="1"/>
  <c r="X507" i="1"/>
  <c r="X508" i="1"/>
  <c r="X509" i="1"/>
  <c r="X510" i="1"/>
  <c r="X511" i="1"/>
  <c r="X512" i="1"/>
  <c r="X513" i="1"/>
  <c r="X514" i="1"/>
  <c r="X515" i="1"/>
  <c r="X516" i="1"/>
  <c r="X517" i="1"/>
  <c r="X518" i="1"/>
  <c r="X519" i="1"/>
  <c r="X520" i="1"/>
  <c r="X521" i="1"/>
  <c r="X522" i="1"/>
  <c r="X523" i="1"/>
  <c r="X524" i="1"/>
  <c r="X525" i="1"/>
  <c r="X526" i="1"/>
  <c r="X527" i="1"/>
  <c r="X528" i="1"/>
  <c r="X529" i="1"/>
  <c r="X530" i="1"/>
  <c r="X531" i="1"/>
  <c r="X532" i="1"/>
  <c r="X533" i="1"/>
  <c r="X534" i="1"/>
  <c r="X535" i="1"/>
  <c r="X536" i="1"/>
  <c r="X537" i="1"/>
  <c r="X538" i="1"/>
  <c r="X539" i="1"/>
  <c r="X540" i="1"/>
  <c r="X541" i="1"/>
  <c r="X542" i="1"/>
  <c r="X543" i="1"/>
  <c r="X544" i="1"/>
  <c r="X545" i="1"/>
  <c r="X546" i="1"/>
  <c r="X547" i="1"/>
  <c r="X548" i="1"/>
  <c r="X549" i="1"/>
  <c r="X550" i="1"/>
  <c r="X551" i="1"/>
  <c r="X552" i="1"/>
  <c r="X553" i="1"/>
  <c r="X554" i="1"/>
  <c r="X555" i="1"/>
  <c r="X556" i="1"/>
  <c r="X557" i="1"/>
  <c r="X558" i="1"/>
  <c r="X559" i="1"/>
  <c r="X560" i="1"/>
  <c r="X561" i="1"/>
  <c r="X562" i="1"/>
  <c r="X563" i="1"/>
  <c r="X564" i="1"/>
  <c r="X565" i="1"/>
  <c r="X566" i="1"/>
  <c r="X567" i="1"/>
  <c r="X568" i="1"/>
  <c r="X569" i="1"/>
  <c r="X570" i="1"/>
  <c r="X571" i="1"/>
  <c r="X572" i="1"/>
  <c r="X573" i="1"/>
  <c r="X574" i="1"/>
  <c r="X575" i="1"/>
  <c r="X576" i="1"/>
  <c r="X577" i="1"/>
  <c r="X578" i="1"/>
  <c r="X579" i="1"/>
  <c r="X580" i="1"/>
  <c r="X581" i="1"/>
  <c r="X582" i="1"/>
  <c r="X583" i="1"/>
  <c r="X584" i="1"/>
  <c r="X585" i="1"/>
  <c r="X586" i="1"/>
  <c r="X587" i="1"/>
  <c r="X588" i="1"/>
  <c r="X589" i="1"/>
  <c r="X590" i="1"/>
  <c r="X591" i="1"/>
  <c r="X592" i="1"/>
  <c r="X593" i="1"/>
  <c r="X594" i="1"/>
  <c r="X595" i="1"/>
  <c r="X596" i="1"/>
  <c r="X597" i="1"/>
  <c r="X598" i="1"/>
  <c r="X599" i="1"/>
  <c r="X600" i="1"/>
  <c r="X601" i="1"/>
  <c r="X602" i="1"/>
  <c r="X603" i="1"/>
  <c r="X604" i="1"/>
  <c r="X605" i="1"/>
  <c r="X606" i="1"/>
  <c r="X607" i="1"/>
  <c r="X608" i="1"/>
  <c r="X609" i="1"/>
  <c r="X610" i="1"/>
  <c r="X611" i="1"/>
  <c r="X612" i="1"/>
  <c r="X613" i="1"/>
  <c r="X614" i="1"/>
  <c r="X615" i="1"/>
  <c r="X616" i="1"/>
  <c r="X617" i="1"/>
  <c r="X618" i="1"/>
  <c r="X619" i="1"/>
  <c r="X620" i="1"/>
  <c r="X621" i="1"/>
  <c r="X622" i="1"/>
  <c r="X623" i="1"/>
  <c r="X624" i="1"/>
  <c r="X625" i="1"/>
  <c r="X626" i="1"/>
  <c r="X627" i="1"/>
  <c r="X628" i="1"/>
  <c r="X629" i="1"/>
  <c r="X630" i="1"/>
  <c r="X631" i="1"/>
  <c r="X632" i="1"/>
  <c r="X633" i="1"/>
  <c r="X634" i="1"/>
  <c r="X635" i="1"/>
  <c r="X636" i="1"/>
  <c r="X637" i="1"/>
  <c r="X638" i="1"/>
  <c r="X639" i="1"/>
  <c r="X640" i="1"/>
  <c r="X641" i="1"/>
  <c r="X642" i="1"/>
  <c r="X643" i="1"/>
  <c r="X644" i="1"/>
  <c r="X645" i="1"/>
  <c r="X646" i="1"/>
  <c r="X647" i="1"/>
  <c r="X648" i="1"/>
  <c r="X649" i="1"/>
  <c r="X650" i="1"/>
  <c r="X651" i="1"/>
  <c r="X652" i="1"/>
  <c r="X653" i="1"/>
  <c r="X654" i="1"/>
  <c r="X655" i="1"/>
  <c r="X656" i="1"/>
  <c r="X657" i="1"/>
  <c r="X658" i="1"/>
  <c r="X659" i="1"/>
  <c r="X660" i="1"/>
  <c r="X661" i="1"/>
  <c r="X662" i="1"/>
  <c r="X663" i="1"/>
  <c r="X664" i="1"/>
  <c r="X665" i="1"/>
  <c r="X666" i="1"/>
  <c r="X667" i="1"/>
  <c r="X668" i="1"/>
  <c r="X669" i="1"/>
  <c r="X670" i="1"/>
  <c r="X671" i="1"/>
  <c r="X672" i="1"/>
  <c r="X673" i="1"/>
  <c r="X674" i="1"/>
  <c r="X675" i="1"/>
  <c r="X676" i="1"/>
  <c r="X677" i="1"/>
  <c r="X678" i="1"/>
  <c r="X679" i="1"/>
  <c r="X680" i="1"/>
  <c r="X681" i="1"/>
  <c r="X682" i="1"/>
  <c r="X683" i="1"/>
  <c r="X684" i="1"/>
  <c r="X685" i="1"/>
  <c r="X686" i="1"/>
  <c r="X687" i="1"/>
  <c r="X688" i="1"/>
  <c r="X689" i="1"/>
  <c r="X690" i="1"/>
  <c r="X691" i="1"/>
  <c r="X692" i="1"/>
  <c r="X693" i="1"/>
  <c r="X694" i="1"/>
  <c r="X695" i="1"/>
  <c r="X696" i="1"/>
  <c r="X697" i="1"/>
  <c r="X698" i="1"/>
  <c r="X699" i="1"/>
  <c r="X700" i="1"/>
  <c r="X701" i="1"/>
  <c r="X702" i="1"/>
  <c r="X703" i="1"/>
  <c r="X704" i="1"/>
  <c r="X705" i="1"/>
  <c r="X706" i="1"/>
  <c r="X707" i="1"/>
  <c r="X708" i="1"/>
  <c r="X709" i="1"/>
  <c r="X710" i="1"/>
  <c r="X711" i="1"/>
  <c r="X712" i="1"/>
  <c r="X713" i="1"/>
  <c r="X714" i="1"/>
  <c r="X715" i="1"/>
  <c r="X716" i="1"/>
  <c r="X717" i="1"/>
  <c r="X718" i="1"/>
  <c r="X719" i="1"/>
  <c r="X720" i="1"/>
  <c r="X721" i="1"/>
  <c r="X722" i="1"/>
  <c r="X723" i="1"/>
  <c r="X724" i="1"/>
  <c r="X725" i="1"/>
  <c r="X726" i="1"/>
  <c r="X727" i="1"/>
  <c r="X728" i="1"/>
  <c r="X729" i="1"/>
  <c r="X730" i="1"/>
  <c r="X731" i="1"/>
  <c r="X732" i="1"/>
  <c r="X733" i="1"/>
  <c r="X734" i="1"/>
  <c r="X735" i="1"/>
  <c r="X736" i="1"/>
  <c r="X737" i="1"/>
  <c r="X738" i="1"/>
  <c r="X739" i="1"/>
  <c r="X740" i="1"/>
  <c r="X741" i="1"/>
  <c r="X742" i="1"/>
  <c r="X743" i="1"/>
  <c r="X744" i="1"/>
  <c r="X745" i="1"/>
  <c r="X746" i="1"/>
  <c r="X747" i="1"/>
  <c r="X748" i="1"/>
  <c r="X749" i="1"/>
  <c r="X750" i="1"/>
  <c r="X751" i="1"/>
  <c r="X752" i="1"/>
  <c r="X753" i="1"/>
  <c r="X754" i="1"/>
  <c r="X755" i="1"/>
  <c r="X756" i="1"/>
  <c r="X757" i="1"/>
  <c r="X758" i="1"/>
  <c r="X759" i="1"/>
  <c r="X760" i="1"/>
  <c r="X761" i="1"/>
  <c r="X762" i="1"/>
  <c r="X763" i="1"/>
  <c r="X764" i="1"/>
  <c r="X765" i="1"/>
  <c r="X766" i="1"/>
  <c r="X767" i="1"/>
  <c r="X768" i="1"/>
  <c r="X769" i="1"/>
  <c r="X770" i="1"/>
  <c r="X771" i="1"/>
  <c r="X772" i="1"/>
  <c r="X773" i="1"/>
  <c r="X774" i="1"/>
  <c r="X775" i="1"/>
  <c r="X776" i="1"/>
  <c r="X777" i="1"/>
  <c r="X778" i="1"/>
  <c r="X779" i="1"/>
  <c r="X780" i="1"/>
  <c r="X781" i="1"/>
  <c r="X782" i="1"/>
  <c r="X783" i="1"/>
  <c r="X784" i="1"/>
  <c r="X785" i="1"/>
  <c r="X786" i="1"/>
  <c r="X787" i="1"/>
  <c r="X788" i="1"/>
  <c r="X789" i="1"/>
  <c r="X790" i="1"/>
  <c r="X791" i="1"/>
  <c r="X792" i="1"/>
  <c r="X793" i="1"/>
  <c r="X794" i="1"/>
  <c r="X795" i="1"/>
  <c r="X796" i="1"/>
  <c r="X797" i="1"/>
  <c r="X798" i="1"/>
  <c r="X799" i="1"/>
  <c r="X800" i="1"/>
  <c r="X801" i="1"/>
  <c r="X802" i="1"/>
  <c r="X803" i="1"/>
  <c r="X804" i="1"/>
  <c r="X805" i="1"/>
  <c r="X806" i="1"/>
  <c r="X807" i="1"/>
  <c r="X808" i="1"/>
  <c r="X809" i="1"/>
  <c r="X810" i="1"/>
  <c r="X811" i="1"/>
  <c r="X812" i="1"/>
  <c r="X813" i="1"/>
  <c r="X814" i="1"/>
  <c r="X815" i="1"/>
  <c r="X816" i="1"/>
  <c r="X817" i="1"/>
  <c r="X818" i="1"/>
  <c r="X819" i="1"/>
  <c r="X820" i="1"/>
  <c r="X821" i="1"/>
  <c r="X822" i="1"/>
  <c r="X823" i="1"/>
  <c r="X824" i="1"/>
  <c r="X825" i="1"/>
  <c r="X826" i="1"/>
  <c r="X827" i="1"/>
  <c r="X828" i="1"/>
  <c r="X829" i="1"/>
  <c r="X830" i="1"/>
  <c r="X831" i="1"/>
  <c r="X832" i="1"/>
  <c r="X833" i="1"/>
  <c r="X834" i="1"/>
  <c r="X835" i="1"/>
  <c r="X836" i="1"/>
  <c r="X844"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W294" i="1"/>
  <c r="W295" i="1"/>
  <c r="W296" i="1"/>
  <c r="W297" i="1"/>
  <c r="W298" i="1"/>
  <c r="W299" i="1"/>
  <c r="W300" i="1"/>
  <c r="W301" i="1"/>
  <c r="W302" i="1"/>
  <c r="W303" i="1"/>
  <c r="W304" i="1"/>
  <c r="W305" i="1"/>
  <c r="W306" i="1"/>
  <c r="W307" i="1"/>
  <c r="W308" i="1"/>
  <c r="W309" i="1"/>
  <c r="W310" i="1"/>
  <c r="W311" i="1"/>
  <c r="W312" i="1"/>
  <c r="W313" i="1"/>
  <c r="W314" i="1"/>
  <c r="W315" i="1"/>
  <c r="W316" i="1"/>
  <c r="W317" i="1"/>
  <c r="W318" i="1"/>
  <c r="W319" i="1"/>
  <c r="W320" i="1"/>
  <c r="W321" i="1"/>
  <c r="W322" i="1"/>
  <c r="W323" i="1"/>
  <c r="W324" i="1"/>
  <c r="W325" i="1"/>
  <c r="W326" i="1"/>
  <c r="W327" i="1"/>
  <c r="W328" i="1"/>
  <c r="W329" i="1"/>
  <c r="W330" i="1"/>
  <c r="W331" i="1"/>
  <c r="W332" i="1"/>
  <c r="W333" i="1"/>
  <c r="W334" i="1"/>
  <c r="W335" i="1"/>
  <c r="W336" i="1"/>
  <c r="W337" i="1"/>
  <c r="W338" i="1"/>
  <c r="W339" i="1"/>
  <c r="W340" i="1"/>
  <c r="W341" i="1"/>
  <c r="W342" i="1"/>
  <c r="W343" i="1"/>
  <c r="W344" i="1"/>
  <c r="W345" i="1"/>
  <c r="W346" i="1"/>
  <c r="W347" i="1"/>
  <c r="W348" i="1"/>
  <c r="W349" i="1"/>
  <c r="W350" i="1"/>
  <c r="W351" i="1"/>
  <c r="W352" i="1"/>
  <c r="W353" i="1"/>
  <c r="W354" i="1"/>
  <c r="W355" i="1"/>
  <c r="W356" i="1"/>
  <c r="W357" i="1"/>
  <c r="W358" i="1"/>
  <c r="W359" i="1"/>
  <c r="W360" i="1"/>
  <c r="W361" i="1"/>
  <c r="W362" i="1"/>
  <c r="W363" i="1"/>
  <c r="W364" i="1"/>
  <c r="W365" i="1"/>
  <c r="W366" i="1"/>
  <c r="W367" i="1"/>
  <c r="W368" i="1"/>
  <c r="W369" i="1"/>
  <c r="W370" i="1"/>
  <c r="W371" i="1"/>
  <c r="W372" i="1"/>
  <c r="W373" i="1"/>
  <c r="W374" i="1"/>
  <c r="W375" i="1"/>
  <c r="W376" i="1"/>
  <c r="W377" i="1"/>
  <c r="W378" i="1"/>
  <c r="W379" i="1"/>
  <c r="W380" i="1"/>
  <c r="W381" i="1"/>
  <c r="W382" i="1"/>
  <c r="W383" i="1"/>
  <c r="W384" i="1"/>
  <c r="W385" i="1"/>
  <c r="W386" i="1"/>
  <c r="W387" i="1"/>
  <c r="W388" i="1"/>
  <c r="W389" i="1"/>
  <c r="W390" i="1"/>
  <c r="W391" i="1"/>
  <c r="W392" i="1"/>
  <c r="W393" i="1"/>
  <c r="W394" i="1"/>
  <c r="W395" i="1"/>
  <c r="W396" i="1"/>
  <c r="W397" i="1"/>
  <c r="W398" i="1"/>
  <c r="W399" i="1"/>
  <c r="W400" i="1"/>
  <c r="W401" i="1"/>
  <c r="W402" i="1"/>
  <c r="W403" i="1"/>
  <c r="W404" i="1"/>
  <c r="W405" i="1"/>
  <c r="W406" i="1"/>
  <c r="W407" i="1"/>
  <c r="W408" i="1"/>
  <c r="W409" i="1"/>
  <c r="W410" i="1"/>
  <c r="W411" i="1"/>
  <c r="W412" i="1"/>
  <c r="W413" i="1"/>
  <c r="W414" i="1"/>
  <c r="W415" i="1"/>
  <c r="W416" i="1"/>
  <c r="W417" i="1"/>
  <c r="W418" i="1"/>
  <c r="W419" i="1"/>
  <c r="W420" i="1"/>
  <c r="W421" i="1"/>
  <c r="W422" i="1"/>
  <c r="W423" i="1"/>
  <c r="W424" i="1"/>
  <c r="W425" i="1"/>
  <c r="W426" i="1"/>
  <c r="W427" i="1"/>
  <c r="W428" i="1"/>
  <c r="W429" i="1"/>
  <c r="W430" i="1"/>
  <c r="W431" i="1"/>
  <c r="W432" i="1"/>
  <c r="W433" i="1"/>
  <c r="W434" i="1"/>
  <c r="W435" i="1"/>
  <c r="W436" i="1"/>
  <c r="W437" i="1"/>
  <c r="W438" i="1"/>
  <c r="W439" i="1"/>
  <c r="W440" i="1"/>
  <c r="W441" i="1"/>
  <c r="W442" i="1"/>
  <c r="W443" i="1"/>
  <c r="W444" i="1"/>
  <c r="W445" i="1"/>
  <c r="W446" i="1"/>
  <c r="W447" i="1"/>
  <c r="W448" i="1"/>
  <c r="W449" i="1"/>
  <c r="W450" i="1"/>
  <c r="W451" i="1"/>
  <c r="W452" i="1"/>
  <c r="W453" i="1"/>
  <c r="W454" i="1"/>
  <c r="W455" i="1"/>
  <c r="W456" i="1"/>
  <c r="W457" i="1"/>
  <c r="W458" i="1"/>
  <c r="W459" i="1"/>
  <c r="W460" i="1"/>
  <c r="W461" i="1"/>
  <c r="W462" i="1"/>
  <c r="W463" i="1"/>
  <c r="W464" i="1"/>
  <c r="W465" i="1"/>
  <c r="W466" i="1"/>
  <c r="W467" i="1"/>
  <c r="W468" i="1"/>
  <c r="W469" i="1"/>
  <c r="W470" i="1"/>
  <c r="W471" i="1"/>
  <c r="W472" i="1"/>
  <c r="W473" i="1"/>
  <c r="W474" i="1"/>
  <c r="W475" i="1"/>
  <c r="W476" i="1"/>
  <c r="W477" i="1"/>
  <c r="W478" i="1"/>
  <c r="W479" i="1"/>
  <c r="W480" i="1"/>
  <c r="W481" i="1"/>
  <c r="W482" i="1"/>
  <c r="W483" i="1"/>
  <c r="W484" i="1"/>
  <c r="W485" i="1"/>
  <c r="W486" i="1"/>
  <c r="W487" i="1"/>
  <c r="W488" i="1"/>
  <c r="W489" i="1"/>
  <c r="W490" i="1"/>
  <c r="W491" i="1"/>
  <c r="W492" i="1"/>
  <c r="W493" i="1"/>
  <c r="W494" i="1"/>
  <c r="W495" i="1"/>
  <c r="W496" i="1"/>
  <c r="W497" i="1"/>
  <c r="W498" i="1"/>
  <c r="W499" i="1"/>
  <c r="W500" i="1"/>
  <c r="W501" i="1"/>
  <c r="W502" i="1"/>
  <c r="W503" i="1"/>
  <c r="W504" i="1"/>
  <c r="W505" i="1"/>
  <c r="W506" i="1"/>
  <c r="W507" i="1"/>
  <c r="W508" i="1"/>
  <c r="W509" i="1"/>
  <c r="W510" i="1"/>
  <c r="W511" i="1"/>
  <c r="W512" i="1"/>
  <c r="W513" i="1"/>
  <c r="W514" i="1"/>
  <c r="W515" i="1"/>
  <c r="W516" i="1"/>
  <c r="W517" i="1"/>
  <c r="W518" i="1"/>
  <c r="W519" i="1"/>
  <c r="W520" i="1"/>
  <c r="W521" i="1"/>
  <c r="W522" i="1"/>
  <c r="W523" i="1"/>
  <c r="W524" i="1"/>
  <c r="W525" i="1"/>
  <c r="W526" i="1"/>
  <c r="W527" i="1"/>
  <c r="W528" i="1"/>
  <c r="W529" i="1"/>
  <c r="W530" i="1"/>
  <c r="W531" i="1"/>
  <c r="W532" i="1"/>
  <c r="W533" i="1"/>
  <c r="W534" i="1"/>
  <c r="W535" i="1"/>
  <c r="W536" i="1"/>
  <c r="W537" i="1"/>
  <c r="W538" i="1"/>
  <c r="W539" i="1"/>
  <c r="W540" i="1"/>
  <c r="W541" i="1"/>
  <c r="W542" i="1"/>
  <c r="W543" i="1"/>
  <c r="W544" i="1"/>
  <c r="W545" i="1"/>
  <c r="W546" i="1"/>
  <c r="W547" i="1"/>
  <c r="W548" i="1"/>
  <c r="W549" i="1"/>
  <c r="W550" i="1"/>
  <c r="W551" i="1"/>
  <c r="W552" i="1"/>
  <c r="W553" i="1"/>
  <c r="W554" i="1"/>
  <c r="W555" i="1"/>
  <c r="W556" i="1"/>
  <c r="W557" i="1"/>
  <c r="W558" i="1"/>
  <c r="W559" i="1"/>
  <c r="W560" i="1"/>
  <c r="W561" i="1"/>
  <c r="W562" i="1"/>
  <c r="W563" i="1"/>
  <c r="W564" i="1"/>
  <c r="W565" i="1"/>
  <c r="W566" i="1"/>
  <c r="W567" i="1"/>
  <c r="W568" i="1"/>
  <c r="W569" i="1"/>
  <c r="W570" i="1"/>
  <c r="W571" i="1"/>
  <c r="W572" i="1"/>
  <c r="W573" i="1"/>
  <c r="W574" i="1"/>
  <c r="W575" i="1"/>
  <c r="W576" i="1"/>
  <c r="W577" i="1"/>
  <c r="W578" i="1"/>
  <c r="W579" i="1"/>
  <c r="W580" i="1"/>
  <c r="W581" i="1"/>
  <c r="W582" i="1"/>
  <c r="W583" i="1"/>
  <c r="W584" i="1"/>
  <c r="W585" i="1"/>
  <c r="W586" i="1"/>
  <c r="W587" i="1"/>
  <c r="W588" i="1"/>
  <c r="W589" i="1"/>
  <c r="W590" i="1"/>
  <c r="W591" i="1"/>
  <c r="W592" i="1"/>
  <c r="W593" i="1"/>
  <c r="W594" i="1"/>
  <c r="W595" i="1"/>
  <c r="W596" i="1"/>
  <c r="W597" i="1"/>
  <c r="W598" i="1"/>
  <c r="W599" i="1"/>
  <c r="W600" i="1"/>
  <c r="W601" i="1"/>
  <c r="W602" i="1"/>
  <c r="W603" i="1"/>
  <c r="W604" i="1"/>
  <c r="W605" i="1"/>
  <c r="W606" i="1"/>
  <c r="W607" i="1"/>
  <c r="W608" i="1"/>
  <c r="W609" i="1"/>
  <c r="W610" i="1"/>
  <c r="W611" i="1"/>
  <c r="W612" i="1"/>
  <c r="W613" i="1"/>
  <c r="W614" i="1"/>
  <c r="W615" i="1"/>
  <c r="W616" i="1"/>
  <c r="W617" i="1"/>
  <c r="W618" i="1"/>
  <c r="W619" i="1"/>
  <c r="W620" i="1"/>
  <c r="W621" i="1"/>
  <c r="W622" i="1"/>
  <c r="W623" i="1"/>
  <c r="W624" i="1"/>
  <c r="W625" i="1"/>
  <c r="W626" i="1"/>
  <c r="W627" i="1"/>
  <c r="W628" i="1"/>
  <c r="W629" i="1"/>
  <c r="W630" i="1"/>
  <c r="W631" i="1"/>
  <c r="W632" i="1"/>
  <c r="W633" i="1"/>
  <c r="W634" i="1"/>
  <c r="W635" i="1"/>
  <c r="W636" i="1"/>
  <c r="W637" i="1"/>
  <c r="W638" i="1"/>
  <c r="W639" i="1"/>
  <c r="W640" i="1"/>
  <c r="W641" i="1"/>
  <c r="W642" i="1"/>
  <c r="W643" i="1"/>
  <c r="W644" i="1"/>
  <c r="W645" i="1"/>
  <c r="W646" i="1"/>
  <c r="W647" i="1"/>
  <c r="W648" i="1"/>
  <c r="W649" i="1"/>
  <c r="W650" i="1"/>
  <c r="W651" i="1"/>
  <c r="W652" i="1"/>
  <c r="W653" i="1"/>
  <c r="W654" i="1"/>
  <c r="W655" i="1"/>
  <c r="W656" i="1"/>
  <c r="W657" i="1"/>
  <c r="W658" i="1"/>
  <c r="W659" i="1"/>
  <c r="W660" i="1"/>
  <c r="W661" i="1"/>
  <c r="W662" i="1"/>
  <c r="W663" i="1"/>
  <c r="W664" i="1"/>
  <c r="W665" i="1"/>
  <c r="W666" i="1"/>
  <c r="W667" i="1"/>
  <c r="W668" i="1"/>
  <c r="W669" i="1"/>
  <c r="W670" i="1"/>
  <c r="W671" i="1"/>
  <c r="W672" i="1"/>
  <c r="W673" i="1"/>
  <c r="W674" i="1"/>
  <c r="W675" i="1"/>
  <c r="W676" i="1"/>
  <c r="W677" i="1"/>
  <c r="W678" i="1"/>
  <c r="W679" i="1"/>
  <c r="W680" i="1"/>
  <c r="W681" i="1"/>
  <c r="W682" i="1"/>
  <c r="W683" i="1"/>
  <c r="W684" i="1"/>
  <c r="W685" i="1"/>
  <c r="W686" i="1"/>
  <c r="W687" i="1"/>
  <c r="W688" i="1"/>
  <c r="W689" i="1"/>
  <c r="W690" i="1"/>
  <c r="W691" i="1"/>
  <c r="W692" i="1"/>
  <c r="W693" i="1"/>
  <c r="W694" i="1"/>
  <c r="W695" i="1"/>
  <c r="W696" i="1"/>
  <c r="W697" i="1"/>
  <c r="W698" i="1"/>
  <c r="W699" i="1"/>
  <c r="W700" i="1"/>
  <c r="W701" i="1"/>
  <c r="W702" i="1"/>
  <c r="W703" i="1"/>
  <c r="W704" i="1"/>
  <c r="W705" i="1"/>
  <c r="W706" i="1"/>
  <c r="W707" i="1"/>
  <c r="W708" i="1"/>
  <c r="W709" i="1"/>
  <c r="W710" i="1"/>
  <c r="W711" i="1"/>
  <c r="W712" i="1"/>
  <c r="W713" i="1"/>
  <c r="W714" i="1"/>
  <c r="W715" i="1"/>
  <c r="W716" i="1"/>
  <c r="W717" i="1"/>
  <c r="W718" i="1"/>
  <c r="W719" i="1"/>
  <c r="W720" i="1"/>
  <c r="W721" i="1"/>
  <c r="W722" i="1"/>
  <c r="W723" i="1"/>
  <c r="W724" i="1"/>
  <c r="W725" i="1"/>
  <c r="W726" i="1"/>
  <c r="W727" i="1"/>
  <c r="W728" i="1"/>
  <c r="W729" i="1"/>
  <c r="W730" i="1"/>
  <c r="W731" i="1"/>
  <c r="W732" i="1"/>
  <c r="W733" i="1"/>
  <c r="W734" i="1"/>
  <c r="W735" i="1"/>
  <c r="W736" i="1"/>
  <c r="W737" i="1"/>
  <c r="W738" i="1"/>
  <c r="W739" i="1"/>
  <c r="W740" i="1"/>
  <c r="W741" i="1"/>
  <c r="W742" i="1"/>
  <c r="W743" i="1"/>
  <c r="W744" i="1"/>
  <c r="W745" i="1"/>
  <c r="W746" i="1"/>
  <c r="W747" i="1"/>
  <c r="W748" i="1"/>
  <c r="W749" i="1"/>
  <c r="W750" i="1"/>
  <c r="W751" i="1"/>
  <c r="W752" i="1"/>
  <c r="W753" i="1"/>
  <c r="W754" i="1"/>
  <c r="W755" i="1"/>
  <c r="W756" i="1"/>
  <c r="W757" i="1"/>
  <c r="W758" i="1"/>
  <c r="W759" i="1"/>
  <c r="W760" i="1"/>
  <c r="W761" i="1"/>
  <c r="W762" i="1"/>
  <c r="W763" i="1"/>
  <c r="W764" i="1"/>
  <c r="W765" i="1"/>
  <c r="W766" i="1"/>
  <c r="W767" i="1"/>
  <c r="W768" i="1"/>
  <c r="W769" i="1"/>
  <c r="W770" i="1"/>
  <c r="W771" i="1"/>
  <c r="W772" i="1"/>
  <c r="W773" i="1"/>
  <c r="W774" i="1"/>
  <c r="W775" i="1"/>
  <c r="W776" i="1"/>
  <c r="W777" i="1"/>
  <c r="W778" i="1"/>
  <c r="W779" i="1"/>
  <c r="W780" i="1"/>
  <c r="W781" i="1"/>
  <c r="W782" i="1"/>
  <c r="W783" i="1"/>
  <c r="W784" i="1"/>
  <c r="W785" i="1"/>
  <c r="W786" i="1"/>
  <c r="W787" i="1"/>
  <c r="W788" i="1"/>
  <c r="W789" i="1"/>
  <c r="W790" i="1"/>
  <c r="W791" i="1"/>
  <c r="W792" i="1"/>
  <c r="W793" i="1"/>
  <c r="W794" i="1"/>
  <c r="W795" i="1"/>
  <c r="W796" i="1"/>
  <c r="W797" i="1"/>
  <c r="W798" i="1"/>
  <c r="W799" i="1"/>
  <c r="W800" i="1"/>
  <c r="W801" i="1"/>
  <c r="W802" i="1"/>
  <c r="W803" i="1"/>
  <c r="W804" i="1"/>
  <c r="W805" i="1"/>
  <c r="W806" i="1"/>
  <c r="W807" i="1"/>
  <c r="W808" i="1"/>
  <c r="W809" i="1"/>
  <c r="W810" i="1"/>
  <c r="W811" i="1"/>
  <c r="W812" i="1"/>
  <c r="W813" i="1"/>
  <c r="W814" i="1"/>
  <c r="W815" i="1"/>
  <c r="W816" i="1"/>
  <c r="W817" i="1"/>
  <c r="W818" i="1"/>
  <c r="W819" i="1"/>
  <c r="W820" i="1"/>
  <c r="W821" i="1"/>
  <c r="W822" i="1"/>
  <c r="W823" i="1"/>
  <c r="W824" i="1"/>
  <c r="W825" i="1"/>
  <c r="W826" i="1"/>
  <c r="W827" i="1"/>
  <c r="W828" i="1"/>
  <c r="W829" i="1"/>
  <c r="W830" i="1"/>
  <c r="W831" i="1"/>
  <c r="W832" i="1"/>
  <c r="W833" i="1"/>
  <c r="W834" i="1"/>
  <c r="W835" i="1"/>
  <c r="W836" i="1"/>
  <c r="W844"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C88"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44"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N210" i="1"/>
  <c r="N211" i="1"/>
  <c r="N212" i="1"/>
  <c r="N213" i="1"/>
  <c r="N214" i="1"/>
  <c r="N215" i="1"/>
  <c r="N216" i="1"/>
  <c r="N217" i="1"/>
  <c r="N218" i="1"/>
  <c r="N219" i="1"/>
  <c r="N220" i="1"/>
  <c r="N221" i="1"/>
  <c r="N222"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251" i="1"/>
  <c r="N252" i="1"/>
  <c r="N253" i="1"/>
  <c r="N254" i="1"/>
  <c r="N255" i="1"/>
  <c r="N256" i="1"/>
  <c r="N257" i="1"/>
  <c r="N258" i="1"/>
  <c r="N259" i="1"/>
  <c r="N260" i="1"/>
  <c r="N261" i="1"/>
  <c r="N262" i="1"/>
  <c r="N263" i="1"/>
  <c r="N264" i="1"/>
  <c r="N265" i="1"/>
  <c r="N266" i="1"/>
  <c r="N267" i="1"/>
  <c r="N268" i="1"/>
  <c r="N269" i="1"/>
  <c r="N270" i="1"/>
  <c r="N271" i="1"/>
  <c r="N272" i="1"/>
  <c r="N273" i="1"/>
  <c r="N274" i="1"/>
  <c r="N275" i="1"/>
  <c r="N276" i="1"/>
  <c r="N277" i="1"/>
  <c r="N278" i="1"/>
  <c r="N279" i="1"/>
  <c r="N280" i="1"/>
  <c r="N281" i="1"/>
  <c r="N282" i="1"/>
  <c r="N283" i="1"/>
  <c r="N284" i="1"/>
  <c r="N285" i="1"/>
  <c r="N286" i="1"/>
  <c r="N287" i="1"/>
  <c r="N288" i="1"/>
  <c r="N289" i="1"/>
  <c r="N290" i="1"/>
  <c r="N291" i="1"/>
  <c r="N292" i="1"/>
  <c r="N293" i="1"/>
  <c r="N294" i="1"/>
  <c r="N295" i="1"/>
  <c r="N296" i="1"/>
  <c r="N297" i="1"/>
  <c r="N298" i="1"/>
  <c r="N299" i="1"/>
  <c r="N300" i="1"/>
  <c r="N301" i="1"/>
  <c r="N302" i="1"/>
  <c r="N303" i="1"/>
  <c r="N304" i="1"/>
  <c r="N305" i="1"/>
  <c r="N306" i="1"/>
  <c r="N307" i="1"/>
  <c r="N308" i="1"/>
  <c r="N309" i="1"/>
  <c r="N310" i="1"/>
  <c r="N311" i="1"/>
  <c r="N312" i="1"/>
  <c r="N313" i="1"/>
  <c r="N314" i="1"/>
  <c r="N315" i="1"/>
  <c r="N316" i="1"/>
  <c r="N317" i="1"/>
  <c r="N318" i="1"/>
  <c r="N319" i="1"/>
  <c r="N320" i="1"/>
  <c r="N321" i="1"/>
  <c r="N322" i="1"/>
  <c r="N323" i="1"/>
  <c r="N324" i="1"/>
  <c r="N325" i="1"/>
  <c r="N326" i="1"/>
  <c r="N327" i="1"/>
  <c r="N328" i="1"/>
  <c r="N329" i="1"/>
  <c r="N330" i="1"/>
  <c r="N331" i="1"/>
  <c r="N332" i="1"/>
  <c r="N333" i="1"/>
  <c r="N334" i="1"/>
  <c r="N335" i="1"/>
  <c r="N336" i="1"/>
  <c r="N337" i="1"/>
  <c r="N338" i="1"/>
  <c r="N339" i="1"/>
  <c r="N340" i="1"/>
  <c r="N341" i="1"/>
  <c r="N342" i="1"/>
  <c r="N343" i="1"/>
  <c r="N344" i="1"/>
  <c r="N345" i="1"/>
  <c r="N346" i="1"/>
  <c r="N347" i="1"/>
  <c r="N348" i="1"/>
  <c r="N349" i="1"/>
  <c r="N350" i="1"/>
  <c r="N351" i="1"/>
  <c r="N352" i="1"/>
  <c r="N353" i="1"/>
  <c r="N354" i="1"/>
  <c r="N355" i="1"/>
  <c r="N356" i="1"/>
  <c r="N357" i="1"/>
  <c r="N358" i="1"/>
  <c r="N359" i="1"/>
  <c r="N360" i="1"/>
  <c r="N361" i="1"/>
  <c r="N362" i="1"/>
  <c r="N363" i="1"/>
  <c r="N364" i="1"/>
  <c r="N365" i="1"/>
  <c r="N366" i="1"/>
  <c r="N367" i="1"/>
  <c r="N368" i="1"/>
  <c r="N369" i="1"/>
  <c r="N370" i="1"/>
  <c r="N371" i="1"/>
  <c r="N372" i="1"/>
  <c r="N373" i="1"/>
  <c r="N374" i="1"/>
  <c r="N375" i="1"/>
  <c r="N376" i="1"/>
  <c r="N377" i="1"/>
  <c r="N378" i="1"/>
  <c r="N379" i="1"/>
  <c r="N380" i="1"/>
  <c r="N381" i="1"/>
  <c r="N382" i="1"/>
  <c r="N383" i="1"/>
  <c r="N384" i="1"/>
  <c r="N385" i="1"/>
  <c r="N386" i="1"/>
  <c r="N387" i="1"/>
  <c r="N388" i="1"/>
  <c r="N389" i="1"/>
  <c r="N390" i="1"/>
  <c r="N391" i="1"/>
  <c r="N392" i="1"/>
  <c r="N393" i="1"/>
  <c r="N394" i="1"/>
  <c r="N395" i="1"/>
  <c r="N396" i="1"/>
  <c r="N397" i="1"/>
  <c r="N398" i="1"/>
  <c r="N399" i="1"/>
  <c r="N400" i="1"/>
  <c r="N401" i="1"/>
  <c r="N402" i="1"/>
  <c r="N403" i="1"/>
  <c r="N404" i="1"/>
  <c r="N405" i="1"/>
  <c r="N406" i="1"/>
  <c r="N407" i="1"/>
  <c r="N408" i="1"/>
  <c r="N409" i="1"/>
  <c r="N410" i="1"/>
  <c r="N411" i="1"/>
  <c r="N412" i="1"/>
  <c r="N413" i="1"/>
  <c r="N414" i="1"/>
  <c r="N415" i="1"/>
  <c r="N416" i="1"/>
  <c r="N417" i="1"/>
  <c r="N418" i="1"/>
  <c r="N419" i="1"/>
  <c r="N420" i="1"/>
  <c r="N421" i="1"/>
  <c r="N422" i="1"/>
  <c r="N423" i="1"/>
  <c r="N424" i="1"/>
  <c r="N425" i="1"/>
  <c r="N426" i="1"/>
  <c r="N427" i="1"/>
  <c r="N428" i="1"/>
  <c r="N429" i="1"/>
  <c r="N430" i="1"/>
  <c r="N431" i="1"/>
  <c r="N432" i="1"/>
  <c r="N433" i="1"/>
  <c r="N434" i="1"/>
  <c r="N435" i="1"/>
  <c r="N436" i="1"/>
  <c r="N437" i="1"/>
  <c r="N438" i="1"/>
  <c r="N439" i="1"/>
  <c r="N440" i="1"/>
  <c r="N441" i="1"/>
  <c r="N442" i="1"/>
  <c r="N443" i="1"/>
  <c r="N444" i="1"/>
  <c r="N445" i="1"/>
  <c r="N446" i="1"/>
  <c r="N447" i="1"/>
  <c r="N448" i="1"/>
  <c r="N449" i="1"/>
  <c r="N450" i="1"/>
  <c r="N451" i="1"/>
  <c r="N452" i="1"/>
  <c r="N453" i="1"/>
  <c r="N454" i="1"/>
  <c r="N455" i="1"/>
  <c r="N456" i="1"/>
  <c r="N457" i="1"/>
  <c r="N458" i="1"/>
  <c r="N459" i="1"/>
  <c r="N460" i="1"/>
  <c r="N461" i="1"/>
  <c r="N462" i="1"/>
  <c r="N463" i="1"/>
  <c r="N464" i="1"/>
  <c r="N465" i="1"/>
  <c r="N466" i="1"/>
  <c r="N467" i="1"/>
  <c r="N468" i="1"/>
  <c r="N469" i="1"/>
  <c r="N470" i="1"/>
  <c r="N471" i="1"/>
  <c r="N472" i="1"/>
  <c r="N473" i="1"/>
  <c r="N474" i="1"/>
  <c r="N475" i="1"/>
  <c r="N476" i="1"/>
  <c r="N477" i="1"/>
  <c r="N478" i="1"/>
  <c r="N479" i="1"/>
  <c r="N480" i="1"/>
  <c r="N481" i="1"/>
  <c r="N482" i="1"/>
  <c r="N483" i="1"/>
  <c r="N484" i="1"/>
  <c r="N485" i="1"/>
  <c r="N486" i="1"/>
  <c r="N487" i="1"/>
  <c r="N488" i="1"/>
  <c r="N489" i="1"/>
  <c r="N490" i="1"/>
  <c r="N491" i="1"/>
  <c r="N492" i="1"/>
  <c r="N493" i="1"/>
  <c r="N494" i="1"/>
  <c r="N495" i="1"/>
  <c r="N496" i="1"/>
  <c r="N497" i="1"/>
  <c r="N498" i="1"/>
  <c r="N499" i="1"/>
  <c r="N500" i="1"/>
  <c r="N501" i="1"/>
  <c r="N502" i="1"/>
  <c r="N503" i="1"/>
  <c r="N504" i="1"/>
  <c r="N505" i="1"/>
  <c r="N506" i="1"/>
  <c r="N507" i="1"/>
  <c r="N508" i="1"/>
  <c r="N509" i="1"/>
  <c r="N510" i="1"/>
  <c r="N511" i="1"/>
  <c r="N512" i="1"/>
  <c r="N513" i="1"/>
  <c r="N514" i="1"/>
  <c r="N515" i="1"/>
  <c r="N516" i="1"/>
  <c r="N517" i="1"/>
  <c r="N518" i="1"/>
  <c r="N519" i="1"/>
  <c r="N520" i="1"/>
  <c r="N521" i="1"/>
  <c r="N522" i="1"/>
  <c r="N523" i="1"/>
  <c r="N524" i="1"/>
  <c r="N525" i="1"/>
  <c r="N526" i="1"/>
  <c r="N527" i="1"/>
  <c r="N528" i="1"/>
  <c r="N529" i="1"/>
  <c r="N530" i="1"/>
  <c r="N531" i="1"/>
  <c r="N532" i="1"/>
  <c r="N533" i="1"/>
  <c r="N534" i="1"/>
  <c r="N535" i="1"/>
  <c r="N536" i="1"/>
  <c r="N537" i="1"/>
  <c r="N538" i="1"/>
  <c r="N539" i="1"/>
  <c r="N540" i="1"/>
  <c r="N541" i="1"/>
  <c r="N542" i="1"/>
  <c r="N543" i="1"/>
  <c r="N544" i="1"/>
  <c r="N545" i="1"/>
  <c r="N546" i="1"/>
  <c r="N547" i="1"/>
  <c r="N548" i="1"/>
  <c r="N549" i="1"/>
  <c r="N550" i="1"/>
  <c r="N551" i="1"/>
  <c r="N552" i="1"/>
  <c r="N553" i="1"/>
  <c r="N554" i="1"/>
  <c r="N555" i="1"/>
  <c r="N556" i="1"/>
  <c r="N557" i="1"/>
  <c r="N558" i="1"/>
  <c r="N559" i="1"/>
  <c r="N560" i="1"/>
  <c r="N561" i="1"/>
  <c r="N562" i="1"/>
  <c r="N563" i="1"/>
  <c r="N564" i="1"/>
  <c r="N565" i="1"/>
  <c r="N566" i="1"/>
  <c r="N567" i="1"/>
  <c r="N568" i="1"/>
  <c r="N569" i="1"/>
  <c r="N570" i="1"/>
  <c r="N571" i="1"/>
  <c r="N572" i="1"/>
  <c r="N573" i="1"/>
  <c r="N574" i="1"/>
  <c r="N575" i="1"/>
  <c r="N576" i="1"/>
  <c r="N577" i="1"/>
  <c r="N578" i="1"/>
  <c r="N579" i="1"/>
  <c r="N580" i="1"/>
  <c r="N581" i="1"/>
  <c r="N582" i="1"/>
  <c r="N583" i="1"/>
  <c r="N584" i="1"/>
  <c r="N585" i="1"/>
  <c r="N586" i="1"/>
  <c r="N587" i="1"/>
  <c r="N588" i="1"/>
  <c r="N589" i="1"/>
  <c r="N590" i="1"/>
  <c r="N591" i="1"/>
  <c r="N592" i="1"/>
  <c r="N593" i="1"/>
  <c r="N594" i="1"/>
  <c r="N595" i="1"/>
  <c r="N596" i="1"/>
  <c r="N597" i="1"/>
  <c r="N598" i="1"/>
  <c r="N599" i="1"/>
  <c r="N600" i="1"/>
  <c r="N601" i="1"/>
  <c r="N602" i="1"/>
  <c r="N603" i="1"/>
  <c r="N604" i="1"/>
  <c r="N605" i="1"/>
  <c r="N606" i="1"/>
  <c r="N607" i="1"/>
  <c r="N608" i="1"/>
  <c r="N609" i="1"/>
  <c r="N610" i="1"/>
  <c r="N611" i="1"/>
  <c r="N612" i="1"/>
  <c r="N613" i="1"/>
  <c r="N614" i="1"/>
  <c r="N615" i="1"/>
  <c r="N616" i="1"/>
  <c r="N617" i="1"/>
  <c r="N618" i="1"/>
  <c r="N619" i="1"/>
  <c r="N620" i="1"/>
  <c r="N621" i="1"/>
  <c r="N622" i="1"/>
  <c r="N623" i="1"/>
  <c r="N624" i="1"/>
  <c r="N625" i="1"/>
  <c r="N626" i="1"/>
  <c r="N627" i="1"/>
  <c r="N628" i="1"/>
  <c r="N629" i="1"/>
  <c r="N630" i="1"/>
  <c r="N631" i="1"/>
  <c r="N632" i="1"/>
  <c r="N633" i="1"/>
  <c r="N634" i="1"/>
  <c r="N635" i="1"/>
  <c r="N636" i="1"/>
  <c r="N637" i="1"/>
  <c r="N638" i="1"/>
  <c r="N639" i="1"/>
  <c r="N640" i="1"/>
  <c r="N641" i="1"/>
  <c r="N642" i="1"/>
  <c r="N643" i="1"/>
  <c r="N644" i="1"/>
  <c r="N645" i="1"/>
  <c r="N646" i="1"/>
  <c r="N647" i="1"/>
  <c r="N648" i="1"/>
  <c r="N649" i="1"/>
  <c r="N650" i="1"/>
  <c r="N651" i="1"/>
  <c r="N652" i="1"/>
  <c r="N653" i="1"/>
  <c r="N654" i="1"/>
  <c r="N655" i="1"/>
  <c r="N656" i="1"/>
  <c r="N657" i="1"/>
  <c r="N658" i="1"/>
  <c r="N659" i="1"/>
  <c r="N660" i="1"/>
  <c r="N661" i="1"/>
  <c r="N662" i="1"/>
  <c r="N663" i="1"/>
  <c r="N664" i="1"/>
  <c r="N665" i="1"/>
  <c r="N666" i="1"/>
  <c r="N667" i="1"/>
  <c r="N668" i="1"/>
  <c r="N669" i="1"/>
  <c r="N670" i="1"/>
  <c r="N671" i="1"/>
  <c r="N672" i="1"/>
  <c r="N673" i="1"/>
  <c r="N674" i="1"/>
  <c r="N675" i="1"/>
  <c r="N676" i="1"/>
  <c r="N677" i="1"/>
  <c r="N678" i="1"/>
  <c r="N679" i="1"/>
  <c r="N680" i="1"/>
  <c r="N681" i="1"/>
  <c r="N682" i="1"/>
  <c r="N683" i="1"/>
  <c r="N684" i="1"/>
  <c r="N685" i="1"/>
  <c r="N686" i="1"/>
  <c r="N687" i="1"/>
  <c r="N688" i="1"/>
  <c r="N689" i="1"/>
  <c r="N690" i="1"/>
  <c r="N691" i="1"/>
  <c r="N692" i="1"/>
  <c r="N693" i="1"/>
  <c r="N694" i="1"/>
  <c r="N695" i="1"/>
  <c r="N696" i="1"/>
  <c r="N697" i="1"/>
  <c r="N698" i="1"/>
  <c r="N699" i="1"/>
  <c r="N700" i="1"/>
  <c r="N701" i="1"/>
  <c r="N702" i="1"/>
  <c r="N703" i="1"/>
  <c r="N704" i="1"/>
  <c r="N705" i="1"/>
  <c r="N706" i="1"/>
  <c r="N707" i="1"/>
  <c r="N708" i="1"/>
  <c r="N709" i="1"/>
  <c r="N710" i="1"/>
  <c r="N711" i="1"/>
  <c r="N712" i="1"/>
  <c r="N713" i="1"/>
  <c r="N714" i="1"/>
  <c r="N715" i="1"/>
  <c r="N716" i="1"/>
  <c r="N717" i="1"/>
  <c r="N718" i="1"/>
  <c r="N719" i="1"/>
  <c r="N720" i="1"/>
  <c r="N721" i="1"/>
  <c r="N722" i="1"/>
  <c r="N723" i="1"/>
  <c r="N724" i="1"/>
  <c r="N725" i="1"/>
  <c r="N726" i="1"/>
  <c r="N727" i="1"/>
  <c r="N728" i="1"/>
  <c r="N729" i="1"/>
  <c r="N730" i="1"/>
  <c r="N731" i="1"/>
  <c r="N732" i="1"/>
  <c r="N733" i="1"/>
  <c r="N734" i="1"/>
  <c r="N735" i="1"/>
  <c r="N736" i="1"/>
  <c r="N737" i="1"/>
  <c r="N738" i="1"/>
  <c r="N739" i="1"/>
  <c r="N740" i="1"/>
  <c r="N741" i="1"/>
  <c r="N742" i="1"/>
  <c r="N743" i="1"/>
  <c r="N744" i="1"/>
  <c r="N745" i="1"/>
  <c r="N746" i="1"/>
  <c r="N747" i="1"/>
  <c r="N748" i="1"/>
  <c r="N749" i="1"/>
  <c r="N750" i="1"/>
  <c r="N751" i="1"/>
  <c r="N752" i="1"/>
  <c r="N753" i="1"/>
  <c r="N754" i="1"/>
  <c r="N755" i="1"/>
  <c r="N756" i="1"/>
  <c r="N757" i="1"/>
  <c r="N758" i="1"/>
  <c r="N759" i="1"/>
  <c r="N760" i="1"/>
  <c r="N761" i="1"/>
  <c r="N762" i="1"/>
  <c r="N763" i="1"/>
  <c r="N764" i="1"/>
  <c r="N765" i="1"/>
  <c r="N766" i="1"/>
  <c r="N767" i="1"/>
  <c r="N768" i="1"/>
  <c r="N769" i="1"/>
  <c r="N770" i="1"/>
  <c r="N771" i="1"/>
  <c r="N772" i="1"/>
  <c r="N773" i="1"/>
  <c r="N774" i="1"/>
  <c r="N775" i="1"/>
  <c r="N776" i="1"/>
  <c r="N777" i="1"/>
  <c r="N778" i="1"/>
  <c r="N779" i="1"/>
  <c r="N780" i="1"/>
  <c r="N781" i="1"/>
  <c r="N782" i="1"/>
  <c r="N783" i="1"/>
  <c r="N784" i="1"/>
  <c r="N785" i="1"/>
  <c r="N786" i="1"/>
  <c r="N787" i="1"/>
  <c r="N788" i="1"/>
  <c r="N789" i="1"/>
  <c r="N790" i="1"/>
  <c r="N791" i="1"/>
  <c r="N792" i="1"/>
  <c r="N793" i="1"/>
  <c r="N794" i="1"/>
  <c r="N795" i="1"/>
  <c r="N796" i="1"/>
  <c r="N797" i="1"/>
  <c r="N798" i="1"/>
  <c r="N799" i="1"/>
  <c r="N800" i="1"/>
  <c r="N801" i="1"/>
  <c r="N802" i="1"/>
  <c r="N803" i="1"/>
  <c r="N804" i="1"/>
  <c r="N805" i="1"/>
  <c r="N806" i="1"/>
  <c r="N807" i="1"/>
  <c r="N808" i="1"/>
  <c r="N809" i="1"/>
  <c r="N810" i="1"/>
  <c r="N811" i="1"/>
  <c r="N812" i="1"/>
  <c r="N813" i="1"/>
  <c r="N814" i="1"/>
  <c r="N815" i="1"/>
  <c r="N816" i="1"/>
  <c r="N817" i="1"/>
  <c r="N818" i="1"/>
  <c r="N819" i="1"/>
  <c r="N820" i="1"/>
  <c r="N821" i="1"/>
  <c r="N822" i="1"/>
  <c r="N823" i="1"/>
  <c r="N824" i="1"/>
  <c r="N825" i="1"/>
  <c r="N826" i="1"/>
  <c r="N827" i="1"/>
  <c r="N828" i="1"/>
  <c r="N829" i="1"/>
  <c r="N830" i="1"/>
  <c r="N831" i="1"/>
  <c r="N832" i="1"/>
  <c r="N833" i="1"/>
  <c r="N834" i="1"/>
  <c r="N835" i="1"/>
  <c r="N836" i="1"/>
  <c r="N15" i="1"/>
  <c r="N852"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N838" i="1"/>
  <c r="N839" i="1"/>
  <c r="N840" i="1"/>
  <c r="N841" i="1"/>
  <c r="N842" i="1"/>
  <c r="G15" i="1"/>
  <c r="G16" i="1"/>
  <c r="H14" i="1"/>
  <c r="G18" i="1"/>
  <c r="G19" i="1"/>
  <c r="G20" i="1"/>
  <c r="H17" i="1"/>
  <c r="G22" i="1"/>
  <c r="H21" i="1"/>
  <c r="G24" i="1"/>
  <c r="G25" i="1"/>
  <c r="H23" i="1"/>
  <c r="G27" i="1"/>
  <c r="G28" i="1"/>
  <c r="G29" i="1"/>
  <c r="H26" i="1"/>
  <c r="G31" i="1"/>
  <c r="G32" i="1"/>
  <c r="G33" i="1"/>
  <c r="H30" i="1"/>
  <c r="I13" i="1"/>
  <c r="G36" i="1"/>
  <c r="G37" i="1"/>
  <c r="G38" i="1"/>
  <c r="G39" i="1"/>
  <c r="G40" i="1"/>
  <c r="G41" i="1"/>
  <c r="H35" i="1"/>
  <c r="G43" i="1"/>
  <c r="G44" i="1"/>
  <c r="G45" i="1"/>
  <c r="G46" i="1"/>
  <c r="G47" i="1"/>
  <c r="G48" i="1"/>
  <c r="H42" i="1"/>
  <c r="G50" i="1"/>
  <c r="G51" i="1"/>
  <c r="H49" i="1"/>
  <c r="G53" i="1"/>
  <c r="H52" i="1"/>
  <c r="I34" i="1"/>
  <c r="G56" i="1"/>
  <c r="G57" i="1"/>
  <c r="G58" i="1"/>
  <c r="G59" i="1"/>
  <c r="H55" i="1"/>
  <c r="G61" i="1"/>
  <c r="G62" i="1"/>
  <c r="H60" i="1"/>
  <c r="G64" i="1"/>
  <c r="H63" i="1"/>
  <c r="I54" i="1"/>
  <c r="G67" i="1"/>
  <c r="G68" i="1"/>
  <c r="G69" i="1"/>
  <c r="H66" i="1"/>
  <c r="G71" i="1"/>
  <c r="G72" i="1"/>
  <c r="G73" i="1"/>
  <c r="H70" i="1"/>
  <c r="G75" i="1"/>
  <c r="G76" i="1"/>
  <c r="G77" i="1"/>
  <c r="H74" i="1"/>
  <c r="G79" i="1"/>
  <c r="H78" i="1"/>
  <c r="G81" i="1"/>
  <c r="G82" i="1"/>
  <c r="H80" i="1"/>
  <c r="I65" i="1"/>
  <c r="G85" i="1"/>
  <c r="G86" i="1"/>
  <c r="G87" i="1"/>
  <c r="G88" i="1"/>
  <c r="H84" i="1"/>
  <c r="I83" i="1"/>
  <c r="G91" i="1"/>
  <c r="G92" i="1"/>
  <c r="G93" i="1"/>
  <c r="H90"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H94" i="1"/>
  <c r="I89"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H148"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H176" i="1"/>
  <c r="G206" i="1"/>
  <c r="G207" i="1"/>
  <c r="G208" i="1"/>
  <c r="G209" i="1"/>
  <c r="G210" i="1"/>
  <c r="G211" i="1"/>
  <c r="G212" i="1"/>
  <c r="G213" i="1"/>
  <c r="G214" i="1"/>
  <c r="G215" i="1"/>
  <c r="G216" i="1"/>
  <c r="G217" i="1"/>
  <c r="G218" i="1"/>
  <c r="G219" i="1"/>
  <c r="G220" i="1"/>
  <c r="G221" i="1"/>
  <c r="G222" i="1"/>
  <c r="H205" i="1"/>
  <c r="G225" i="1"/>
  <c r="G226" i="1"/>
  <c r="G227" i="1"/>
  <c r="G228" i="1"/>
  <c r="G229" i="1"/>
  <c r="G230" i="1"/>
  <c r="G231" i="1"/>
  <c r="G232" i="1"/>
  <c r="G233" i="1"/>
  <c r="G234" i="1"/>
  <c r="G235" i="1"/>
  <c r="G236" i="1"/>
  <c r="H224" i="1"/>
  <c r="G238" i="1"/>
  <c r="G239" i="1"/>
  <c r="G240" i="1"/>
  <c r="G241" i="1"/>
  <c r="H237" i="1"/>
  <c r="G244" i="1"/>
  <c r="G245" i="1"/>
  <c r="G246" i="1"/>
  <c r="G247" i="1"/>
  <c r="G248" i="1"/>
  <c r="G249" i="1"/>
  <c r="G250" i="1"/>
  <c r="G251" i="1"/>
  <c r="G252" i="1"/>
  <c r="G253" i="1"/>
  <c r="G254" i="1"/>
  <c r="G255" i="1"/>
  <c r="G256" i="1"/>
  <c r="G257" i="1"/>
  <c r="G258" i="1"/>
  <c r="G259" i="1"/>
  <c r="G260" i="1"/>
  <c r="G261" i="1"/>
  <c r="G262" i="1"/>
  <c r="G263" i="1"/>
  <c r="G264" i="1"/>
  <c r="G265" i="1"/>
  <c r="G266" i="1"/>
  <c r="H243" i="1"/>
  <c r="G268" i="1"/>
  <c r="G269" i="1"/>
  <c r="G270" i="1"/>
  <c r="G271" i="1"/>
  <c r="G272" i="1"/>
  <c r="G273" i="1"/>
  <c r="G274" i="1"/>
  <c r="G275" i="1"/>
  <c r="G276" i="1"/>
  <c r="G277" i="1"/>
  <c r="G278" i="1"/>
  <c r="G279" i="1"/>
  <c r="G280" i="1"/>
  <c r="G281" i="1"/>
  <c r="H267" i="1"/>
  <c r="I147" i="1"/>
  <c r="G284" i="1"/>
  <c r="G285" i="1"/>
  <c r="G286" i="1"/>
  <c r="G287" i="1"/>
  <c r="G288" i="1"/>
  <c r="G289" i="1"/>
  <c r="G290" i="1"/>
  <c r="G291" i="1"/>
  <c r="G292" i="1"/>
  <c r="G293" i="1"/>
  <c r="G294" i="1"/>
  <c r="H283" i="1"/>
  <c r="G296" i="1"/>
  <c r="G297" i="1"/>
  <c r="G298" i="1"/>
  <c r="G299" i="1"/>
  <c r="G300" i="1"/>
  <c r="G301" i="1"/>
  <c r="G302" i="1"/>
  <c r="G303" i="1"/>
  <c r="H295"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H304"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H350"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H378" i="1"/>
  <c r="G407" i="1"/>
  <c r="G408" i="1"/>
  <c r="G409" i="1"/>
  <c r="G410" i="1"/>
  <c r="G411" i="1"/>
  <c r="G412" i="1"/>
  <c r="G413" i="1"/>
  <c r="G414" i="1"/>
  <c r="G415" i="1"/>
  <c r="G416" i="1"/>
  <c r="H406"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H417"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H468"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H514" i="1"/>
  <c r="G605" i="1"/>
  <c r="G606" i="1"/>
  <c r="G607" i="1"/>
  <c r="G608" i="1"/>
  <c r="G609" i="1"/>
  <c r="G610" i="1"/>
  <c r="G611" i="1"/>
  <c r="G612" i="1"/>
  <c r="G613" i="1"/>
  <c r="G614" i="1"/>
  <c r="G615" i="1"/>
  <c r="G616" i="1"/>
  <c r="G617" i="1"/>
  <c r="H604" i="1"/>
  <c r="G619" i="1"/>
  <c r="G620" i="1"/>
  <c r="G621" i="1"/>
  <c r="G622" i="1"/>
  <c r="H618" i="1"/>
  <c r="I282" i="1"/>
  <c r="G625" i="1"/>
  <c r="G626" i="1"/>
  <c r="G627" i="1"/>
  <c r="G628" i="1"/>
  <c r="H624" i="1"/>
  <c r="I623" i="1"/>
  <c r="G631" i="1"/>
  <c r="G632" i="1"/>
  <c r="G633" i="1"/>
  <c r="H630" i="1"/>
  <c r="G635" i="1"/>
  <c r="G636" i="1"/>
  <c r="G637" i="1"/>
  <c r="G638" i="1"/>
  <c r="G639" i="1"/>
  <c r="G640" i="1"/>
  <c r="G641" i="1"/>
  <c r="G642" i="1"/>
  <c r="G643" i="1"/>
  <c r="G644" i="1"/>
  <c r="G645" i="1"/>
  <c r="H634" i="1"/>
  <c r="G647" i="1"/>
  <c r="G648" i="1"/>
  <c r="H646" i="1"/>
  <c r="G650" i="1"/>
  <c r="G651" i="1"/>
  <c r="H649" i="1"/>
  <c r="I629" i="1"/>
  <c r="G654" i="1"/>
  <c r="G655" i="1"/>
  <c r="G656" i="1"/>
  <c r="G657" i="1"/>
  <c r="G658" i="1"/>
  <c r="G659" i="1"/>
  <c r="H653" i="1"/>
  <c r="I652"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H661" i="1"/>
  <c r="G733" i="1"/>
  <c r="G734" i="1"/>
  <c r="G735" i="1"/>
  <c r="G736" i="1"/>
  <c r="G737" i="1"/>
  <c r="G738" i="1"/>
  <c r="G739" i="1"/>
  <c r="G740" i="1"/>
  <c r="G741" i="1"/>
  <c r="G742" i="1"/>
  <c r="G743" i="1"/>
  <c r="G744" i="1"/>
  <c r="H732" i="1"/>
  <c r="I660" i="1"/>
  <c r="G747" i="1"/>
  <c r="H746" i="1"/>
  <c r="I745"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H749" i="1"/>
  <c r="I748" i="1"/>
  <c r="G777" i="1"/>
  <c r="G778" i="1"/>
  <c r="G779" i="1"/>
  <c r="H776" i="1"/>
  <c r="I775" i="1"/>
  <c r="G782" i="1"/>
  <c r="G783" i="1"/>
  <c r="G784" i="1"/>
  <c r="H781" i="1"/>
  <c r="I780" i="1"/>
  <c r="G787" i="1"/>
  <c r="G788" i="1"/>
  <c r="H786" i="1"/>
  <c r="I785" i="1"/>
  <c r="G791" i="1"/>
  <c r="G792" i="1"/>
  <c r="G793" i="1"/>
  <c r="G794" i="1"/>
  <c r="G795" i="1"/>
  <c r="G796" i="1"/>
  <c r="G797" i="1"/>
  <c r="G798" i="1"/>
  <c r="G799" i="1"/>
  <c r="G800" i="1"/>
  <c r="G801" i="1"/>
  <c r="G802" i="1"/>
  <c r="G803" i="1"/>
  <c r="G804" i="1"/>
  <c r="G805" i="1"/>
  <c r="H790" i="1"/>
  <c r="I789" i="1"/>
  <c r="G808" i="1"/>
  <c r="G809" i="1"/>
  <c r="G810" i="1"/>
  <c r="G811" i="1"/>
  <c r="G812" i="1"/>
  <c r="G813" i="1"/>
  <c r="G814" i="1"/>
  <c r="G815" i="1"/>
  <c r="G816" i="1"/>
  <c r="G817" i="1"/>
  <c r="H807" i="1"/>
  <c r="I806" i="1"/>
  <c r="G820" i="1"/>
  <c r="G821" i="1"/>
  <c r="G822" i="1"/>
  <c r="G823" i="1"/>
  <c r="G824" i="1"/>
  <c r="G825" i="1"/>
  <c r="G826" i="1"/>
  <c r="G827" i="1"/>
  <c r="G828" i="1"/>
  <c r="H819" i="1"/>
  <c r="G830" i="1"/>
  <c r="G831" i="1"/>
  <c r="G832" i="1"/>
  <c r="G833" i="1"/>
  <c r="G834" i="1"/>
  <c r="H829" i="1"/>
  <c r="G836" i="1"/>
  <c r="H835" i="1"/>
  <c r="I818" i="1"/>
  <c r="I838" i="1"/>
  <c r="I839" i="1"/>
  <c r="I840" i="1"/>
  <c r="I841" i="1"/>
  <c r="I842" i="1"/>
  <c r="O842" i="1"/>
  <c r="O838" i="1"/>
  <c r="N843" i="1"/>
  <c r="N85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844" i="1"/>
  <c r="N856" i="1"/>
  <c r="N855" i="1"/>
  <c r="M848" i="1"/>
  <c r="M849" i="1"/>
  <c r="M850" i="1"/>
  <c r="M851" i="1"/>
  <c r="M842" i="1"/>
  <c r="H842" i="1"/>
  <c r="G846" i="1"/>
  <c r="H846" i="1"/>
  <c r="I846" i="1"/>
  <c r="K65" i="1"/>
  <c r="K818" i="1"/>
  <c r="K54" i="1"/>
  <c r="K806" i="1"/>
  <c r="K745" i="1"/>
  <c r="K629" i="1"/>
  <c r="K789" i="1"/>
  <c r="K83" i="1"/>
  <c r="K660" i="1"/>
  <c r="K652" i="1"/>
  <c r="K780" i="1"/>
  <c r="K748" i="1"/>
  <c r="K623" i="1"/>
  <c r="K775" i="1"/>
  <c r="K13" i="1"/>
  <c r="K147" i="1"/>
  <c r="K785" i="1"/>
  <c r="K282" i="1"/>
  <c r="K34" i="1"/>
  <c r="K89" i="1"/>
  <c r="K838" i="1"/>
  <c r="I843" i="1"/>
</calcChain>
</file>

<file path=xl/sharedStrings.xml><?xml version="1.0" encoding="utf-8"?>
<sst xmlns="http://schemas.openxmlformats.org/spreadsheetml/2006/main" count="4783" uniqueCount="1653">
  <si>
    <t>ALCALDÍA MAYOR DE BOGOTÁ D.C.</t>
  </si>
  <si>
    <t>SECRETARÍA DE EDUCACIÓN DISTRITAL</t>
  </si>
  <si>
    <t>DESCRIPCIÓN</t>
  </si>
  <si>
    <t>UN</t>
  </si>
  <si>
    <t>CANTIDAD</t>
  </si>
  <si>
    <t>PRELIMINARES</t>
  </si>
  <si>
    <t>OBRAS PRELIMINARES</t>
  </si>
  <si>
    <t>M2</t>
  </si>
  <si>
    <t>ML</t>
  </si>
  <si>
    <t>LOCALIZACIÓN Y REPLANTEO TOPOGRÁFICO</t>
  </si>
  <si>
    <t>NIVELACIÓN DE TERRENO NATURAL</t>
  </si>
  <si>
    <t>1.2</t>
  </si>
  <si>
    <t>INSTALACIÓN SERVICIOS PROVISIONALES</t>
  </si>
  <si>
    <t>INSTALACIÓN PROVISIONAL DE REDES DE ACUEDUCTO Y ALCANTARILLADO</t>
  </si>
  <si>
    <t>INSTALACIÓN PROVISIONAL DE REDES DE ENERGÍA ELÉCTRICA</t>
  </si>
  <si>
    <t>1.2.3</t>
  </si>
  <si>
    <t>INSTALACIÓN PROVISIONAL DE RED TELEFONICA</t>
  </si>
  <si>
    <t>1.3</t>
  </si>
  <si>
    <t>DEMOLICIÓNES - DESMONTES - RETIROS</t>
  </si>
  <si>
    <t>1.3.1</t>
  </si>
  <si>
    <t>DEMOLICIÓN DE CONSTRUCCIÓNES EXISTENTES (INC. RETIRO DE SOBR.)</t>
  </si>
  <si>
    <t>1.4</t>
  </si>
  <si>
    <t>VARIOS - PRELIMINARES</t>
  </si>
  <si>
    <t>1.4.1</t>
  </si>
  <si>
    <t>DESMONTE CANCHA MULTIPLE (INC. RETIRO DE SOBR.)</t>
  </si>
  <si>
    <t>RETIRO DE SOBRANTES CARGUE TRANSPORTE Y DISPOSICIÓN FINAL DE ESCOMBROS A SITIO AUTORIZADO</t>
  </si>
  <si>
    <t>M3</t>
  </si>
  <si>
    <t>CIMENTACIÓN</t>
  </si>
  <si>
    <t>2.1</t>
  </si>
  <si>
    <t>EXCAVACIÓNES, RELLENOS Y REEMPLAZOS</t>
  </si>
  <si>
    <t>2.1.1</t>
  </si>
  <si>
    <t xml:space="preserve">EXCAVACIÓN MANUAL EN MATERIAL COMÚN (incluye cargue y retiro) </t>
  </si>
  <si>
    <t>2.1.2</t>
  </si>
  <si>
    <t>EXCAVACIÓN MECÁNICA (INC. CARGUE, TRANSPORTE Y DISPOSICIÓN FINAL)</t>
  </si>
  <si>
    <t>2.1.3</t>
  </si>
  <si>
    <t>RELLENO MATERIAL GRANULAR TIPO AFIRMADO (SEGÚN INVIAS 311-13) 95%</t>
  </si>
  <si>
    <t>2.1.4</t>
  </si>
  <si>
    <t xml:space="preserve">RELLENO EN RECEBO COMÚN (Suministro, Extendido, Humedecimiento y Compactación)  </t>
  </si>
  <si>
    <t>2.1.5</t>
  </si>
  <si>
    <t>RELLENOS COMPACTOS EN MATERIAL SELECCIONADO PROVENIENTE DE LA EXCAVACIÓN (INC. MANIPULACIÓN, TRASIEGO E INSTALACIÓN)</t>
  </si>
  <si>
    <t>2.1.6</t>
  </si>
  <si>
    <t>EXCAVACIÓN PILOTES d=0,60m h=16,0m</t>
  </si>
  <si>
    <t>2.2</t>
  </si>
  <si>
    <t>CONCRETOS PARA CIMENTACIÓN</t>
  </si>
  <si>
    <t>2.2.1</t>
  </si>
  <si>
    <t>CONCRETO 2500 PSI PARA SOLADOS</t>
  </si>
  <si>
    <t>2.2.2</t>
  </si>
  <si>
    <t>CONCRETO PARA VIGAS DE CIMENTACIÓN 4500 PSI</t>
  </si>
  <si>
    <t>2.2.3</t>
  </si>
  <si>
    <t>CONCRETO PARA ZAPATAS 4500 PSI</t>
  </si>
  <si>
    <t>2.2.4</t>
  </si>
  <si>
    <t>PLACA CONTRAPISO DE 15 cm - CONCRETO 4500 PSI</t>
  </si>
  <si>
    <t>2.2.5</t>
  </si>
  <si>
    <t>CONCRETO PARA PILOTES 4500 PSI</t>
  </si>
  <si>
    <t>2.2.6</t>
  </si>
  <si>
    <t>CONCRETO DADOS 4500 PSI</t>
  </si>
  <si>
    <t>2.3</t>
  </si>
  <si>
    <t>ACERO DE REFUERZO PARA CIMENTACIÓN - ESTRUCTURA - MAMPOSTERÍA Y OTROS</t>
  </si>
  <si>
    <t>2.3.1</t>
  </si>
  <si>
    <t>ACERO DE REFUERZO 60000 PSI</t>
  </si>
  <si>
    <t>KG</t>
  </si>
  <si>
    <t>2.3.2</t>
  </si>
  <si>
    <t>PROCESO ACERO DE REFUERZO PARA PILOTES PRE-EXCAVADOS</t>
  </si>
  <si>
    <t>2.4</t>
  </si>
  <si>
    <t>VARIOS - CIMENTACIÓN</t>
  </si>
  <si>
    <t>2.4.1</t>
  </si>
  <si>
    <t>DEMOLICIÓN CABEZAS PILOTES</t>
  </si>
  <si>
    <t>EXCAVACIONES Y RELLENOS</t>
  </si>
  <si>
    <t>3.1</t>
  </si>
  <si>
    <t>3.1.1</t>
  </si>
  <si>
    <t>EXCAVACIÓN MANUAL (INCLUYE RETIRO)</t>
  </si>
  <si>
    <t>3.1.2</t>
  </si>
  <si>
    <t>RELLENO ARENA DE PEÑA</t>
  </si>
  <si>
    <t>3.1.3</t>
  </si>
  <si>
    <t>RELLENO CON MATERIAL SELECCIONADO PROCEDENTE DE LA EXCAVACIÓN</t>
  </si>
  <si>
    <t>3.1.4</t>
  </si>
  <si>
    <t xml:space="preserve">RETIRO DE SOBRANTES </t>
  </si>
  <si>
    <t>3.2</t>
  </si>
  <si>
    <t xml:space="preserve">CUNETAS EXCAVACIONES Y RETIROS </t>
  </si>
  <si>
    <t>3.2.1</t>
  </si>
  <si>
    <t>EXCAVACION PARA CARCAMOS Y CUNETAS</t>
  </si>
  <si>
    <t>3.2.2</t>
  </si>
  <si>
    <t>RETIRO O DISPOSICION DE SOBRANTES</t>
  </si>
  <si>
    <t>3.3</t>
  </si>
  <si>
    <t xml:space="preserve">CONFORMACION CARCAMOS, CUNETAS </t>
  </si>
  <si>
    <t>3.3.1</t>
  </si>
  <si>
    <t>CUNETA TIPO 1</t>
  </si>
  <si>
    <t>ESTRUCTURA</t>
  </si>
  <si>
    <t>4.1</t>
  </si>
  <si>
    <t>ELEMENTOS VERTICALES EN CONCRETO</t>
  </si>
  <si>
    <t>4.1.1</t>
  </si>
  <si>
    <t>CONCRETO PARA COLUMNAS 4500 PSI</t>
  </si>
  <si>
    <t>4.1.2</t>
  </si>
  <si>
    <t>CONCRETO PARA COLUMNAS CIRCULARES U OVALADAS 4500 PSI CON FORMALETA EN LISTON AMARILLO Y BORDES ACHAFLANADOS</t>
  </si>
  <si>
    <t>4.1.3</t>
  </si>
  <si>
    <t>CONCRETO PARA MUROS 4500 PSI</t>
  </si>
  <si>
    <t>4.2</t>
  </si>
  <si>
    <t>ELEMENTOS HORIZONTALES EN CONCRETO</t>
  </si>
  <si>
    <t>4.2.1</t>
  </si>
  <si>
    <t>CONCRETO PARA VIGAS AÉREAS 4500 PSI</t>
  </si>
  <si>
    <t>4.2.2</t>
  </si>
  <si>
    <t>CONCRETO PARA VIGAS CANALES 4500 PSI</t>
  </si>
  <si>
    <t>4.2.3</t>
  </si>
  <si>
    <t>DADO DE NIVELACIÓN EN CONCRETO 3000 PSI 15*20 CADA 1 METRO ENTRE EJES</t>
  </si>
  <si>
    <t>4.3</t>
  </si>
  <si>
    <t>LOSAS DE ENTREPISO EN CONCRETO</t>
  </si>
  <si>
    <t>4.3.1</t>
  </si>
  <si>
    <t>CONCRETO PLACA DE ENTREPISO 4500 PSI</t>
  </si>
  <si>
    <t>4.3.2</t>
  </si>
  <si>
    <t>LOSA MACIZA ENTREPISO H = 15 cm - CONCRETO 4500 PSI</t>
  </si>
  <si>
    <t>4.3.3</t>
  </si>
  <si>
    <t>RAMPA - LOSA MACIZA CONCRETO 4500 PSI - H = 15 cm</t>
  </si>
  <si>
    <t>4.4</t>
  </si>
  <si>
    <t>ELEMENTOS VARIOS EN CONCRETO</t>
  </si>
  <si>
    <t>4.4.1</t>
  </si>
  <si>
    <t>CONCRETO PARA ESCALERAS 4500 PSI</t>
  </si>
  <si>
    <t>4.5</t>
  </si>
  <si>
    <t>ACERO DE REFUERZO - ESTRUCTURA</t>
  </si>
  <si>
    <t>4.5.1</t>
  </si>
  <si>
    <t>4.5.2</t>
  </si>
  <si>
    <t>MALLA ELECTROSOLDADA TIPO ESTANDAR</t>
  </si>
  <si>
    <t>MAMPOSTERÍA</t>
  </si>
  <si>
    <t>MAMPOSTERÍA EN LADRILLO TOLETE Y HUECO</t>
  </si>
  <si>
    <t>5.1.1</t>
  </si>
  <si>
    <t>MURO EN LADRILLO TOLETE PRENSADO e = 25CM</t>
  </si>
  <si>
    <t>5.1.2</t>
  </si>
  <si>
    <t>CORTE LADRILLO</t>
  </si>
  <si>
    <t>5.1.3</t>
  </si>
  <si>
    <t>MURO EN BLOQUE No. 5  E=15 cm</t>
  </si>
  <si>
    <t>5.1.4</t>
  </si>
  <si>
    <t>PREFABRICADOS EN CONCRETO Y OTROS</t>
  </si>
  <si>
    <t>6.1</t>
  </si>
  <si>
    <t>ELEMENTOS PREFABRICADOS EN CONCRETO</t>
  </si>
  <si>
    <t>6.1.1</t>
  </si>
  <si>
    <t>DINTEL SUPERIOR EN CONCRETO FC= 3000 PSI, PARA AMARRE DE MURO. FORMALETA TABLERO LISO AGLOMERADO</t>
  </si>
  <si>
    <t>6.1.2</t>
  </si>
  <si>
    <t>DINTEL INFERIOR EN CONCRETO FC= 3000 PSI, PARA ARRANQUE DE MURO. FORMALETA TABLERO LISO AGLOMERADO</t>
  </si>
  <si>
    <t>6.1.3</t>
  </si>
  <si>
    <t>ALBARDILLA LISA PREFABRICADA EN CONCRETO CON GOTERÓN</t>
  </si>
  <si>
    <t>PANELES SANDWICH G.R.C. (CONCRETO REFORZADO CON FIBRA DE VIDRIO), PANELES PREFABRICADOS AUTOPORTANTES CON UN ESPESOR DE 11 CM COMPUESTOS POR DOS CÁSCARAS DE G.R.C. Y UN ALMA CENTRAL DE POLIESTIRENO EXPANDIDO, SE INCORPORAN EN FÁBRICA LOS RAÍLES, CASQUILLOS, BULONES Y ELEMENTOS METÁLICOS SOBRE NERVIOS DE G.R.C. PARA SU MANIPULACIÓN Y COLOCACIÓN EN OBRA, ACABADO EXTERIOR EN PINTURA DE SILICATO</t>
  </si>
  <si>
    <t>6.2.1</t>
  </si>
  <si>
    <t>PA01 (1.5x3 m)</t>
  </si>
  <si>
    <t>6.2.2</t>
  </si>
  <si>
    <t>PA01* (1.5x3 m)</t>
  </si>
  <si>
    <t>6.2.3</t>
  </si>
  <si>
    <t>PA02 (1.5x0.64 m)</t>
  </si>
  <si>
    <t>6.2.4</t>
  </si>
  <si>
    <t>PA02* (1.5x3 m)</t>
  </si>
  <si>
    <t>6.2.5</t>
  </si>
  <si>
    <t>PA03 (1.5x2.84 m)</t>
  </si>
  <si>
    <t>6.2.6</t>
  </si>
  <si>
    <t>PA03* (1.5x3 m)</t>
  </si>
  <si>
    <t>6.2.7</t>
  </si>
  <si>
    <t>PA04 (1.5x2.24 m)</t>
  </si>
  <si>
    <t>6.2.8</t>
  </si>
  <si>
    <t>PA04* (1.5x3 m)</t>
  </si>
  <si>
    <t>6.2.9</t>
  </si>
  <si>
    <t>PA05 (1.5x2.37 m)</t>
  </si>
  <si>
    <t>6.2.10</t>
  </si>
  <si>
    <t>PA05* (1.5x3 m)</t>
  </si>
  <si>
    <t>6.2.11</t>
  </si>
  <si>
    <t>PA06 (1.5x3.21 m)</t>
  </si>
  <si>
    <t>6.2.12</t>
  </si>
  <si>
    <t>PA06* (1.5x3 m)</t>
  </si>
  <si>
    <t>6.2.13</t>
  </si>
  <si>
    <t>PA07 (1.5x0.85 m)</t>
  </si>
  <si>
    <t>6.2.14</t>
  </si>
  <si>
    <t>PA08 (1.5x2.37 m)</t>
  </si>
  <si>
    <t>6.2.15</t>
  </si>
  <si>
    <t>PA09 (1.61x2.84 m)</t>
  </si>
  <si>
    <t>6.2.16</t>
  </si>
  <si>
    <t>PA10 (1.61x3 m)</t>
  </si>
  <si>
    <t>6.2.17</t>
  </si>
  <si>
    <t>PA11 (0.69x3 m)</t>
  </si>
  <si>
    <t>6.2.18</t>
  </si>
  <si>
    <t>PA11* (0.69x3 m)</t>
  </si>
  <si>
    <t>6.2.19</t>
  </si>
  <si>
    <t>PA12 (1.16x0.85 m)</t>
  </si>
  <si>
    <t>6.2.20</t>
  </si>
  <si>
    <t>PA13 (1.61x0.85 m)</t>
  </si>
  <si>
    <t>6.2.21</t>
  </si>
  <si>
    <t>PA14 (0.64x0.69 m)</t>
  </si>
  <si>
    <t>6.2.22</t>
  </si>
  <si>
    <t>PA15 (0.64x0.97 m)</t>
  </si>
  <si>
    <t>6.2.23</t>
  </si>
  <si>
    <t>PA16 (0.64x0.42 m)</t>
  </si>
  <si>
    <t>6.2.24</t>
  </si>
  <si>
    <t>PA17 (1.5x2.58+1.36x0.63 m)</t>
  </si>
  <si>
    <t>6.2.25</t>
  </si>
  <si>
    <t>PA17* (1.5x2.58+1.36x0.63 m)</t>
  </si>
  <si>
    <t>6.2.26</t>
  </si>
  <si>
    <t>PA18 (2.09x0.64 m)</t>
  </si>
  <si>
    <t>6.2.27</t>
  </si>
  <si>
    <t>PA19 (2.09x3-1.58x1.66 m)</t>
  </si>
  <si>
    <t>6.2.28</t>
  </si>
  <si>
    <t>PA20 (2.37x2.09 m)</t>
  </si>
  <si>
    <t>6.2.29</t>
  </si>
  <si>
    <t>PA21 (2.39x0.67 m)</t>
  </si>
  <si>
    <t>6.2.30</t>
  </si>
  <si>
    <t>PA21* (2.39x0.67 m)</t>
  </si>
  <si>
    <t>6.2.31</t>
  </si>
  <si>
    <t>PA22 (2.37x1.5+0.63x0.49)</t>
  </si>
  <si>
    <t>6.2.32</t>
  </si>
  <si>
    <t>PA23 (0.84x1.34 m)</t>
  </si>
  <si>
    <t>6.2.33</t>
  </si>
  <si>
    <t>PA24 (1.34x3.01 m)</t>
  </si>
  <si>
    <t>6.2.34</t>
  </si>
  <si>
    <t>PA25 (1.34x2.84 m)</t>
  </si>
  <si>
    <t>6.2.35</t>
  </si>
  <si>
    <t>PA26 (2.24x1.34 m)</t>
  </si>
  <si>
    <t>6.2.36</t>
  </si>
  <si>
    <t>PA27 (1.61x3.21 m)</t>
  </si>
  <si>
    <t>6.2.37</t>
  </si>
  <si>
    <t>PA28 (1.61x0.64 m)</t>
  </si>
  <si>
    <t>6.2.38</t>
  </si>
  <si>
    <t>PA29 (1.34x2.37 m)</t>
  </si>
  <si>
    <t>6.2.39</t>
  </si>
  <si>
    <t>PA30 (0.64x2.42 m)</t>
  </si>
  <si>
    <t>6.2.40</t>
  </si>
  <si>
    <t>PA31 (0.42x3.21 m)</t>
  </si>
  <si>
    <t>6.2.41</t>
  </si>
  <si>
    <t>PA32 (1.72x0.85 m)</t>
  </si>
  <si>
    <t>6.2.42</t>
  </si>
  <si>
    <t>PA33 (1.72x2.84 m)</t>
  </si>
  <si>
    <t>6.2.43</t>
  </si>
  <si>
    <t>PA34 (1.72x3 m)</t>
  </si>
  <si>
    <t>6.2.44</t>
  </si>
  <si>
    <t>PA35 (0.65x0.84 m)</t>
  </si>
  <si>
    <t>6.2.45</t>
  </si>
  <si>
    <t>PA36 (1.65x2.84 m)</t>
  </si>
  <si>
    <t>6.2.46</t>
  </si>
  <si>
    <t>PA37 (1.55x3 m)</t>
  </si>
  <si>
    <t>6.2.47</t>
  </si>
  <si>
    <t>PA38 (0.64x0.84 m)</t>
  </si>
  <si>
    <t>6.2.48</t>
  </si>
  <si>
    <t>PA39 (0.84x3.21 m)</t>
  </si>
  <si>
    <t>6.2.49</t>
  </si>
  <si>
    <t>PA39* (0.84x3.21 m)</t>
  </si>
  <si>
    <t>6.2.50</t>
  </si>
  <si>
    <t>PA40 (0.84x2.84 m)</t>
  </si>
  <si>
    <t>6.2.51</t>
  </si>
  <si>
    <t>PA40* (0.84x2.84 m)</t>
  </si>
  <si>
    <t>6.2.52</t>
  </si>
  <si>
    <t>PA41* (0.84x3 m)</t>
  </si>
  <si>
    <t>INSTALACIONES HIDRAULICAS</t>
  </si>
  <si>
    <t>7.1</t>
  </si>
  <si>
    <t xml:space="preserve"> RED DE SUMINISTRO (Incluye agua Potable y Agua Reutilizada de lluvia)</t>
  </si>
  <si>
    <t>7.1.1</t>
  </si>
  <si>
    <t>TUBERIA PVCP RDE 21 DE 1" INCLUYE ACCESORIOS</t>
  </si>
  <si>
    <t>7.1.2</t>
  </si>
  <si>
    <t>TUBERIA PVCP RDE 21 DE 1 ¼ " INCLUYE ACCESORIOS</t>
  </si>
  <si>
    <t>7.1.3</t>
  </si>
  <si>
    <t>TUBERIA PVCP RDE 21 DE 1 ½ " INCLUYE ACCESORIOS</t>
  </si>
  <si>
    <t>7.1.4</t>
  </si>
  <si>
    <t>TUBERIA PVCP RDE 21 DE 2 " AGUA FRIA RED DE SUMINISTRO INCLUYE ACCESORIOS</t>
  </si>
  <si>
    <t>7.1.5</t>
  </si>
  <si>
    <t>TUBERIA PVC-P RDE 21 Ø 3" AGUA FRIA RED DE SUMINISTRO INCLUYE INSTALACION Y ACCESORIOS</t>
  </si>
  <si>
    <t>7.1.6</t>
  </si>
  <si>
    <t>PUNTO AGUA FRIA Ø 1/2" PVC-P INCLUYE ACCESORIOS DE INSTALACION</t>
  </si>
  <si>
    <t>7.1.7</t>
  </si>
  <si>
    <t>PUNTO AGUA FRIA Ø 3/4" PVC-P INCLUYE ACCESORIOS DE INSTALACION</t>
  </si>
  <si>
    <t>7.1.8</t>
  </si>
  <si>
    <t>PUNTO AGUA FRIA Ø 1 1/4" PVC-P INCLUYE ACCESORIOS DE INSTALACION</t>
  </si>
  <si>
    <t>7.1.9</t>
  </si>
  <si>
    <t>REGISTRO RED WHITE Ø 1/2" INCLUYE ACCESORIOS Y TAPA PLASTICA DE REGISTRO DE 10X10 CM</t>
  </si>
  <si>
    <t>7.1.10</t>
  </si>
  <si>
    <t>REGISTRO RED WHITE Ø 3/4" INCLUYE ACCESORIOS Y CAJA DE REGISTRO 10X10 CM</t>
  </si>
  <si>
    <t>7.1.11</t>
  </si>
  <si>
    <t>REGISTRO RED WHITE Ø 1" INCLUYE UNIVERSAL Y CAJA DE REGISTRO DE 20X20 CCM</t>
  </si>
  <si>
    <t>7.1.12</t>
  </si>
  <si>
    <t>REGISTRO RED WHITE Ø 1 1/4 INCLUYE UNIVERSAL Y CAJA DE REGISTRO DE 20X20 CM</t>
  </si>
  <si>
    <t>7.1.13</t>
  </si>
  <si>
    <t>REGISTRO RED WHITE Ø 1 1/2" INCLUYE UNIVERSAL Y CAJA E REGISTRO DE 20X20 CM</t>
  </si>
  <si>
    <t>7.1.14</t>
  </si>
  <si>
    <t>SUMINISTRO , INSTALACION Y PUESTA EN FUNCIONAMIENTO DE CALENTADOR MONOPUNTO ELÉCTRICO 505 L</t>
  </si>
  <si>
    <t>7.1.15</t>
  </si>
  <si>
    <t>SUMINISTRO E INSTALACIÓN TUBERIA  PVC-P RDE 9 1/2" AGUA FRIA- RED DE SUMINISTRO INCLUYE INSTALACION Y ACCESORIOS</t>
  </si>
  <si>
    <t>7.1.16</t>
  </si>
  <si>
    <t>SUMINISTRO E INSTALACIÓN TUBERIA  PVC-P RDE 21 3/4" AGUA FRIA- RED DE SUMINISTRO INCLUYE INSTALACION Y ACCESORIOS</t>
  </si>
  <si>
    <t>7.1.17</t>
  </si>
  <si>
    <t>REGISTRO RED WHITE 2" INCLUYE UNIVERSAL Y CAJA DE REGISTRO 20 X 20 CM</t>
  </si>
  <si>
    <t>7.1.18</t>
  </si>
  <si>
    <t>REGISTRO RED WHITE 2 1/2" INCLUYE UNIVERSAL Y CAJA DE REGISTRO 20 X 20 CM</t>
  </si>
  <si>
    <t>7.1.19</t>
  </si>
  <si>
    <t xml:space="preserve">SUMINISTRO E INSTALACIÓN DE MACROMEDIDOR SEGUN NORMA EAAB DE 2" </t>
  </si>
  <si>
    <t>7.1.20</t>
  </si>
  <si>
    <t>SUMINISTRO E INSTALACIÓN CHEQUE ROSCADO RED WHITE 2" INCLUYE UNIVERSAL</t>
  </si>
  <si>
    <t>7.1.21</t>
  </si>
  <si>
    <t>SUMINISTRO E INSTALACIÓN AMORTIGUADOR DE GOLPE DE ARIETE Ø 1/2"</t>
  </si>
  <si>
    <t>7.1.22</t>
  </si>
  <si>
    <t>SUMINISTRO E INSTALACIÓN VÁLVULA VENTOSA Ø 2"</t>
  </si>
  <si>
    <t>7.1.23</t>
  </si>
  <si>
    <t>SUMINISTRO E INSTALACIÓN PASAMURO TANQUE Ø 1"</t>
  </si>
  <si>
    <t>7.1.24</t>
  </si>
  <si>
    <t>SUMINISTRO E INSTALACIÓN PASAMURO TANQUE Ø 2"</t>
  </si>
  <si>
    <t>7.1.25</t>
  </si>
  <si>
    <t>SUMINISTRO E INSTALACIÓN PASAMURO TANQUE Ø 3"</t>
  </si>
  <si>
    <t>7.1.26</t>
  </si>
  <si>
    <t>SUMINISTRO E INSTALACIÓN PASAMURO TANQUE Ø 6"</t>
  </si>
  <si>
    <t>7.1.27</t>
  </si>
  <si>
    <t>SUMINISTRO E INSTALACIÓN FILTRO TIPO Y EN HIERRO DUCTIL Ø 3"</t>
  </si>
  <si>
    <t>7.2</t>
  </si>
  <si>
    <t xml:space="preserve"> RED DE AGUAS RESIDUALES</t>
  </si>
  <si>
    <t>7.2.1</t>
  </si>
  <si>
    <t>TUBERIA PVC-S 2" ENTERRADA INCLUYE INSTALACION Y ACCESORIOS</t>
  </si>
  <si>
    <t>7.2.2</t>
  </si>
  <si>
    <t>TUBERIA PVC-S 3" ENTERRADA INCLUYE INSTALACION Y ACCESORIOS</t>
  </si>
  <si>
    <t>7.2.3</t>
  </si>
  <si>
    <t>TUBERIA PVC-S 4"  ENTERRADA INCLUYE INSTALACION Y ACCESORIOS</t>
  </si>
  <si>
    <t>7.2.4</t>
  </si>
  <si>
    <t>TUBERIA PVC-L 2" REVENTILACION ENTERRADA INCLUYE INSTALACION Y ACCESORIOS</t>
  </si>
  <si>
    <t>7.2.5</t>
  </si>
  <si>
    <t>TUBERIA PVC-S 2" DESCOLGADA INCLUYE INSTALACION Y ACCESORIOS</t>
  </si>
  <si>
    <t>7.2.6</t>
  </si>
  <si>
    <t>TUBERIA PVC-S 3" DESCOLGADA INCLUYE INSTALACION Y ACCESORIOS</t>
  </si>
  <si>
    <t>7.2.7</t>
  </si>
  <si>
    <t>TUBERIA PVC-S 4" DESCOLGADA INCLUYE INSTALACION Y ACCESORIOS</t>
  </si>
  <si>
    <t>7.2.8</t>
  </si>
  <si>
    <t>TUBERIA PVC-L 2" REVENTILACION DESCOLGADA INCLUYE INSTALACION Y ACCESORIOS</t>
  </si>
  <si>
    <t>7.2.9</t>
  </si>
  <si>
    <t>TUBERIA PVC-L 4" VENTILACION DESCOLGADA INCLUYE INSTALACION Y ACCESORIOS</t>
  </si>
  <si>
    <t>7.2.10</t>
  </si>
  <si>
    <t>TUBERIA ALCANTARILLADO 110MM TIPO NOVAFORT O EQUIVALENTE INCLUYE RELLENO INICIAL Y LATERAL CON BASE GRANULAR FINA. NORMA</t>
  </si>
  <si>
    <t>7.2.11</t>
  </si>
  <si>
    <t>TUBERIA ALCANTARILLADO 160MM TIPO NOVAFORT O EQUIVALENTE INCLUYE RELLENO INICIAL Y LATERAL CON BASE GRANULAR FINA</t>
  </si>
  <si>
    <t>7.2.12</t>
  </si>
  <si>
    <t>TUBERIA ALCANTARILLADO 200 MM TIPO NOVAFORT O EQUIVALENTE INCLUYE RELLENO INICIAL Y LATERAL CON BASE GRANULAR FINA</t>
  </si>
  <si>
    <t>7.2.13</t>
  </si>
  <si>
    <t>PUNTO DESAGUE PVC 2" APARATOS SANITARIOS Y DESAGUES INCLUYE ACCESORIOS, YEE Y CODO</t>
  </si>
  <si>
    <t>7.2.14</t>
  </si>
  <si>
    <t>PUNTO DESAGUE PVC 4" APARATOS SANITARIOS Y DESAGUES - INCLUYE ACCESORIOS, YEE Y CODO</t>
  </si>
  <si>
    <t>7.2.15</t>
  </si>
  <si>
    <t>PUNTO DESAGUE SIFON PVC 2" INCLUYE ACCESORIOS</t>
  </si>
  <si>
    <t>7.2.16</t>
  </si>
  <si>
    <t>PUNTO DESAGUE SIFON PVC 3" INCLUYE ACCESORIOS</t>
  </si>
  <si>
    <t>7.2.17</t>
  </si>
  <si>
    <t>PUNTO DESAGUE SIFON PVC 4" INCLUYE ACCESORIOS</t>
  </si>
  <si>
    <t>7.2.18</t>
  </si>
  <si>
    <t>PUNTO REVENTILACION PVC 2" INCLUYE ACCESORIOS DE CONEXION, UNION Y YEE</t>
  </si>
  <si>
    <t>7.2.19</t>
  </si>
  <si>
    <t>TAPON DE LIMPIEZA EN MURO PVC 2" INCLUYE ACCESORIOS</t>
  </si>
  <si>
    <t>7.2.20</t>
  </si>
  <si>
    <t>TAPON DE LIMPIEZA PVC 2" INCLUYE ACCESORIOS</t>
  </si>
  <si>
    <t>7.2.21</t>
  </si>
  <si>
    <t>TAPON DE LIMPIEZA PVC 3" INCLUYE ACCESORIOS</t>
  </si>
  <si>
    <t>7.2.22</t>
  </si>
  <si>
    <t>TAPON DE LIMPIEZA PVC 4" INCLUYE ACCESORIOS</t>
  </si>
  <si>
    <t>7.2.23</t>
  </si>
  <si>
    <t>CAJA DE INSPECCION 0.60 X 0.60 X 1 M INCLUYE EXCAVACIÓN, BASE EN RECEBO COMÚN, PLACA CONCRETO, LADRILLO COMUN,</t>
  </si>
  <si>
    <t>7.2.24</t>
  </si>
  <si>
    <t>TRAMPA DE GRASAS-ACEITES CONCRETO 3000 PSI 0.80 X 1.40  H= 1M INCLUYE EXCAVACION, BASE GRANULAR B=200, PAÑETE IMPERMEABI</t>
  </si>
  <si>
    <t>7.2.25</t>
  </si>
  <si>
    <t>POZOS DE INSPECCIÓN, DIAMETRO 1,20 M SEGÚN NS-029 EAAB, ALTURA VARIABLE.</t>
  </si>
  <si>
    <t>7.2.26</t>
  </si>
  <si>
    <t>SUMINISTRO E INSTALACIÓN VALVULAS ADMISION DE AIRE Ø 2"</t>
  </si>
  <si>
    <t>7.2.27</t>
  </si>
  <si>
    <t>SUMINISTRO E INSTALACIÓN VALVULAS ADMISION DE AIRE Ø 4"</t>
  </si>
  <si>
    <t>7.2.28</t>
  </si>
  <si>
    <t>EXCAVACION MANUAL PARA REDES HIDROSANITARIAS INFRAESTRUCTURA H=2.00M COMO MÁXIMO</t>
  </si>
  <si>
    <t>7.3</t>
  </si>
  <si>
    <t>RED DE  AGUAS  LLUVIAS</t>
  </si>
  <si>
    <t>7.3.1</t>
  </si>
  <si>
    <t>TUBERIA PVC-S  3" ENTERRADA INCLUYE INSTALACION Y ACCESORIOS</t>
  </si>
  <si>
    <t>7.3.2</t>
  </si>
  <si>
    <t>TUBERIA PVC-S 4" ENTERRADA INCLUYE INSTALACION Y ACCESORIOS</t>
  </si>
  <si>
    <t>7.3.3</t>
  </si>
  <si>
    <t>TUBERIA PVC-S 6" ENTERRADA INCLUYE INSTALACION Y ACCESORIOS</t>
  </si>
  <si>
    <t>7.3.4</t>
  </si>
  <si>
    <t>7.3.5</t>
  </si>
  <si>
    <t>7.3.6</t>
  </si>
  <si>
    <t>TUBERIA ALCANTARILLADO 160MM TIPO NOVAFORT O EQUIVALENTE INCLUYE RELLENO</t>
  </si>
  <si>
    <t>7.3.7</t>
  </si>
  <si>
    <t>TUBERIA ALCANTARILLADO 200 MM TIPO NOVAFORT O SU EQUIVALENTE INCLUYE RELLENO SEGUN NORMA TECNICA</t>
  </si>
  <si>
    <t>7.3.8</t>
  </si>
  <si>
    <t>TUBERIA ALCANTARILLADO 250 MM TIPO NOVAFORT O SU EQUIVALENTE INCLUYE RELLENO SEGUN NORMA TECNICA</t>
  </si>
  <si>
    <t>7.3.9</t>
  </si>
  <si>
    <t>TUBERIA ALCANTARILLADO 315 MM TIPO NOVAFORT O SU EQUIVALENTE INCLUYE RELLENO SEGUN NORMA TECNICA</t>
  </si>
  <si>
    <t>7.3.10</t>
  </si>
  <si>
    <t>PUNTO DESAGUE SIFON PVC 3" INCLUYE ACCESORIOS Y TRAGANTE</t>
  </si>
  <si>
    <t>7.3.11</t>
  </si>
  <si>
    <t>PUNTO DESAGUE SIFON PVC 4" INCLUYE ACCESORIOS Y TRAGANTE</t>
  </si>
  <si>
    <t>7.3.12</t>
  </si>
  <si>
    <t>CAJA DE INSPECCION 0.80 X 0.80 X 1 M INCLUYE EXCAVACION BASE EN RECEBO COMUN, PLACA CONCRETO, LADRILLO COMUN</t>
  </si>
  <si>
    <t>7.3.13</t>
  </si>
  <si>
    <t>7.3.14</t>
  </si>
  <si>
    <t>7.3.15</t>
  </si>
  <si>
    <t>7.3.16</t>
  </si>
  <si>
    <t>TUBERIA PVC-S 6" DESCOLGADA (INCLUYE INSTALACION Y ACCESORIOS)</t>
  </si>
  <si>
    <t>7.3.17</t>
  </si>
  <si>
    <t>FILTRO TIPO GEODREN VIAL TB 100MM D: 0.40 X 3.00 INCLUYE TUBERIA DE DRENAJE 4", EXCAVACIÓN MANUAL Y RELLENO EN GRAVILLA</t>
  </si>
  <si>
    <t>7.4</t>
  </si>
  <si>
    <t>INSTALACION RED DE GAS</t>
  </si>
  <si>
    <t>7.4.1</t>
  </si>
  <si>
    <t>TUBERIA Y ACCESORIOS RED DE GAS</t>
  </si>
  <si>
    <t>7.4.1.1</t>
  </si>
  <si>
    <t>TUBERIA POLIETILENO ALTA DENSIDAD PARA GAS NATURAL 3/4"  PE 80MM CON UNION A TOPE POR TERMOFUSION. TIPO PAVCO</t>
  </si>
  <si>
    <t>7.4.1.2</t>
  </si>
  <si>
    <t>TUBERIA POLIETILENO ALTA DENSIDAD PARA GAS NATURAL 2"  PE 80MM CON UNION A TOPE POR TERMOFUSION. TIPO PAVCO</t>
  </si>
  <si>
    <t>7.4.1.3</t>
  </si>
  <si>
    <t>SUMINISTRO E INSTALACION TUBERIA COBRE TIPO L 1/2" INCLUYE ACCESORIOS</t>
  </si>
  <si>
    <t>7.4.1.4</t>
  </si>
  <si>
    <t>SUMINISTRO E INSTALACION TUBERIA COBRE TIPO L 3/4" INCLUYE ACCESORIOS</t>
  </si>
  <si>
    <t>7.4.1.5</t>
  </si>
  <si>
    <t>SUMINISTRO E INSTALACION TUBERIA COBRE TIPO L  1 1/4" INCLUYE ACCESORIOS</t>
  </si>
  <si>
    <t>7.4.1.6</t>
  </si>
  <si>
    <t>SUMINISTRO E INSTALACION ELEVADOR POLIETILENO A COBRE 3/4"</t>
  </si>
  <si>
    <t>7.4.1.7</t>
  </si>
  <si>
    <t>SUMINISTRO E INSTALACION ELEVADOR POLIETILENO A COBRE 1/2"</t>
  </si>
  <si>
    <t>7.4.1.8</t>
  </si>
  <si>
    <t>SUMINISTRO, INSTALACION Y PUESTA EN FUNCIONAMIENTO DE REGULADOR DE PRIMERA ETAPA PARA REDES DE GAS NATURAL Q=2.5</t>
  </si>
  <si>
    <t>7.4.1.9</t>
  </si>
  <si>
    <t>SUMINISTRO, INSTALACION Y PUESTA EN FUNCIONAMIENTO DE REGULADOR DE PRIMERA ETAPA PARA REDES DE GAS NATURAL Q=17.03</t>
  </si>
  <si>
    <t>7.4.1.10</t>
  </si>
  <si>
    <t>SUMINISTRO, INSTALACION REGULADOR ASOCIADO SIN VENTEO</t>
  </si>
  <si>
    <t>7.4.1.11</t>
  </si>
  <si>
    <t>TUBERIA PVC CORAZA NEGRA FLEXIBLE 1 1/4"  PROTECCION TUBERIA GAS  INCLUYE INSTALACION</t>
  </si>
  <si>
    <t>7.4.1.12</t>
  </si>
  <si>
    <t>TUBERIA PVC CORAZA NEGRA FLEXIBLE 3/4"  PROTECCION TUBERIA GAS  INCLUYE INSTALACION</t>
  </si>
  <si>
    <t>7.4.2</t>
  </si>
  <si>
    <t xml:space="preserve"> VALVULAS Y ACCESORIOS RED DE GAS</t>
  </si>
  <si>
    <t>7.4.2.1</t>
  </si>
  <si>
    <t>REGISTRO DE BOLA DE CU TIPO L Ø 1/2" RED DE GAS. RED DE SUMINISTRO INCLUYE INSTALACION Y ACCESORIOS</t>
  </si>
  <si>
    <t>7.4.2.2</t>
  </si>
  <si>
    <t>REGISTRO DE BOLA DE CU TIPO L Ø 3/4" RED DE GAS. RED DE SUMINISTRO INCLUYE INSTALACION Y ACCESORIOS</t>
  </si>
  <si>
    <t>7.4.2.3</t>
  </si>
  <si>
    <t xml:space="preserve">PUNTO DE GAS CU TIPO L Ø 1/2" RED DE GAS. RED DE SUMINISTRO INCLUYE INSTALACION Y ACCESORIOS  </t>
  </si>
  <si>
    <t>7.4.2.4</t>
  </si>
  <si>
    <t>PUNTO DE GAS CU TIPO L Ø 3/4" RED DE GAS- RED DE SUMINISTRO INCLUYE INSTALACION Y ACCESORIOS</t>
  </si>
  <si>
    <t>7.5</t>
  </si>
  <si>
    <t>7.5.1</t>
  </si>
  <si>
    <t>TUBERIA Y ACCESORIOS RED CONTRA INCENDIOS</t>
  </si>
  <si>
    <t>SUMINISTRO E INSTALACION DE TUBERIA ACERO AL CARBON SCH 40 1" ROSCADA</t>
  </si>
  <si>
    <t>SUMINISTRO E INSTALACION DE TUBERIA ACERO AL CARBON C/C SCH 10 1 1/4" RANURADA</t>
  </si>
  <si>
    <t>SUMINISTRO E INSTALACION DE TUBERIA ACERO AL CARBON C/C SCH 10 1 1/2" RANURADA</t>
  </si>
  <si>
    <t>SUMINISTRO E INSTALACION DE TUBERIA ACERO AL CARBON C/C SCH 10 2" RANURADA</t>
  </si>
  <si>
    <t>SUMINISTRO E INSTALACION DE TUBERIA ACERO AL CARBON C/C SCH 10 3" RANURADA</t>
  </si>
  <si>
    <t>SUMINISTRO E INSTALACION DE TUBERIA ACERO AL CARBON C/C SCH 10 2 1/2" RANURADA</t>
  </si>
  <si>
    <t>SUMINISTRO E INSTALACION DE TUBERIA ACERO AL CARBON C/C SCH 10 4" RANURADA</t>
  </si>
  <si>
    <t>SUMINISTRO E INSTALACION DE TUBERIA PVC C 900 4"</t>
  </si>
  <si>
    <t>SUMINISTRO E INSTALACION DE ACCESORIOS TUBERIA ACERO NEGRO 1"</t>
  </si>
  <si>
    <t>SUMINISTRO E INSTALACION DE ACCESORIOS TUBERIA ACERO NEGRO 1 1/4"</t>
  </si>
  <si>
    <t>SUMINISTRO E INSTALACION DE ACCESORIOS TUBERIA ACERO NEGRO 1 1/2"</t>
  </si>
  <si>
    <t>SUMINISTRO E INSTALACION DE ACCESORIOS TUBERIA ACERO NEGRO 2"</t>
  </si>
  <si>
    <t>SUMINISTRO E INSTALACION DE ACCESORIOS TUBERIA ACERO NEGRO 2 1/2"</t>
  </si>
  <si>
    <t>SUMINISTRO E INSTALACION DE ACCESORIOS TUBERIA ACERO NEGRO 3"</t>
  </si>
  <si>
    <t>SUMINISTRO E INSTALACION DE ACCESORIOS TUBERIA ACERO NEGRO 4"</t>
  </si>
  <si>
    <t>SUMINISTRO E INSTALACION DE ACOPLAMIENTO COUPLING RIGIDO Ø 2"</t>
  </si>
  <si>
    <t>SUMINISTRO E INSTALACION DE ACOPLAMIENTO COUPLING RIGIDO Ø 2 1/2"</t>
  </si>
  <si>
    <t>SUMINISTRO E INSTALACION DE ACOPLAMIENTO COUPLING RIGIDO Ø 3"</t>
  </si>
  <si>
    <t>SUMINISTRO E INSTALACION DE ACOPLAMIENTO COUPLING RIGIDO Ø 4"</t>
  </si>
  <si>
    <t>SUMINISTRO E INSTALACION DE ACCESORIO PARA TUBERIA PVC C900 4"</t>
  </si>
  <si>
    <t>SUMINISTRO E INSTALACIÓN DE ACOPLAMIENTO COUPLING RIGIDO Ø 1¼"</t>
  </si>
  <si>
    <t>SUMINISTRO E INSTALACIÓN DE ACOPLAMIENTO COUPLING RIGIDO Ø 1½"</t>
  </si>
  <si>
    <t>TUBERIA PVC-P RDE 21 1" AGUA FRIA RED DE SUMINISTRO, INCLUYE INSTALACION Y ACCESOPRIOS</t>
  </si>
  <si>
    <t>7.5.2</t>
  </si>
  <si>
    <t>VALVULAS Y ADITAMENTOS RED CONTRA INCENDIOS</t>
  </si>
  <si>
    <t>SUMINISTRO E INSTALACION DE ROCIADOR PENDIENTE RESPUESTA RAPIDA 1/2"</t>
  </si>
  <si>
    <t>PUNTO ROCIADOR 1/2"</t>
  </si>
  <si>
    <t>SUMINISTRO E INSTALACION GABINETE CONTRA INCENDIO TIPO III</t>
  </si>
  <si>
    <t>SUMINISTRO E INSTALACION ESTACION DE CONTROL PRUEBA Y DRENAJE 4"</t>
  </si>
  <si>
    <t>SUMINISTRO E INSTALACION SIAMESA EN BRONCE 4" X 2 1/2" X 2 1/2"</t>
  </si>
  <si>
    <t>SUMINISTRO E INSTALACION CABEZAL DE PRUEBAS 4 X 2 1/2" (2)</t>
  </si>
  <si>
    <t>SUMINISTRO E INSTALACIÓN ESTACION DE CONTROL PRUEBA Y DRENAJE 2"</t>
  </si>
  <si>
    <t>SUMINISTRO E INSTALACIÓN ESTACION DE CONTROL PRUEBA Y DRENAJE 3"</t>
  </si>
  <si>
    <t>SUMINISTRO E INSTALACIÓN VÁLVULA TOMA Y DESCARGA DE AIRE Ø UL/FM</t>
  </si>
  <si>
    <t>SUMINISTRO E INSTALACIÓN SOPORTE ANTISISMICO LONGITUDINAL /  TRANSVERSAL 2½"</t>
  </si>
  <si>
    <t>SUMINISTRO E INSTALACIÓN SOPORTE ANTISISMICO LONGITUDINAL /  TRANSVERSAL 3"</t>
  </si>
  <si>
    <t>SUMINISTRO E INSTALACIÓN SOPORTE ANTISISMICO LONGITUDINAL /  TRANSVERSAL 4"</t>
  </si>
  <si>
    <t>SUMINISTRO E INSTALACIÓN SOPORTE ANTISISMICO 4 vías 3"</t>
  </si>
  <si>
    <t>SUMINISTRO E INSTALACIÓN SOPORTE ANTISISMICO 4 vías 4"</t>
  </si>
  <si>
    <t>INSTALACIONES ELECTRICAS</t>
  </si>
  <si>
    <t>8.1</t>
  </si>
  <si>
    <t>ILUMINACIÓN INTERIOR</t>
  </si>
  <si>
    <t>8.1.1</t>
  </si>
  <si>
    <t>SUMINISTRO E INSTALACIÓN DE LUMINARIA DE EMERGENCIA 2X1,6W 100-240 V, 6500 K, IRC 70, FLUJO LUMINOSO 125 O MÁS. INCLUYE CONECTORES DE RESORTE, CINTA , ACCESORIOS DE FIJACIÓN Y SOPORTE. MATERIAL CERTIFICADO, GARANTIZADO E INSTALADO SEGÚN REGLAMENTACIÓN NTC 2050.</t>
  </si>
  <si>
    <t>8.1.2</t>
  </si>
  <si>
    <t>SUMINISTRO E INSTALACIÓN DE LUMINARIA HERMÉTICA 2X18 W SOBREPONER, 100-240 V, IRC 80, FLUJO LUMINOSO 3600, VIDA ÚTIL MAYOR A 30,000 HORAS, 6500 K. INCLUYE CONECTORES DE RESORTE, CINTA , ACCESORIOS DE FIJACIÓN Y SOPORTE. MATERIAL CERTIFICADO, GARANTIZADO E INSTALADO SEGÚN REGLAMENTACIÓN NTC 2050.</t>
  </si>
  <si>
    <t>8.1.3</t>
  </si>
  <si>
    <t>SUMINISTRO E INSTALACIÓN DE LUMINARIA PANEL LED REDONDO 8" 18W SOBREPONER, 100-240 V, FLUJO LUMINOSO MAYOR A 1050 LM, IRC 70, VIDA ÚTIL MAYOR 20,000 H. INCLUYE CONECTORES DE RESORTE, CINTA , ACCESORIOS DE FIJACIÓN Y SOPORTE. MATERIAL CERTIFICADO, GARANTIZADO E INSTALADO SEGÚN REGLAMENTACIÓN NTC 2050.</t>
  </si>
  <si>
    <t>8.1.4</t>
  </si>
  <si>
    <t>SUMINISTRO E INSTALACIÓN DE LUMINARIA PANEL LED REDONDO 4" 12W, 6500 K, 100-240 V, FLUJO LUMINOSO MAYOR A 600 LM, IRC 70, VIDA ÚTIL MAYOR A 20,000 H. INCLUYE CONECTORES DE RESORTE, CINTA , ACCESORIOS DE FIJACIÓN Y SOPORTE. MATERIAL CERTIFICADO, GARANTIZADO E INSTALADO SEGÚN REGLAMENTACIÓN NTC 2050.</t>
  </si>
  <si>
    <t>8.1.5</t>
  </si>
  <si>
    <t>SUMINISTRO E INSTALACIÓN DE LUMINARIA LINEAL LED DE 31W, 6500 K, 100-240 V, FLUJO LUMINOSO MAYOR A 3200 LM, IRC 80, VIDA ÚTIL MAYOR A 10,000 H. INCLUYE CONECTORES DE RESORTE, CINTA , ACCESORIOS DE FIJACIÓN Y SOPORTE. MATERIAL CERTIFICADO, GARANTIZADO E INSTALADO SEGÚN REGLAMENTACIÓN NTC 2050.</t>
  </si>
  <si>
    <t>8.1.6</t>
  </si>
  <si>
    <t>SUMINISTRO E INSTALACIÓN DE REFLECTOR LED  DE 200 W, 6500 K, 100-240 V, IP 67, FLUJO LUMINOSO MAYOR A 2000 LM, IRC 80, VIDA ÚTIL MAYOR A 10,000 H. INCLUYE CONECTORES DE RESORTE, CINTA , ACCESORIOS DE FIJACIÓN Y SOPORTE. MATERIAL CERTIFICADO, GARANTIZADO E INSTALADO SEGÚN REGLAMENTACIÓN NTC 2050.</t>
  </si>
  <si>
    <t>8.1.7</t>
  </si>
  <si>
    <t>SUMINISTRO E INSTALACIÓN DE LUMINARIA A PRUEBA DE EXPLOSIÓN. 100-240 V, IRC 80, FLUJO LUMINOSO 3600 LM, VIDA ÚTIL MAYOR A 30,000 HORAS, 6500 K. INCLUYE CONECTORES DE RESORTE, CINTA , ACCESORIOS DE FIJACIÓN Y SOPORTE. MATERIAL CERTIFICADO, GARANTIZADO E INSTALADO SEGÚN REGLAMENTACIÓN NTC 2050.</t>
  </si>
  <si>
    <t>8.1.8</t>
  </si>
  <si>
    <t>SUMINISTRO E INSTALACIÓN DE LUMINARIA REFLECTOR LED 100W, 6500 K, 100-240 V, FLUJO LUMINOSO MAYOR A 8000 LM, IRC 70, VIDA ÚTIL MAYOR A 20,000 H. INCLUYE CONECTORES DE RESORTE, CINTA , ACCESORIOS DE FIJACIÓN Y SOPORTE. MATERIAL CERTIFICADO, GARANTIZADO E INSTALADO SEGÚN REGLAMENTACIÓN NTC 2050.</t>
  </si>
  <si>
    <t>8.1.9</t>
  </si>
  <si>
    <t>SUMINISTRO E INSTALACIÓN DE LUMINARIA A PRUEBA DE EXPLOSIÓN, 2X1,6W 100-240 V, 6500 K, IRC 70, FLUJO LUMINOSO 125 O MÁS. INCLUYE CONECTORES DE RESORTE, CINTA, ACCESORIOS DE FIJACIÓN Y SOPORTE. MATERIAL CERTIFICADO, GARANTIZADO E INSTALADO SEGÚN REGLAMENTACIÓN NTC 2050.</t>
  </si>
  <si>
    <t>8.1.10</t>
  </si>
  <si>
    <t>SUMINISTRO E INSTALACIÓN DE LUMINARIA AVISO DE SALIDA A PRUEBA DE EXPLOSIÓN, 6 VA 120-277 V, 6500 K, IRC 70. INCLUYE CONECTORES DE RESORTE, CINTA, ACCESORIOS DE FIJACIÓN Y SOPORTE. MATERIAL CERTIFICADO, GARANTIZADO E INSTALADO SEGÚN REGLAMENTACIÓN NTC 2050.</t>
  </si>
  <si>
    <t>8.1.11</t>
  </si>
  <si>
    <t>SUMINISTRO E INSTALACIÓN DE LUMINARIA AVISO DE SALIDA, 1.6 VA 120-277 V, 6500 K, IRC 70. INCLUYE CONECTORES DE RESORTE, CINTA, ACCESORIOS DE FIJACIÓN Y SOPORTE. MATERIAL CERTIFICADO, GARANTIZADO E INSTALADO SEGÚN REGLAMENTACIÓN NTC 2050.</t>
  </si>
  <si>
    <t>8.2</t>
  </si>
  <si>
    <t xml:space="preserve"> ILUMINACIÓN EXTERIOR</t>
  </si>
  <si>
    <t>8.2.1</t>
  </si>
  <si>
    <t>SUMINISTRO E INSTALACIÓN DE LUMINARIA BALA LED DE PISO 3W, 100-240 V, 6500 K, IRC 70. INCLUYE CONECTORES DE RESORTE, CINTA, ACCESORIOS DE FIJACIÓN Y SOPORTE. MATERIAL CERTIFICADO, GARANTIZADO E INSTALADO SEGÚN REGLAMENTACIÓN NTC 2050.</t>
  </si>
  <si>
    <t>8.2.2</t>
  </si>
  <si>
    <t>SUMINISTRO E INSTALACIÓN DE LUMINARIA TIPO AP LED, 150-240 W, 100-240 V, 6500 K, IRC 80. INCLUYE CONECTORES DE RESORTE, CINTA, ACCESORIOS DE FIJACIÓN Y SOPORTE. MATERIAL CERTIFICADO, GARANTIZADO E INSTALADO SEGÚN REGLAMENTACIÓN NTC 2050.</t>
  </si>
  <si>
    <t>8.2.3</t>
  </si>
  <si>
    <t>SUMINISTRO E INSTALACIÓN DE LUMINARIA APLIQUE LED TIPO TORTUGA, 12 W, 100-240 V, 6500 K, IRC 70. INCLUYE CONECTORES DE RESORTE, CINTA, ACCESORIOS DE FIJACIÓN Y SOPORTE. MATERIAL CERTIFICADO, GARANTIZADO E INSTALADO SEGÚN REGLAMENTACIÓN NTC 2050.</t>
  </si>
  <si>
    <t>8.2.4</t>
  </si>
  <si>
    <t>SUMINISTRO E INSTALACIÓN DE LUMINARIA BALA LED DE PISO 5W, 100-240 V, 6500 K, IRC 70. INCLUYE CONECTORES DE RESORTE, CINTA, ACCESORIOS DE FIJACIÓN Y SOPORTE. MATERIAL CERTIFICADO, GARANTIZADO E INSTALADO SEGÚN REGLAMENTACIÓN NTC 2050.</t>
  </si>
  <si>
    <t>8.2.5</t>
  </si>
  <si>
    <t xml:space="preserve"> POSTE METALICO H=12M, DIÁMETRO DE 195MM EN LA BASE ESPESOR MINIMO 3MM</t>
  </si>
  <si>
    <t>8.2.6</t>
  </si>
  <si>
    <t>SUMINISTRO Y TENDIDO PARA SALIDAS DE ILUMINACION EXTERIOR REFLECTORES TIPO RCG EN CABLE DE COBRE  3 # 10+1 #12. CABLE TIPO LSHF</t>
  </si>
  <si>
    <t>8.2.7</t>
  </si>
  <si>
    <t xml:space="preserve">SUMINISTRO E INSTALACIÓN DE PROYECTOR TIPO RCG 250W NA - 220V. </t>
  </si>
  <si>
    <t>8.2.8</t>
  </si>
  <si>
    <t>SUMINISTRO E INSTALACION DE TABLERO PARA EL CONTROL DE ILUMINACIÓN</t>
  </si>
  <si>
    <t xml:space="preserve">8.3  </t>
  </si>
  <si>
    <t>SALIDAS ELECTRICAS</t>
  </si>
  <si>
    <t>8.3.1</t>
  </si>
  <si>
    <t>SALIDA LUMINARIA DE EMERGENCIA TUB EMT ¾ " +CABLE 3*12 LIBRE DE ALOGENOS+CAJA CON TAPA, PRENSAESTOPA ½" INCLUYE ACCESORIOS CONEXIÓN SIN LUMINARIA</t>
  </si>
  <si>
    <t>8.3.2</t>
  </si>
  <si>
    <t>SALIDA LUMINARIA HERMETICA TUBERIA EMT ¾ " +CABLE 3*12+CJA LIBRE DE ALOGENOS+ CAJA CON TAPA, PRENSAESTOPA ½" INCLUYE ACCESORIOS CONEXION</t>
  </si>
  <si>
    <t>8.3.3</t>
  </si>
  <si>
    <t>SALIDA LUMINARIA TIPO TORTUGA, APLIQUE O BALA, TUBERIA EMT ¾ " +CABLE 3*12+CJA LIBRE DE ALOGENOS+ CAJA CON TAPA, PRENSAESTOPA ½" INCLUYE ACCESORIOS CONEXION</t>
  </si>
  <si>
    <t>8.3.4</t>
  </si>
  <si>
    <t>SALIDA INTERRUPTOR SENCILLO EMT ¾ INCLUYE APARATO+ TAPA 1#12+1#12AWG  LIBRE DE ALOGENOS CAJA FUNDIDA EN ALUMINIO Y ACCESORIOS</t>
  </si>
  <si>
    <t>8.3.5</t>
  </si>
  <si>
    <t>SALIDA INTERRUPTOR SENCILLO EMT ¾ INCLUYE APARATO+ TAPA 1#12+1#12AWG  LIBRE DE ALOGENOS CAJA EMPOTRADA</t>
  </si>
  <si>
    <t>8.3.6</t>
  </si>
  <si>
    <t>SALIDA INTERRUPTOR SENCILLO CONMUTABLE TUBERIA CONDUIT EMT 3/4" INCLUYE APARATO, CABLE CU HFFR-LS NO.2#12 + 1#12+ 1#12 AWG LIBRE DE ALOGENOS,</t>
  </si>
  <si>
    <t>8.3.7</t>
  </si>
  <si>
    <t>SALIDA INTERRUPTOR DOBLE EMT ¾ INCLUYE APARATO+ TAPA 1#12+2#12AWG  LIBRE DE ALOGENOS CAJA FUNDIDA EN ALUMINIO Y ACCESORIOS</t>
  </si>
  <si>
    <t>8.3.8</t>
  </si>
  <si>
    <t>SALIDA INTERRUPTOR DOBLE EMT ¾ INCLUYE APARATO+ TAPA 1#12+2#12AWG  LIBRE DE ALOGENOS CAJA EMPOTRADA</t>
  </si>
  <si>
    <t>8.3.9</t>
  </si>
  <si>
    <t>SALIDA INTERRUPTOR DOBLE CONMUTABLE TUBERIA CONDUIT EMT 1" INCLUYE APARATO, CABLE CU HFFR-LS NO.4#12 + 2#12+ 2#12 AWG LIBRE DE ALOGENOS,</t>
  </si>
  <si>
    <t>8.3.10</t>
  </si>
  <si>
    <t>SALIDA INTERRUPTOR TRIPLE EMT 1" INCLUYE APARATO+ TAPA 1#12+3#12AWG  LIBRE DE ALOGENOS CAJA FUNDIDA EN ALUMINIO Y ACCESORIOS</t>
  </si>
  <si>
    <t>8.3.11</t>
  </si>
  <si>
    <t>SALIDA INTERRUPTOR TRIPLE EMT 1" INCLUYE APARATO+ TAPA 1#12+1#12AWG  LIBRE DE ALOGENOS CAJA EMPOTRADA</t>
  </si>
  <si>
    <t>8.3.12</t>
  </si>
  <si>
    <t>SALIDA INTERRUPTOR TRIPLE CONMUTABLE TUBERIA CONDUIT EMT 1" INCLUYE APARATO, CABLE CU HFFR-LS NO.2#12 + 1#12+ 1#12 AWG LIBRE DE ALOGENOS,</t>
  </si>
  <si>
    <t>8.3.13</t>
  </si>
  <si>
    <t>SALIDA LUMINARIA LED PANEL 8" TUBERIA EMT ¾ " +CABLE 3*12+CJA CON TAPA, PRENSAESTOPA ½" INCLUYE ACCESORIOS CONEXION</t>
  </si>
  <si>
    <t>8.3.14</t>
  </si>
  <si>
    <t>SALIDA REFLECTOR  LED 100W TUBERIA EMT ¾ " +CABLE 3*12+CJA CON TAPA, PRENSAESTOPA ½" INCLUYE ACCESORIOS CONEXION</t>
  </si>
  <si>
    <t>8.3.15</t>
  </si>
  <si>
    <t>SALIDA LUMINARIA LED PANEL 4" TUBERIA EMT ¾ " +CABLE 3*12+CJA CON TAPA, PRENSAESTOPA ½" INCLUYE ACCESORIOS CONEXION</t>
  </si>
  <si>
    <t>8.3.16</t>
  </si>
  <si>
    <t>SALIDA LUMINARIA LED LINEAL 40W TUBERIA CONDUIT EMT 3/4" INCLUYE CBLE CU HFFR-LS NO.3X12AWG, CAJA FUNDIDA AL</t>
  </si>
  <si>
    <t>8.3.17</t>
  </si>
  <si>
    <t>SALIDA TOMACORRIENTE RED NORMAL TUBERIA CONDUIT EMT 3/4" INCLUYE APARATO, CBLE CU HFFR-LS  3 # 12 AWG,</t>
  </si>
  <si>
    <t>8.3.18</t>
  </si>
  <si>
    <t>SALIDA TOMACORRIENTE RED NORMAL EN MURO O PISO, TUBERIA CONDUIT PVC 3/4" INCLUYE APARATO, TAPA, CABLE CU LSHF 3X12 AWG</t>
  </si>
  <si>
    <t>8.3.19</t>
  </si>
  <si>
    <t>SALIDA TOMACORRIENTE GFCI RED NORMAL EN MURO TUBERIA CONDUIT 3/4" INCLUYE APARATO CABLE CU LSHF NO. 3 X 12 AWG</t>
  </si>
  <si>
    <t>8.3.20</t>
  </si>
  <si>
    <t>SALIDA TOMACORRIENTE TF RED NORMAL EN MURO TUBERIA CONDUIT EMT 3/4" INCLUYE APARATO 32A SIN PROTEC CABLE CU HFFR-LS 5X12</t>
  </si>
  <si>
    <t>8.3.21</t>
  </si>
  <si>
    <t>SALIDA TOMACORRIENTE TF RED NORMAL EN MURO TUBERIA CONDUIT EMT 3/4" INCLUYE APARATO 32A SIN PROTEC CABLE CU HFFR-LS NO. 3X12A</t>
  </si>
  <si>
    <t>8.3.22</t>
  </si>
  <si>
    <t>SALIDA TOMACORRIENTE RED NORMAL DE PISO PARA CARGADOR DE BATERIAS PLANTA ELECT TUBERIA CONDUIT EMT 3/4" INCLUYE APARATO</t>
  </si>
  <si>
    <t>8.3.23</t>
  </si>
  <si>
    <t>SALIDA TOMACORRIENTE RED UPS CANALIZACION PERIMETRAL INCLUYE APARATO CABLE CU HFFR-LS NO. 3X12 AWG</t>
  </si>
  <si>
    <t>8.3.24</t>
  </si>
  <si>
    <t>SALIDA TOMACORRIENTE RED NORMAL CANALIZACION PERIMETRAL INCLUYE APARATO CABLE CU HFFR-LS NO. 3X12 AWG</t>
  </si>
  <si>
    <t>8.3.25</t>
  </si>
  <si>
    <t>SALIDA TOMACORRIENTE BIFASICA INCLUYE APARATO CABLE CU HFFR-LS NO. 3X10 AWG LIBRE DE ALOGENOS</t>
  </si>
  <si>
    <t>8.3.26</t>
  </si>
  <si>
    <t>SALIDA TOMACORRIENTE BIFASICA INCLUYE APARATO CABLE CU HFFR-LS NO. 4X10 AWG LIBRE DE ALOGENOS</t>
  </si>
  <si>
    <t>8.3.27</t>
  </si>
  <si>
    <t>SALIDA PARA SENSOR DE MOV EN TECHO TUBERIA CONDUIT 3/4" INCLUYE SENSOR CON CONFIGURACION DIA/NOCHE TEMPORIZAD</t>
  </si>
  <si>
    <t>8.3.28</t>
  </si>
  <si>
    <t>SALIDA LUMINARIA A PRUEBA DE EXPLOSIÓN TUBERIA CONDUIT IMC 3/4" CABLE CU HFFR-LS NO. 3X12 AWG CAJA A PRUEBA DE EXPLOSIÓN</t>
  </si>
  <si>
    <t>8.3.29</t>
  </si>
  <si>
    <t>SALIDA PARA INTERRUPTOR SENCILLO A PRUEBA D EXPLOSIÓN TUBERIA CONDUIT 3/4" INCLUYE APART, CABLE CU HFFR-LS NO. 2X12+1X12</t>
  </si>
  <si>
    <t>8.3.30</t>
  </si>
  <si>
    <t>SUMINISTRO E INSTALACIÓN SALIDA PARA REFLECTOR LED 200W EN TUBERIA PVC 3/4". INCLUYE CABLE DE CU HFFR-LS 3X12 AWG 15M 3*14 AWG</t>
  </si>
  <si>
    <t>8.3.31</t>
  </si>
  <si>
    <t>SALIDA PARA INTERRUPTOR CONMUTABLE EN TUBERIA CONDUIT EMT 3/4". INCLUYE APARATO, CABLE CU HFFR-LS 3X12+1X12 AWG DESNUDO</t>
  </si>
  <si>
    <t>8.3.32</t>
  </si>
  <si>
    <t>SUMINISTRO E INSTALACIÓN SALIDA PARA TOMACORRIENTE RED UPS EN TUBERIA PVC 3/4". INCLUYE CABLE DE CU HFFR-LS 3X12 AWG</t>
  </si>
  <si>
    <t>8.3.33</t>
  </si>
  <si>
    <t>SUMINISTRO E INSTALACIÓN SALIDA PARA TOMACORRIENTE RED UPS EN TUBERIA CONDUIT EMT 3/4". INCLUYE CABLE DE CU HFFR-LS 3X12 AWG</t>
  </si>
  <si>
    <t>8.3.34</t>
  </si>
  <si>
    <t>SALIDA INTERRUPTOR SENCILLO TUBERIA CONDUIT EMT 3/4" INCLUYE APARATO, CBLE CU HFFR-LS NO.2X12 + 1X12 AWG,</t>
  </si>
  <si>
    <t>8.3.35</t>
  </si>
  <si>
    <t>SALIDA PARA SECAMANOS RED NORMAL EN MURO TUBERIA CONDUIT PVC 3/4". NO INCLUYE APARATO CABLE CU HFFR-LS NO. 3 X 12 AWG</t>
  </si>
  <si>
    <t>8.3.36</t>
  </si>
  <si>
    <t>SALIDA TOMACORRIENTE RED NORMAL EN PISO TIPO EXT TUBERIA CONDUIT PVC 3/4" INCLUYE APARATO TAPA TIPO INTERPERIE</t>
  </si>
  <si>
    <t>8.3.37</t>
  </si>
  <si>
    <t>SUMINISTRO DE MATERIALES E INSTALACIÓN DE SALIDA PARA TOMACORRIENTE A PRUEBA DE EXPLOSIÓN EN TUBERÍA CONDUIT IMC DE 3/4" DE DIÁMETRO.  INCLUYE CABLE CU HFFR-LS NO. 2X12 + 1X12 AWG DESNUDO, CAJA A PRUEBA DE EXPLOSIÓN E INCIDENCIA DE: CURVAS, ADAPTADOR TERMINAL, CAJAS DE PASO, SUPLEMENTOS, MARQUILLADO, CONECTORES, ACCESORIOS DE FIJACIÓN Y CONEXIÓN. MATERIALES CERTIFICADOS RETIE E INSTALADOS SEGÚN REGLAMENTACIÓN NTC 2050. - PROMEDIO 4 -</t>
  </si>
  <si>
    <t>8.3.38</t>
  </si>
  <si>
    <t>SUMINISTRO DE MATERIALES E INSTALACIÓN DE SALIDA PARA LUMINARIA DE EMERGENCÍA 5,4 - 6 W ANTIEXPLOSION.  INCLUYE, CABLE CU HFFR-LS NO. 2X12 + 1X12 AWG DESNUDO, CAJA A PRUEBA DE EXPLISÓN E INCIDENCIA DE: CURVAS, ADAPTADOR TERMINAL, CAJAS DE PASO, SUPLEMENTOS, MARQUILLADO, CONECTORES, ACCESORIOS DE FIJACIÓN Y CONEXIÓN. MATERIALES CERTIFICADOS RETIE E INSTALADOS SEGÚN REGLAMENTACIÓN NTC 2050. - PROMEDIO 4 -</t>
  </si>
  <si>
    <t>8.3.39</t>
  </si>
  <si>
    <t>SUMINISTRO DE MATERIALES E INSTALACIÓN DE SALIDA PARA AVISO SALIDA DE EMERGENCIA ANTIEXPLOSION.  INCLUYE APARATO, CABLE CU HFFR-LS NO. 2X12 + 1X12 AWG DESNUDO, CAJA A PRUEBA DE EXPLISÓN E INCIDENCIA DE: CURVAS, ADAPTADOR TERMINAL, CAJAS DE PASO, SUPLEMENTOS, MARQUILLADO, CONECTORES, ACCESORIOS DE FIJACIÓN Y CONEXIÓN. MATERIALES CERTIFICADOS RETIE E INSTALADOS SEGÚN REGLAMENTACIÓN NTC 2050. - PROMEDIO 4 -</t>
  </si>
  <si>
    <t>8.3.40</t>
  </si>
  <si>
    <t>SUMINISTRO DE MATERIALES E INSTALACIÓN DE SALIDA PARA AVISO SALIDA DE EMERGENCIA.  INCLUYE CABLE CU HFFR-LS NO. 2X12 + 1X12 AWG DESNUDO, CAJA A PRUEBA DE EXPLISÓN E INCIDENCIA DE: CURVAS, ADAPTADOR TERMINAL, CAJAS DE PASO, SUPLEMENTOS, MARQUILLADO, CONECTORES, ACCESORIOS DE FIJACIÓN Y CONEXIÓN. MATERIALES CERTIFICADOS RETIE E INSTALADOS SEGÚN REGLAMENTACIÓN NTC 2050. - PROMEDIO 4 -</t>
  </si>
  <si>
    <t>8.3.41</t>
  </si>
  <si>
    <t>SUMINISTRO DE MATERIALES E INSTALACIÓN DE SALIDA PARA LUMINARIA TIPO TORTUGA 12 W. INCLUYE CABLE DE CU HFFR-LS NO. 3X12 AWG, CAJA FUNDIDA EN ALUMINIO, CON TAPA, PRENSAESTOPA 1/2", 1 ,5 M CABLE ENCAUCHETADO 3X14 AWG. E INCIDENCIA DE: CURVAS, TERMINALES, UNIONES, CAJAS DE PASO, MARQUILLADO, CONECTORES, ACCESORIOS DE FIJACIÓN Y CONEXIÓN. MATERIALES CERTIFICADOS RETIE E INSTALADOS SEGÚN REGLAMENTACIÓN NTC 2050. NO SE INCLUYE LUMINARIA. - PROMEDIO 4 -</t>
  </si>
  <si>
    <t>8.3.42</t>
  </si>
  <si>
    <t>SUMINISTRO DE MATERIALES E INSTALACIÓN DE SALIDA PARA LUMINARIA BALA DE PISO LED 5W EN TUBERÍA PVC. INCLUYE CABLE DE CU HFFR-LS NO. 3X12 AWG, CAJA PLÁSTICA CON TAPA, PRENSAESTOPA 1/2", 1 ,5 M CABLE ENCAUCHETADO 3X14 AWG. E INCIDENCIA DE: CURVAS, TERMINALES, UNIONES, CAJAS DE PASO, MARQUILLADO, CONECTORES, ACCESORIOS DE FIJACIÓN Y CONEXIÓN. MATERIALES CERTIFICADOS RETIE E INSTALADOS SEGÚN REGLAMENTACIÓN NTC 2050. NO SE INCLUYE LUMINARIA. - PROMEDIO 4 -</t>
  </si>
  <si>
    <t>8.3.43</t>
  </si>
  <si>
    <t>SUMINISTRO DE MATERIALES E INSTALACIÓN DE SALIDA PARA LUMINARIA BALA DE PISO LED 3W EN TUBERÍA EMT 3/4". INCLUYE CABLE DE CU HFFR-LS NO. 3X12 AWG, CAJA PLÁSTICA, CON TAPA, PRENSAESTOPA 1/2", 1 ,5 M CABLE ENCAUCHETADO 3X14 AWG. E INCIDENCIA DE: CURVAS, TERMINALES, UNIONES, CAJAS DE PASO, MARQUILLADO, CONECTORES, ACCESORIOS DE FIJACIÓN Y CONEXIÓN. MATERIALES CERTIFICADOS RETIE E INSTALADOS SEGÚN REGLAMENTACIÓN NTC 2050. NO SE INCLUYE LUMINARIA. - PROMEDIO 4 -</t>
  </si>
  <si>
    <t>8.3.44</t>
  </si>
  <si>
    <t>SUMINISTRO DE MATERIALES E INSTALACIÓN DE SALIDA PARA REFLECTOR LED 50 W . INCLUYE CABLE DE CU HFFR-LS NO. 3X12 AWG, CAJA FUNDIDA EN ALUMINIO, CON TAPA, PRENSAESTOPA 1/2", 1 ,5 M CABLE ENCAUCHETADO 3X14 AWG. E INCIDENCIA DE: CURVAS, TERMINALES, UNIONES, CAJAS DE PASO, MARQUILLADO, CONECTORES, ACCESORIOS DE FIJACIÓN Y CONEXIÓN. MATERIALES CERTIFICADOS RETIE E INSTALADOS SEGÚN REGLAMENTACIÓN NTC 2050. NO SE INCLUYE LUMINARIA. - PROMEDIO 4 -</t>
  </si>
  <si>
    <t>8.3.45</t>
  </si>
  <si>
    <t>SUMINISTRO DE MATERIALES E INSTALACIÓN DE SALIDA PARA LUMINARIA AP DE 80 W ESPECIAL PARA SENDEROS PEATONALES. INCLUYE CABLE DE CU HFFR-LS NO. 3X12 AWG, CAJA FUNDIDA EN ALUMINIO, CON TAPA, PRENSAESTOPA 1/2", 7 M CABLE ENCAUCHETADO 3X14 AWG. E INCIDENCIA DE: CURVAS, TERMINALES, UNIONES, CAJAS DE PASO, MARQUILLADO, CONECTORES, ACCESORIOS DE FIJACIÓN Y CONEXIÓN. MATERIALES CERTIFICADOS RETIE E INSTALADOS SEGÚN REGLAMENTACIÓN NTC 2050. NO SE INCLUYE LUMINARIA. - PROMEDIO 4 -</t>
  </si>
  <si>
    <t>8.4</t>
  </si>
  <si>
    <t xml:space="preserve"> CANALIZACIONES ELECTRICAS</t>
  </si>
  <si>
    <t>8.4.1</t>
  </si>
  <si>
    <t>SUMINISTRO E INSTALACIÓN BANDEJA PORTACABLE DE 30X8 CM SEMIPESADA PARA SOSTENER CABLE MT EN CELDA DE TRANSFORMADOR</t>
  </si>
  <si>
    <t>8.4.2</t>
  </si>
  <si>
    <t>SUMINISTRO E INSTALACIÓN BANDEJA PORTACABLE DE 30X10 CM DUCTO CERRADO, BLANCO, CON DIVISION INT PARA CABLEADO DE POTENCIA Y DE DATOS</t>
  </si>
  <si>
    <t>8.4.3</t>
  </si>
  <si>
    <t>SUMINISTRO E INSTALACIÓN BANDEJA PORTACABLE DE 20X8 CM DUCTO CERRADO, BLANCO, CON DIVISION INT PARA CABLEADO DE POTENCIA Y DE DATOS</t>
  </si>
  <si>
    <t>8.4.4</t>
  </si>
  <si>
    <t>SUMINISTRO E INSTALACIÓN BANDEJA PORTACABLE DE 12X5 CM DUCTO CERRADO, BLANCO, CON DIVISION INT PARA CABLEADO DE POTENCIA Y DE DATOS</t>
  </si>
  <si>
    <t>8.4.5</t>
  </si>
  <si>
    <t>SUMINISTRO E INSTALACIÓN DE CURVA PARA BANDEJA PORTACABLE DE 12X5 CM DUCTO CERRADO, BLANCO, CON DIVISION INT PARA CABLEADO DE POTENCIA Y DE DATOS</t>
  </si>
  <si>
    <t>8.4.6</t>
  </si>
  <si>
    <t>SUMINISTRO E INSTALACIÓN BANDEJA PORTACABLE DE 10X5 CM DUCTO CERRADO, BLANCO, CON DIVISION INT PARA CABLEADO DE POTENCIA Y DE DATOS</t>
  </si>
  <si>
    <t>8.4.7</t>
  </si>
  <si>
    <t>SUMINISTRO E INSTALACIÓN DE CABLE DE COBRE DESNUDO 10AWG PARA ATERRIZASAMIENTO CANANALETAS METALICAS</t>
  </si>
  <si>
    <t>8.4.8</t>
  </si>
  <si>
    <t>SUMINISTRO E INSTALACIÓN CAJA DE PASO METALICA 60X60X15 CM DE TRANSICIÓN. INCIDENCIA DE ACCESORIOS FIJACION Y SOPORTE</t>
  </si>
  <si>
    <t>8.4.9</t>
  </si>
  <si>
    <t>SUMINISTRO E INSTALACIÓN DE CAJA DE PASO METALICA DE 50X50X15 CM DE TRANSICION. INCIDENCIA DE ACCESORIOS FIJACION Y SOPORTE</t>
  </si>
  <si>
    <t>8.4.10</t>
  </si>
  <si>
    <t>SUMINISTRO E INSTALACIÓN TUBERÍA CONDUIT EMT 4" DESDE CAJA DE PASO60X60 HASTA T-RES-SCI INCLUE INCIDENCIA DE SOPORTERIA, ACCESORIOS DE DER</t>
  </si>
  <si>
    <t>8.4.11</t>
  </si>
  <si>
    <t>SUMINISTRO E INSTALACIÓN DE TUBERIA CONDUIT EMT 2" DESDE CAJA DE PASO A BAJANTE T-RES-BOM, T-RES- BIB, T-RES- ADM, T-RES- AM</t>
  </si>
  <si>
    <t>8.4.12</t>
  </si>
  <si>
    <t>SUMINISTRO E INSTALACIÓN CAJA DE PASO METALICA  20X20X15 CM. INCLUYE INCIDENCIADE SOPORTERIA, VARILLAS DE FIJACION, ELAB APERTURAS DUC</t>
  </si>
  <si>
    <t>8.4.13</t>
  </si>
  <si>
    <t>SUMINISTRO E INSTALACIÓN CAJA DE PASO METALICA 15X15X10 CM. INCLUYE INCIDENCIADE SOPORTERIA, VARILLAS DE FIJACION, ELAB APERTURAS DUC</t>
  </si>
  <si>
    <t>8.4.14</t>
  </si>
  <si>
    <t>SUMINISTRO E INSTALACIÓN TUBERIA CONDUIT EMT 1 Ø2" INCLUYE INCIDENCIA DE CURVAS, TERMINALES, SOPORTERIA, ACCESORIOS DE DERIVACION Y FI</t>
  </si>
  <si>
    <t>8.4.15</t>
  </si>
  <si>
    <t>SUMINISTRO E INSTALACIÓN TUBERIA CONDUIT EMT 1 Ø1 1/2" INCLUYE INCIDENCIA DE CURVAS, TERMINALES, SOPORTERIA, ACCESORIOS DERIVACION</t>
  </si>
  <si>
    <t>8.4.16</t>
  </si>
  <si>
    <t>SUMINISTRO E INSTALACIÓN TUBERIA CONDUIT EMT 3/4" PARA RAMALES DE ILUMINACION. INCLUYE INCIDENCIA DE CURVAS, TERMINALES, SOPORTERIA</t>
  </si>
  <si>
    <t>8.4.17</t>
  </si>
  <si>
    <t>SUMINISTRO E INSTALACIÓN TUBERIA CONDUIT EMT 3/4" PARA RAMALES DE TOMACORRIENTE. INCLUYE INCIDENCIA DE CURVAS, TERMINALES, SOPORTERIA</t>
  </si>
  <si>
    <t>8.4.18</t>
  </si>
  <si>
    <t>SUMINISTRO E INSTALACIÓN TUBERIA CONDUIT IMC PARA RAMALES DE ILUMINACION EXTERIOR. INCLUYE INCIDENCIA DE CURVAS, TERMINALES, SOPORT</t>
  </si>
  <si>
    <t>8.4.19</t>
  </si>
  <si>
    <t>SUMINISTRO E INSTALACIÓN TUBERIA CONDUIT PVC 3/4" PARA RAMALES DE ILUMINACION Y TOMACORRIENTES. NO INCLUYE REGATA EN PISO, NI RESANES</t>
  </si>
  <si>
    <t>8.4.20</t>
  </si>
  <si>
    <t>SUMINISTRO E INSTALACIÓN TUBERIA CONDUIT PVC 1" PARA RAMALES DE ILUMINACION Y TOMACORRIENTES. NO INCLUYE REGATA EN PISO, NI RESANES</t>
  </si>
  <si>
    <t>8.4.21</t>
  </si>
  <si>
    <t>SUMINISTRO E INSTALACIÓN BAJANTE IMC 3/4 PARA CABLE AL 1/0 DESNUDO. INCLUYE INCIDENCIA DE SOPORTERIA, ACCESORIOS DE DERIVACION Y FIJA</t>
  </si>
  <si>
    <t>8.4.22</t>
  </si>
  <si>
    <t>SUMINISTRO E INSTALACIÓN TUBERIA PVC DE 1" PARA CABLE CU 1/0 DESNUDO DE BAJANTES A CAJA DE PASO DE TIERRA INCLUYE INCIDENCIA DE SOPORT</t>
  </si>
  <si>
    <t>8.4.23</t>
  </si>
  <si>
    <t>SUMINISTRO E INSTALACIÓN CAJA 4"X4" TIPO INTERPERIE PARA CAMBIO DE BAJANTE AL A CU. INCLUYE COLA DE CABLE PARA CONEX A ESTRUCTURA</t>
  </si>
  <si>
    <t>8.4.24</t>
  </si>
  <si>
    <t xml:space="preserve">SUMINISTRO E INSTALACIÓN TUBERIA CONDUIT EMT 1½ </t>
  </si>
  <si>
    <t>8.4.25</t>
  </si>
  <si>
    <t xml:space="preserve">SUMINISTRO E INSTALACIÓN TUBERIA CONDUIT EMT 3" </t>
  </si>
  <si>
    <t>8.4.26</t>
  </si>
  <si>
    <t xml:space="preserve">SUMINISTRO E INSTALACIÓN TUBERIA CONDUIT EMT 1" </t>
  </si>
  <si>
    <t>8.4.27</t>
  </si>
  <si>
    <t>SUMINISTRO E INSTALACIÓN TUBERIA CONDUIT EMT 1 Ø1"  PARA RAMALES DE TOMACORRIENTES. INCLUYE NCIDENC  CURVAS,TER,SOPORT,ACCEI</t>
  </si>
  <si>
    <t>8.5</t>
  </si>
  <si>
    <t>SISTEMA DE APANTALLAMIENTO Y PUESTA A TIERRA</t>
  </si>
  <si>
    <t>8.5.1</t>
  </si>
  <si>
    <t>SUMINISTRO E INSTALACIÓN DE CABLE AL 1/0 MATERIALES CERTIFICADOS RETIE</t>
  </si>
  <si>
    <t>8.5.2</t>
  </si>
  <si>
    <t>SUMINISTRO E INSTALACIÓN BASE Y PUNTA CAPTADORA DE 100 CM INCLUYE BASE CON ANGULO AJUSTABLE, ACCESORIOS DE FIJACION Y SUJECION</t>
  </si>
  <si>
    <t>8.5.3</t>
  </si>
  <si>
    <t>SUMINISTRO E INSTALACIÓN CABLE CU 1/0  INCLUYE INCIDENCIA DE CONECTORES DE CABLE CU 1/0 A CU 2/0 EN CAJA AP280</t>
  </si>
  <si>
    <t>8.5.4</t>
  </si>
  <si>
    <t>SUMINISTRO E INSTALACIÓN CABLE CU 2/0 INCLUYE INCIDENCIA DE CONECTORES PARA EMPALMES PARA EQUIPOTENCIALIZAR LAS MALLAS DE P/A</t>
  </si>
  <si>
    <t>8.5.5</t>
  </si>
  <si>
    <t>SUMINISTRO E INSTALACIÓN VARILLA DE CU 2.4 MTS X 5/8" INCLUYE SOLDADURA EXOTERMICA CON CABLE CU 1/0 DENTRO DE CAJA AP280</t>
  </si>
  <si>
    <t>8.5.6</t>
  </si>
  <si>
    <t>SUMINISTRO E INSTALACIÓN MALLA PUESTA A TIERRA SISTEMA DE POTENCIA DE 6X6 M, 4 GRILLAS, CABLE CU 2/0 DESNUDO, 6 VARILLAS CU 2.4X5/8"</t>
  </si>
  <si>
    <t>8.5.7</t>
  </si>
  <si>
    <t>SUMINISTRO E INSTALACIÓN MALLA PUESTA A TIERRA SISTEMA DE EQUIPOS SENSIBLES 4M, 1 GRILLA, CABLE CU 2/0 DESNUDO, 4 VARILLAS CU 2.4X5/8"</t>
  </si>
  <si>
    <t>8.5.8</t>
  </si>
  <si>
    <t>SUMINISTRO E INSTALACIÓN CAJA DE INSPECCION AE 280 30X30 CM PARA INSPECCION DE SIST DE APANTALLAMIENTO Y PUESTA ATIERRA</t>
  </si>
  <si>
    <t>8.5.9</t>
  </si>
  <si>
    <t>SUMINISTRO E INSTALACIÓN ALAMBRON AL 8MM INCLUYE INCIDENCIA DE CONECTORES SNAP, ACCESORIOS DE FIJACION Y SUJECION</t>
  </si>
  <si>
    <t>8.5.10</t>
  </si>
  <si>
    <t xml:space="preserve">PUNTA CAPTADORA FRANKLIN ALUMINIO 5/8' X 100CM. </t>
  </si>
  <si>
    <t>8.5.11</t>
  </si>
  <si>
    <t xml:space="preserve">GRAPA UNIVERSAL PUNTA CAPTORA  RD 8-10/16MM </t>
  </si>
  <si>
    <t>8.5.12</t>
  </si>
  <si>
    <t>MASTIL DE Φ2"X3M GALVANIZADO, CON BASE Y SOPORTE PARA PUNTA CAPTADORA</t>
  </si>
  <si>
    <t>8.5.13</t>
  </si>
  <si>
    <t xml:space="preserve">DPS TRES FASES, 4 HILOS + TIERRA 208/120 VOLT -4 MODOS DE PROTECCION MAXIMA CORRIENTE TRANSITORIA POR MODO  50KA/100KA </t>
  </si>
  <si>
    <t>8.5.14</t>
  </si>
  <si>
    <t>BREAKER 3X30AMP SOBREPONER EN TABLERO GENERAL DE BAJA TENSION</t>
  </si>
  <si>
    <t>8.5.15</t>
  </si>
  <si>
    <t>CABLE DE COBRE DESNUDO NO. 1/0 AWG, 7 HILOS  - CERTIFICADO RETIE</t>
  </si>
  <si>
    <t>Ml</t>
  </si>
  <si>
    <t>8.5.16</t>
  </si>
  <si>
    <t>CABLE DE COBRE DESNUDO NO. 2/0 AWG, 7 HILOS  - CERTIFICADO RETIE</t>
  </si>
  <si>
    <t>8.5.17</t>
  </si>
  <si>
    <t xml:space="preserve">CABLE CUI 100KV (1.2/50ΜS) </t>
  </si>
  <si>
    <t>8.5.18</t>
  </si>
  <si>
    <t xml:space="preserve">SOPORTE CABLE CUI 100KV </t>
  </si>
  <si>
    <t>8.5.19</t>
  </si>
  <si>
    <t>GRAPA PARALELA BIMETALICA COBRE-ALUMINIO (8-10MM AL / 2-1/0 CU AWG)</t>
  </si>
  <si>
    <t>8.5.20</t>
  </si>
  <si>
    <t>CAJA DE PASO DE 20X20CM TIPO EXTERIOR</t>
  </si>
  <si>
    <t>8.5.21</t>
  </si>
  <si>
    <t xml:space="preserve">CAMARA DE INSPECCION 300X300X200MM CON BARRAJE EQUIPOTENCIAL. </t>
  </si>
  <si>
    <t>8.5.22</t>
  </si>
  <si>
    <t>VARILLA COPPERWELD 1/2PULGX2400MM</t>
  </si>
  <si>
    <t>8.5.23</t>
  </si>
  <si>
    <t>MOLDE PARA SOLDADURA</t>
  </si>
  <si>
    <t>8.5.24</t>
  </si>
  <si>
    <t>SOLDADURA THERMOWELD 150 GRS</t>
  </si>
  <si>
    <t>8.5.25</t>
  </si>
  <si>
    <t>SOLDADURA THERMOWELD 200 GRS</t>
  </si>
  <si>
    <t>8.5.26</t>
  </si>
  <si>
    <t>FASTGEL X12 KG</t>
  </si>
  <si>
    <t>8.5.27</t>
  </si>
  <si>
    <t>MATERIALES MENORES (TORNILLERIA, CONECTORES Y MARQUILLAS)</t>
  </si>
  <si>
    <t>8.6</t>
  </si>
  <si>
    <t>CANALIZACIONES CIVILES</t>
  </si>
  <si>
    <t>8.6.1</t>
  </si>
  <si>
    <t>SUMINISTRO E INSTALACIÓN CAJA DE INSPECCION CS276. MATERIALES CERTIFICADOS RETIE E INSTALADOS SEGUN REGLAMENTACION NTC 2050 - LIKINORMAS</t>
  </si>
  <si>
    <t>8.6.2</t>
  </si>
  <si>
    <t>SUMINISTRO E INSTALACIÓN CAJA DE INSPECCION CS275. MATERIALES CERTIFICADOS RETIE E INSTALADOS SEGUN REGLAMENTACION NTC 2050 - LIKINORMAS</t>
  </si>
  <si>
    <t>8.6.3</t>
  </si>
  <si>
    <t>SUMINISTRO E INSTALACIÓN CAJA DE INSPECCION CS274. MATERIALES CERTIFICADOS RETIE E INSTALADOS SEGUN REGLAMENTACION NTC 2050 - LIKINORMAS</t>
  </si>
  <si>
    <t>8.6.4</t>
  </si>
  <si>
    <t>SUMINISTRO DE MATERIALES Y CONSTRUCCION DE CARCAMO ALZADO (TIPO POYO) EN CUARTOS TECNICOS, DIMENSION 50CM ALTURA X 40 ANCHO LIKINORMAS</t>
  </si>
  <si>
    <t>8.6.5</t>
  </si>
  <si>
    <t xml:space="preserve">SUMINISTRO E INSTALACIÓN CAJA DE INSPECCION AP280 PARA ILUMINACION EN POSTE. MATERIALES CERTIFICADOS RETIE </t>
  </si>
  <si>
    <t>8.6.6</t>
  </si>
  <si>
    <t xml:space="preserve">SUMINISTRO DE MATERIALES Y CONSTRUCCION DE BANCO DE DUCTOS PVC DE 6Ø6" </t>
  </si>
  <si>
    <t>8.6.7</t>
  </si>
  <si>
    <t>SUMINISTRO DE MATERIALES Y CONSTRUCCION DE BANCO DE DUCTOS PVC DE 3Ø4" INCLUYE EXCAVACION, PERFILACION, MONTAJE DE TUBERIAS</t>
  </si>
  <si>
    <t>8.6.8</t>
  </si>
  <si>
    <t>SUMINISTRO DE MATERIALES Y CONSTRUCCION DE BANCO DE DUCTOS PVC DE 2Ø4" INCLUYE EXCAVACION</t>
  </si>
  <si>
    <t>8.6.9</t>
  </si>
  <si>
    <t>SUMINISTRO DE MATERIALES Y CONSTRUCCION DE BANCO DE DUCTOS PVC DE 4Ø3" DESDE ENTRADA OPERA SERV HASTA CUARTO TEC PPAL INC EXCAV</t>
  </si>
  <si>
    <t>8.6.10</t>
  </si>
  <si>
    <t>SUMINISTRO DE MATERIALES Y CONSTRUCCION DE BANCO DE DUCTOS PVC DE 2Ø2" ACOMT SUBTERRANEA BOMBAS HIDRAULICAS. INCL EXCAVA,PERFIL</t>
  </si>
  <si>
    <t>8.7</t>
  </si>
  <si>
    <t>ALIMENTADORES ELECTRICOS</t>
  </si>
  <si>
    <t>8.7.1</t>
  </si>
  <si>
    <t xml:space="preserve">SUMINISTRO E INSTALACIÓN ACOMETIDA CABLE XLPE 15 KV 3X120 MM2 AL, APANTALLADO </t>
  </si>
  <si>
    <t>8.7.2</t>
  </si>
  <si>
    <t xml:space="preserve">SUMINISTRO E INSTALACIÓN DE JUEGO DE PREMOLDEADOS TIPO INTERIOR PARA CABLE XLPE 15 KV 120 MM2 AL </t>
  </si>
  <si>
    <t>8.7.3</t>
  </si>
  <si>
    <t xml:space="preserve">SUMINISTRO E INSTALACIÓN DE JUEGO DE PREMOLDEADOS TIPO EXTERIOR PARA CABLE XLPE 15 KV 120 MM2 AL </t>
  </si>
  <si>
    <t>8.7.4</t>
  </si>
  <si>
    <t xml:space="preserve">SUMINISTRO E INSTALACIÓN ACOMETIDA CABLE CU HFFR-LS 3X(3X500 KCMILF+500KCMIL N)+2/0 T </t>
  </si>
  <si>
    <t>8.7.5</t>
  </si>
  <si>
    <t xml:space="preserve">SUMINISTRO E INSTALACIÓN DE ACOMETIDA EN CABLE CU HFFR-LS 3X4/0 AWG F + 4/0 AWG N + 2/0 T </t>
  </si>
  <si>
    <t>8.7.6</t>
  </si>
  <si>
    <t xml:space="preserve">SUMINISTRO E INSTALACIÓN ACOMETIDA EN CABLE CU HFFR-LS 2X( 3X250 KCMIL F+250 KCMIL N) +20T </t>
  </si>
  <si>
    <t>8.7.7</t>
  </si>
  <si>
    <t xml:space="preserve">SUMINISTRO E INSTALACIÓN ACOMETIDA EN CABLE CU HFFR-LS 2X8 AWG F + 8 AWG N+ 10 T </t>
  </si>
  <si>
    <t>8.7.8</t>
  </si>
  <si>
    <t xml:space="preserve">SUMINISTRO E INSTALACIÓN ACOMETIDA EN CABLE CU HFFR-LS 3X8 AWG F + 8 AWG N+ 10 T </t>
  </si>
  <si>
    <t>8.7.9</t>
  </si>
  <si>
    <t xml:space="preserve">SUMINISTRO E INSTALACIÓN ACOMETIDA CABLE CU HFFR-LS 3X4 AWG F+4 AWG N + 8 T </t>
  </si>
  <si>
    <t>8.7.10</t>
  </si>
  <si>
    <t xml:space="preserve">SUMINISTRO E INSTALACIÓN ACOMETIDA CABLE CU HFFR-LS 3X2 AWG F+2 AWG N + 6 T </t>
  </si>
  <si>
    <t>8.7.11</t>
  </si>
  <si>
    <t>SUMINISTRO E INSTALACIÓN ACOMETIDA CABLE CU HFFR-LS 3X10  AWG F+10 AWG N + 10 T</t>
  </si>
  <si>
    <t>8.7.12</t>
  </si>
  <si>
    <t>SUMINISTRO E INSTALACIÓN ACOMETIDA CABLE CU HFFR-LS 2X6  AWG F+ 6 AWG N + 10 T</t>
  </si>
  <si>
    <t>8.7.13</t>
  </si>
  <si>
    <t>SUMINISTRO E INSTALACIÓN ACOMETIDA CABLE CU HFFR-LS 3X6  AWG F+ 6 AWG N + 10 T</t>
  </si>
  <si>
    <t>8.7.14</t>
  </si>
  <si>
    <t>SUMINISTRO E INSTALACIÓN CABLE CU HFFR-LS 2X10AWG +NO.12 AWG   T PARA CONEX DE CTOS RAMALES TOMACORRIENTES NORMALES</t>
  </si>
  <si>
    <t>8.7.15</t>
  </si>
  <si>
    <t xml:space="preserve">SUMINISTRO E INSTALACIÓN CABLE CU HFFR-LS 5X12AWG PARA CONEXION DE CTOS RAMALES </t>
  </si>
  <si>
    <t>8.7.16</t>
  </si>
  <si>
    <t xml:space="preserve">SUMINISTRO E INSTALACIÓN CABLE CU HFFR-LS 4X12AWG PARA CONEXION DE CTOS RAMALES </t>
  </si>
  <si>
    <t>8.7.17</t>
  </si>
  <si>
    <t>SUMINISTRO E INSTALACIÓN CABLE CU HFFR-LS 2X12+12 TAWG PARA CONEXION DE CTOS RAMALES</t>
  </si>
  <si>
    <t>8.7.18</t>
  </si>
  <si>
    <t>SUMINISTRO E INSTALACIÓN CABLE CU HFFR-LS 2X10+12 TAWG PARA CONEXION DE CTOS RAMALES</t>
  </si>
  <si>
    <t>8.7.19</t>
  </si>
  <si>
    <t>SUMINISTRO E INSTALACIÓN CABLE CU HFFR-LS 3X12AWG FASE ROJA, TIERRA AISLADA VERDE PARA CONXION DE CTOS RAMALES REGULADOS</t>
  </si>
  <si>
    <t>8.7.20</t>
  </si>
  <si>
    <t>SUMINISTRO E INSTALACIÓN DE ACOMETIDA EN CABLE CU HFFR-LS 3X (3X300 KCMIL F + 300 KCMIL N) + 2/0 T DESDE TGD Y PLANTA ELECTRICA A TTA</t>
  </si>
  <si>
    <t>8.7.21</t>
  </si>
  <si>
    <t xml:space="preserve">SUMINISTRO E INSTALACIÓN DE ACOMETIDA EN CABLE CU HFFR-LS 3X1/0 AWG + 6 T </t>
  </si>
  <si>
    <t>8.7.22</t>
  </si>
  <si>
    <t xml:space="preserve">SUMINISTRO E INSTALACIÓN DE ACOMETIDA EN CABLE CU HFFR-LS 3X4/0 AWG F + 4/0 AWG N + 6 T </t>
  </si>
  <si>
    <t>8.7.23</t>
  </si>
  <si>
    <t>SUMINISTRO E INSTALACIÓN DE ACOMETIDA EN CABLE CU HFFR-LS 3X2/0 AWG + 4 T</t>
  </si>
  <si>
    <t>8.7.24</t>
  </si>
  <si>
    <t xml:space="preserve">SUMINISTRO E INSTALACIÓN DE ACOMETIDA EN CABLE CU HFFR-LS 3X3/0 AWG F + 3/0 AWG N + 4 T </t>
  </si>
  <si>
    <t>8.7.25</t>
  </si>
  <si>
    <t xml:space="preserve">SUMINISTRO E INSTALACIÓN DE ACOMETIDA EN CABLE CU HFFR-LS 6X3/0 AWG F + 2X3/0 AWG N + 2 T </t>
  </si>
  <si>
    <t>8.7.26</t>
  </si>
  <si>
    <t>SUMINISTRO E INSTALACIÓN DE ACOMETIDA EN CABLE CU HFFR-LS 2X10 AWG F+ 12 T BOMBAS JOCKEY</t>
  </si>
  <si>
    <t>8.7.27</t>
  </si>
  <si>
    <t>SUMINISTRO E INSTALACIÓN CABLE CU HFFR-LS 3X350 KCMIL F + 1/0 AWG T PARA BOMBA BCI</t>
  </si>
  <si>
    <t>8.7.28</t>
  </si>
  <si>
    <t>SUMINISTRO E INSTALACIÓN CABLE CU HFFR-LS 3X12 AWG PARA CONEXION DE CTOS RAMALES TOMACORRIENTES NORMALES</t>
  </si>
  <si>
    <t>8.7.29</t>
  </si>
  <si>
    <t>SUMINISTRO E INSTALACIÓN ACOMET EN CABLE CU HFFR-LS 3X1/0 AWG F +1/0 AWG N + 4 T PARA BOMBAS LLUVIA. INCIDENCIAS DE BORNAS</t>
  </si>
  <si>
    <t>8.7.30</t>
  </si>
  <si>
    <t>SUMINISTRO E INSTALACIÓN DUCTO CONTUIT PVC 3/4 O ACCESORIO</t>
  </si>
  <si>
    <t>8.7.31</t>
  </si>
  <si>
    <t>SUMINISTRO E INSTALACIÓN DUCTO CONTUIT PVC 1 O ACCESORIO</t>
  </si>
  <si>
    <t>8.7.32</t>
  </si>
  <si>
    <t>SUMINISTRO E INSTALACIÓN DUCTO CONTUIT PVC 1+1/4 O ACCESORIO</t>
  </si>
  <si>
    <t>8.7.33</t>
  </si>
  <si>
    <t>SUMINISTRO E INSTALACIÓN DUCTO CONTUIT PVC 1+1/2 O ACCESORIO</t>
  </si>
  <si>
    <t>8.7.34</t>
  </si>
  <si>
    <t>SUMINISTRO E INSTALACIÓN DUCTO CONTUIT PVC 2 O ACCESORIO</t>
  </si>
  <si>
    <t>8.7.35</t>
  </si>
  <si>
    <t>SUMINISTRO E INSTALACIÓN DUCTO CONTUIT PVC 3 O ACCESORIO</t>
  </si>
  <si>
    <t>8.7.36</t>
  </si>
  <si>
    <t>SUMINISTRO E INSTALACIÓN DUCTO CONTUIT PVC 4 O ACCESORIO</t>
  </si>
  <si>
    <t>8.7.37</t>
  </si>
  <si>
    <t>SUMINISTRO E INSTALACIÓN DUCTO CONTUIT IMC 3/4 O ACCESORIO</t>
  </si>
  <si>
    <t>8.7.38</t>
  </si>
  <si>
    <t>SUMINISTRO E INSTALACIÓN DUCTO CONTUIT IMC 1 O ACCESORIO</t>
  </si>
  <si>
    <t>8.7.39</t>
  </si>
  <si>
    <t>SUMINISTRO E INSTALACIÓN DUCTO CONTUIT IMC 1+1/4 O ACCESORIO</t>
  </si>
  <si>
    <t>8.7.40</t>
  </si>
  <si>
    <t>SUMINISTRO E INSTALACIÓN DUCTO CONTUIT IMC 1+1/2 O ACCESORIO</t>
  </si>
  <si>
    <t>8.7.41</t>
  </si>
  <si>
    <t>SUMINISTRO E INSTALACIÓN DUCTO CONTUIT IMC 2 O ACCESORIO</t>
  </si>
  <si>
    <t>8.7.42</t>
  </si>
  <si>
    <t>SUMINISTRO E INSTALACIÓN DUCTO CONTUIT IMC 3 O ACCESORIO</t>
  </si>
  <si>
    <t>8.7.43</t>
  </si>
  <si>
    <t>SUMINISTRO E INSTALACIÓN DUCTO CONTUIT IMC 4 O ACCESORIO</t>
  </si>
  <si>
    <t>8.7.44</t>
  </si>
  <si>
    <t>SUMINISTRO E INSTALACIÓN DUCTO CONTUIT EMT 3/4 O ACCESORIO</t>
  </si>
  <si>
    <t>8.7.45</t>
  </si>
  <si>
    <t>SUMINISTRO E INSTALACIÓN DUCTO CONTUIT EMT 1 O ACCESORIO</t>
  </si>
  <si>
    <t>8.7.46</t>
  </si>
  <si>
    <t>SUMINISTRO E INSTALACIÓN DUCTO CONTUIT EMT 1+1/4 O ACCESORIO</t>
  </si>
  <si>
    <t>8.7.47</t>
  </si>
  <si>
    <t>SUMINISTRO E INSTALACIÓN DUCTO CONTUIT EMT 1+1/2 O ACCESORIO</t>
  </si>
  <si>
    <t>8.7.48</t>
  </si>
  <si>
    <t>SUMINISTRO E INSTALACIÓN DUCTO CONTUIT EMT 2 O ACCESORIO</t>
  </si>
  <si>
    <t>8.7.49</t>
  </si>
  <si>
    <t>SUMINISTRO E INSTALACIÓN DUCTO CONTUIT EMT 3 O ACCESORIO</t>
  </si>
  <si>
    <t>8.7.50</t>
  </si>
  <si>
    <t>SUMINISTRO E INSTALACIÓN DUCTO CONTUIT EMT 4 O ACCESORIO</t>
  </si>
  <si>
    <t>8.8</t>
  </si>
  <si>
    <t>TABLEROS E INTERRUPTORES AUTOMATICOS</t>
  </si>
  <si>
    <t>8.8.1</t>
  </si>
  <si>
    <t>SUMINISTRO E INSTALACIÓN BARRAJE DE TIERRAS 14 ENTRADAS PARA CELDAS EN SUBESTACION, CUARTO BT</t>
  </si>
  <si>
    <t>8.8.2</t>
  </si>
  <si>
    <t>SUMINISTRO E INSTALACIÓN BARRAJE DE KIT TIERRAS PARA RACK PRINCIPAL. INCLUYE AISLADORES 50 MTS CABLE 8 DESNUDO HASTA MALLA PUESTA A TI</t>
  </si>
  <si>
    <t>8.8.3</t>
  </si>
  <si>
    <t>SUMINISTRO E INSTALACIÓN CELDA O TABLERO DE TRANSFERENCIA AUTOMATICA TF TTA CON 2 BREAKER MOTORIZADOS 3X700 A</t>
  </si>
  <si>
    <t>8.8.4</t>
  </si>
  <si>
    <t>SUMINISTRO E INSTALACIÓN CELDA O TABLERO DE TRANSFERENCIA AUTOMATICA TF TTA-SCI CON 2 BREAKER MOTORIZADOS 3X500 A PROTECCION</t>
  </si>
  <si>
    <t>8.8.5</t>
  </si>
  <si>
    <t>SUMINISTRO E INSTALACIÓN CELDA O TABLERO GENERAL DE DISTRIBUCION TGD. INCLUYE CABLEADO DE CONTROL,BREAKER INDUST TOTALIZADOR</t>
  </si>
  <si>
    <t>8.8.6</t>
  </si>
  <si>
    <t xml:space="preserve">SUMINISTRO E INSTALACIÓN DE TABLERO TF 3F-5H DE 42 CTOS PARA BREAKERS ENCHUFABLES CON ESPACIO PARA TOTALIZADOR, </t>
  </si>
  <si>
    <t>8.8.7</t>
  </si>
  <si>
    <t xml:space="preserve">SUMINISTRO E INSTALACIÓN DE TABLERO TF 3F-5H DE 36 CTOS PARA BREAKERS ENCHUFABLES CON ESPACIO PARA TOTALIZADOR, </t>
  </si>
  <si>
    <t>8.8.8</t>
  </si>
  <si>
    <t>SUMINISTRO E INSTALACIÓN DE TABLERO TF 3F-5H DE 30 CTOS PARA BREAKERS ENCHUFABLES CON ESPACIO PARA TOTALIZADOR,</t>
  </si>
  <si>
    <t>8.8.9</t>
  </si>
  <si>
    <t>SUMINISTRO E INSTALACIÓN DE TABLERO TF 3F-5H DE 24 CTOS PARA BREAKERS ENCHUFABLES CON ESPACIO PARA TOTALIZADOR,</t>
  </si>
  <si>
    <t>8.8.10</t>
  </si>
  <si>
    <t>SUMINISTRO E INSTALACIÓN DE TABLERO TF 3F-5H DE 18 CTOS PARA BREAKERS ENCHUFABLES CON ESPACIO PARA TOTALIZADOR,</t>
  </si>
  <si>
    <t>8.8.11</t>
  </si>
  <si>
    <t>SUMINISTRO E INSTALACIÓN DE TABLERO TF 3F-5H DE 12 CTOS PARA BREAKERS ENCHUFABLES CON ESPACIO PARA TOTALIZADOR,</t>
  </si>
  <si>
    <t>8.8.12</t>
  </si>
  <si>
    <t>SUMINISTRO E INSTALACIÓN DE BREAKER INDUSTRIAL TOTALIZADOR 3 X 40 MATERIALES CERTIFICADOS RETIE E INSTALADOS SEGUN REGLAMENTACION</t>
  </si>
  <si>
    <t>8.8.13</t>
  </si>
  <si>
    <t>SUMINISTRO E INSTALACIÓN DE BREAKER INDUSTRIAL TOTALIZADOR 3 X 50 A MATERIALES CERTIFICADOS RETIE E INSTALADOS SEGUN REGLAMENTACION</t>
  </si>
  <si>
    <t>8.8.14</t>
  </si>
  <si>
    <t>SUMINISTRO E INSTALACIÓN DE BREAKER INDUSTRIAL TOTALIZADOR 3 X 30 A MATERIALES CERTIFICADOS RETIE E INSTALADOS SEGUN REGLAMENTACION</t>
  </si>
  <si>
    <t>8.8.15</t>
  </si>
  <si>
    <t>SUMINISTRO E INSTALACIÓN DE BREAKER INDUSTRIAL TOTALIZADOR 3 X 20 A MATERIALES CERTIFICADOS RETIE E INSTALADOS SEGUN REGLAMENTACION</t>
  </si>
  <si>
    <t>8.8.16</t>
  </si>
  <si>
    <t>SUMINISTRO E INSTALACIÓN DE BREAKER INDUSTRIAL TOTALIZADOR 3 X 70 A MATERIALES CERTIFICADOS RETIE E INSTALADOS SEGUN REGLAMENTACION</t>
  </si>
  <si>
    <t>8.8.17</t>
  </si>
  <si>
    <t>SUMINISTRO E INSTALACIÓN DE BREAKER INDUSTRIAL TOTALIZADOR 3 X 90 A MATERIALES CERTIFICADOS RETIE E INSTALADOS SEGUN REGLAMENTACION</t>
  </si>
  <si>
    <t>8.8.18</t>
  </si>
  <si>
    <t>SUMINISTRO E INSTALACIÓN DE BREAKER INDUSTRIAL TOTALIZADOR 3 X 150 A MATERIALES CERTIFICADOS RETIE E INSTALADOS SEGUN REGLAMENTACION</t>
  </si>
  <si>
    <t>8.8.19</t>
  </si>
  <si>
    <t>SUMINISTRO E INSTALACIÓN DE BREAKER INDUSTRIAL TOTALIZADOR 3 X 175 A MATERIALES CERTIFICADOS RETIE E INSTALADOS SEGUN REGLAMENTACION</t>
  </si>
  <si>
    <t>8.8.20</t>
  </si>
  <si>
    <t>SUMINISTRO E INSTALACIÓN DE BREAKER TIPO ENCHUFABLE 1 FASE HASTA 40A 10KA MATERIALES CERTIFICADOS RETIE E INSTALADOS SEGUN REGLAMENTACION</t>
  </si>
  <si>
    <t>8.8.21</t>
  </si>
  <si>
    <t>SUMINISTRO E INSTALACIÓN DE BREAKER TIPO ENCHUFABLE 1  FASE HASTA 60 A 10KA MATERIALES CERTIFICADOS RETIE E INSTALADOS SEGUN REGLAMENTACION</t>
  </si>
  <si>
    <t>8.8.22</t>
  </si>
  <si>
    <t>SUMINISTRO E INSTALACIÓN DE BREAKER TIPO ENCHUFABLE 3 X 40 A MATERIALES CERTIFICADOS RETIE E INSTALADOS SEGUN REGLAMENTACION</t>
  </si>
  <si>
    <t>8.8.23</t>
  </si>
  <si>
    <t>SUMINISTRO E INSTALACIÓN DE BREAKER TIPO ENCHUFABLE  2 FASES HASTA 30 A MATERIALES CERTIFICADOS RETIE E INSTALADOS SEGUN REGLAMENTACION</t>
  </si>
  <si>
    <t>8.8.24</t>
  </si>
  <si>
    <t>SUMINISTRO E INSTALACIÓN DE BREAKER TIPO ENCHUFABLE  2 FASES HASTA 60 A MATERIALES CERTIFICADOS RETIE E INSTALADOS SEGUN REGLAMENTACION</t>
  </si>
  <si>
    <t>8.8.25</t>
  </si>
  <si>
    <t>SUMINISTRO E INSTALACIÓN DE BREAKER TIPO ENCHUFABLE 3 HASTA 50 A 10KA MATERIALES CERTIFICADOS RETIE E INSTALADOS SEGUN REGLAMENTACION</t>
  </si>
  <si>
    <t>8.8.26</t>
  </si>
  <si>
    <t>SUMINISTRO E INSTALACIÓN DE BREAKER TIPO ENCHUFABLE 3 HASTA 70 A 10KA MATERIALES CERTIFICADOS RETIE E INSTALADOS SEGUN REGLAMENTACION</t>
  </si>
  <si>
    <t>8.8.27</t>
  </si>
  <si>
    <t>SUMINISTRO E INSTALACIÓN DE BREAKER TIPO ENCHUFABLE 3 X 30 A MATERIALES CERTIFICADOS RETIE E INSTALADOS SEGUN REGLAMENTACION</t>
  </si>
  <si>
    <t>8.8.28</t>
  </si>
  <si>
    <t>SUMINISTRO E INSTALACIÓN DE BREAKER TIPO ENCHUFABLE 3 X 20 A MATERIALES CERTIFICADOS RETIE E INSTALADOS SEGUN REGLAMENTACION</t>
  </si>
  <si>
    <t>8.8.29</t>
  </si>
  <si>
    <t>SUMINISTRO E INSTALACIÓN DE BREAKER TIPO ENCHUFABLE 1 X 30 A MATERIALES CERTIFICADOS RETIE E INSTALADOS SEGUN REGLAMENTACION</t>
  </si>
  <si>
    <t>8.8.30</t>
  </si>
  <si>
    <t>8.8.31</t>
  </si>
  <si>
    <t>8.8.32</t>
  </si>
  <si>
    <t>SUMINISTRO E INSTALACIÓN CAJA CON PROGRAMADOR DE HORARIO ELECTRONICO, CONTACTOR TF 3X20 A. MATERIALES CERTIFICADOS</t>
  </si>
  <si>
    <t>8.8.33</t>
  </si>
  <si>
    <t>SUMINISTRO E INSTALACIÓNTABLERO DE FABRICACION ESPECIAL BY-PASS TF 3F-5H CON 2 BREAKER 3X60A Y UN SELECTOR TETRAPOLAR MANUAL DE 63A</t>
  </si>
  <si>
    <t>8.8.34</t>
  </si>
  <si>
    <t>SUMINISTRO E INSTALACIÓNTABLERO DE FABRICACION ESPECIAL BY-PASS TF 3F-5H CON 2 BREAKER 3X70A Y UN SELECTOR TETRAPOLAR AUTOM DE 80A</t>
  </si>
  <si>
    <t>8.8.35</t>
  </si>
  <si>
    <t>SUMINISTRO E INSTALACIÓNTABLERO  TF DE FABRICACION ESPECIAL TRES-BOM CON BREAKER TOTALIZADOR INDUST 3X500A, 2 BREAKER RIEL 1X20A</t>
  </si>
  <si>
    <t>8.8.36</t>
  </si>
  <si>
    <t>SUMINISTRO E INSTALACIÓN DE TABLERO TF FABRICACON ESPECIAL. DE ACUERDO A UNIFILAR (T-RES--SCI)</t>
  </si>
  <si>
    <t>8.8.37</t>
  </si>
  <si>
    <t>SUMINISTRO E INSTALACIÓN DE BREAKER INDUSTRIAL TOTALIZADOR 3X100A. MATERIALES CERTIFICADOS RETIE</t>
  </si>
  <si>
    <t>8.8.38</t>
  </si>
  <si>
    <t>SUMINISTRO E INSTALACIÓN DE BREAKER INDUSTRIAL TOTALIZADOR 3 X 60 A MATERIALES CERTIFICADOS RETIE E INSTALADOS SEGUN REGLAMENTACION</t>
  </si>
  <si>
    <t>8.8.39</t>
  </si>
  <si>
    <t>SUMINISTRO E INSTALACION COFRE TIPO INTEMPERIE CON CONTROL DE ILUMINACION CONTACTOR TRIFASICO 3/20 A BREAKER 1*20 BOTON PUSH</t>
  </si>
  <si>
    <t>8.8.40</t>
  </si>
  <si>
    <t>SUMINISTRO E INSTALACIÓN DE CONMUTADOR TETRAPOLAR AC1 125A TIPO TABLERO</t>
  </si>
  <si>
    <t>8.8.41</t>
  </si>
  <si>
    <t>SUMINISTRO E INSTALACIÓN DE CONMUTADOR TETRAPOLAR AC1 63A TIPO TABLERO</t>
  </si>
  <si>
    <t>8.8.42</t>
  </si>
  <si>
    <t>SUMINISTRO E INSTALACIÓN DE CONMUTADOR TRIPOLAR AC1 63A TIPO TABLERO</t>
  </si>
  <si>
    <t>8.8.43</t>
  </si>
  <si>
    <t>SUMINISTRO E INSTALACIÓN DE CONMUTADOR TRIPOLAR AC1 40A TIPO TABLERO</t>
  </si>
  <si>
    <t>8.8.44</t>
  </si>
  <si>
    <t>SUMINISTRO E INSTALACIÓN DE CAJA DE EMPALME METALICA CON PUERTA 6"X6"</t>
  </si>
  <si>
    <t>8.8.45</t>
  </si>
  <si>
    <t>SUMINISTRO E INSTALACIÓN DE COFRE METÁLICO P/INTEMPERIE 40X30X20 CMS</t>
  </si>
  <si>
    <t>8.9</t>
  </si>
  <si>
    <t>INSTALACIONES DE COMUNICACIONES, CÁMARAS Y SONIDO</t>
  </si>
  <si>
    <t>8.9.1</t>
  </si>
  <si>
    <t>SALIDA EN CABLE DE CU ENCAUCHETADO 4#6 PARA SALIDA DE REGULADOR DE 8 Y 6 KVA BIFÁSICO</t>
  </si>
  <si>
    <t>8.9.2</t>
  </si>
  <si>
    <t>SALIDA EN CABLE DE CU ENCAUCHETADO 3#8 PARA ALIMENTACIÓN DE REGULADOR DE 8 Y 6 KVA BIFÁSICO</t>
  </si>
  <si>
    <t>8.9.3</t>
  </si>
  <si>
    <t>SALIDA EN CABLE DE CU ENCAUCHETADO 4#8 PARA SALIDA DE REGULADOR DE 8 Y 6 KVA BIFÁSICO</t>
  </si>
  <si>
    <t>8.9.4</t>
  </si>
  <si>
    <t>SALIDA EN TUBERIA PVC DE  1", PARA ALIMENTACIÓN Y SALIDA DE REGULADOR TRIFÁSICO. INCLUYE CAJA GALV.4X4, PRENSA ESTOPA Y TAPA CIEGA</t>
  </si>
  <si>
    <t>8.9.5</t>
  </si>
  <si>
    <t>SUMINISTRO Y CONEXIÓN  DE REGULADOR 8 KVA -2 FASES - 220/120V. ON LINE</t>
  </si>
  <si>
    <t>8.9.6</t>
  </si>
  <si>
    <t>SUMINISTRO Y CONEXIÓN  DE REGULADOR 6 KVA -2 FASES - 220/120V. ON LINE</t>
  </si>
  <si>
    <t>8.9.7</t>
  </si>
  <si>
    <t>SALIDA EN CABLE DE CU ENCAUCHETADO 4#4 PARA ALIMENTACIÓN DE REGULADOR DE 20 KVA TRIFÁSICO</t>
  </si>
  <si>
    <t>8.9.8</t>
  </si>
  <si>
    <t>SALIDA EN CABLE DE CU ENCAUCHETADO 4#4 + 1#10 PARA SALIDA DE REGULADOR DE 20 KVA TRIFÁSICO</t>
  </si>
  <si>
    <t>8.9.9</t>
  </si>
  <si>
    <t>SALIDA EN CABLE DE CU ENCAUCHETADO 4#6 PARA ALIMENTACIÓN DE REGULADOR DE 15 KVA TRIFÁSICO</t>
  </si>
  <si>
    <t>8.9.10</t>
  </si>
  <si>
    <t>SALIDA EN CABLE DE CU ENCAUCHETADO 4#6 + 1#10 PARA SALIDA DE REGULADOR DE 15 KVA TRIFÁSICO</t>
  </si>
  <si>
    <t>8.9.11</t>
  </si>
  <si>
    <t>SALIDA EN CABLE DE CU ENCAUCHETADO 3#6 PARA ALIMENTACIÓN DE REGULADOR DE 8 Y 6 KVA BIFÁSICO</t>
  </si>
  <si>
    <t>8.9.12</t>
  </si>
  <si>
    <t>SALIDA EN TUBERIA PVC DE  3/4", PARA ALIMENTACIÓN Y SALIDA DE REGULADOR BIFÁSICO. INCLUYE CAJA GALV.4X4, PRENSA ESTOPA Y TAPA CIEGA</t>
  </si>
  <si>
    <t>8.9.13</t>
  </si>
  <si>
    <t>SUMINISTRO Y CONEXIÓN  DE REGULADOR 20 KVA -3 FASES - 220/120V. ON LINE</t>
  </si>
  <si>
    <t>8.9.14</t>
  </si>
  <si>
    <t>SUMINISTRO Y CONEXIÓN  DE REGULAOR 15 KVA -3 FASES - 220/120V. ON LINE</t>
  </si>
  <si>
    <t>8.9.15</t>
  </si>
  <si>
    <t>SUMINISTRO E INSTALACIÓN SERVIDOR GRABADOR DE VIDEO RACKEABLE, 128 CANALES DE VIDEO, CAPACIDAD DE ACCESO Y CONFIGURACION REMOTO</t>
  </si>
  <si>
    <t>8.9.16</t>
  </si>
  <si>
    <t>SUMINISTRO E INSTALACIÓN DE DISCO DURO 6 TB ESPECIALIZADO PARA CCTV</t>
  </si>
  <si>
    <t>8.9.17</t>
  </si>
  <si>
    <t>SWITCH POE 48 PUERTOS MIN 300W, PUERTOS GIGA CAPA 2, QOS SOPORTE IPV6, ADMINISTRABLE (WEB, CLI, PROTOCOLO SNMP)</t>
  </si>
  <si>
    <t>8.9.18</t>
  </si>
  <si>
    <t>SWITCH POE 24 PUERTOS MIN 300W, PUERTOS GIGA CAPA 2, QOS SOPORTE IPV6, ADMINISTRABLE (WEB, CLI, PROTOCOLO SNMP)</t>
  </si>
  <si>
    <t>8.9.19</t>
  </si>
  <si>
    <t>SUMINISTRO E INSTALACIÓN CÁMARA TIPO BULLET 2 MP- 1080 P- FHD CAPACIDAD DE 25 FPS, LENTE FOCAL 3.8 MM, INFRARROJA, SENSIBLID MIN 0.09</t>
  </si>
  <si>
    <t>8.9.20</t>
  </si>
  <si>
    <t>SUMINISTRO E INSTALACIÓN CÁMARA TIPO FISH EYE 3MP H.264 WDR PRO IP CAMERA</t>
  </si>
  <si>
    <t>8.9.21</t>
  </si>
  <si>
    <t>SUMINISTRO E INSTALACIÓN CÁMARA TIPO MINIDOMO 2MP - 1080 P- FHD, CAPACIDAD DE 25 FPS, LENTE FOCAL 2.8MM, INFRARROJA, SENSIBLIDAD 0.09</t>
  </si>
  <si>
    <t>8.9.22</t>
  </si>
  <si>
    <t>SUMINISTRO E INSTALACIÓN CÁMARA TIPO PTZ  3MP - 1080 P- FHD, CAPACIDAD DE 25 FPS, ALCANCE 200 MTS, INFRARROJA, SENSIBLIDAD 0.09</t>
  </si>
  <si>
    <t>8.9.23</t>
  </si>
  <si>
    <t>SUMINISTRO E INSTALACIÓN  DE ACCESS POINT IEEE 802, 11G, 2.4-5 GHZ. 300MBPS CONFIGURABLE A MODO CLIENTE, PUENTE Y REPETIDOR</t>
  </si>
  <si>
    <t>8.9.24</t>
  </si>
  <si>
    <t>SUMINISTRO E INSTALACIÓN  DE EQUIPO DE SONIDO MULTIZONA MINIMO 3 ZONAS, AMPLIFICADOR RANGO DE POTENCIA 201 A 350 W</t>
  </si>
  <si>
    <t>8.9.25</t>
  </si>
  <si>
    <t>SUMINISTRO E INSTALACIÓN  DE CAJA O COFRE TIPO INTERIOR CON AMPLIFICADOR PARA SEÑAL COMUNITARIA DE TV, CON AJUSTE DE GANANCIA Y REGULA</t>
  </si>
  <si>
    <t>8.9.26</t>
  </si>
  <si>
    <t>SUMINISTRO E INSTALACIÓN  DE GABINETE RACK DE PISO CON 42 UR INCLUYE ORGANIZADOR VERTICAL, KIT VENTILACION FORZADA, KIT PUESTA A TIERR</t>
  </si>
  <si>
    <t>8.9.27</t>
  </si>
  <si>
    <t>SUMINISTRO E INSTALACIÓN DE ORGANIZADOR HORIZONTAL 2 UR</t>
  </si>
  <si>
    <t>8.9.28</t>
  </si>
  <si>
    <t>SUMINISTRO E INSTALACIÓN DE PATCH PANEL DE 24 PUERTOS CAT 6</t>
  </si>
  <si>
    <t>8.9.29</t>
  </si>
  <si>
    <t>8.9.30</t>
  </si>
  <si>
    <t>SUMINISTRO E INSTALACIÓN DE PATCH CORD CAT 6 AZUL/ROJO DE 7 FT</t>
  </si>
  <si>
    <t>8.9.31</t>
  </si>
  <si>
    <t>SUMINISTRO E INSTALACIÓN DE BANDEJA PORTAEQUIPOS</t>
  </si>
  <si>
    <t>8.9.32</t>
  </si>
  <si>
    <t>SUMINISTRO E INSTALACIÓN DE BANDEJA DE FIBRA DE 6-12 HILOS . INCLUYE MATERIAL DE CONEXIONADO, ACCESORIOS DE FIJACION, SOPORTE</t>
  </si>
  <si>
    <t>8.9.33</t>
  </si>
  <si>
    <t>SUMINISTRO E INSTALACIÓN DE TAPA CIEGA PARA CONECTORES DE FIBRA</t>
  </si>
  <si>
    <t>8.9.34</t>
  </si>
  <si>
    <t>SUMINISTRO E INSTALACIÓN DE KIT FAN OUT SC/LC PARA FIBRA MULTIMODO OM3</t>
  </si>
  <si>
    <t>8.9.35</t>
  </si>
  <si>
    <t>SUMINISTRO E INSTALACIÓN DE CONECTORES LC PARA FIBRA MULTIMOO</t>
  </si>
  <si>
    <t>8.9.36</t>
  </si>
  <si>
    <t>SUMINISTRO E INSTALACIÓN DE PDU VERTICAL PARA RACK CON 8 TOMACORRIENTES</t>
  </si>
  <si>
    <t>8.9.37</t>
  </si>
  <si>
    <t>SUMINISTRO E INSTALACION DE CABLE HDMI DE 12 M (VISUALIZACION DE  CIRCUITO CERRADO DE TELEVISION</t>
  </si>
  <si>
    <t>8.9.38</t>
  </si>
  <si>
    <t>SUMINISTRO E INSTALACION DE PATCH CORD DE FIBRA OPTICA SC/LC PAR</t>
  </si>
  <si>
    <t>8.9.39</t>
  </si>
  <si>
    <t>CERTIFICACION DE CONECTORIZACION DE FIBRA OPTICA POR PAR</t>
  </si>
  <si>
    <t>8.9.40</t>
  </si>
  <si>
    <t>SUMINISTRO E INSTALACIÓN DE PARLANTE PASIVO PARA TECHO REDONDO 20-50W , CON SENSIBILIDAD DE 90 DB O MASPARA AULA MULTIPLE O COMEDOR</t>
  </si>
  <si>
    <t>8.9.41</t>
  </si>
  <si>
    <t>SUMINISTRO E INSTALACIÓN SALIDA DE DATOS PARA TOMA RJ 45 CAT 6. INCLUYE CAJA FUNDIDA EN ALUMINIO 4X4" CON TAPA, FACEPLATE SENCILLO</t>
  </si>
  <si>
    <t>8.9.42</t>
  </si>
  <si>
    <t>SUMINISTRO E INSTALACIÓN SALIDA DE DATOS TEL VOLP PARA TOMA RJ 45 CAT 6 EN CANALETA . INCLUYE TROQUEL LOGICO, FACEPLATE SENCILLO</t>
  </si>
  <si>
    <t>8.9.43</t>
  </si>
  <si>
    <t>SUMINISTRO E INSTALACIÓN SALIDA DE SONIDO, INCLUYE CAJA FUNDIDA EN ALUMINIO 4X4" CON TAPA INCLUYE TUBERIA PVC 3/4"</t>
  </si>
  <si>
    <t>8.9.44</t>
  </si>
  <si>
    <t>SUMINISTRO E INSTALACIÓN SALIDA VACIA PARA TOMA TV, INCLUYE APARATO, NO INCLUYE CABLEADO</t>
  </si>
  <si>
    <t>8.9.45</t>
  </si>
  <si>
    <t>SUMINISTRO E INSTALACIÓN DE PATCH CORD CAT 6 DE 5 FT PARA CADA SALIDA Y DENTRO DEL GABINETE</t>
  </si>
  <si>
    <t>8.9.46</t>
  </si>
  <si>
    <t>SUMINISTRO E INSTALACIÓN TUBERIA EMT 2" ENTRE RACK Y DUCTO CERRADO. INCLUYE ACCESORIOS DE ANCLAJE, UNION Y FIJACION</t>
  </si>
  <si>
    <t>8.9.47</t>
  </si>
  <si>
    <t>SUMINISTRO E INSTALACIÓN TUBERIA EMT 1 1/2" ENTRE RACK Y DUCTO CERRADO, ENTRE BANDEJA. INCLUYE ACCESORIOS DE ANCLAJE, UNION Y FIJACION</t>
  </si>
  <si>
    <t>8.9.48</t>
  </si>
  <si>
    <t>SUMINISTRO E INSTALACIÓN TUBERIA EMT 1"  UTP COAXIAL INCLUYE ACCESORIOS DE ANCLAJE, UNION Y FIJACION</t>
  </si>
  <si>
    <t>8.9.49</t>
  </si>
  <si>
    <t>SUMINISTRO E INSTALACIÓN TUBERIA EMT 3/4"  INCLUYE ACCESORIOS DE ANCLAJE, UNION Y FIJACION</t>
  </si>
  <si>
    <t>8.9.50</t>
  </si>
  <si>
    <t>SUMINISTRO E INSTALACIÓN DE CABLE UTP CAT 6 LS ZH</t>
  </si>
  <si>
    <t>8.9.51</t>
  </si>
  <si>
    <t>CERTIFICACION DE PUNTO DE DATOS CAT 6</t>
  </si>
  <si>
    <t>8.9.52</t>
  </si>
  <si>
    <t>SUMINISTRO E INSTALACIÓN DE FIBRA MULTIMODO OM3 TIPO EXTERIOR, 12 HILOS</t>
  </si>
  <si>
    <t>8.9.53</t>
  </si>
  <si>
    <t>SUMINISTRO E INSTALACIÓN TUBERIA EMT 3/4"  PARA CABLEADO DE TV. SOLO CANALIZACION NO SE CONTEMPLA CABLE COAXIAL NO UTP</t>
  </si>
  <si>
    <t>8.9.54</t>
  </si>
  <si>
    <t>SUMINISTRO E INSTALACIÓN TUBERIA EMT 3/4"  PARA CABLEADO DE SONIDO. SOLO CANALIZACION NO SE CONTEMPLA CABLE</t>
  </si>
  <si>
    <t>8.9.55</t>
  </si>
  <si>
    <t>SUMINISTRO E INSTALACIÓN CABLE COAXIAL RG6 INCLUYE ACCESORIOS DE CONEXION Y DERIVACION</t>
  </si>
  <si>
    <t>8.9.56</t>
  </si>
  <si>
    <t>SUMINISTRO E INSTALACIÓN CABLE DE SONIDO 2X16AWG DESOXIGENADO LIBRE DE HALOGENOS. INCLUYE ACCESORIOS DE CONEXION</t>
  </si>
  <si>
    <t>8.9.57</t>
  </si>
  <si>
    <t>SUMINISTRO E INSTALACIÓN DE PANTALLA LED 43", MOUSE Y TECLADO PARA MANEJO Y CONFIGURACION DEL SISTEMA DE CCTV</t>
  </si>
  <si>
    <t>8.9.58</t>
  </si>
  <si>
    <t>SUMINISTRO E INSTALACIÓN CÁMARA TIPO 180° DE PARED 2MP- 1080P- FHD, CAPACIDAD 25 FPS, LENTE FOCAL 2.8MM INFRARROJA,</t>
  </si>
  <si>
    <t>8.9.59</t>
  </si>
  <si>
    <t>SUMINISTRO E INSTALACIÓN CÁMARA TIPO BULLET 2MP 1080- FHD, CAPACIDAD DE 25 FPS, LENTE FOCAL 2.8MM, INFRARROJA</t>
  </si>
  <si>
    <t>8.9.60</t>
  </si>
  <si>
    <t>SUMINISTRO E INSTALACIÓN DE GABINETE RACK DE PISO DE 36 UR, INCLUYE KIT DE VENTILACION FORZADA, KIT DE PUESTA A TIERRA</t>
  </si>
  <si>
    <t>8.9.61</t>
  </si>
  <si>
    <t>SUMINISTRO E INSTALACIÓN DE PARLANTE PASIVO PARA TECHO 100W , CON SENSIBILIDAD DE 90 DB O MAS PARA INSTALAR EN PASILLOS</t>
  </si>
  <si>
    <t>8.9.62</t>
  </si>
  <si>
    <t>SUMINISTRO E INSTALACIÓN DE TOMA HDMI, INCLUYE CAJA RAWELT 4X4 CON TAPA FACEPLATE PARA HDMI, CONECTORIZACION DE CENECT HEMBRA</t>
  </si>
  <si>
    <t>8.9.63</t>
  </si>
  <si>
    <t>SUMINISTRO E INSTALACIÓN TUBERIA PVC 3/4" EN PISO O MURO INCLUYE ACCES DE ANCLAJE, UNIÓN Y FIJACIÓN, ABRAZADERAS, CAJAS DE PAS</t>
  </si>
  <si>
    <t>8.9.64</t>
  </si>
  <si>
    <t>SUMINISTRO E INSTALACIÓN TUBERIA PVC 1 ½" EN PISO O MURO INCLUYE ACCES DE ANCLAJE, UNIÓN Y FIJACIÓN, ABRAZADERAS, CAJAS DE PAS</t>
  </si>
  <si>
    <t>8.9.65</t>
  </si>
  <si>
    <t>SALIDA DE DATOS/VOZ SENCILLA, INCLUYE  FACE PLATE Y JACK. CAT. 6</t>
  </si>
  <si>
    <t>8.9.66</t>
  </si>
  <si>
    <t>SALIDA DE DATOS/VOZ DOBLE, INCLUYE  FACE PLATE Y JACK. CAT. 6</t>
  </si>
  <si>
    <t>8.9.67</t>
  </si>
  <si>
    <t xml:space="preserve">SUMINISTRO E INSTALACIÓN DE BANDEJA PARA RACK </t>
  </si>
  <si>
    <t>8.9.68</t>
  </si>
  <si>
    <t>SUMINISTRO E INSTALACIÓN DE MULTITOMA PARA RACK 10 PUESTOS</t>
  </si>
  <si>
    <t>8.9.69</t>
  </si>
  <si>
    <t xml:space="preserve">SUMINISTRO E INSTALACIÓN DE CANALETA METALICA DE 10 CM X 4 CM X 240CM.  </t>
  </si>
  <si>
    <t>8.9.70</t>
  </si>
  <si>
    <t>SUMINISTRO E INSTALACIÓN DE MARQUILLAS DE IDENTIFICACIÓN AUTOADHESIVAS ACRÌLICAS SALIDAS VOZ Y/O DATOS</t>
  </si>
  <si>
    <t>8.9.71</t>
  </si>
  <si>
    <t>SUMINISTRO E INSTALACIÓN DE ORGANIZADOR DE CABLES POSTERIOR P/RACK  19"</t>
  </si>
  <si>
    <t>8.9.72</t>
  </si>
  <si>
    <t>SUMINISTRO E INSTALACIÓN DE ORGANIZADOR DE CABLES VERTICAL 100X100 SENCILLO 88 CM</t>
  </si>
  <si>
    <t>8.9.73</t>
  </si>
  <si>
    <t>SUMINISTRO E INSTALACIÓN DE PLUG CATEGORÍA 6 AMP + PONCHADO.</t>
  </si>
  <si>
    <t>8.9.74</t>
  </si>
  <si>
    <t>CONSUMIBLES EN RACK</t>
  </si>
  <si>
    <t>GLB</t>
  </si>
  <si>
    <t>8.9.75</t>
  </si>
  <si>
    <t>SUMINISTRO E INSTALACIÓN DE TROQUEL METÁLICO PARA FACE PLATE VOZ/DATOS 10 CMS.</t>
  </si>
  <si>
    <t>8.9.76</t>
  </si>
  <si>
    <t>SUMINISTRO E INSTALACIÓN DE CABLE POLARIZADO 2X18</t>
  </si>
  <si>
    <t>8.9.77</t>
  </si>
  <si>
    <t>SUMINSTRO E INSTALACIÓN DE ACOMETIDA TELEFÓNICA EN ALAMBRE CU 2X18 + TUBERÍA 3/4" PVC + ACCESORIOS</t>
  </si>
  <si>
    <t>8.9.78</t>
  </si>
  <si>
    <t>SUMINISTRO E INSTALACIÓN DE ACOMETIDA TELEFÓNICA EN CABLE CU 25P + TUBERÍA 1-1/2" PVC + ACCESORIOS</t>
  </si>
  <si>
    <t>8.9.79</t>
  </si>
  <si>
    <t>SUMINISTSRO E INSTALACIÓN SALIDA TOMA TELÉFONO. INCLUYE TUBERÍA PVC 1/2" + CAJA 2X4 GALV. + CABLE 2P + TOMA TELÉFONO SENCILLO ARQUEA + ACCESORIOS</t>
  </si>
  <si>
    <t>8.9.80</t>
  </si>
  <si>
    <t>8.9.81</t>
  </si>
  <si>
    <t>8.9.82</t>
  </si>
  <si>
    <t>SUMINISTSRO E INSTALACIÓN DE PICO PROTECTOR PM-230 SIEMON</t>
  </si>
  <si>
    <t>8.9.83</t>
  </si>
  <si>
    <t>SUMINISTRO E INSTALACIÓN DE STREP TELEFÓNICO. 30-60 PARES 60X40XX15 CM + SOPORTERÍA</t>
  </si>
  <si>
    <t>8.9.84</t>
  </si>
  <si>
    <t>SUMINISTRO E INSTALACIÓN DE REGLETA 50 PARES S-66M1 + SOPORTERÍA</t>
  </si>
  <si>
    <t>8.9.85</t>
  </si>
  <si>
    <t xml:space="preserve">SUMNISTRO Y CONSTSRUCCIÓN DE CAJA DE INSPECCIÓN COMUNICACIONES (1.0 X 1.0 X 1.0 M) </t>
  </si>
  <si>
    <t>8.9.86</t>
  </si>
  <si>
    <t>CANALIZACIÓN EN TERRENO BLANDO TUBERÍA 2Ø2" PVC. INCLUYE EXCAVACIÓN +  TENDIDO TUBERÍA + ARENA + TENDIDO ARENA + RELLENO MATERIAL DE SITIO</t>
  </si>
  <si>
    <t>8.9.87</t>
  </si>
  <si>
    <t>CANALIZACIÓN EN TERRENO DURO 0.7X0.8M. CORTE + DEMOLICIÓN EN CONCRETO MANUAL, EXCAVACIÓN + COMPACTACIÓN + RELLENO MATERIAL DE SITIO + RECUPERACIÓN DE VÍA EN CONCRETO</t>
  </si>
  <si>
    <t>8.9.88</t>
  </si>
  <si>
    <t>RETIRO DE ESCOMBROS MATERIAL SOBRANTE MANUAL-VOLQUETA.</t>
  </si>
  <si>
    <t>8.9.89</t>
  </si>
  <si>
    <t>SALIDA DE CONEXIÓN FACE PLATE HDMI SENCILLA, INCLUYE ACCESORIOS Y TUBERIA 1"</t>
  </si>
  <si>
    <t>8.10</t>
  </si>
  <si>
    <t>SUBESTACION PLANTA DE EMERGENCIA Y TABLEROS GENERALES DE DISTRIBUCION Y PROTECCION</t>
  </si>
  <si>
    <t>8.10.1</t>
  </si>
  <si>
    <t>CONEXIÓN DE ACOMETIDA MONOPOLAR EN 2 XLPE JUEGO * 3  Y CONSTRUCCIÓN DE TERMINALES ELASTOMÉRICOS DE USO INTERIOR Y CODOS ROMPECARGA, AL TRANSFORMADOR DE POTENCIA TIPO PAD MOUNTED.</t>
  </si>
  <si>
    <t>8.10.2</t>
  </si>
  <si>
    <t>TRASFORMADOR TIPO SECO 400KVA, CLASE H 11,400/208/127V, CON CELDA PARA EL TRANSFORMADOR.</t>
  </si>
  <si>
    <t>8.10.3</t>
  </si>
  <si>
    <t>CELDA DE REMONTE DE CABLES 13.2KV TIPO GAM</t>
  </si>
  <si>
    <t>8.10.4</t>
  </si>
  <si>
    <t>CELDA PARA SECCIONADOR TRIPOLAR 15KV TIPO QM</t>
  </si>
  <si>
    <t>8.10.5</t>
  </si>
  <si>
    <t xml:space="preserve">CELDA GBC DE MEDIDA </t>
  </si>
  <si>
    <t>8.10.6</t>
  </si>
  <si>
    <t xml:space="preserve">PLANTA DE EMERGENCIA AUTOMATICA 3F - 250KVA - 208/120V - 60 HZ. (INCLUYE CABINA DE ATENUACION DE RUIDO RESISTENTEA ALA INTEMPERIE, EXHOSTO, TANQUE DE COMBUSTIBLE, ALTERNADOR DE CARGA DE BATERIA, CARGADOR DE BATERIAS Y BATERIAS, ETC.). SUMINISTRO E INSTALACIÓN DE </t>
  </si>
  <si>
    <t>8.10.7</t>
  </si>
  <si>
    <t>CABINA DE ATENUACIÓN DE RUIDO Y PROTECTORA A LA INTEMPERIE. SUMINISTERO E INSTALACIÓN</t>
  </si>
  <si>
    <t>8.10.8</t>
  </si>
  <si>
    <t xml:space="preserve">TABLERO DE TRANSFERENCIAS  500 A/208V.  SUMINISTRO E INSTALACIÓN </t>
  </si>
  <si>
    <t>8.10.9</t>
  </si>
  <si>
    <t>GABINETE METALICO PARA USO INTERIOR IP3X DE 220X90X80 CMS EN LAMINA DE COLD ROLLED CALIBRE 16, TRATADA PARA DESOXIDACIÓN , DESENGRASE Y FOSFATADO, ACABADO FINAL EN PINTURA ELECTROSTATICA EN POLVO POLIESTER RAL7032, BARRAJE TRIFASICO  ELECTROPLATEADO  PARA 1500A, NEUTRO Y TIERRA. CONTIENE INSTALADO LOS SIGUIENTES EQUIPOS:</t>
  </si>
  <si>
    <t>8.10.10</t>
  </si>
  <si>
    <t xml:space="preserve">TABLERO DE DISTRIBUCIÓN GENERAL BAJA TENSION 800 A/208V.  SUMINISTRO E INSTALACIÓN </t>
  </si>
  <si>
    <t>8.10.11</t>
  </si>
  <si>
    <t>GABINETE METALICO PARA USO INTERIOR IP3X DE EN LAMINA DE COLD ROLLED CALIBRE 16, TRATADA PARA DESOXIDACIÓN , DESENGRASE Y FOSFATADO, ACABADO FINAL EN PINTURA ELECTROSTATICA EN POLVO POLIESTER RAL7032, BARRAJE TRIFASICO  ELECTROPLATEADO  PARA 800A, NEUTRO Y TIERRA. CONTIENE INSTALADO LOS EQUIPOS NECESARIOS PARA EL ADECUADO FUNCIONAMIENTO DE LA INSTALACION:</t>
  </si>
  <si>
    <t>8.10.12</t>
  </si>
  <si>
    <t xml:space="preserve">TABLERO DE TRANSFERENCIA BOMBA CONTRA INCENDIO 150A/220V.  SUMINISTRO E INSTALACIÓN </t>
  </si>
  <si>
    <t>8.10.13</t>
  </si>
  <si>
    <t xml:space="preserve">BANCO AUTOMÁTICO DE CONDENSADORES 65KVAR/208V. SUMINISTRO E INSTALACIÓN </t>
  </si>
  <si>
    <t>8.11</t>
  </si>
  <si>
    <t>8.11.1</t>
  </si>
  <si>
    <t>TRAMITES ANTE OPERADOR DE RED</t>
  </si>
  <si>
    <t>8.11.2</t>
  </si>
  <si>
    <t>TRAMITES INTERVENCION DE ESPACIO PUBLICO IDU</t>
  </si>
  <si>
    <t>8.11.3</t>
  </si>
  <si>
    <t>TRAMITES CERIFICACIONES RETIE</t>
  </si>
  <si>
    <t>8.11.5</t>
  </si>
  <si>
    <t>PMT-PLAN MANEJO TRANSITO</t>
  </si>
  <si>
    <t>PAÑETES</t>
  </si>
  <si>
    <t>9.1</t>
  </si>
  <si>
    <t>PAÑETES SOBRE MUROS</t>
  </si>
  <si>
    <t>9.1.1</t>
  </si>
  <si>
    <t>FILOS Y DILATACIONES</t>
  </si>
  <si>
    <t>9.1.2</t>
  </si>
  <si>
    <t xml:space="preserve">PAÑETE IMPERMEABILIZADO S/MUROS 1:3. </t>
  </si>
  <si>
    <t>9.1.3</t>
  </si>
  <si>
    <t xml:space="preserve">PAÑETE LISO CULATAS 1:3  </t>
  </si>
  <si>
    <t>9.1.4</t>
  </si>
  <si>
    <t>RESANES GENERALES</t>
  </si>
  <si>
    <t xml:space="preserve">PISOS </t>
  </si>
  <si>
    <t>10.1</t>
  </si>
  <si>
    <t>BASES PISOS Y AFINADOS</t>
  </si>
  <si>
    <t>10.1.1</t>
  </si>
  <si>
    <t>AFINADO IMPERMEABILIZADO MORTERO 1:3 H=4</t>
  </si>
  <si>
    <t>10.1.2</t>
  </si>
  <si>
    <t>AFINADO TERRAZAS MORTERO 1:4 H=8 cm</t>
  </si>
  <si>
    <t>10.1.3</t>
  </si>
  <si>
    <t>MORTERO FORMACIÓN PENDIENTES</t>
  </si>
  <si>
    <t>10.2</t>
  </si>
  <si>
    <t>ACABADOS PISOS</t>
  </si>
  <si>
    <t>10.2.1</t>
  </si>
  <si>
    <t>PISO EN BALDOSA DE GRANITO PULIDO VIBROPRENSADO 30 x 30 ESPESOR 24 mm</t>
  </si>
  <si>
    <t>10.2.2</t>
  </si>
  <si>
    <t>PISO EN CONCRETO ESTAMPADO ANTIDESLIZANTE</t>
  </si>
  <si>
    <t>10.2.3</t>
  </si>
  <si>
    <t>SUPERFICIE EN ADOQUÍN CUARTO 26 (26x6x36 cm) ALIGERADO</t>
  </si>
  <si>
    <t>10.2.4</t>
  </si>
  <si>
    <t>DECK EN MADERA TEKA CARA VISIBLE, LISTONES DE 2x7x1.50, CON ESQUINAS REDONDEADAS EN LA CARA SUPERIOR</t>
  </si>
  <si>
    <t>10.2.5</t>
  </si>
  <si>
    <t>PISO EN CONCRETO PULIDO - e = 8 cm</t>
  </si>
  <si>
    <t>10.2.6</t>
  </si>
  <si>
    <t>ENCHAPE EN BALDOSA CERAMICA 20 x 20</t>
  </si>
  <si>
    <t>10.2.7</t>
  </si>
  <si>
    <t>ENCHAPE EN BALDOSA DE GRANITO PULIDO VIBROPRENSADO 30 x 30 ESPESOR 24mm</t>
  </si>
  <si>
    <t>10.2.8</t>
  </si>
  <si>
    <t>SUPERFICIE EN MODULOS EN ADOQUÍN CUARTO 26 (26x6x36 cm) ALIGERADO</t>
  </si>
  <si>
    <t>10.2.9</t>
  </si>
  <si>
    <t>PISO EN CONCRETO PARA RAMPA COLOR GRIS, AFINADO Y RANURADO EN V</t>
  </si>
  <si>
    <t>10.2.10</t>
  </si>
  <si>
    <t>PISO EN CONCRETO ESCOBEADO. JUNTAS DE INDUCCIÓN DE FISURAS CADA 3.00 m</t>
  </si>
  <si>
    <t>10.2.11</t>
  </si>
  <si>
    <t>RECUBRIMIENTO SINTETICO DE BASE ACRILICA ESPECIAL PARA CANCHAS DEPORTIVAS TIPO TRUFLEX COLOR AZUL CLARO</t>
  </si>
  <si>
    <t>10.3</t>
  </si>
  <si>
    <t>GUARDAESCOBAS</t>
  </si>
  <si>
    <t>10.3.1</t>
  </si>
  <si>
    <t>MEDIA CAÑA EN GRANITO FUNDIDO COLOR BLANCO HUILA, H=10, CON PIEZAS COMPLEMENTARIAS (ESQUINERAS O RINCONERAS) EN EL MISMO GRANITO SEGÚN SEAN REQUERIDAS MÁS DILATACIONES</t>
  </si>
  <si>
    <t>10.3.2</t>
  </si>
  <si>
    <t>MEDIA CAÑA EN MORTERO CON MASILLA ELÁSTICA SELLANTE Y ADHESIVA CON BASE EN POLIURETANO SIKAFLEX O SIMILAR</t>
  </si>
  <si>
    <t>10.4</t>
  </si>
  <si>
    <t>GRADAS</t>
  </si>
  <si>
    <t>10.4.1</t>
  </si>
  <si>
    <t>AFINADO ENDURECIDO PASOS ESCALERA MORTERO 1:3</t>
  </si>
  <si>
    <t>10.4.2</t>
  </si>
  <si>
    <t>PIEZA DE CONCRETO PREFABRICADO PARA FORMACIÓN DE HUELLA Y CONTRAHUELLA DE LA ESCALERA</t>
  </si>
  <si>
    <t xml:space="preserve">CUBIERTAS E IMPERMEABILIZACIONES </t>
  </si>
  <si>
    <t>11.1</t>
  </si>
  <si>
    <t>IMPERMEABILIZACIONES Y AISLAMIENTOS</t>
  </si>
  <si>
    <t>11.1.1</t>
  </si>
  <si>
    <t>ENCACHADO DE GRAVAS PARA DRENAJE</t>
  </si>
  <si>
    <t>11.1.2</t>
  </si>
  <si>
    <t>IMPRIMACIÓN ASFÁLTICA O PINTURA BITUMINOSA TIPO CURIDAN</t>
  </si>
  <si>
    <t>11.1.3</t>
  </si>
  <si>
    <t>MEMBRANA IMPERMEABLIAZANTE TIPO IMPERDAM FP SIMILAR</t>
  </si>
  <si>
    <t>11.1.4</t>
  </si>
  <si>
    <t>CAPA SEPARADORA PROTECTORA GEOTEXTIL TIPO DANOFELT PY 200</t>
  </si>
  <si>
    <t>11.1.5</t>
  </si>
  <si>
    <t>AISLAMIENTO TÉRMICO A BASE DE ESPUMA DE POLIESTIRENO EXTRUIDO ESPESOR 4 CMS.</t>
  </si>
  <si>
    <t>11.1.6</t>
  </si>
  <si>
    <t>CUBIERTA VERDE VEGETACIÓN + SUSTRATO + MEMBRANA IMPERMEABILIZANTE ANTIRAÍZ, TIPO ESTERDAN 50/GP POL VERDE JARDÍN + CAPA FILTRANTE DE GEOTEXTIL DE FIBRA LARGA ANTIRAÍCES 300 GR.+ CAPA DRENANTE, TIPO DANODREN O SIMILAR</t>
  </si>
  <si>
    <t xml:space="preserve">CARPINTERIA DE METÁLICA </t>
  </si>
  <si>
    <t>12.1</t>
  </si>
  <si>
    <t>CARPINTERIA EN ALUMINIO</t>
  </si>
  <si>
    <t>12.1.1</t>
  </si>
  <si>
    <t>PUERTA TIPO P-01</t>
  </si>
  <si>
    <t>12.1.2</t>
  </si>
  <si>
    <t>PUERTA TIPO P-02</t>
  </si>
  <si>
    <t>12.1.3</t>
  </si>
  <si>
    <t>PUERTA TIPO P-03</t>
  </si>
  <si>
    <t>12.1.4</t>
  </si>
  <si>
    <t>PUERTA TIPO P-04</t>
  </si>
  <si>
    <t>12.1.5</t>
  </si>
  <si>
    <t>PUERTA TIPO P-05</t>
  </si>
  <si>
    <t>12.1.6</t>
  </si>
  <si>
    <t>PUERTA TIPO P-06</t>
  </si>
  <si>
    <t>12.1.7</t>
  </si>
  <si>
    <t>PUERTA TIPO P-07</t>
  </si>
  <si>
    <t>12.1.8</t>
  </si>
  <si>
    <t>PUERTA TIPO P-08</t>
  </si>
  <si>
    <t>12.1.9</t>
  </si>
  <si>
    <t>PUERTA TIPO P-09</t>
  </si>
  <si>
    <t>12.1.10</t>
  </si>
  <si>
    <t>PUERTA TIPO P-10</t>
  </si>
  <si>
    <t>12.1.11</t>
  </si>
  <si>
    <t>PUERTA TIPO P-11</t>
  </si>
  <si>
    <t>12.1.12</t>
  </si>
  <si>
    <t>PUERTA TIPO P-12+</t>
  </si>
  <si>
    <t>12.1.13</t>
  </si>
  <si>
    <t>PUERTA TIPO P-13</t>
  </si>
  <si>
    <t>12.1.14</t>
  </si>
  <si>
    <t>PUERTA TIPO P-14</t>
  </si>
  <si>
    <t>12.1.15</t>
  </si>
  <si>
    <t>PUERTA TIPO P-15</t>
  </si>
  <si>
    <t>12.1.16</t>
  </si>
  <si>
    <t>PUERTA TIPO P-16</t>
  </si>
  <si>
    <t>12.1.17</t>
  </si>
  <si>
    <t>PUERTA TIPO P-17</t>
  </si>
  <si>
    <t>12.1.18</t>
  </si>
  <si>
    <t>PUERTA TIPO PW-01</t>
  </si>
  <si>
    <t>12.1.19</t>
  </si>
  <si>
    <t>PUERTA TIPO PW-01.1</t>
  </si>
  <si>
    <t>12.1.20</t>
  </si>
  <si>
    <t>PUERTA TIPO PW-02</t>
  </si>
  <si>
    <t>12.1.21</t>
  </si>
  <si>
    <t>PUERTA TIPO PW-03</t>
  </si>
  <si>
    <t>12.1.22</t>
  </si>
  <si>
    <t>PUERTA VENTANA TIPO PV-01</t>
  </si>
  <si>
    <t>12.1.23</t>
  </si>
  <si>
    <t>PUERTA VENTANA TIPO PV-02</t>
  </si>
  <si>
    <t>12.1.24</t>
  </si>
  <si>
    <t>PUERTA VENTANA TIPO PV-03</t>
  </si>
  <si>
    <t>12.1.25</t>
  </si>
  <si>
    <t>12.1.26</t>
  </si>
  <si>
    <t>PUERTA VENTANA TIPO PV-05</t>
  </si>
  <si>
    <t>12.1.27</t>
  </si>
  <si>
    <t>12.1.28</t>
  </si>
  <si>
    <t>12.1.29</t>
  </si>
  <si>
    <t>12.1.30</t>
  </si>
  <si>
    <t>12.1.31</t>
  </si>
  <si>
    <t>PUERTA VENTANA TIPO PV-10</t>
  </si>
  <si>
    <t>12.1.32</t>
  </si>
  <si>
    <t>PUERTA VENTANA TIPO PV-11</t>
  </si>
  <si>
    <t>12.1.33</t>
  </si>
  <si>
    <t>PUERTA VENTANA TIPO PV-12</t>
  </si>
  <si>
    <t>12.1.34</t>
  </si>
  <si>
    <t>PUERTA VENTANA TIPO PV-13</t>
  </si>
  <si>
    <t>12.1.35</t>
  </si>
  <si>
    <t>12.1.36</t>
  </si>
  <si>
    <t>12.1.37</t>
  </si>
  <si>
    <t>12.1.38</t>
  </si>
  <si>
    <t>PUERTA VENTANA TIPO PV-17</t>
  </si>
  <si>
    <t>12.1.39</t>
  </si>
  <si>
    <t>PUERTA VENTANA TIPO PV-18</t>
  </si>
  <si>
    <t>12.1.40</t>
  </si>
  <si>
    <t>12.1.41</t>
  </si>
  <si>
    <t>12.1.42</t>
  </si>
  <si>
    <t>PUERTA VENTANA TIPO PV-21-A</t>
  </si>
  <si>
    <t>12.1.43</t>
  </si>
  <si>
    <t>PUERTA VENTANA TIPO PV-21-B</t>
  </si>
  <si>
    <t>12.1.44</t>
  </si>
  <si>
    <t>PUERTA VENTANA TIPO PV-21-C</t>
  </si>
  <si>
    <t>12.1.45</t>
  </si>
  <si>
    <t>VENTANA V01</t>
  </si>
  <si>
    <t>12.1.46</t>
  </si>
  <si>
    <t>VENTANA V02</t>
  </si>
  <si>
    <t>12.1.47</t>
  </si>
  <si>
    <t>VENTANA V03</t>
  </si>
  <si>
    <t>12.1.48</t>
  </si>
  <si>
    <t>VENTANA V07</t>
  </si>
  <si>
    <t>12.1.49</t>
  </si>
  <si>
    <t>VENTANA V10</t>
  </si>
  <si>
    <t>12.1.50</t>
  </si>
  <si>
    <t>VENTANA V11</t>
  </si>
  <si>
    <t>12.1.51</t>
  </si>
  <si>
    <t>VENTANA V12</t>
  </si>
  <si>
    <t>12.1.52</t>
  </si>
  <si>
    <t>VENTANA V13</t>
  </si>
  <si>
    <t>12.1.53</t>
  </si>
  <si>
    <t>VENTANA V15</t>
  </si>
  <si>
    <t>12.1.54</t>
  </si>
  <si>
    <t>VENTANA V15.1</t>
  </si>
  <si>
    <t>12.1.55</t>
  </si>
  <si>
    <t>VENTANA V15.2</t>
  </si>
  <si>
    <t>12.1.56</t>
  </si>
  <si>
    <t>VENTANA V16</t>
  </si>
  <si>
    <t>12.1.57</t>
  </si>
  <si>
    <t>VENTANA V17</t>
  </si>
  <si>
    <t>12.1.58</t>
  </si>
  <si>
    <t>VENTANA V19</t>
  </si>
  <si>
    <t>12.1.59</t>
  </si>
  <si>
    <t>VENTANA PV19.1</t>
  </si>
  <si>
    <t>12.1.60</t>
  </si>
  <si>
    <t>VENTANA V20</t>
  </si>
  <si>
    <t>12.1.61</t>
  </si>
  <si>
    <t>VENTANA PV20.1</t>
  </si>
  <si>
    <t>12.1.62</t>
  </si>
  <si>
    <t>VENTANA V21</t>
  </si>
  <si>
    <t>12.1.63</t>
  </si>
  <si>
    <t>VENTANA V22</t>
  </si>
  <si>
    <t>12.1.64</t>
  </si>
  <si>
    <t>VENTANA V23</t>
  </si>
  <si>
    <t>12.1.65</t>
  </si>
  <si>
    <t>VENTANA V24</t>
  </si>
  <si>
    <t>12.1.66</t>
  </si>
  <si>
    <t>VENTANA V28</t>
  </si>
  <si>
    <t>12.1.67</t>
  </si>
  <si>
    <t>VENTANA V30 A</t>
  </si>
  <si>
    <t>12.1.68</t>
  </si>
  <si>
    <t>VENTANA V30 B</t>
  </si>
  <si>
    <t>12.1.69</t>
  </si>
  <si>
    <t>VENTANA V30 C</t>
  </si>
  <si>
    <t>12.1.70</t>
  </si>
  <si>
    <t>VENTANA V33</t>
  </si>
  <si>
    <t>VENTANA V34</t>
  </si>
  <si>
    <t>VENTANA V36</t>
  </si>
  <si>
    <t>VENTANA V37.1</t>
  </si>
  <si>
    <t>VENTANA V40</t>
  </si>
  <si>
    <t>VENTANA V41</t>
  </si>
  <si>
    <t>VENTANA V43</t>
  </si>
  <si>
    <t>VENTANA V44</t>
  </si>
  <si>
    <t>VENTANA V45</t>
  </si>
  <si>
    <t>VENTANA V46</t>
  </si>
  <si>
    <t>CARPINTERÍA R01</t>
  </si>
  <si>
    <t>12.2</t>
  </si>
  <si>
    <t>CARPINTERIA EN LAMINA</t>
  </si>
  <si>
    <t>12.2.1</t>
  </si>
  <si>
    <t>PUERTA TIPO PA-1.1</t>
  </si>
  <si>
    <t>12.2.2</t>
  </si>
  <si>
    <t>PUERTA TIPO PA-1.2</t>
  </si>
  <si>
    <t>12.2.3</t>
  </si>
  <si>
    <t>PUERTA TIPO PA-2</t>
  </si>
  <si>
    <t>12.2.4</t>
  </si>
  <si>
    <t>PUERTA TIPO PA-3</t>
  </si>
  <si>
    <t>12.2.5</t>
  </si>
  <si>
    <t>PUERTA TIPO PA-4</t>
  </si>
  <si>
    <t>12.2.6</t>
  </si>
  <si>
    <t>12.2.7</t>
  </si>
  <si>
    <t>12.2.8</t>
  </si>
  <si>
    <t>EXTRACTOR DE HUMOS INDUSTRIAL</t>
  </si>
  <si>
    <t>12.2.9</t>
  </si>
  <si>
    <t>PUERTA EN LAMINA COLD ROLLED CALIBRE 18 CON CELOSIA EN LÁMINA PERFILADA CAL 18 ACABADO EN COLOR MEDIDAS 1,04*2,99 INCLUYE LA CELOSIA</t>
  </si>
  <si>
    <t>12.2.10</t>
  </si>
  <si>
    <t>PUERTA EN LAMINA COLD ROLLED CALIBRE 18 CON CELOSIA EN LÁMINA PERFILADA CAL 18 ACABADO EN COLOR MEDIDAS 0,85*2,99 (VESTIER) INCLUYE LA CELOSIA</t>
  </si>
  <si>
    <t>12.2.11</t>
  </si>
  <si>
    <t xml:space="preserve">PUERTA EN LAMINA DOBLE COLD ROLLED CALIBRE 18 SIN CELOSIA EN LÁMINA PERFILADA CAL 18 ACABADO EN COLOR MEDIDAS 2,05*2,30 </t>
  </si>
  <si>
    <t>12.2.12</t>
  </si>
  <si>
    <t xml:space="preserve">PUERTA EN LAMINA DOBLE COLD ROLLED CALIBRE 18 SIN CELOSIA EN LÁMINA PERFILADA CAL 18 ACABADO EN COLOR MEDIDAS 1,07*2,30 </t>
  </si>
  <si>
    <t>BARANDA METÁLICA DE PERFIL RECTANGULAR HUECO DE ACERO LAMINADO EN FRÍO. PASAMANOS EN TUBO AGUAS NEGRAS DE 2" E=2.5mm SOLDADO A PARAL PRINCIPAL. RECUBRIMIENTO DE ACABADO SEGÚN SE INDICA EN ESPECIFICACIONES GENERALES. PARAL DE APOYO PARA PASAMANOS DE 1" X 3/8" SOLDADA A PARAL PRINCIPAL. RECUBRIMIENTO DE ACABADO SEGÚN SE INDICA EN ESPECIFICACIONES GENERALES.  Y TODAS LAS PLATINAS Y ACCESORIOS NECESARIOS PARA SU CORRECTA INSTALACIÓN SEGÚN DISEÑOS.</t>
  </si>
  <si>
    <t>BARANDA METÁLICA DE PERFIL RECTANGULAR HUECO DE ACERO LAMINADO EN FRÍO. PASAMANOS EN TUBO AGUAS NEGRAS DE 2" E=2.5mm SOLDADO A PARAL PRINCIPAL. RECUBRIMIENTO DE ACABADO SEGÚN SE INDICA EN ESPECIFICACIONES GENERALES. Y TODAS LAS PLATINAS Y ACCESORIOS NECESARIOS PARA SU CORRECTA INSTALACIÓN SEGÚN DISEÑOS.</t>
  </si>
  <si>
    <t>ENCHAPES</t>
  </si>
  <si>
    <t>13.1</t>
  </si>
  <si>
    <t>ENCHAPE SOBRE MUROS</t>
  </si>
  <si>
    <t>13.1.1</t>
  </si>
  <si>
    <t>ENCHAPE CERAMICO 30 *30 TIPO CORONA O SIMILAR + PEGA TIPO PEGACOR O SIMILAR</t>
  </si>
  <si>
    <t>APARATOS SANITARIOS Y ACCESORIOS</t>
  </si>
  <si>
    <t>14.1</t>
  </si>
  <si>
    <t>SANITARIO EN PORCELANATO DE CONEXIÓN ENTRADA POSTERIOR CON GRFERÍA EMPOTRADA TIPO VÁLVULA PARA DESCARGA TIPO PUSH ANTIVANDÁLICA. INCLUYE ACCESORIOS Y ELEMENTOS DE CONEXIÓN - B-01A</t>
  </si>
  <si>
    <t>SANITARIO DE TANQUE EN PORCELANA DE UNA PIEZA DE ALTA EFICIENCIA. EDSCARGA DOBLE CON BOTÓN SUPERIOR. VÁLVULA DE SUMINISTRO DE AGUA ANTISIFÓN HIDROSTÁTICA. INCLUYE ACCESORIOS Y ELEMENTOS DE CONEXIÓN - B-01A</t>
  </si>
  <si>
    <t>SANITARIO INFANTIL DE PORCELANA EN COLOR DE DOS PIEZAS Y BAJO CONSUMO. GRIFERÍA DE VÁLVULA CON ACCIONAMIENTO DE BOTÓN SUPERIOR. INCLUYE ACCESORIOS Y ELEMENTOS DE CONEXIÓN - B-03</t>
  </si>
  <si>
    <t>SANITARIO EN PORCELANA QUE GARANTICE UNA ALTURA MÍNIMA DE 0,43 Y 0,5M RESPECTO AL NIVEL DE PISO TERMINADO. CONEXIÓN DE ENTRADA POSTERIOR CON GRIFERÍA EMPOTRADA DE VÁLVULA PARA DESCARGA TIPO PUSH ANTIVANDÁLICA. INCLUYE ACCESORIOS Y ELEMENTOS DE CONEXIÓN -  B-03 MOVILIDAD REDUCIDA</t>
  </si>
  <si>
    <t>ORINAL ANTIBACTERIAL MEDIANO EN PORCELANA PARA COLGAR CON FLUXÓMETRO Y GRIFERÍA DE VÁLVULA PARA DESCARGA TIPO PUSH ANTIVANDÁLICO. INCLUYE SUMINISTRO, MONTAJE, SIFÓN TIPO BOTELLA Y CONEXIÓN COMPLETA - B-04</t>
  </si>
  <si>
    <t>LAVAMANOS EN CERÁMICA DE ALTO TRÁFICO, COLOR BLANCO EMPOTRADO EN MESÓN. B-05</t>
  </si>
  <si>
    <t>LAVAMANOS DE COLGAR  EN PORCELANATO ANTIVANDÁLICO. INCLIYE ACCESORIOS Y ELEMENTOS DE CONEXIÓN. B-06</t>
  </si>
  <si>
    <t>LAVAMANOS DE COLGAR EN PORCELANATO DE ALTO TRÁFICO Y ANTIVANDÁLICO. FRENTE CÓNCAVO. GRIFERÍA MONOCROMADA TIPO PALANCA. PROTECCIÓN AL DESAGÜE. INCLUYE ACCESORIOS Y ELEMENTOS DE CONEXIÓN. B-07  MOVILIDAD REDUCIDA</t>
  </si>
  <si>
    <t>DUCHA TIPO TELÉFONO</t>
  </si>
  <si>
    <t>BARANDA EN ACERO INOXIDABLE DE 1 1/4" PARA BAÑO ESPECIAL H=0.64M </t>
  </si>
  <si>
    <t>BARANDA EN ACERO INOXIDABLE DE 1 1/4" PARA BAÑO ESPECIAL H=0.8M  </t>
  </si>
  <si>
    <t>DISPENSADOR DE JABON DE EMPOTRAR REF: 706520001 DE CORONA  </t>
  </si>
  <si>
    <t>DIVISION DE BAÑO ACERO INOXIDABLE. LAS PUERTAS DE LAS CABINAS EN CALIBRE 18 CON APERTURA HACIA DENTRO Y HACIA AFUERA. H=2,0M. B-13</t>
  </si>
  <si>
    <t>SILLA DE SEGURIDAD DUCHA</t>
  </si>
  <si>
    <t>PORTARROLLOS INSTITUCIONAL EN ACERO INOXIDABLE TIPO CORONA O SIMILAR</t>
  </si>
  <si>
    <t>JABONERA DUCHA B-27</t>
  </si>
  <si>
    <t>PERCHERO B-2</t>
  </si>
  <si>
    <t>PERCHERO MULETAS B-29</t>
  </si>
  <si>
    <t>REJILLA DE PISO TIPO 1 PARA SIFONES T 3"*2" EN ACERO INOXIDABLE. AP-12</t>
  </si>
  <si>
    <t>SUMINISTRO E INSTALACIÓN DE GRIFERÍA POCETAS DE LABORATORIO</t>
  </si>
  <si>
    <t>SUMINISTRO E INSTALACIÓN DE GRIFERÍA TIPO PUSH ANTIVANDÁLICA CROMADA</t>
  </si>
  <si>
    <t>MEZCLADOR DUCHA ANTIVANDALICA CON REGADERA EMPOTRADA</t>
  </si>
  <si>
    <t>MEZCLADOR POCETAS DE COCINA</t>
  </si>
  <si>
    <t>DUCHA LAVAOJOS EN ACERO INOXIDABLE CON TIRADOR CON MANGO EN ACERO INOX CUENCO PLASTICO 2 CABEZALES CON ROCIADOR Y FILTRO</t>
  </si>
  <si>
    <t>DIVISION ACERO BAÑOS INFANTILES</t>
  </si>
  <si>
    <t>PINTURA</t>
  </si>
  <si>
    <t>15.1</t>
  </si>
  <si>
    <t>PINTURA SOBRE MAMPOSTERÍA</t>
  </si>
  <si>
    <t>15.1.1</t>
  </si>
  <si>
    <t>ESTUCO</t>
  </si>
  <si>
    <t>15.1.2</t>
  </si>
  <si>
    <t>VINILO MUROS INTERIORES 3 MANOS</t>
  </si>
  <si>
    <t>15.1.3</t>
  </si>
  <si>
    <t>VINILO BAJO PLACA  -  2 MANOS</t>
  </si>
  <si>
    <t>ASEO Y VARIOS</t>
  </si>
  <si>
    <t>16.1</t>
  </si>
  <si>
    <t>ASEO Y LIMPIEZA</t>
  </si>
  <si>
    <t>16.1.1</t>
  </si>
  <si>
    <t>ASEO GENERAL</t>
  </si>
  <si>
    <t>16.1.2</t>
  </si>
  <si>
    <t>LIMPIEZA DE FACHADAS</t>
  </si>
  <si>
    <t>16.1.3</t>
  </si>
  <si>
    <t>LIMPIEZA MUROS INTERIORES</t>
  </si>
  <si>
    <t>VIDRIO Y ESPEJOS</t>
  </si>
  <si>
    <t>17.1</t>
  </si>
  <si>
    <t>ESPEJOS</t>
  </si>
  <si>
    <t>17.1.1</t>
  </si>
  <si>
    <t>ESPEJO CRISTAL 4 MM SUMINISTRO E INSTALACION INCLUYE ELEMENTOS DE FIJACION SOPORTE Y PEGA</t>
  </si>
  <si>
    <t>17.1.2</t>
  </si>
  <si>
    <t>ESPEJO CRISTAL 4 MM SUMINISTRO E INSTALACION BAÑO M.R.INCLUYE ELEMENTOS DE FIJACION SOPORTE Y PEGA</t>
  </si>
  <si>
    <t>SEÑALETICA</t>
  </si>
  <si>
    <t>18.1</t>
  </si>
  <si>
    <t>TOTEM EXTERIOR PARA BANDERAS SUMINISTRO E INSTALACIÓN</t>
  </si>
  <si>
    <t>TOTEM EXTERIOR DIRECCIONAL SUMINISTRO E INSTALACIÓN</t>
  </si>
  <si>
    <t>NOMENCLATURA EXTERIOR SUMINISTRO E INSTALACIÓN</t>
  </si>
  <si>
    <t>SEÑALES DE ORIENTACIÓN EN CADA PISO SUMINISTRO E INSTALACIÓN</t>
  </si>
  <si>
    <t>IMPULSADORAS DESCOLGADAS SUMINISTRO E INSTALACIÓN</t>
  </si>
  <si>
    <t>IMPULSADORAS SOBRE PARED SUMINISTRO E INSTALACIÓN</t>
  </si>
  <si>
    <t>DISPOSITIVOS DE CONTROL HORARIOS Y PRECIOS SUMINISTRO E INSTALACIÓN</t>
  </si>
  <si>
    <t>REGLAS BÁSICAS SUMINISTRO E INSTALACIÓN</t>
  </si>
  <si>
    <t>PLAN DE EVACUACIÓN SUMINISTRO E INSTALACIÓN</t>
  </si>
  <si>
    <t>SEÑALIZACIÓN AULAS SUMINISTRO E INSTALACIÓN</t>
  </si>
  <si>
    <t>SEÑALIZACIÓN SALÓN DE PROFESORES SUMINISTRO E INSTALACIÓN</t>
  </si>
  <si>
    <t>SEÑALIZACIÓN BAÑOS SUMINISTRO E INSTALACIÓN</t>
  </si>
  <si>
    <t>SEÑALIZACIÓN BIBLITECA SUMINISTRO E INSTALACIÓN</t>
  </si>
  <si>
    <t>SEÑALIZACIÓN DE ANAQUELES Y ESTANTES SUMINISTRO E INSTALACIÓN</t>
  </si>
  <si>
    <t>TOTEM EXTERIOR IDENTIFICACIÓN SUMINISTRO E INSTALACIÓN</t>
  </si>
  <si>
    <t xml:space="preserve">EQUIPOS ESPECIALES </t>
  </si>
  <si>
    <t>19.1</t>
  </si>
  <si>
    <t>ASCENSOR TIPO MR EN ACERO INOXIDABLE PARA 8 PERSONAS Y CUATRO PARADAS. CUARTO DE MÁQUINAS, POZO 1,95M X 1,72M. PUERTA DE 0,90M Y APERTURA CENTRAL DE 2 PANELES</t>
  </si>
  <si>
    <t>SUMINISTRO E INSTALACIÓN DE CAMPANA DE EXTRACCIÓN PARA COCINA. ANCHO 462,3CM LARGO 114,3CM ALTO 60.96CM CON CAPACIDAD HASTA 230KG.</t>
  </si>
  <si>
    <t>SUMINISTRO E INSTALACIÓNALACION MESON EN ACERO INOXIDABLE CAL 16 CON POCETA INCLUIDA</t>
  </si>
  <si>
    <t>SUM. LAVAMANOS QUIRURGICO</t>
  </si>
  <si>
    <t>SUMINISTRO E INSTALACIÓN CUARTOS FRIOS COCINA</t>
  </si>
  <si>
    <t>POCETA ACERO INOX. 35x40 + GRIFERIA (SUM E INSTALACIÓN)</t>
  </si>
  <si>
    <t>ASADOR INDUSTRIAL SIN HORNO MODELO 32, DOS PLACHAS ASADORAS. PLANCHJAS EN PLATINA DE HIERRO</t>
  </si>
  <si>
    <t>COCINA INDUSTRIAL A GAS, MUEBLE EN ACERO INXIDABLE. QUEMADORES INDEFORMABLES EN HIERRO FUNDIDO</t>
  </si>
  <si>
    <t>ESTUFA INDUSTRIAL ENANA, UN PUESTO PARA GRANDES RECIPIENTES Y PAILAS. PARRILLA EN PERFIL DE HIERRO</t>
  </si>
  <si>
    <t>LAVAPLATOS SIMPLE, MUEBLE Y ENTREPAÑO EN ACERO INOXIDABLE. CON SALPICADERO DE 10 CM.</t>
  </si>
  <si>
    <t>OBRAS EXTERIORES</t>
  </si>
  <si>
    <t>20.1</t>
  </si>
  <si>
    <t>PISOS EXTERIORES</t>
  </si>
  <si>
    <t>20.1.1</t>
  </si>
  <si>
    <t>PISO EN ADOQUIN PREFABRICADO  10*20*4 (TIPO E-01)  TRAFICO LIVIANO INCLUYE BASE Y SELLO DE ARENA</t>
  </si>
  <si>
    <t>20.1.2</t>
  </si>
  <si>
    <t>PISO EN ADOQUIN PREFABRICADO  10*20*4  TRAFICO PESADO INCLUYE BASE Y SELLO DE ARENA</t>
  </si>
  <si>
    <t>20.1.3</t>
  </si>
  <si>
    <t>PISO CAUCHO RECICLADO EXTERIORES E=0.04  IN SITU FLEX</t>
  </si>
  <si>
    <t>20.1.4</t>
  </si>
  <si>
    <t>BORDILLO PREFABRICADO CONCRETO A-10</t>
  </si>
  <si>
    <t>20.1.5</t>
  </si>
  <si>
    <t>CONTEMEDOR DE RAIZ TIPO DE 2.00*1.85 ALLCORQUE TIPO 2 METALICO CON VARILLA</t>
  </si>
  <si>
    <t>20.1.6</t>
  </si>
  <si>
    <t>TOPELLANTAS (SUMINISTRO E INSTALACION 2 UNIDADES)</t>
  </si>
  <si>
    <t>20.1.7</t>
  </si>
  <si>
    <t>PISO LOSETA PREFABRICADA 40*40*6 TIPO 1  SISTEMA TACTIL INCLUYE BASE Y SELLO EN ARENA</t>
  </si>
  <si>
    <t>20.1.8</t>
  </si>
  <si>
    <t>PISO LOSETA PREFABRICADA 40*40*6  SISTEMA TACTIL TIPO 2 GUIA TACTIL INCLUYE BASE Y SELLO EN ARENA</t>
  </si>
  <si>
    <t>20.1.9</t>
  </si>
  <si>
    <t>EXCAVACION MECANICA Y RETIRO DE SOBRANTES A BOTADERO AUTORIZADO ZONA EXTERIOR</t>
  </si>
  <si>
    <t>20.2</t>
  </si>
  <si>
    <t>MOBILIARIO URBANO</t>
  </si>
  <si>
    <t>20.2.1</t>
  </si>
  <si>
    <t>CANCHA MULTIPLE INCLUYE ARCO MICROFUTBOL Y TABLERO DE BALONCESTO SUMINISTRO E INSTALACION</t>
  </si>
  <si>
    <t>20.2.2</t>
  </si>
  <si>
    <t>BICICLETEROS 4 PUESTOS SUMINISTRO E INSTALACION EXT 19</t>
  </si>
  <si>
    <t>20.2.3</t>
  </si>
  <si>
    <t>BANCA EN CONCRETO OCRE FUNDIDA IN SITU, INCLUYE ACERO, MURETE DE SOPORTE Y ELEMENTOS DE FIJACION EC-03</t>
  </si>
  <si>
    <t>20.2.4</t>
  </si>
  <si>
    <t>CANECA ACERO INOXIDABLE TIPO IDU</t>
  </si>
  <si>
    <t>20.2.5</t>
  </si>
  <si>
    <t>CERRAMIENTO DEFINITIVO EN PERFILES RECTANGULARES DE 1 1/2"X3" H=2.50M, EMBEBIDO EN BASE DE CONCRETO H=0.40M  </t>
  </si>
  <si>
    <t>SUMINISTRO DE SIEMBRA Y MANTENIMIENTO ESPECIES ARBOREAS</t>
  </si>
  <si>
    <t>UTILIDAD</t>
  </si>
  <si>
    <t>IMPREVISTOS</t>
  </si>
  <si>
    <t>SUMAS IGUALES</t>
  </si>
  <si>
    <t>TALA DE ARBOLES CLASE I (H&lt;5M) INCLUYE DESENRAICE, RETIRO Y DISPOSICION FINAL</t>
  </si>
  <si>
    <t>TALA DE ARBOLES CLASE II (5&lt;H&lt;10M) INCLUYE DESENRAICE, RETIRO Y DISPOSICION FINAL</t>
  </si>
  <si>
    <t>TALA DE ARBOLES CLASE III(10&lt;H&lt;20M) INCLUYE DESENRAICE, RETIRO Y DISPOSICION FINAL</t>
  </si>
  <si>
    <t>VALOR IVP POR TALA DE INDIVIDUOS VEGETALES NO INCLUIDOS EN EL MANUAL DE SILVICULTURA URBANA CON ALTURA &lt; 5m SEGUN RESOLUCION 7132 DEL 30/12/2011 DE LA SDA.</t>
  </si>
  <si>
    <t>VALOR IVP POR TALA DE INDIVIDUOS VEGETALES NO INCLUIDOS EN EL MANUAL DE SILVICULTURA URBANA CON ALTURA &gt; 5m SEGUN RESOLUCION 7132 DEL 30/12/2011 DE LA SDA.</t>
  </si>
  <si>
    <t>1.5</t>
  </si>
  <si>
    <t>1.5.1</t>
  </si>
  <si>
    <t>1.5.2</t>
  </si>
  <si>
    <t>1.6</t>
  </si>
  <si>
    <t>1.6.1</t>
  </si>
  <si>
    <t>1.6.2</t>
  </si>
  <si>
    <t>1.6.3</t>
  </si>
  <si>
    <t>1.7</t>
  </si>
  <si>
    <t>TRATAMIENTO SILVICULTURAL - COMPENSACION POR TALA DE ARBOLES</t>
  </si>
  <si>
    <t>TRATAMIENTO SILVICULTURAL - TALA DE ÁRBOLES</t>
  </si>
  <si>
    <t>1.7.1</t>
  </si>
  <si>
    <t>1.7.2</t>
  </si>
  <si>
    <t>1.2.5</t>
  </si>
  <si>
    <t>1.3.2</t>
  </si>
  <si>
    <t>1.3.3</t>
  </si>
  <si>
    <t>SEGUIMIENTO PARA TRATAMIENTOS A LA VEGETACION DE LA SDA . CANTIDAD 50 - 99 ARBOLES (SEGÚN RESOLUCION SDA No. 5589 DEL 30/9/2011)</t>
  </si>
  <si>
    <t>1.7.5</t>
  </si>
  <si>
    <t>INSTALACION RED DE INCENDIO</t>
  </si>
  <si>
    <t>TRAMITES</t>
  </si>
  <si>
    <t>PAISAJISMO</t>
  </si>
  <si>
    <t>14.1.1</t>
  </si>
  <si>
    <t>14.1.2</t>
  </si>
  <si>
    <t>14.1.3</t>
  </si>
  <si>
    <t>14.1.4</t>
  </si>
  <si>
    <t>14.1.5</t>
  </si>
  <si>
    <t>14.1.6</t>
  </si>
  <si>
    <t>14.1.7</t>
  </si>
  <si>
    <t>14.1.8</t>
  </si>
  <si>
    <t>14.1.9</t>
  </si>
  <si>
    <t>14.1.10</t>
  </si>
  <si>
    <t>14.1.11</t>
  </si>
  <si>
    <t>14.1.12</t>
  </si>
  <si>
    <t>14.1.13</t>
  </si>
  <si>
    <t>14.1.14</t>
  </si>
  <si>
    <t>14.1.15</t>
  </si>
  <si>
    <t>14.1.16</t>
  </si>
  <si>
    <t>14.1.17</t>
  </si>
  <si>
    <t>14.1.18</t>
  </si>
  <si>
    <t>14.1.19</t>
  </si>
  <si>
    <t>14.1.20</t>
  </si>
  <si>
    <t>14.1.21</t>
  </si>
  <si>
    <t>14.1.22</t>
  </si>
  <si>
    <t>14.1.23</t>
  </si>
  <si>
    <t>14.1.24</t>
  </si>
  <si>
    <t>14.1.25</t>
  </si>
  <si>
    <t>SEÑALIZACIÓN</t>
  </si>
  <si>
    <t>18.1.1</t>
  </si>
  <si>
    <t>18.1.2</t>
  </si>
  <si>
    <t>18.1.3</t>
  </si>
  <si>
    <t>18.1.4</t>
  </si>
  <si>
    <t>18.1.5</t>
  </si>
  <si>
    <t>18.1.6</t>
  </si>
  <si>
    <t>18.1.7</t>
  </si>
  <si>
    <t>18.1.8</t>
  </si>
  <si>
    <t>18.1.9</t>
  </si>
  <si>
    <t>18.1.10</t>
  </si>
  <si>
    <t>18.1.11</t>
  </si>
  <si>
    <t>18.1.12</t>
  </si>
  <si>
    <t>18.1.13</t>
  </si>
  <si>
    <t>18.1.14</t>
  </si>
  <si>
    <t>18.1.15</t>
  </si>
  <si>
    <t>19.1.1</t>
  </si>
  <si>
    <t>19.1.2</t>
  </si>
  <si>
    <t>19.1.3</t>
  </si>
  <si>
    <t>19.1.4</t>
  </si>
  <si>
    <t>19.1.5</t>
  </si>
  <si>
    <t>19.1.6</t>
  </si>
  <si>
    <t>19.1.7</t>
  </si>
  <si>
    <t>19.1.8</t>
  </si>
  <si>
    <t>19.1.9</t>
  </si>
  <si>
    <t>19.1.10</t>
  </si>
  <si>
    <t>ITEM</t>
  </si>
  <si>
    <t>UNIDAD</t>
  </si>
  <si>
    <t>7.5.1.1</t>
  </si>
  <si>
    <t>7.5.1.2</t>
  </si>
  <si>
    <t>7.5.1.3</t>
  </si>
  <si>
    <t>7.5.1.4</t>
  </si>
  <si>
    <t>7.5.1.5</t>
  </si>
  <si>
    <t>7.5.1.6</t>
  </si>
  <si>
    <t>7.5.1.7</t>
  </si>
  <si>
    <t>7.5.1.8</t>
  </si>
  <si>
    <t>7.5.1.9</t>
  </si>
  <si>
    <t>7.5.1.10</t>
  </si>
  <si>
    <t>7.5.1.11</t>
  </si>
  <si>
    <t>7.5.1.12</t>
  </si>
  <si>
    <t>7.5.1.13</t>
  </si>
  <si>
    <t>7.5.1.14</t>
  </si>
  <si>
    <t>7.5.1.15</t>
  </si>
  <si>
    <t>7.5.1.16</t>
  </si>
  <si>
    <t>7.5.1.17</t>
  </si>
  <si>
    <t>7.5.1.18</t>
  </si>
  <si>
    <t>7.5.1.19</t>
  </si>
  <si>
    <t>7.5.1.20</t>
  </si>
  <si>
    <t>7.5.1.21</t>
  </si>
  <si>
    <t>7.5.1.22</t>
  </si>
  <si>
    <t>7.5.1.23</t>
  </si>
  <si>
    <t>7.5.2.1</t>
  </si>
  <si>
    <t>7.5.2.2</t>
  </si>
  <si>
    <t>7.5.2.3</t>
  </si>
  <si>
    <t>7.5.2.4</t>
  </si>
  <si>
    <t>7.5.2.5</t>
  </si>
  <si>
    <t>7.5.2.6</t>
  </si>
  <si>
    <t>7.5.2.7</t>
  </si>
  <si>
    <t>7.5.2.8</t>
  </si>
  <si>
    <t>7.5.2.9</t>
  </si>
  <si>
    <t>7.5.2.10</t>
  </si>
  <si>
    <t>7.5.2.11</t>
  </si>
  <si>
    <t>7.5.2.12</t>
  </si>
  <si>
    <t>7.5.2.13</t>
  </si>
  <si>
    <t>7.5.2.14</t>
  </si>
  <si>
    <t>TOTAL COSTO DIRECTO</t>
  </si>
  <si>
    <t>ADMINISTRACION</t>
  </si>
  <si>
    <t>TOTAL COSTO INDIRECTO (A.I.U.)</t>
  </si>
  <si>
    <t>VALOR TOTAL COSTO DIRECTO + COSTO INDIRECTO</t>
  </si>
  <si>
    <t>ANEXO TÉCNICO No. 1 -  PRESUPUESTO OFICIAL ARBORIZADORA ALTA</t>
  </si>
  <si>
    <t>OBJETO: EJECUCIÓN DE LAS OBRAS DE DEMOLICIÓN TOTAL, CONSTRUCCIÓN Y CERRAMIENTO DE LA PLANTA FÍSICA DEL COLEGIO ARBORIZADORA ALTA UBICADO EN LA LOCALIDAD DE CIUDAD BOLÍVAR DEL DISTRITO CAPITAL, DE ACUERDO CON LOS PLANOS Y ESPECIFICACIONES ENTREGADOS POR LA SECRETARÍA DE EDUCACIÓN DEL DISTRITO.</t>
  </si>
  <si>
    <r>
      <t xml:space="preserve">ADVERTENCIA : </t>
    </r>
    <r>
      <rPr>
        <sz val="10"/>
        <color rgb="FFFF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r>
      <rPr>
        <sz val="10"/>
        <color indexed="8"/>
        <rFont val="Arial"/>
        <family val="2"/>
      </rPr>
      <t xml:space="preserve"> </t>
    </r>
  </si>
  <si>
    <t>VALOR 
UNITARIO</t>
  </si>
  <si>
    <t>VALOR 
PARCIAL</t>
  </si>
  <si>
    <t>VALOR 
SUBCAPITULO</t>
  </si>
  <si>
    <t>VALOR 
CAPITULO</t>
  </si>
  <si>
    <t>INCIDENCIA 
DEL CAP. 
S/C.DIRECTO</t>
  </si>
  <si>
    <t>PROCESO: SED-LP-DCCEE-007-2021</t>
  </si>
  <si>
    <t>DIRECCIÓN DE CONSTRUCCIÓN Y CONSERVACIÓN
DE ESTABLECIMIENTOS EDUCATIVOS</t>
  </si>
  <si>
    <t>PRECIO UNIT
PROPUESTO</t>
  </si>
  <si>
    <t>VALOR
PARCIAL</t>
  </si>
  <si>
    <t>INDICADOR</t>
  </si>
  <si>
    <t>VALORES DE LA PROPUESTA IMPRESA</t>
  </si>
  <si>
    <t>DIF EN ($)</t>
  </si>
  <si>
    <t>DIF (%)</t>
  </si>
  <si>
    <r>
      <rPr>
        <b/>
        <sz val="10"/>
        <color rgb="FFC00000"/>
        <rFont val="Arial"/>
        <family val="2"/>
      </rPr>
      <t xml:space="preserve">OBSERVACIONES
</t>
    </r>
    <r>
      <rPr>
        <sz val="10"/>
        <color rgb="FFC00000"/>
        <rFont val="Arial"/>
        <family val="2"/>
      </rPr>
      <t xml:space="preserve">
PROPUESTA SIN ERRORES ARITMÉTICOS NI DE FORMA - CUMPLE CON LOS REQUISITOS ESTABLECIDOS EN EL PLIEGO DE CONDICIONES
</t>
    </r>
  </si>
  <si>
    <t>DATOS DE LA PROPUESTA PRESENTADA</t>
  </si>
  <si>
    <t>INDICADORES DE FORMA</t>
  </si>
  <si>
    <t>DESCRIPC</t>
  </si>
  <si>
    <t>No. de errores de forma</t>
  </si>
  <si>
    <t>No. de errores aritméticos</t>
  </si>
  <si>
    <t>DILATACIÓN ESPESOR 3 CMS, CON ICOPOR + SIKAFLEX O SIMILAR</t>
  </si>
  <si>
    <t>P6 - URBANISCOM LTDA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</si>
</sst>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 #,##0_-;\-&quot;$&quot;\ * #,##0_-;_-&quot;$&quot;\ * &quot;-&quot;_-;_-@_-"/>
    <numFmt numFmtId="43" formatCode="_-* #,##0.00_-;\-* #,##0.00_-;_-* &quot;-&quot;??_-;_-@_-"/>
    <numFmt numFmtId="164" formatCode="_-&quot;$&quot;* #,##0.00_-;\-&quot;$&quot;* #,##0.00_-;_-&quot;$&quot;* &quot;-&quot;??_-;_-@_-"/>
    <numFmt numFmtId="165" formatCode="&quot;$&quot;\ #,##0.00_);[Red]\(&quot;$&quot;\ #,##0.00\)"/>
    <numFmt numFmtId="166" formatCode="_(&quot;$&quot;\ * #,##0_);_(&quot;$&quot;\ * \(#,##0\);_(&quot;$&quot;\ * &quot;-&quot;_);_(@_)"/>
    <numFmt numFmtId="167" formatCode="_(&quot;$&quot;\ * #,##0.00_);_(&quot;$&quot;\ * \(#,##0.00\);_(&quot;$&quot;\ * &quot;-&quot;??_);_(@_)"/>
    <numFmt numFmtId="168" formatCode="_(* #,##0.00_);_(* \(#,##0.00\);_(* &quot;-&quot;??_);_(@_)"/>
    <numFmt numFmtId="169" formatCode="_ &quot;$&quot;\ * #,##0.00_ ;_ &quot;$&quot;\ * \-#,##0.00_ ;_ &quot;$&quot;\ * &quot;-&quot;??_ ;_ @_ "/>
    <numFmt numFmtId="170" formatCode="_([$$-240A]\ * #,##0.00_);_([$$-240A]\ * \(#,##0.00\);_([$$-240A]\ * &quot;-&quot;??_);_(@_)"/>
    <numFmt numFmtId="171" formatCode="_-[$$-240A]* #,##0.00_-;\-[$$-240A]* #,##0.00_-;_-[$$-240A]* &quot;-&quot;??_-;_-@_-"/>
    <numFmt numFmtId="172" formatCode="_(* #,##0_);_(* \(#,##0\);_(* &quot;-&quot;??_);_(@_)"/>
    <numFmt numFmtId="173" formatCode="_ * #,##0.00_ ;_ * \-#,##0.00_ ;_ * &quot;-&quot;??_ ;_ @_ "/>
    <numFmt numFmtId="174" formatCode="0.0000000%"/>
  </numFmts>
  <fonts count="36" x14ac:knownFonts="1">
    <font>
      <sz val="11"/>
      <color theme="1"/>
      <name val="Calibri"/>
      <family val="2"/>
      <scheme val="minor"/>
    </font>
    <font>
      <sz val="11"/>
      <color theme="1"/>
      <name val="Calibri"/>
      <family val="2"/>
      <scheme val="minor"/>
    </font>
    <font>
      <sz val="10"/>
      <color indexed="8"/>
      <name val="MS Sans Serif"/>
      <family val="2"/>
    </font>
    <font>
      <sz val="10"/>
      <name val="Arial"/>
      <family val="2"/>
    </font>
    <font>
      <sz val="8"/>
      <name val="Calibri"/>
      <family val="2"/>
      <scheme val="minor"/>
    </font>
    <font>
      <sz val="10"/>
      <color theme="1"/>
      <name val="Arial"/>
      <family val="2"/>
    </font>
    <font>
      <b/>
      <sz val="12"/>
      <color theme="1"/>
      <name val="Arial"/>
      <family val="2"/>
    </font>
    <font>
      <b/>
      <sz val="11"/>
      <color theme="1"/>
      <name val="Arial"/>
      <family val="2"/>
    </font>
    <font>
      <b/>
      <sz val="14"/>
      <color theme="1"/>
      <name val="Arial"/>
      <family val="2"/>
    </font>
    <font>
      <b/>
      <sz val="10"/>
      <color theme="1"/>
      <name val="Arial"/>
      <family val="2"/>
    </font>
    <font>
      <sz val="10"/>
      <color rgb="FFFF0000"/>
      <name val="Arial"/>
      <family val="2"/>
    </font>
    <font>
      <sz val="10"/>
      <color indexed="8"/>
      <name val="Arial"/>
      <family val="2"/>
    </font>
    <font>
      <b/>
      <sz val="8"/>
      <name val="Arial"/>
      <family val="2"/>
    </font>
    <font>
      <b/>
      <sz val="10"/>
      <name val="Arial"/>
      <family val="2"/>
    </font>
    <font>
      <sz val="9"/>
      <color theme="1"/>
      <name val="Arial"/>
      <family val="2"/>
    </font>
    <font>
      <b/>
      <sz val="9"/>
      <color theme="1"/>
      <name val="Arial"/>
      <family val="2"/>
    </font>
    <font>
      <b/>
      <sz val="16"/>
      <color theme="1"/>
      <name val="Arial"/>
      <family val="2"/>
    </font>
    <font>
      <b/>
      <sz val="10"/>
      <color indexed="8"/>
      <name val="Arial"/>
      <family val="2"/>
    </font>
    <font>
      <b/>
      <sz val="10"/>
      <color rgb="FFFF0000"/>
      <name val="Arial"/>
      <family val="2"/>
    </font>
    <font>
      <b/>
      <sz val="11"/>
      <name val="Arial"/>
      <family val="2"/>
    </font>
    <font>
      <sz val="11"/>
      <name val="Arial"/>
      <family val="2"/>
    </font>
    <font>
      <b/>
      <sz val="10"/>
      <color theme="0"/>
      <name val="Arial"/>
      <family val="2"/>
    </font>
    <font>
      <sz val="10"/>
      <color theme="0"/>
      <name val="Arial"/>
      <family val="2"/>
    </font>
    <font>
      <b/>
      <sz val="10"/>
      <color rgb="FF0000CC"/>
      <name val="Arial"/>
      <family val="2"/>
    </font>
    <font>
      <sz val="9"/>
      <color rgb="FFC00000"/>
      <name val="Arial"/>
      <family val="2"/>
    </font>
    <font>
      <b/>
      <sz val="8"/>
      <color rgb="FF0000CC"/>
      <name val="Arial"/>
      <family val="2"/>
    </font>
    <font>
      <sz val="10"/>
      <color rgb="FF0000CC"/>
      <name val="Arial"/>
      <family val="2"/>
    </font>
    <font>
      <sz val="10"/>
      <name val="Tahoma"/>
      <family val="2"/>
    </font>
    <font>
      <b/>
      <sz val="10"/>
      <color rgb="FFC00000"/>
      <name val="Arial"/>
      <family val="2"/>
    </font>
    <font>
      <sz val="10"/>
      <color rgb="FFC00000"/>
      <name val="Arial"/>
      <family val="2"/>
    </font>
    <font>
      <b/>
      <sz val="10"/>
      <color rgb="FF0000CC"/>
      <name val="Tahoma"/>
      <family val="2"/>
    </font>
    <font>
      <sz val="10"/>
      <color rgb="FF0000CC"/>
      <name val="Tahoma"/>
      <family val="2"/>
    </font>
    <font>
      <b/>
      <sz val="11"/>
      <color rgb="FFC00000"/>
      <name val="Calibri"/>
      <family val="2"/>
      <scheme val="minor"/>
    </font>
    <font>
      <sz val="11"/>
      <color rgb="FFC00000"/>
      <name val="Arial"/>
      <family val="2"/>
    </font>
    <font>
      <b/>
      <sz val="8"/>
      <color rgb="FFC00000"/>
      <name val="Arial"/>
      <family val="2"/>
    </font>
    <font>
      <sz val="11"/>
      <color rgb="FFC0000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indexed="43"/>
        <bgColor indexed="64"/>
      </patternFill>
    </fill>
    <fill>
      <patternFill patternType="solid">
        <fgColor theme="4" tint="0.79998168889431442"/>
        <bgColor indexed="64"/>
      </patternFill>
    </fill>
    <fill>
      <patternFill patternType="solid">
        <fgColor rgb="FFFFFFCC"/>
        <bgColor indexed="64"/>
      </patternFill>
    </fill>
    <fill>
      <patternFill patternType="solid">
        <fgColor theme="9"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medium">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auto="1"/>
      </left>
      <right/>
      <top/>
      <bottom/>
      <diagonal/>
    </border>
    <border>
      <left/>
      <right style="medium">
        <color auto="1"/>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hair">
        <color indexed="64"/>
      </left>
      <right style="hair">
        <color indexed="64"/>
      </right>
      <top/>
      <bottom/>
      <diagonal/>
    </border>
  </borders>
  <cellStyleXfs count="19">
    <xf numFmtId="0" fontId="0" fillId="0" borderId="0"/>
    <xf numFmtId="43"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2" fillId="0" borderId="0"/>
    <xf numFmtId="169" fontId="3" fillId="0" borderId="0" applyFont="0" applyFill="0" applyBorder="0" applyAlignment="0" applyProtection="0"/>
    <xf numFmtId="0" fontId="3" fillId="0" borderId="0"/>
    <xf numFmtId="0" fontId="5" fillId="0" borderId="0"/>
    <xf numFmtId="0" fontId="3" fillId="0" borderId="0"/>
    <xf numFmtId="168" fontId="5" fillId="0" borderId="0" applyFont="0" applyFill="0" applyBorder="0" applyAlignment="0" applyProtection="0"/>
    <xf numFmtId="166" fontId="1" fillId="0" borderId="0" applyFont="0" applyFill="0" applyBorder="0" applyAlignment="0" applyProtection="0"/>
    <xf numFmtId="0" fontId="3" fillId="0" borderId="0"/>
    <xf numFmtId="167" fontId="3" fillId="0" borderId="0" applyFont="0" applyFill="0" applyBorder="0" applyAlignment="0" applyProtection="0"/>
    <xf numFmtId="172" fontId="3" fillId="0" borderId="0" applyFont="0" applyFill="0" applyBorder="0" applyAlignment="0" applyProtection="0"/>
    <xf numFmtId="9" fontId="3" fillId="0" borderId="0" applyFont="0" applyFill="0" applyBorder="0" applyAlignment="0" applyProtection="0"/>
    <xf numFmtId="169" fontId="3" fillId="0" borderId="0" applyFont="0" applyFill="0" applyBorder="0" applyAlignment="0" applyProtection="0"/>
    <xf numFmtId="9" fontId="3" fillId="0" borderId="0" applyFont="0" applyFill="0" applyBorder="0" applyAlignment="0" applyProtection="0"/>
    <xf numFmtId="0" fontId="1" fillId="0" borderId="0"/>
    <xf numFmtId="173" fontId="13" fillId="0" borderId="0" applyFont="0" applyFill="0" applyBorder="0" applyAlignment="0" applyProtection="0"/>
  </cellStyleXfs>
  <cellXfs count="297">
    <xf numFmtId="0" fontId="0" fillId="0" borderId="0" xfId="0"/>
    <xf numFmtId="0" fontId="12" fillId="5" borderId="11" xfId="11" applyFont="1" applyFill="1" applyBorder="1" applyAlignment="1" applyProtection="1">
      <alignment horizontal="center" vertical="center" wrapText="1"/>
      <protection hidden="1"/>
    </xf>
    <xf numFmtId="0" fontId="12" fillId="5" borderId="12" xfId="11" applyFont="1" applyFill="1" applyBorder="1" applyAlignment="1" applyProtection="1">
      <alignment horizontal="center" vertical="center" wrapText="1"/>
      <protection hidden="1"/>
    </xf>
    <xf numFmtId="165" fontId="12" fillId="5" borderId="12" xfId="11" applyNumberFormat="1" applyFont="1" applyFill="1" applyBorder="1" applyAlignment="1" applyProtection="1">
      <alignment horizontal="center" vertical="center" wrapText="1"/>
      <protection hidden="1"/>
    </xf>
    <xf numFmtId="165" fontId="12" fillId="5" borderId="27" xfId="11" applyNumberFormat="1" applyFont="1" applyFill="1" applyBorder="1" applyAlignment="1" applyProtection="1">
      <alignment horizontal="center" vertical="center" wrapText="1"/>
      <protection hidden="1"/>
    </xf>
    <xf numFmtId="165" fontId="12" fillId="0" borderId="0" xfId="11" applyNumberFormat="1" applyFont="1" applyFill="1" applyBorder="1" applyAlignment="1" applyProtection="1">
      <alignment horizontal="center" vertical="center" wrapText="1"/>
      <protection hidden="1"/>
    </xf>
    <xf numFmtId="165" fontId="12" fillId="5" borderId="14" xfId="11" applyNumberFormat="1" applyFont="1" applyFill="1" applyBorder="1" applyAlignment="1" applyProtection="1">
      <alignment horizontal="center" vertical="center" wrapText="1"/>
      <protection hidden="1"/>
    </xf>
    <xf numFmtId="10" fontId="13" fillId="5" borderId="1" xfId="3" applyNumberFormat="1" applyFont="1" applyFill="1" applyBorder="1" applyAlignment="1" applyProtection="1">
      <alignment horizontal="center" vertical="center" wrapText="1"/>
      <protection hidden="1"/>
    </xf>
    <xf numFmtId="164" fontId="3" fillId="0" borderId="1" xfId="2" applyFont="1" applyFill="1" applyBorder="1" applyAlignment="1" applyProtection="1">
      <alignment vertical="center" wrapText="1"/>
      <protection hidden="1"/>
    </xf>
    <xf numFmtId="0" fontId="12" fillId="5" borderId="13" xfId="11" applyFont="1" applyFill="1" applyBorder="1" applyAlignment="1" applyProtection="1">
      <alignment horizontal="center" vertical="center"/>
      <protection hidden="1"/>
    </xf>
    <xf numFmtId="0" fontId="14" fillId="0" borderId="0" xfId="4" applyFont="1" applyFill="1" applyAlignment="1" applyProtection="1">
      <alignment horizontal="center" vertical="center" wrapText="1"/>
      <protection hidden="1"/>
    </xf>
    <xf numFmtId="0" fontId="14" fillId="0" borderId="0" xfId="4" applyFont="1" applyFill="1" applyAlignment="1" applyProtection="1">
      <alignment horizontal="justify" vertical="center"/>
      <protection hidden="1"/>
    </xf>
    <xf numFmtId="42" fontId="15" fillId="0" borderId="0" xfId="10" applyNumberFormat="1" applyFont="1" applyFill="1" applyAlignment="1" applyProtection="1">
      <alignment vertical="center" wrapText="1"/>
      <protection hidden="1"/>
    </xf>
    <xf numFmtId="164" fontId="15" fillId="0" borderId="0" xfId="2" applyFont="1" applyFill="1" applyAlignment="1" applyProtection="1">
      <alignment vertical="center" wrapText="1"/>
      <protection hidden="1"/>
    </xf>
    <xf numFmtId="0" fontId="14" fillId="0" borderId="0" xfId="0" applyFont="1" applyFill="1" applyAlignment="1" applyProtection="1">
      <alignment vertical="center" wrapText="1"/>
      <protection hidden="1"/>
    </xf>
    <xf numFmtId="169" fontId="3" fillId="0" borderId="0" xfId="5" applyFont="1" applyFill="1" applyBorder="1" applyAlignment="1" applyProtection="1">
      <alignment vertical="center" wrapText="1"/>
      <protection hidden="1"/>
    </xf>
    <xf numFmtId="0" fontId="14" fillId="0" borderId="0" xfId="0" applyFont="1" applyFill="1" applyAlignment="1" applyProtection="1">
      <alignment vertical="center"/>
      <protection hidden="1"/>
    </xf>
    <xf numFmtId="0" fontId="3" fillId="0" borderId="0" xfId="4" applyFont="1" applyBorder="1" applyAlignment="1" applyProtection="1">
      <alignment horizontal="left" vertical="center" wrapText="1"/>
      <protection hidden="1"/>
    </xf>
    <xf numFmtId="0" fontId="3" fillId="0" borderId="0" xfId="4" applyFont="1" applyBorder="1" applyAlignment="1" applyProtection="1">
      <alignment horizontal="justify" vertical="center"/>
      <protection hidden="1"/>
    </xf>
    <xf numFmtId="0" fontId="3" fillId="0" borderId="0" xfId="4" applyFont="1" applyBorder="1" applyAlignment="1" applyProtection="1">
      <alignment horizontal="center" vertical="center" wrapText="1"/>
      <protection hidden="1"/>
    </xf>
    <xf numFmtId="164" fontId="13" fillId="0" borderId="0" xfId="2" applyFont="1" applyFill="1" applyBorder="1" applyAlignment="1" applyProtection="1">
      <alignment vertical="center" wrapText="1"/>
      <protection hidden="1"/>
    </xf>
    <xf numFmtId="0" fontId="13" fillId="3" borderId="5" xfId="4" applyFont="1" applyFill="1" applyBorder="1" applyAlignment="1" applyProtection="1">
      <alignment horizontal="left" vertical="center" wrapText="1"/>
      <protection hidden="1"/>
    </xf>
    <xf numFmtId="1" fontId="13" fillId="3" borderId="6" xfId="4" applyNumberFormat="1" applyFont="1" applyFill="1" applyBorder="1" applyAlignment="1" applyProtection="1">
      <alignment horizontal="justify" vertical="top"/>
      <protection hidden="1"/>
    </xf>
    <xf numFmtId="1" fontId="3" fillId="3" borderId="6" xfId="4" applyNumberFormat="1" applyFont="1" applyFill="1" applyBorder="1" applyAlignment="1" applyProtection="1">
      <alignment horizontal="center" vertical="center" wrapText="1"/>
      <protection hidden="1"/>
    </xf>
    <xf numFmtId="164" fontId="13" fillId="3" borderId="6" xfId="2" applyFont="1" applyFill="1" applyBorder="1" applyAlignment="1" applyProtection="1">
      <alignment vertical="center" wrapText="1"/>
      <protection hidden="1"/>
    </xf>
    <xf numFmtId="169" fontId="13" fillId="3" borderId="7" xfId="5" applyFont="1" applyFill="1" applyBorder="1" applyAlignment="1" applyProtection="1">
      <alignment horizontal="right" vertical="center" wrapText="1"/>
      <protection hidden="1"/>
    </xf>
    <xf numFmtId="169" fontId="13" fillId="0" borderId="0" xfId="5" applyFont="1" applyFill="1" applyBorder="1" applyAlignment="1" applyProtection="1">
      <alignment horizontal="right" vertical="center" wrapText="1"/>
      <protection hidden="1"/>
    </xf>
    <xf numFmtId="0" fontId="13" fillId="2" borderId="8" xfId="4" applyFont="1" applyFill="1" applyBorder="1" applyAlignment="1" applyProtection="1">
      <alignment horizontal="left" vertical="center" wrapText="1"/>
      <protection hidden="1"/>
    </xf>
    <xf numFmtId="1" fontId="13" fillId="2" borderId="1" xfId="4" applyNumberFormat="1" applyFont="1" applyFill="1" applyBorder="1" applyAlignment="1" applyProtection="1">
      <alignment horizontal="justify" vertical="top"/>
      <protection hidden="1"/>
    </xf>
    <xf numFmtId="0" fontId="3" fillId="2" borderId="1" xfId="4" applyFont="1" applyFill="1" applyBorder="1" applyAlignment="1" applyProtection="1">
      <alignment horizontal="center" vertical="center" wrapText="1"/>
      <protection hidden="1"/>
    </xf>
    <xf numFmtId="164" fontId="13" fillId="2" borderId="1" xfId="2" applyFont="1" applyFill="1" applyBorder="1" applyAlignment="1" applyProtection="1">
      <alignment vertical="center" wrapText="1"/>
      <protection hidden="1"/>
    </xf>
    <xf numFmtId="164" fontId="13" fillId="0" borderId="1" xfId="2" applyFont="1" applyFill="1" applyBorder="1" applyAlignment="1" applyProtection="1">
      <alignment vertical="center" wrapText="1"/>
      <protection hidden="1"/>
    </xf>
    <xf numFmtId="169" fontId="13" fillId="2" borderId="9" xfId="5" applyFont="1" applyFill="1" applyBorder="1" applyAlignment="1" applyProtection="1">
      <alignment horizontal="center" vertical="center" wrapText="1"/>
      <protection hidden="1"/>
    </xf>
    <xf numFmtId="169" fontId="13" fillId="0" borderId="0" xfId="5" applyFont="1" applyFill="1" applyBorder="1" applyAlignment="1" applyProtection="1">
      <alignment horizontal="center" vertical="center" wrapText="1"/>
      <protection hidden="1"/>
    </xf>
    <xf numFmtId="0" fontId="3" fillId="2" borderId="8" xfId="4" applyFont="1" applyFill="1" applyBorder="1" applyAlignment="1" applyProtection="1">
      <alignment horizontal="left" vertical="center" wrapText="1"/>
      <protection hidden="1"/>
    </xf>
    <xf numFmtId="0" fontId="3" fillId="2" borderId="1" xfId="4" applyFont="1" applyFill="1" applyBorder="1" applyAlignment="1" applyProtection="1">
      <alignment horizontal="justify" vertical="top"/>
      <protection hidden="1"/>
    </xf>
    <xf numFmtId="164" fontId="3" fillId="2" borderId="1" xfId="2" applyFont="1" applyFill="1" applyBorder="1" applyAlignment="1" applyProtection="1">
      <alignment vertical="center" wrapText="1"/>
      <protection hidden="1"/>
    </xf>
    <xf numFmtId="0" fontId="3" fillId="2" borderId="1" xfId="4" applyFont="1" applyFill="1" applyBorder="1" applyAlignment="1" applyProtection="1">
      <alignment horizontal="center" vertical="center"/>
      <protection hidden="1"/>
    </xf>
    <xf numFmtId="0" fontId="13" fillId="2" borderId="1" xfId="4" applyFont="1" applyFill="1" applyBorder="1" applyAlignment="1" applyProtection="1">
      <alignment horizontal="center" vertical="center" wrapText="1"/>
      <protection hidden="1"/>
    </xf>
    <xf numFmtId="1" fontId="3" fillId="2" borderId="1" xfId="4" applyNumberFormat="1" applyFont="1" applyFill="1" applyBorder="1" applyAlignment="1" applyProtection="1">
      <alignment horizontal="justify" vertical="top"/>
      <protection hidden="1"/>
    </xf>
    <xf numFmtId="0" fontId="13" fillId="3" borderId="8" xfId="4" applyFont="1" applyFill="1" applyBorder="1" applyAlignment="1" applyProtection="1">
      <alignment horizontal="left" vertical="center" wrapText="1"/>
      <protection hidden="1"/>
    </xf>
    <xf numFmtId="0" fontId="13" fillId="3" borderId="1" xfId="4" applyFont="1" applyFill="1" applyBorder="1" applyAlignment="1" applyProtection="1">
      <alignment horizontal="justify" vertical="top"/>
      <protection hidden="1"/>
    </xf>
    <xf numFmtId="0" fontId="13" fillId="3" borderId="1" xfId="4" applyFont="1" applyFill="1" applyBorder="1" applyAlignment="1" applyProtection="1">
      <alignment horizontal="center" vertical="center" wrapText="1"/>
      <protection hidden="1"/>
    </xf>
    <xf numFmtId="164" fontId="13" fillId="3" borderId="1" xfId="2" applyFont="1" applyFill="1" applyBorder="1" applyAlignment="1" applyProtection="1">
      <alignment vertical="center" wrapText="1"/>
      <protection hidden="1"/>
    </xf>
    <xf numFmtId="169" fontId="13" fillId="3" borderId="9" xfId="5" applyFont="1" applyFill="1" applyBorder="1" applyAlignment="1" applyProtection="1">
      <alignment horizontal="right" vertical="center" wrapText="1"/>
      <protection hidden="1"/>
    </xf>
    <xf numFmtId="0" fontId="3" fillId="2" borderId="1" xfId="0" applyFont="1" applyFill="1" applyBorder="1" applyAlignment="1" applyProtection="1">
      <alignment horizontal="left" vertical="top"/>
      <protection hidden="1"/>
    </xf>
    <xf numFmtId="0" fontId="3" fillId="2" borderId="1" xfId="0" applyFont="1" applyFill="1" applyBorder="1" applyAlignment="1" applyProtection="1">
      <alignment horizontal="center" vertical="center"/>
      <protection hidden="1"/>
    </xf>
    <xf numFmtId="1" fontId="13" fillId="3" borderId="1" xfId="4" applyNumberFormat="1" applyFont="1" applyFill="1" applyBorder="1" applyAlignment="1" applyProtection="1">
      <alignment horizontal="justify" vertical="top"/>
      <protection hidden="1"/>
    </xf>
    <xf numFmtId="1" fontId="13" fillId="3" borderId="1" xfId="4" applyNumberFormat="1" applyFont="1" applyFill="1" applyBorder="1" applyAlignment="1" applyProtection="1">
      <alignment horizontal="left" vertical="center" wrapText="1"/>
      <protection hidden="1"/>
    </xf>
    <xf numFmtId="0" fontId="3" fillId="2" borderId="1" xfId="6" applyFont="1" applyFill="1" applyBorder="1" applyAlignment="1" applyProtection="1">
      <alignment horizontal="justify" vertical="top"/>
      <protection hidden="1"/>
    </xf>
    <xf numFmtId="0" fontId="3" fillId="2" borderId="8" xfId="4" applyFont="1" applyFill="1" applyBorder="1" applyAlignment="1" applyProtection="1">
      <alignment horizontal="left" vertical="center"/>
      <protection hidden="1"/>
    </xf>
    <xf numFmtId="0" fontId="3" fillId="2" borderId="1" xfId="0" applyFont="1" applyFill="1" applyBorder="1" applyAlignment="1" applyProtection="1">
      <alignment horizontal="justify" vertical="top"/>
      <protection hidden="1"/>
    </xf>
    <xf numFmtId="169" fontId="13" fillId="2" borderId="9" xfId="5" applyFont="1" applyFill="1" applyBorder="1" applyAlignment="1" applyProtection="1">
      <alignment horizontal="right" vertical="center" wrapText="1"/>
      <protection hidden="1"/>
    </xf>
    <xf numFmtId="0" fontId="3" fillId="0" borderId="1" xfId="4" applyFont="1" applyBorder="1" applyAlignment="1" applyProtection="1">
      <alignment horizontal="center" vertical="center"/>
      <protection hidden="1"/>
    </xf>
    <xf numFmtId="1" fontId="3" fillId="3" borderId="1" xfId="4" applyNumberFormat="1" applyFont="1" applyFill="1" applyBorder="1" applyAlignment="1" applyProtection="1">
      <alignment horizontal="center" vertical="center" wrapText="1"/>
      <protection hidden="1"/>
    </xf>
    <xf numFmtId="0" fontId="3" fillId="0" borderId="1" xfId="4" applyFont="1" applyBorder="1" applyAlignment="1" applyProtection="1">
      <alignment horizontal="justify" vertical="top"/>
      <protection hidden="1"/>
    </xf>
    <xf numFmtId="1" fontId="13" fillId="2" borderId="1" xfId="4" applyNumberFormat="1" applyFont="1" applyFill="1" applyBorder="1" applyAlignment="1" applyProtection="1">
      <alignment horizontal="left" vertical="center" wrapText="1"/>
      <protection hidden="1"/>
    </xf>
    <xf numFmtId="0" fontId="13" fillId="2" borderId="1" xfId="4" applyFont="1" applyFill="1" applyBorder="1" applyAlignment="1" applyProtection="1">
      <alignment horizontal="left" vertical="center"/>
      <protection hidden="1"/>
    </xf>
    <xf numFmtId="0" fontId="13" fillId="2" borderId="1" xfId="4" applyFont="1" applyFill="1" applyBorder="1" applyAlignment="1" applyProtection="1">
      <alignment horizontal="left" vertical="center" wrapText="1"/>
      <protection hidden="1"/>
    </xf>
    <xf numFmtId="170" fontId="13" fillId="2" borderId="1" xfId="4" applyNumberFormat="1" applyFont="1" applyFill="1" applyBorder="1" applyAlignment="1" applyProtection="1">
      <alignment horizontal="left" vertical="center" wrapText="1"/>
      <protection hidden="1"/>
    </xf>
    <xf numFmtId="0" fontId="13" fillId="2" borderId="1" xfId="4" applyFont="1" applyFill="1" applyBorder="1" applyAlignment="1" applyProtection="1">
      <alignment horizontal="justify" vertical="top"/>
      <protection hidden="1"/>
    </xf>
    <xf numFmtId="169" fontId="3" fillId="2" borderId="9" xfId="5" applyFont="1" applyFill="1" applyBorder="1" applyAlignment="1" applyProtection="1">
      <alignment horizontal="center" vertical="center" wrapText="1"/>
      <protection hidden="1"/>
    </xf>
    <xf numFmtId="169" fontId="3" fillId="0" borderId="0" xfId="5" applyFont="1" applyFill="1" applyBorder="1" applyAlignment="1" applyProtection="1">
      <alignment horizontal="center" vertical="center" wrapText="1"/>
      <protection hidden="1"/>
    </xf>
    <xf numFmtId="1" fontId="3" fillId="0" borderId="1" xfId="4" applyNumberFormat="1" applyFont="1" applyBorder="1" applyAlignment="1" applyProtection="1">
      <alignment horizontal="justify" vertical="top"/>
      <protection hidden="1"/>
    </xf>
    <xf numFmtId="169" fontId="13" fillId="0" borderId="9" xfId="5" applyFont="1" applyFill="1" applyBorder="1" applyAlignment="1" applyProtection="1">
      <alignment horizontal="center" vertical="center" wrapText="1"/>
      <protection hidden="1"/>
    </xf>
    <xf numFmtId="0" fontId="3" fillId="0" borderId="8" xfId="4" applyFont="1" applyBorder="1" applyAlignment="1" applyProtection="1">
      <alignment horizontal="left" vertical="center" wrapText="1"/>
      <protection hidden="1"/>
    </xf>
    <xf numFmtId="169" fontId="3" fillId="0" borderId="9" xfId="5" applyFont="1" applyFill="1" applyBorder="1" applyAlignment="1" applyProtection="1">
      <alignment horizontal="center" vertical="center" wrapText="1"/>
      <protection hidden="1"/>
    </xf>
    <xf numFmtId="0" fontId="13" fillId="3" borderId="1" xfId="4" applyFont="1" applyFill="1" applyBorder="1" applyAlignment="1" applyProtection="1">
      <alignment horizontal="justify" vertical="center" wrapText="1"/>
      <protection hidden="1"/>
    </xf>
    <xf numFmtId="169" fontId="13" fillId="3" borderId="1" xfId="5" applyFont="1" applyFill="1" applyBorder="1" applyAlignment="1" applyProtection="1">
      <alignment horizontal="right" vertical="center" wrapText="1"/>
      <protection hidden="1"/>
    </xf>
    <xf numFmtId="0" fontId="13" fillId="2" borderId="1" xfId="4" applyFont="1" applyFill="1" applyBorder="1" applyAlignment="1" applyProtection="1">
      <alignment horizontal="justify" vertical="center" wrapText="1"/>
      <protection hidden="1"/>
    </xf>
    <xf numFmtId="169" fontId="13" fillId="2" borderId="1" xfId="5" applyFont="1" applyFill="1" applyBorder="1" applyAlignment="1" applyProtection="1">
      <alignment horizontal="right" vertical="center" wrapText="1"/>
      <protection hidden="1"/>
    </xf>
    <xf numFmtId="164" fontId="3" fillId="2" borderId="16" xfId="2" applyFont="1" applyFill="1" applyBorder="1" applyAlignment="1" applyProtection="1">
      <alignment vertical="center" wrapText="1"/>
      <protection hidden="1"/>
    </xf>
    <xf numFmtId="0" fontId="13" fillId="0" borderId="0" xfId="4" applyFont="1" applyBorder="1" applyAlignment="1" applyProtection="1">
      <alignment vertical="center" wrapText="1"/>
      <protection hidden="1"/>
    </xf>
    <xf numFmtId="0" fontId="13" fillId="0" borderId="0" xfId="4" applyFont="1" applyBorder="1" applyAlignment="1" applyProtection="1">
      <alignment vertical="center"/>
      <protection hidden="1"/>
    </xf>
    <xf numFmtId="164" fontId="3" fillId="0" borderId="1" xfId="2" applyFont="1" applyFill="1" applyBorder="1" applyAlignment="1" applyProtection="1">
      <alignment horizontal="center" vertical="center" wrapText="1"/>
      <protection hidden="1"/>
    </xf>
    <xf numFmtId="164" fontId="13" fillId="0" borderId="0" xfId="2" applyFont="1" applyFill="1" applyAlignment="1" applyProtection="1">
      <alignment vertical="center" wrapText="1"/>
      <protection hidden="1"/>
    </xf>
    <xf numFmtId="171" fontId="19" fillId="0" borderId="31" xfId="11" applyNumberFormat="1" applyFont="1" applyFill="1" applyBorder="1" applyAlignment="1" applyProtection="1">
      <alignment horizontal="center" vertical="center" wrapText="1"/>
      <protection hidden="1"/>
    </xf>
    <xf numFmtId="171" fontId="20" fillId="0" borderId="7" xfId="11" applyNumberFormat="1" applyFont="1" applyFill="1" applyBorder="1" applyAlignment="1" applyProtection="1">
      <alignment horizontal="center" vertical="center" wrapText="1"/>
      <protection hidden="1"/>
    </xf>
    <xf numFmtId="171" fontId="20" fillId="0" borderId="9" xfId="11" applyNumberFormat="1" applyFont="1" applyFill="1" applyBorder="1" applyAlignment="1" applyProtection="1">
      <alignment horizontal="center" vertical="center" wrapText="1"/>
      <protection hidden="1"/>
    </xf>
    <xf numFmtId="171" fontId="19" fillId="0" borderId="17" xfId="11" applyNumberFormat="1" applyFont="1" applyFill="1" applyBorder="1" applyAlignment="1" applyProtection="1">
      <alignment horizontal="center" vertical="center" wrapText="1"/>
      <protection hidden="1"/>
    </xf>
    <xf numFmtId="171" fontId="19" fillId="0" borderId="14" xfId="11" applyNumberFormat="1" applyFont="1" applyFill="1" applyBorder="1" applyAlignment="1" applyProtection="1">
      <alignment horizontal="center" vertical="center" wrapText="1"/>
      <protection hidden="1"/>
    </xf>
    <xf numFmtId="10" fontId="13" fillId="0" borderId="6" xfId="3" applyNumberFormat="1" applyFont="1" applyFill="1" applyBorder="1" applyAlignment="1" applyProtection="1">
      <alignment horizontal="center" vertical="center" wrapText="1"/>
      <protection hidden="1"/>
    </xf>
    <xf numFmtId="10" fontId="13" fillId="0" borderId="1" xfId="3" applyNumberFormat="1" applyFont="1" applyFill="1" applyBorder="1" applyAlignment="1" applyProtection="1">
      <alignment horizontal="center" vertical="center" wrapText="1"/>
      <protection hidden="1"/>
    </xf>
    <xf numFmtId="10" fontId="13" fillId="0" borderId="3" xfId="3" applyNumberFormat="1" applyFont="1" applyFill="1" applyBorder="1" applyAlignment="1" applyProtection="1">
      <alignment horizontal="center" vertical="center" wrapText="1"/>
      <protection hidden="1"/>
    </xf>
    <xf numFmtId="10" fontId="13" fillId="0" borderId="16" xfId="3" applyNumberFormat="1" applyFont="1" applyFill="1" applyBorder="1" applyAlignment="1" applyProtection="1">
      <alignment horizontal="center" vertical="center" wrapText="1"/>
      <protection hidden="1"/>
    </xf>
    <xf numFmtId="0" fontId="14" fillId="0" borderId="0" xfId="4" applyFont="1" applyFill="1" applyAlignment="1" applyProtection="1">
      <alignment horizontal="right" vertical="center" wrapText="1"/>
      <protection hidden="1"/>
    </xf>
    <xf numFmtId="0" fontId="14" fillId="0" borderId="0" xfId="0" applyFont="1" applyFill="1" applyAlignment="1" applyProtection="1">
      <alignment horizontal="right" vertical="center" wrapText="1"/>
      <protection hidden="1"/>
    </xf>
    <xf numFmtId="0" fontId="3" fillId="0" borderId="0" xfId="4" applyFont="1" applyBorder="1" applyAlignment="1" applyProtection="1">
      <alignment horizontal="right" vertical="center" wrapText="1"/>
      <protection hidden="1"/>
    </xf>
    <xf numFmtId="1" fontId="3" fillId="3" borderId="6" xfId="4" applyNumberFormat="1" applyFont="1" applyFill="1" applyBorder="1" applyAlignment="1" applyProtection="1">
      <alignment horizontal="right" vertical="center" wrapText="1"/>
      <protection hidden="1"/>
    </xf>
    <xf numFmtId="0" fontId="3" fillId="2" borderId="1" xfId="4" applyFont="1" applyFill="1" applyBorder="1" applyAlignment="1" applyProtection="1">
      <alignment horizontal="right" vertical="center" wrapText="1"/>
      <protection hidden="1"/>
    </xf>
    <xf numFmtId="2" fontId="3" fillId="2" borderId="1" xfId="4" applyNumberFormat="1" applyFont="1" applyFill="1" applyBorder="1" applyAlignment="1" applyProtection="1">
      <alignment horizontal="right" vertical="center" wrapText="1"/>
      <protection hidden="1"/>
    </xf>
    <xf numFmtId="0" fontId="13" fillId="2" borderId="1" xfId="4" applyFont="1" applyFill="1" applyBorder="1" applyAlignment="1" applyProtection="1">
      <alignment horizontal="right" vertical="center" wrapText="1"/>
      <protection hidden="1"/>
    </xf>
    <xf numFmtId="0" fontId="13" fillId="3" borderId="1" xfId="4" applyFont="1" applyFill="1" applyBorder="1" applyAlignment="1" applyProtection="1">
      <alignment horizontal="right" vertical="center" wrapText="1"/>
      <protection hidden="1"/>
    </xf>
    <xf numFmtId="1" fontId="13" fillId="3" borderId="1" xfId="4" applyNumberFormat="1" applyFont="1" applyFill="1" applyBorder="1" applyAlignment="1" applyProtection="1">
      <alignment horizontal="right" vertical="center" wrapText="1"/>
      <protection hidden="1"/>
    </xf>
    <xf numFmtId="0" fontId="3" fillId="2" borderId="1" xfId="4" applyFont="1" applyFill="1" applyBorder="1" applyAlignment="1" applyProtection="1">
      <alignment horizontal="right" vertical="center"/>
      <protection hidden="1"/>
    </xf>
    <xf numFmtId="1" fontId="3" fillId="3" borderId="1" xfId="4" applyNumberFormat="1" applyFont="1" applyFill="1" applyBorder="1" applyAlignment="1" applyProtection="1">
      <alignment horizontal="right" vertical="center" wrapText="1"/>
      <protection hidden="1"/>
    </xf>
    <xf numFmtId="1" fontId="13" fillId="2" borderId="1" xfId="4" applyNumberFormat="1" applyFont="1" applyFill="1" applyBorder="1" applyAlignment="1" applyProtection="1">
      <alignment horizontal="right" vertical="center" wrapText="1"/>
      <protection hidden="1"/>
    </xf>
    <xf numFmtId="2" fontId="3" fillId="2" borderId="16" xfId="4" applyNumberFormat="1" applyFont="1" applyFill="1" applyBorder="1" applyAlignment="1" applyProtection="1">
      <alignment horizontal="right" vertical="center" wrapText="1"/>
      <protection hidden="1"/>
    </xf>
    <xf numFmtId="0" fontId="13" fillId="0" borderId="0" xfId="4" applyFont="1" applyBorder="1" applyAlignment="1" applyProtection="1">
      <alignment horizontal="right" vertical="center" wrapText="1"/>
      <protection hidden="1"/>
    </xf>
    <xf numFmtId="0" fontId="21" fillId="2" borderId="29" xfId="4" applyFont="1" applyFill="1" applyBorder="1" applyAlignment="1" applyProtection="1">
      <alignment horizontal="center" vertical="center" wrapText="1"/>
      <protection hidden="1"/>
    </xf>
    <xf numFmtId="0" fontId="21" fillId="2" borderId="30" xfId="4" applyFont="1" applyFill="1" applyBorder="1" applyAlignment="1" applyProtection="1">
      <alignment horizontal="center" vertical="center"/>
      <protection hidden="1"/>
    </xf>
    <xf numFmtId="0" fontId="21" fillId="2" borderId="30" xfId="4" applyFont="1" applyFill="1" applyBorder="1" applyAlignment="1" applyProtection="1">
      <alignment horizontal="center" vertical="center" wrapText="1"/>
      <protection hidden="1"/>
    </xf>
    <xf numFmtId="0" fontId="21" fillId="2" borderId="30" xfId="4" applyFont="1" applyFill="1" applyBorder="1" applyAlignment="1" applyProtection="1">
      <alignment horizontal="right" vertical="center" wrapText="1"/>
      <protection hidden="1"/>
    </xf>
    <xf numFmtId="0" fontId="21" fillId="2" borderId="31" xfId="4" applyFont="1" applyFill="1" applyBorder="1" applyAlignment="1" applyProtection="1">
      <alignment horizontal="center" vertical="center" wrapText="1"/>
      <protection hidden="1"/>
    </xf>
    <xf numFmtId="0" fontId="21" fillId="2" borderId="28" xfId="4" applyFont="1" applyFill="1" applyBorder="1" applyAlignment="1" applyProtection="1">
      <alignment horizontal="center" vertical="center" wrapText="1"/>
      <protection hidden="1"/>
    </xf>
    <xf numFmtId="0" fontId="21" fillId="2" borderId="2" xfId="4" applyFont="1" applyFill="1" applyBorder="1" applyAlignment="1" applyProtection="1">
      <alignment horizontal="center" vertical="center" wrapText="1"/>
      <protection hidden="1"/>
    </xf>
    <xf numFmtId="0" fontId="5" fillId="0" borderId="0" xfId="0" applyFont="1" applyBorder="1" applyProtection="1">
      <protection hidden="1"/>
    </xf>
    <xf numFmtId="0" fontId="5" fillId="0" borderId="0" xfId="0" applyFont="1" applyProtection="1">
      <protection hidden="1"/>
    </xf>
    <xf numFmtId="0" fontId="22" fillId="0" borderId="0" xfId="0" applyFont="1" applyProtection="1">
      <protection hidden="1"/>
    </xf>
    <xf numFmtId="0" fontId="22" fillId="0" borderId="0" xfId="0" applyFont="1" applyBorder="1" applyProtection="1">
      <protection hidden="1"/>
    </xf>
    <xf numFmtId="167" fontId="5" fillId="0" borderId="0" xfId="0" applyNumberFormat="1" applyFont="1" applyBorder="1" applyProtection="1">
      <protection hidden="1"/>
    </xf>
    <xf numFmtId="164" fontId="5" fillId="0" borderId="0" xfId="2" applyFont="1" applyBorder="1" applyProtection="1">
      <protection hidden="1"/>
    </xf>
    <xf numFmtId="2" fontId="5" fillId="0" borderId="0" xfId="0" applyNumberFormat="1" applyFont="1" applyBorder="1" applyProtection="1">
      <protection hidden="1"/>
    </xf>
    <xf numFmtId="0" fontId="11" fillId="0" borderId="8" xfId="0" applyFont="1" applyBorder="1" applyAlignment="1" applyProtection="1">
      <alignment horizontal="left" vertical="center"/>
      <protection hidden="1"/>
    </xf>
    <xf numFmtId="0" fontId="11" fillId="0" borderId="1" xfId="0" applyFont="1" applyBorder="1" applyAlignment="1" applyProtection="1">
      <alignment horizontal="justify" vertical="center"/>
      <protection hidden="1"/>
    </xf>
    <xf numFmtId="0" fontId="11" fillId="0" borderId="1" xfId="0" applyFont="1" applyBorder="1" applyAlignment="1" applyProtection="1">
      <alignment horizontal="center" vertical="center"/>
      <protection hidden="1"/>
    </xf>
    <xf numFmtId="170" fontId="11" fillId="2" borderId="1" xfId="0" applyNumberFormat="1" applyFont="1" applyFill="1" applyBorder="1" applyAlignment="1" applyProtection="1">
      <alignment horizontal="right" vertical="center"/>
      <protection hidden="1"/>
    </xf>
    <xf numFmtId="0" fontId="17" fillId="0" borderId="8" xfId="0" applyFont="1" applyBorder="1" applyAlignment="1" applyProtection="1">
      <alignment horizontal="left" vertical="center"/>
      <protection hidden="1"/>
    </xf>
    <xf numFmtId="0" fontId="5" fillId="0" borderId="1" xfId="0" applyFont="1" applyBorder="1" applyAlignment="1" applyProtection="1">
      <alignment horizontal="center" vertical="center"/>
      <protection hidden="1"/>
    </xf>
    <xf numFmtId="43" fontId="5" fillId="0" borderId="1" xfId="1" applyFont="1" applyBorder="1" applyAlignment="1" applyProtection="1">
      <alignment horizontal="right" vertical="center"/>
      <protection hidden="1"/>
    </xf>
    <xf numFmtId="170" fontId="11" fillId="0" borderId="1" xfId="0" applyNumberFormat="1" applyFont="1" applyBorder="1" applyAlignment="1" applyProtection="1">
      <alignment horizontal="right" vertical="center"/>
      <protection hidden="1"/>
    </xf>
    <xf numFmtId="170" fontId="9" fillId="0" borderId="1" xfId="1" applyNumberFormat="1" applyFont="1" applyBorder="1" applyAlignment="1" applyProtection="1">
      <alignment vertical="center"/>
      <protection hidden="1"/>
    </xf>
    <xf numFmtId="0" fontId="11" fillId="2" borderId="8" xfId="0" applyFont="1" applyFill="1" applyBorder="1" applyAlignment="1" applyProtection="1">
      <alignment horizontal="left" vertical="center"/>
      <protection hidden="1"/>
    </xf>
    <xf numFmtId="0" fontId="11" fillId="2" borderId="1" xfId="0" applyFont="1" applyFill="1" applyBorder="1" applyAlignment="1" applyProtection="1">
      <alignment horizontal="justify" vertical="center"/>
      <protection hidden="1"/>
    </xf>
    <xf numFmtId="170" fontId="17" fillId="2" borderId="1" xfId="1" applyNumberFormat="1" applyFont="1" applyFill="1" applyBorder="1" applyAlignment="1" applyProtection="1">
      <alignment horizontal="right" vertical="center"/>
      <protection hidden="1"/>
    </xf>
    <xf numFmtId="0" fontId="17" fillId="2" borderId="8" xfId="0" applyFont="1" applyFill="1" applyBorder="1" applyAlignment="1" applyProtection="1">
      <alignment horizontal="left" vertical="center"/>
      <protection hidden="1"/>
    </xf>
    <xf numFmtId="0" fontId="17" fillId="2" borderId="1" xfId="0" applyFont="1" applyFill="1" applyBorder="1" applyAlignment="1" applyProtection="1">
      <alignment horizontal="justify" vertical="center"/>
      <protection hidden="1"/>
    </xf>
    <xf numFmtId="0" fontId="11" fillId="2" borderId="1" xfId="0" applyFont="1" applyFill="1" applyBorder="1" applyAlignment="1" applyProtection="1">
      <alignment horizontal="center" vertical="center"/>
      <protection hidden="1"/>
    </xf>
    <xf numFmtId="0" fontId="9" fillId="2" borderId="1" xfId="0" applyFont="1" applyFill="1" applyBorder="1" applyAlignment="1" applyProtection="1">
      <alignment horizontal="justify" vertical="center"/>
      <protection hidden="1"/>
    </xf>
    <xf numFmtId="0" fontId="5" fillId="2" borderId="1" xfId="0" applyFont="1" applyFill="1" applyBorder="1" applyAlignment="1" applyProtection="1">
      <alignment horizontal="center" vertical="center"/>
      <protection hidden="1"/>
    </xf>
    <xf numFmtId="170" fontId="9" fillId="2" borderId="1" xfId="1" applyNumberFormat="1" applyFont="1" applyFill="1" applyBorder="1" applyAlignment="1" applyProtection="1">
      <alignment vertical="center"/>
      <protection hidden="1"/>
    </xf>
    <xf numFmtId="170" fontId="3" fillId="2" borderId="1" xfId="0" applyNumberFormat="1" applyFont="1" applyFill="1" applyBorder="1" applyAlignment="1" applyProtection="1">
      <alignment horizontal="right" vertical="center"/>
      <protection hidden="1"/>
    </xf>
    <xf numFmtId="0" fontId="3" fillId="2" borderId="1" xfId="0" applyFont="1" applyFill="1" applyBorder="1" applyAlignment="1" applyProtection="1">
      <alignment horizontal="justify" vertical="center"/>
      <protection hidden="1"/>
    </xf>
    <xf numFmtId="10" fontId="9" fillId="0" borderId="0" xfId="3" applyNumberFormat="1" applyFont="1" applyProtection="1">
      <protection hidden="1"/>
    </xf>
    <xf numFmtId="0" fontId="3" fillId="0" borderId="1" xfId="0" applyFont="1" applyBorder="1" applyAlignment="1" applyProtection="1">
      <alignment horizontal="justify" vertical="center"/>
      <protection hidden="1"/>
    </xf>
    <xf numFmtId="0" fontId="10" fillId="0" borderId="1" xfId="0" applyFont="1" applyBorder="1" applyAlignment="1" applyProtection="1">
      <alignment horizontal="center" vertical="center"/>
      <protection hidden="1"/>
    </xf>
    <xf numFmtId="170" fontId="18" fillId="0" borderId="9" xfId="1" applyNumberFormat="1" applyFont="1" applyBorder="1" applyAlignment="1" applyProtection="1">
      <alignment vertical="center"/>
      <protection hidden="1"/>
    </xf>
    <xf numFmtId="170" fontId="18" fillId="0" borderId="0" xfId="1" applyNumberFormat="1" applyFont="1" applyFill="1" applyBorder="1" applyAlignment="1" applyProtection="1">
      <alignment vertical="center"/>
      <protection hidden="1"/>
    </xf>
    <xf numFmtId="170" fontId="18" fillId="0" borderId="9" xfId="1" applyNumberFormat="1" applyFont="1" applyBorder="1" applyAlignment="1" applyProtection="1">
      <alignment horizontal="right" vertical="center"/>
      <protection hidden="1"/>
    </xf>
    <xf numFmtId="170" fontId="18" fillId="0" borderId="0" xfId="1" applyNumberFormat="1" applyFont="1" applyFill="1" applyBorder="1" applyAlignment="1" applyProtection="1">
      <alignment horizontal="right" vertical="center"/>
      <protection hidden="1"/>
    </xf>
    <xf numFmtId="0" fontId="3" fillId="0" borderId="8" xfId="0" applyFont="1" applyBorder="1" applyAlignment="1" applyProtection="1">
      <alignment horizontal="left" vertical="center"/>
      <protection hidden="1"/>
    </xf>
    <xf numFmtId="170" fontId="10" fillId="0" borderId="1" xfId="1" applyNumberFormat="1" applyFont="1" applyBorder="1" applyAlignment="1" applyProtection="1">
      <alignment horizontal="right" vertical="center"/>
      <protection hidden="1"/>
    </xf>
    <xf numFmtId="0" fontId="3" fillId="0" borderId="1" xfId="0" applyFont="1" applyBorder="1" applyAlignment="1" applyProtection="1">
      <alignment horizontal="center" vertical="center"/>
      <protection hidden="1"/>
    </xf>
    <xf numFmtId="0" fontId="13" fillId="0" borderId="8" xfId="0" applyFont="1" applyBorder="1" applyAlignment="1" applyProtection="1">
      <alignment horizontal="left" vertical="center"/>
      <protection hidden="1"/>
    </xf>
    <xf numFmtId="0" fontId="13" fillId="0" borderId="1" xfId="0" applyFont="1" applyBorder="1" applyAlignment="1" applyProtection="1">
      <alignment horizontal="justify" vertical="center"/>
      <protection hidden="1"/>
    </xf>
    <xf numFmtId="0" fontId="13" fillId="2" borderId="1" xfId="0" applyFont="1" applyFill="1" applyBorder="1" applyAlignment="1" applyProtection="1">
      <alignment horizontal="center" vertical="center"/>
      <protection hidden="1"/>
    </xf>
    <xf numFmtId="170" fontId="13" fillId="2" borderId="1" xfId="0" applyNumberFormat="1" applyFont="1" applyFill="1" applyBorder="1" applyAlignment="1" applyProtection="1">
      <alignment horizontal="right" vertical="center"/>
      <protection hidden="1"/>
    </xf>
    <xf numFmtId="170" fontId="13" fillId="0" borderId="1" xfId="1" applyNumberFormat="1" applyFont="1" applyBorder="1" applyAlignment="1" applyProtection="1">
      <alignment horizontal="right" vertical="center"/>
      <protection hidden="1"/>
    </xf>
    <xf numFmtId="170" fontId="3" fillId="2" borderId="1" xfId="1" applyNumberFormat="1" applyFont="1" applyFill="1" applyBorder="1" applyAlignment="1" applyProtection="1">
      <alignment horizontal="right" vertical="center"/>
      <protection hidden="1"/>
    </xf>
    <xf numFmtId="170" fontId="10" fillId="2" borderId="1" xfId="0" applyNumberFormat="1" applyFont="1" applyFill="1" applyBorder="1" applyAlignment="1" applyProtection="1">
      <alignment horizontal="right" vertical="center"/>
      <protection hidden="1"/>
    </xf>
    <xf numFmtId="170" fontId="10" fillId="0" borderId="1" xfId="1" applyNumberFormat="1" applyFont="1" applyBorder="1" applyAlignment="1" applyProtection="1">
      <alignment vertical="center"/>
      <protection hidden="1"/>
    </xf>
    <xf numFmtId="0" fontId="3" fillId="0" borderId="15" xfId="0" applyFont="1" applyBorder="1" applyAlignment="1" applyProtection="1">
      <alignment horizontal="left" vertical="center"/>
      <protection hidden="1"/>
    </xf>
    <xf numFmtId="0" fontId="3" fillId="0" borderId="16" xfId="0" applyFont="1" applyBorder="1" applyAlignment="1" applyProtection="1">
      <alignment horizontal="justify" vertical="center"/>
      <protection hidden="1"/>
    </xf>
    <xf numFmtId="0" fontId="3" fillId="2" borderId="16" xfId="0" applyFont="1" applyFill="1" applyBorder="1" applyAlignment="1" applyProtection="1">
      <alignment horizontal="center" vertical="center"/>
      <protection hidden="1"/>
    </xf>
    <xf numFmtId="170" fontId="3" fillId="2" borderId="16" xfId="0" applyNumberFormat="1" applyFont="1" applyFill="1" applyBorder="1" applyAlignment="1" applyProtection="1">
      <alignment horizontal="right" vertical="center"/>
      <protection hidden="1"/>
    </xf>
    <xf numFmtId="170" fontId="3" fillId="0" borderId="16" xfId="1" applyNumberFormat="1" applyFont="1" applyBorder="1" applyAlignment="1" applyProtection="1">
      <alignment horizontal="right" vertical="center"/>
      <protection hidden="1"/>
    </xf>
    <xf numFmtId="170" fontId="13" fillId="0" borderId="17" xfId="1" applyNumberFormat="1" applyFont="1" applyBorder="1" applyAlignment="1" applyProtection="1">
      <alignment horizontal="right" vertical="center"/>
      <protection hidden="1"/>
    </xf>
    <xf numFmtId="170" fontId="13" fillId="0" borderId="0" xfId="1" applyNumberFormat="1" applyFont="1" applyFill="1" applyBorder="1" applyAlignment="1" applyProtection="1">
      <alignment horizontal="right" vertical="center"/>
      <protection hidden="1"/>
    </xf>
    <xf numFmtId="0" fontId="5" fillId="0" borderId="0" xfId="0" applyFont="1" applyBorder="1" applyAlignment="1" applyProtection="1">
      <protection hidden="1"/>
    </xf>
    <xf numFmtId="0" fontId="5" fillId="0" borderId="0" xfId="0" applyFont="1" applyBorder="1" applyAlignment="1" applyProtection="1">
      <alignment horizontal="right"/>
      <protection hidden="1"/>
    </xf>
    <xf numFmtId="0" fontId="5" fillId="0" borderId="0" xfId="0" applyFont="1" applyFill="1" applyBorder="1" applyProtection="1">
      <protection hidden="1"/>
    </xf>
    <xf numFmtId="0" fontId="5" fillId="0" borderId="0" xfId="0" applyFont="1" applyBorder="1" applyAlignment="1" applyProtection="1">
      <alignment horizontal="center"/>
      <protection hidden="1"/>
    </xf>
    <xf numFmtId="0" fontId="5" fillId="0" borderId="0" xfId="0" applyFont="1" applyFill="1" applyBorder="1" applyAlignment="1" applyProtection="1">
      <alignment horizontal="center"/>
      <protection hidden="1"/>
    </xf>
    <xf numFmtId="0" fontId="5" fillId="0" borderId="0" xfId="0" applyFont="1" applyAlignment="1" applyProtection="1">
      <protection hidden="1"/>
    </xf>
    <xf numFmtId="0" fontId="5" fillId="0" borderId="0" xfId="0" applyFont="1" applyAlignment="1" applyProtection="1">
      <alignment horizontal="right"/>
      <protection hidden="1"/>
    </xf>
    <xf numFmtId="164" fontId="5" fillId="0" borderId="0" xfId="0" applyNumberFormat="1" applyFont="1" applyProtection="1">
      <protection hidden="1"/>
    </xf>
    <xf numFmtId="164" fontId="5" fillId="0" borderId="0" xfId="2" applyFont="1" applyProtection="1">
      <protection hidden="1"/>
    </xf>
    <xf numFmtId="0" fontId="0" fillId="0" borderId="0" xfId="0" applyProtection="1">
      <protection hidden="1"/>
    </xf>
    <xf numFmtId="0" fontId="24" fillId="0" borderId="0" xfId="0" applyFont="1" applyAlignment="1" applyProtection="1">
      <alignment horizontal="center" vertical="center"/>
      <protection hidden="1"/>
    </xf>
    <xf numFmtId="167" fontId="25" fillId="0" borderId="1" xfId="12" applyFont="1" applyFill="1" applyBorder="1" applyAlignment="1" applyProtection="1">
      <alignment horizontal="center" vertical="center" wrapText="1"/>
      <protection hidden="1"/>
    </xf>
    <xf numFmtId="170" fontId="25" fillId="0" borderId="1" xfId="13" applyNumberFormat="1" applyFont="1" applyFill="1" applyBorder="1" applyAlignment="1" applyProtection="1">
      <alignment horizontal="center" vertical="center" wrapText="1"/>
      <protection hidden="1"/>
    </xf>
    <xf numFmtId="167" fontId="26" fillId="0" borderId="1" xfId="0" applyNumberFormat="1" applyFont="1" applyFill="1" applyBorder="1" applyAlignment="1" applyProtection="1">
      <alignment vertical="center" wrapText="1"/>
      <protection hidden="1"/>
    </xf>
    <xf numFmtId="170" fontId="26" fillId="2" borderId="1" xfId="2" applyNumberFormat="1" applyFont="1" applyFill="1" applyBorder="1" applyAlignment="1" applyProtection="1">
      <alignment vertical="center" wrapText="1"/>
      <protection hidden="1"/>
    </xf>
    <xf numFmtId="0" fontId="27" fillId="0" borderId="0" xfId="0" applyFont="1" applyFill="1" applyAlignment="1" applyProtection="1">
      <alignment vertical="center" wrapText="1"/>
      <protection hidden="1"/>
    </xf>
    <xf numFmtId="169" fontId="26" fillId="0" borderId="1" xfId="5" applyFont="1" applyFill="1" applyBorder="1" applyAlignment="1" applyProtection="1">
      <alignment vertical="center" wrapText="1"/>
      <protection hidden="1"/>
    </xf>
    <xf numFmtId="167" fontId="23" fillId="6" borderId="1" xfId="12" applyFont="1" applyFill="1" applyBorder="1" applyAlignment="1" applyProtection="1">
      <alignment vertical="center" wrapText="1"/>
      <protection hidden="1"/>
    </xf>
    <xf numFmtId="10" fontId="23" fillId="0" borderId="1" xfId="14" applyNumberFormat="1" applyFont="1" applyFill="1" applyBorder="1" applyAlignment="1" applyProtection="1">
      <alignment horizontal="center" vertical="center"/>
      <protection hidden="1"/>
    </xf>
    <xf numFmtId="169" fontId="23" fillId="0" borderId="1" xfId="5" applyFont="1" applyFill="1" applyBorder="1" applyAlignment="1" applyProtection="1">
      <alignment vertical="center" wrapText="1"/>
      <protection hidden="1"/>
    </xf>
    <xf numFmtId="0" fontId="3" fillId="0" borderId="1" xfId="0" applyFont="1" applyFill="1" applyBorder="1" applyAlignment="1" applyProtection="1">
      <alignment vertical="center" wrapText="1"/>
      <protection hidden="1"/>
    </xf>
    <xf numFmtId="167" fontId="26" fillId="0" borderId="1" xfId="12" applyFont="1" applyFill="1" applyBorder="1" applyAlignment="1" applyProtection="1">
      <alignment vertical="center" wrapText="1"/>
      <protection hidden="1"/>
    </xf>
    <xf numFmtId="0" fontId="28" fillId="0" borderId="1" xfId="0" applyFont="1" applyFill="1" applyBorder="1" applyAlignment="1" applyProtection="1">
      <alignment horizontal="center" vertical="center" wrapText="1"/>
      <protection hidden="1"/>
    </xf>
    <xf numFmtId="10" fontId="28" fillId="0" borderId="1" xfId="16" applyNumberFormat="1" applyFont="1" applyFill="1" applyBorder="1" applyAlignment="1" applyProtection="1">
      <alignment horizontal="center" vertical="center" wrapText="1"/>
      <protection hidden="1"/>
    </xf>
    <xf numFmtId="164" fontId="30" fillId="0" borderId="0" xfId="2" applyFont="1" applyFill="1" applyAlignment="1" applyProtection="1">
      <alignment vertical="center" wrapText="1"/>
      <protection hidden="1"/>
    </xf>
    <xf numFmtId="0" fontId="31" fillId="0" borderId="0" xfId="0" applyFont="1" applyFill="1" applyAlignment="1" applyProtection="1">
      <alignment vertical="center" wrapText="1"/>
      <protection hidden="1"/>
    </xf>
    <xf numFmtId="170" fontId="26" fillId="2" borderId="0" xfId="2" applyNumberFormat="1" applyFont="1" applyFill="1" applyBorder="1" applyAlignment="1" applyProtection="1">
      <alignment vertical="center" wrapText="1"/>
      <protection hidden="1"/>
    </xf>
    <xf numFmtId="167" fontId="26" fillId="0" borderId="0" xfId="0" applyNumberFormat="1" applyFont="1" applyFill="1" applyBorder="1" applyAlignment="1" applyProtection="1">
      <alignment vertical="center" wrapText="1"/>
      <protection hidden="1"/>
    </xf>
    <xf numFmtId="0" fontId="0" fillId="0" borderId="0" xfId="0" applyAlignment="1" applyProtection="1">
      <alignment vertical="center"/>
      <protection hidden="1"/>
    </xf>
    <xf numFmtId="0" fontId="33" fillId="0" borderId="0" xfId="0" applyFont="1" applyAlignment="1" applyProtection="1">
      <alignment vertical="center"/>
      <protection hidden="1"/>
    </xf>
    <xf numFmtId="4" fontId="33" fillId="0" borderId="0" xfId="0" applyNumberFormat="1" applyFont="1" applyAlignment="1" applyProtection="1">
      <alignment vertical="center"/>
      <protection hidden="1"/>
    </xf>
    <xf numFmtId="0" fontId="34" fillId="5" borderId="1" xfId="11" applyFont="1" applyFill="1" applyBorder="1" applyAlignment="1" applyProtection="1">
      <alignment horizontal="center" vertical="center" wrapText="1"/>
      <protection hidden="1"/>
    </xf>
    <xf numFmtId="4" fontId="34" fillId="5" borderId="1" xfId="11" applyNumberFormat="1" applyFont="1" applyFill="1" applyBorder="1" applyAlignment="1" applyProtection="1">
      <alignment horizontal="center" vertical="center" wrapText="1"/>
      <protection hidden="1"/>
    </xf>
    <xf numFmtId="1" fontId="28" fillId="2" borderId="1" xfId="4" applyNumberFormat="1" applyFont="1" applyFill="1" applyBorder="1" applyAlignment="1" applyProtection="1">
      <alignment horizontal="justify" vertical="top"/>
      <protection hidden="1"/>
    </xf>
    <xf numFmtId="0" fontId="29" fillId="2" borderId="1" xfId="4" applyFont="1" applyFill="1" applyBorder="1" applyAlignment="1" applyProtection="1">
      <alignment horizontal="center" vertical="center" wrapText="1"/>
      <protection hidden="1"/>
    </xf>
    <xf numFmtId="0" fontId="29" fillId="2" borderId="1" xfId="4" applyFont="1" applyFill="1" applyBorder="1" applyAlignment="1" applyProtection="1">
      <alignment horizontal="right" vertical="center" wrapText="1"/>
      <protection hidden="1"/>
    </xf>
    <xf numFmtId="0" fontId="29" fillId="2" borderId="1" xfId="4" applyFont="1" applyFill="1" applyBorder="1" applyAlignment="1" applyProtection="1">
      <alignment horizontal="justify" vertical="top"/>
      <protection hidden="1"/>
    </xf>
    <xf numFmtId="2" fontId="29" fillId="2" borderId="1" xfId="4" applyNumberFormat="1" applyFont="1" applyFill="1" applyBorder="1" applyAlignment="1" applyProtection="1">
      <alignment horizontal="right" vertical="center" wrapText="1"/>
      <protection hidden="1"/>
    </xf>
    <xf numFmtId="0" fontId="29" fillId="2" borderId="1" xfId="4" applyFont="1" applyFill="1" applyBorder="1" applyAlignment="1" applyProtection="1">
      <alignment horizontal="center" vertical="center"/>
      <protection hidden="1"/>
    </xf>
    <xf numFmtId="0" fontId="28" fillId="2" borderId="1" xfId="4" applyFont="1" applyFill="1" applyBorder="1" applyAlignment="1" applyProtection="1">
      <alignment horizontal="center" vertical="center" wrapText="1"/>
      <protection hidden="1"/>
    </xf>
    <xf numFmtId="0" fontId="28" fillId="2" borderId="1" xfId="4" applyFont="1" applyFill="1" applyBorder="1" applyAlignment="1" applyProtection="1">
      <alignment horizontal="right" vertical="center" wrapText="1"/>
      <protection hidden="1"/>
    </xf>
    <xf numFmtId="1" fontId="29" fillId="2" borderId="1" xfId="4" applyNumberFormat="1" applyFont="1" applyFill="1" applyBorder="1" applyAlignment="1" applyProtection="1">
      <alignment horizontal="justify" vertical="top"/>
      <protection hidden="1"/>
    </xf>
    <xf numFmtId="0" fontId="28" fillId="3" borderId="1" xfId="4" applyFont="1" applyFill="1" applyBorder="1" applyAlignment="1" applyProtection="1">
      <alignment horizontal="justify" vertical="top"/>
      <protection hidden="1"/>
    </xf>
    <xf numFmtId="0" fontId="28" fillId="3" borderId="1" xfId="4" applyFont="1" applyFill="1" applyBorder="1" applyAlignment="1" applyProtection="1">
      <alignment horizontal="center" vertical="center" wrapText="1"/>
      <protection hidden="1"/>
    </xf>
    <xf numFmtId="0" fontId="28" fillId="3" borderId="1" xfId="4" applyFont="1" applyFill="1" applyBorder="1" applyAlignment="1" applyProtection="1">
      <alignment horizontal="right" vertical="center" wrapText="1"/>
      <protection hidden="1"/>
    </xf>
    <xf numFmtId="0" fontId="29" fillId="2" borderId="1" xfId="0" applyFont="1" applyFill="1" applyBorder="1" applyAlignment="1" applyProtection="1">
      <alignment horizontal="left" vertical="top"/>
      <protection hidden="1"/>
    </xf>
    <xf numFmtId="0" fontId="29" fillId="2" borderId="1" xfId="0" applyFont="1" applyFill="1" applyBorder="1" applyAlignment="1" applyProtection="1">
      <alignment horizontal="center" vertical="center"/>
      <protection hidden="1"/>
    </xf>
    <xf numFmtId="1" fontId="28" fillId="3" borderId="1" xfId="4" applyNumberFormat="1" applyFont="1" applyFill="1" applyBorder="1" applyAlignment="1" applyProtection="1">
      <alignment horizontal="justify" vertical="top"/>
      <protection hidden="1"/>
    </xf>
    <xf numFmtId="1" fontId="28" fillId="3" borderId="1" xfId="4" applyNumberFormat="1" applyFont="1" applyFill="1" applyBorder="1" applyAlignment="1" applyProtection="1">
      <alignment horizontal="left" vertical="center" wrapText="1"/>
      <protection hidden="1"/>
    </xf>
    <xf numFmtId="1" fontId="28" fillId="3" borderId="1" xfId="4" applyNumberFormat="1" applyFont="1" applyFill="1" applyBorder="1" applyAlignment="1" applyProtection="1">
      <alignment horizontal="right" vertical="center" wrapText="1"/>
      <protection hidden="1"/>
    </xf>
    <xf numFmtId="0" fontId="29" fillId="2" borderId="1" xfId="6" applyFont="1" applyFill="1" applyBorder="1" applyAlignment="1" applyProtection="1">
      <alignment horizontal="justify" vertical="top"/>
      <protection hidden="1"/>
    </xf>
    <xf numFmtId="0" fontId="29" fillId="2" borderId="1" xfId="0" applyFont="1" applyFill="1" applyBorder="1" applyAlignment="1" applyProtection="1">
      <alignment horizontal="justify" vertical="top"/>
      <protection hidden="1"/>
    </xf>
    <xf numFmtId="0" fontId="29" fillId="2" borderId="1" xfId="4" applyFont="1" applyFill="1" applyBorder="1" applyAlignment="1" applyProtection="1">
      <alignment horizontal="right" vertical="center"/>
      <protection hidden="1"/>
    </xf>
    <xf numFmtId="0" fontId="29" fillId="0" borderId="1" xfId="4" applyFont="1" applyBorder="1" applyAlignment="1" applyProtection="1">
      <alignment horizontal="center" vertical="center"/>
      <protection hidden="1"/>
    </xf>
    <xf numFmtId="1" fontId="29" fillId="3" borderId="1" xfId="4" applyNumberFormat="1" applyFont="1" applyFill="1" applyBorder="1" applyAlignment="1" applyProtection="1">
      <alignment horizontal="center" vertical="center" wrapText="1"/>
      <protection hidden="1"/>
    </xf>
    <xf numFmtId="1" fontId="29" fillId="3" borderId="1" xfId="4" applyNumberFormat="1" applyFont="1" applyFill="1" applyBorder="1" applyAlignment="1" applyProtection="1">
      <alignment horizontal="right" vertical="center" wrapText="1"/>
      <protection hidden="1"/>
    </xf>
    <xf numFmtId="0" fontId="29" fillId="0" borderId="1" xfId="4" applyFont="1" applyBorder="1" applyAlignment="1" applyProtection="1">
      <alignment horizontal="justify" vertical="top"/>
      <protection hidden="1"/>
    </xf>
    <xf numFmtId="1" fontId="28" fillId="2" borderId="1" xfId="4" applyNumberFormat="1" applyFont="1" applyFill="1" applyBorder="1" applyAlignment="1" applyProtection="1">
      <alignment horizontal="left" vertical="center" wrapText="1"/>
      <protection hidden="1"/>
    </xf>
    <xf numFmtId="1" fontId="28" fillId="2" borderId="1" xfId="4" applyNumberFormat="1" applyFont="1" applyFill="1" applyBorder="1" applyAlignment="1" applyProtection="1">
      <alignment horizontal="right" vertical="center" wrapText="1"/>
      <protection hidden="1"/>
    </xf>
    <xf numFmtId="0" fontId="29" fillId="0" borderId="1" xfId="0" applyFont="1" applyBorder="1" applyAlignment="1" applyProtection="1">
      <alignment horizontal="justify" vertical="center"/>
      <protection hidden="1"/>
    </xf>
    <xf numFmtId="0" fontId="29" fillId="0" borderId="1" xfId="0" applyFont="1" applyBorder="1" applyAlignment="1" applyProtection="1">
      <alignment horizontal="center" vertical="center"/>
      <protection hidden="1"/>
    </xf>
    <xf numFmtId="0" fontId="28" fillId="2" borderId="1" xfId="4" applyFont="1" applyFill="1" applyBorder="1" applyAlignment="1" applyProtection="1">
      <alignment horizontal="left" vertical="center"/>
      <protection hidden="1"/>
    </xf>
    <xf numFmtId="0" fontId="28" fillId="2" borderId="1" xfId="4" applyFont="1" applyFill="1" applyBorder="1" applyAlignment="1" applyProtection="1">
      <alignment horizontal="left" vertical="center" wrapText="1"/>
      <protection hidden="1"/>
    </xf>
    <xf numFmtId="0" fontId="28" fillId="2" borderId="1" xfId="4" applyFont="1" applyFill="1" applyBorder="1" applyAlignment="1" applyProtection="1">
      <alignment horizontal="justify" vertical="top"/>
      <protection hidden="1"/>
    </xf>
    <xf numFmtId="43" fontId="29" fillId="0" borderId="1" xfId="1" applyFont="1" applyBorder="1" applyAlignment="1" applyProtection="1">
      <alignment horizontal="right" vertical="center"/>
      <protection hidden="1"/>
    </xf>
    <xf numFmtId="0" fontId="29" fillId="2" borderId="1" xfId="0" applyFont="1" applyFill="1" applyBorder="1" applyAlignment="1" applyProtection="1">
      <alignment horizontal="justify" vertical="center"/>
      <protection hidden="1"/>
    </xf>
    <xf numFmtId="0" fontId="28" fillId="2" borderId="1" xfId="0" applyFont="1" applyFill="1" applyBorder="1" applyAlignment="1" applyProtection="1">
      <alignment horizontal="justify" vertical="center"/>
      <protection hidden="1"/>
    </xf>
    <xf numFmtId="1" fontId="29" fillId="0" borderId="1" xfId="4" applyNumberFormat="1" applyFont="1" applyBorder="1" applyAlignment="1" applyProtection="1">
      <alignment horizontal="justify" vertical="top"/>
      <protection hidden="1"/>
    </xf>
    <xf numFmtId="0" fontId="28" fillId="3" borderId="1" xfId="4" applyFont="1" applyFill="1" applyBorder="1" applyAlignment="1" applyProtection="1">
      <alignment horizontal="justify" vertical="center" wrapText="1"/>
      <protection hidden="1"/>
    </xf>
    <xf numFmtId="0" fontId="28" fillId="0" borderId="1" xfId="0" applyFont="1" applyBorder="1" applyAlignment="1" applyProtection="1">
      <alignment horizontal="justify" vertical="center"/>
      <protection hidden="1"/>
    </xf>
    <xf numFmtId="0" fontId="28" fillId="2" borderId="1" xfId="0" applyFont="1" applyFill="1" applyBorder="1" applyAlignment="1" applyProtection="1">
      <alignment horizontal="center" vertical="center"/>
      <protection hidden="1"/>
    </xf>
    <xf numFmtId="0" fontId="28" fillId="2" borderId="1" xfId="4" applyFont="1" applyFill="1" applyBorder="1" applyAlignment="1" applyProtection="1">
      <alignment horizontal="justify" vertical="center" wrapText="1"/>
      <protection hidden="1"/>
    </xf>
    <xf numFmtId="0" fontId="35" fillId="0" borderId="1" xfId="0" applyFont="1" applyBorder="1" applyAlignment="1" applyProtection="1">
      <alignment horizontal="center" vertical="center"/>
      <protection hidden="1"/>
    </xf>
    <xf numFmtId="0" fontId="28" fillId="3" borderId="1" xfId="4" applyFont="1" applyFill="1" applyBorder="1" applyAlignment="1" applyProtection="1">
      <alignment horizontal="left" vertical="center" wrapText="1"/>
      <protection hidden="1"/>
    </xf>
    <xf numFmtId="0" fontId="29" fillId="2" borderId="1" xfId="4" applyFont="1" applyFill="1" applyBorder="1" applyAlignment="1" applyProtection="1">
      <alignment horizontal="left" vertical="center" wrapText="1"/>
      <protection hidden="1"/>
    </xf>
    <xf numFmtId="0" fontId="29" fillId="2" borderId="1" xfId="4" applyFont="1" applyFill="1" applyBorder="1" applyAlignment="1" applyProtection="1">
      <alignment horizontal="left" vertical="center"/>
      <protection hidden="1"/>
    </xf>
    <xf numFmtId="0" fontId="29" fillId="0" borderId="1" xfId="0" applyFont="1" applyBorder="1" applyAlignment="1" applyProtection="1">
      <alignment horizontal="left" vertical="center"/>
      <protection hidden="1"/>
    </xf>
    <xf numFmtId="0" fontId="28" fillId="0" borderId="1" xfId="0" applyFont="1" applyBorder="1" applyAlignment="1" applyProtection="1">
      <alignment horizontal="left" vertical="center"/>
      <protection hidden="1"/>
    </xf>
    <xf numFmtId="0" fontId="29" fillId="2" borderId="1" xfId="0" applyFont="1" applyFill="1" applyBorder="1" applyAlignment="1" applyProtection="1">
      <alignment horizontal="left" vertical="center"/>
      <protection hidden="1"/>
    </xf>
    <xf numFmtId="0" fontId="28" fillId="2" borderId="1" xfId="0" applyFont="1" applyFill="1" applyBorder="1" applyAlignment="1" applyProtection="1">
      <alignment horizontal="left" vertical="center"/>
      <protection hidden="1"/>
    </xf>
    <xf numFmtId="0" fontId="29" fillId="0" borderId="1" xfId="4" applyFont="1" applyBorder="1" applyAlignment="1" applyProtection="1">
      <alignment horizontal="left" vertical="center" wrapText="1"/>
      <protection hidden="1"/>
    </xf>
    <xf numFmtId="164" fontId="26" fillId="0" borderId="1" xfId="2" applyFont="1" applyFill="1" applyBorder="1" applyAlignment="1" applyProtection="1">
      <alignment vertical="center" wrapText="1"/>
      <protection hidden="1"/>
    </xf>
    <xf numFmtId="0" fontId="5" fillId="7" borderId="1" xfId="0" applyFont="1" applyFill="1" applyBorder="1" applyAlignment="1" applyProtection="1">
      <alignment horizontal="center" vertical="center" wrapText="1"/>
      <protection hidden="1"/>
    </xf>
    <xf numFmtId="0" fontId="5" fillId="0" borderId="1" xfId="0" applyFont="1" applyFill="1" applyBorder="1" applyAlignment="1" applyProtection="1">
      <alignment horizontal="center" vertical="center" wrapText="1"/>
      <protection hidden="1"/>
    </xf>
    <xf numFmtId="169" fontId="29" fillId="0" borderId="1" xfId="15" applyNumberFormat="1" applyFont="1" applyFill="1" applyBorder="1" applyAlignment="1" applyProtection="1">
      <alignment horizontal="center" vertical="center"/>
      <protection hidden="1"/>
    </xf>
    <xf numFmtId="167" fontId="28" fillId="6" borderId="1" xfId="12" applyFont="1" applyFill="1" applyBorder="1" applyAlignment="1" applyProtection="1">
      <alignment vertical="center" wrapText="1"/>
      <protection hidden="1"/>
    </xf>
    <xf numFmtId="0" fontId="29" fillId="0" borderId="1" xfId="0" applyFont="1" applyFill="1" applyBorder="1" applyAlignment="1" applyProtection="1">
      <alignment horizontal="center" vertical="center" wrapText="1"/>
      <protection hidden="1"/>
    </xf>
    <xf numFmtId="167" fontId="28" fillId="0" borderId="1" xfId="12" applyFont="1" applyFill="1" applyBorder="1" applyAlignment="1" applyProtection="1">
      <alignment vertical="center" wrapText="1"/>
      <protection hidden="1"/>
    </xf>
    <xf numFmtId="10" fontId="28" fillId="0" borderId="1" xfId="17" applyNumberFormat="1" applyFont="1" applyFill="1" applyBorder="1" applyAlignment="1" applyProtection="1">
      <alignment horizontal="center" vertical="center"/>
      <protection hidden="1"/>
    </xf>
    <xf numFmtId="167" fontId="29" fillId="0" borderId="1" xfId="12" applyFont="1" applyFill="1" applyBorder="1" applyAlignment="1" applyProtection="1">
      <alignment horizontal="center" vertical="center"/>
      <protection hidden="1"/>
    </xf>
    <xf numFmtId="169" fontId="28" fillId="0" borderId="1" xfId="15" applyNumberFormat="1" applyFont="1" applyFill="1" applyBorder="1" applyAlignment="1" applyProtection="1">
      <alignment horizontal="center" vertical="center"/>
      <protection hidden="1"/>
    </xf>
    <xf numFmtId="167" fontId="28" fillId="6" borderId="1" xfId="12" applyFont="1" applyFill="1" applyBorder="1" applyAlignment="1" applyProtection="1">
      <alignment vertical="center"/>
      <protection hidden="1"/>
    </xf>
    <xf numFmtId="174" fontId="28" fillId="0" borderId="1" xfId="18" applyNumberFormat="1" applyFont="1" applyFill="1" applyBorder="1" applyAlignment="1" applyProtection="1">
      <alignment horizontal="center" vertical="center"/>
      <protection hidden="1"/>
    </xf>
    <xf numFmtId="173" fontId="29" fillId="0" borderId="33" xfId="18" applyFont="1" applyFill="1" applyBorder="1" applyAlignment="1" applyProtection="1">
      <alignment horizontal="left" vertical="center"/>
      <protection hidden="1"/>
    </xf>
    <xf numFmtId="0" fontId="29" fillId="0" borderId="33" xfId="17" applyFont="1" applyFill="1" applyBorder="1" applyAlignment="1" applyProtection="1">
      <alignment horizontal="left" vertical="center"/>
      <protection hidden="1"/>
    </xf>
    <xf numFmtId="0" fontId="5" fillId="7" borderId="0" xfId="0" applyFont="1" applyFill="1" applyBorder="1" applyAlignment="1" applyProtection="1">
      <alignment horizontal="center" vertical="center" wrapText="1"/>
      <protection hidden="1"/>
    </xf>
    <xf numFmtId="0" fontId="32" fillId="0" borderId="1" xfId="0" applyFont="1" applyBorder="1" applyAlignment="1" applyProtection="1">
      <alignment horizontal="center" vertical="center"/>
      <protection hidden="1"/>
    </xf>
    <xf numFmtId="167" fontId="28" fillId="0" borderId="1" xfId="12" applyFont="1" applyFill="1" applyBorder="1" applyAlignment="1" applyProtection="1">
      <alignment horizontal="center" vertical="center" wrapText="1"/>
      <protection hidden="1"/>
    </xf>
    <xf numFmtId="0" fontId="23" fillId="6" borderId="2" xfId="0" applyFont="1" applyFill="1" applyBorder="1" applyAlignment="1" applyProtection="1">
      <alignment horizontal="center" vertical="center" wrapText="1"/>
      <protection hidden="1"/>
    </xf>
    <xf numFmtId="0" fontId="23" fillId="6" borderId="32" xfId="0" applyFont="1" applyFill="1" applyBorder="1" applyAlignment="1" applyProtection="1">
      <alignment horizontal="center" vertical="center" wrapText="1"/>
      <protection hidden="1"/>
    </xf>
    <xf numFmtId="0" fontId="23" fillId="6" borderId="28" xfId="0" applyFont="1" applyFill="1" applyBorder="1" applyAlignment="1" applyProtection="1">
      <alignment horizontal="center" vertical="center" wrapText="1"/>
      <protection hidden="1"/>
    </xf>
    <xf numFmtId="167" fontId="28" fillId="0" borderId="2" xfId="12" applyFont="1" applyFill="1" applyBorder="1" applyAlignment="1" applyProtection="1">
      <alignment horizontal="center" vertical="center" wrapText="1"/>
      <protection hidden="1"/>
    </xf>
    <xf numFmtId="167" fontId="28" fillId="0" borderId="28" xfId="12" applyFont="1" applyFill="1" applyBorder="1" applyAlignment="1" applyProtection="1">
      <alignment horizontal="center" vertical="center" wrapText="1"/>
      <protection hidden="1"/>
    </xf>
    <xf numFmtId="0" fontId="28" fillId="0" borderId="2" xfId="0" applyFont="1" applyFill="1" applyBorder="1" applyAlignment="1" applyProtection="1">
      <alignment horizontal="center" vertical="center" wrapText="1"/>
      <protection hidden="1"/>
    </xf>
    <xf numFmtId="0" fontId="28" fillId="0" borderId="32" xfId="0" applyFont="1" applyFill="1" applyBorder="1" applyAlignment="1" applyProtection="1">
      <alignment horizontal="center" vertical="center" wrapText="1"/>
      <protection hidden="1"/>
    </xf>
    <xf numFmtId="0" fontId="28" fillId="0" borderId="28" xfId="0" applyFont="1" applyFill="1" applyBorder="1" applyAlignment="1" applyProtection="1">
      <alignment horizontal="center" vertical="center" wrapText="1"/>
      <protection hidden="1"/>
    </xf>
    <xf numFmtId="39" fontId="29" fillId="0" borderId="2" xfId="18" applyNumberFormat="1" applyFont="1" applyFill="1" applyBorder="1" applyAlignment="1" applyProtection="1">
      <alignment horizontal="justify" vertical="top" wrapText="1"/>
      <protection hidden="1"/>
    </xf>
    <xf numFmtId="39" fontId="29" fillId="0" borderId="32" xfId="18" applyNumberFormat="1" applyFont="1" applyFill="1" applyBorder="1" applyAlignment="1" applyProtection="1">
      <alignment horizontal="justify" vertical="top" wrapText="1"/>
      <protection hidden="1"/>
    </xf>
    <xf numFmtId="39" fontId="29" fillId="0" borderId="28" xfId="18" applyNumberFormat="1" applyFont="1" applyFill="1" applyBorder="1" applyAlignment="1" applyProtection="1">
      <alignment horizontal="justify" vertical="top" wrapText="1"/>
      <protection hidden="1"/>
    </xf>
    <xf numFmtId="0" fontId="16"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0" fontId="6" fillId="0" borderId="0" xfId="0" applyFont="1" applyFill="1" applyBorder="1" applyAlignment="1" applyProtection="1">
      <alignment horizontal="center" vertical="center" wrapText="1"/>
      <protection hidden="1"/>
    </xf>
    <xf numFmtId="15" fontId="7" fillId="0" borderId="24" xfId="4" applyNumberFormat="1" applyFont="1" applyFill="1" applyBorder="1" applyAlignment="1" applyProtection="1">
      <alignment horizontal="justify" vertical="center" wrapText="1"/>
      <protection hidden="1"/>
    </xf>
    <xf numFmtId="15" fontId="7" fillId="0" borderId="25" xfId="4" applyNumberFormat="1" applyFont="1" applyFill="1" applyBorder="1" applyAlignment="1" applyProtection="1">
      <alignment horizontal="justify" vertical="center" wrapText="1"/>
      <protection hidden="1"/>
    </xf>
    <xf numFmtId="15" fontId="7" fillId="0" borderId="26" xfId="4" applyNumberFormat="1" applyFont="1" applyFill="1" applyBorder="1" applyAlignment="1" applyProtection="1">
      <alignment horizontal="justify" vertical="center" wrapText="1"/>
      <protection hidden="1"/>
    </xf>
    <xf numFmtId="15" fontId="6" fillId="0" borderId="18" xfId="4" applyNumberFormat="1" applyFont="1" applyFill="1" applyBorder="1" applyAlignment="1" applyProtection="1">
      <alignment horizontal="center" vertical="center" wrapText="1"/>
      <protection hidden="1"/>
    </xf>
    <xf numFmtId="15" fontId="6" fillId="0" borderId="4" xfId="4" applyNumberFormat="1" applyFont="1" applyFill="1" applyBorder="1" applyAlignment="1" applyProtection="1">
      <alignment horizontal="center" vertical="center" wrapText="1"/>
      <protection hidden="1"/>
    </xf>
    <xf numFmtId="15" fontId="6" fillId="0" borderId="19" xfId="4" applyNumberFormat="1" applyFont="1" applyFill="1" applyBorder="1" applyAlignment="1" applyProtection="1">
      <alignment horizontal="center" vertical="center" wrapText="1"/>
      <protection hidden="1"/>
    </xf>
    <xf numFmtId="15" fontId="7" fillId="0" borderId="20" xfId="4" applyNumberFormat="1" applyFont="1" applyFill="1" applyBorder="1" applyAlignment="1" applyProtection="1">
      <alignment horizontal="center" vertical="center" wrapText="1"/>
      <protection hidden="1"/>
    </xf>
    <xf numFmtId="15" fontId="7" fillId="0" borderId="0" xfId="4" applyNumberFormat="1" applyFont="1" applyFill="1" applyBorder="1" applyAlignment="1" applyProtection="1">
      <alignment horizontal="center" vertical="center" wrapText="1"/>
      <protection hidden="1"/>
    </xf>
    <xf numFmtId="15" fontId="7" fillId="0" borderId="21" xfId="4" applyNumberFormat="1" applyFont="1" applyFill="1" applyBorder="1" applyAlignment="1" applyProtection="1">
      <alignment horizontal="center" vertical="center" wrapText="1"/>
      <protection hidden="1"/>
    </xf>
    <xf numFmtId="0" fontId="8" fillId="4" borderId="22" xfId="4" applyFont="1" applyFill="1" applyBorder="1" applyAlignment="1" applyProtection="1">
      <alignment horizontal="center" vertical="center" wrapText="1"/>
      <protection hidden="1"/>
    </xf>
    <xf numFmtId="0" fontId="8" fillId="4" borderId="23" xfId="4" applyFont="1" applyFill="1" applyBorder="1" applyAlignment="1" applyProtection="1">
      <alignment horizontal="center" vertical="center" wrapText="1"/>
      <protection hidden="1"/>
    </xf>
    <xf numFmtId="15" fontId="9" fillId="0" borderId="24" xfId="4" applyNumberFormat="1" applyFont="1" applyFill="1" applyBorder="1" applyAlignment="1" applyProtection="1">
      <alignment horizontal="justify" vertical="center" wrapText="1"/>
      <protection hidden="1"/>
    </xf>
    <xf numFmtId="15" fontId="9" fillId="0" borderId="25" xfId="4" applyNumberFormat="1" applyFont="1" applyFill="1" applyBorder="1" applyAlignment="1" applyProtection="1">
      <alignment horizontal="justify" vertical="center" wrapText="1"/>
      <protection hidden="1"/>
    </xf>
    <xf numFmtId="15" fontId="9" fillId="0" borderId="26" xfId="4" applyNumberFormat="1" applyFont="1" applyFill="1" applyBorder="1" applyAlignment="1" applyProtection="1">
      <alignment horizontal="justify" vertical="center" wrapText="1"/>
      <protection hidden="1"/>
    </xf>
    <xf numFmtId="0" fontId="13" fillId="0" borderId="11" xfId="11" applyFont="1" applyFill="1" applyBorder="1" applyAlignment="1" applyProtection="1">
      <alignment horizontal="center" vertical="center" wrapText="1"/>
      <protection hidden="1"/>
    </xf>
    <xf numFmtId="0" fontId="13" fillId="0" borderId="12" xfId="11" applyFont="1" applyFill="1" applyBorder="1" applyAlignment="1" applyProtection="1">
      <alignment horizontal="center" vertical="center" wrapText="1"/>
      <protection hidden="1"/>
    </xf>
    <xf numFmtId="0" fontId="13" fillId="0" borderId="13" xfId="11" applyFont="1" applyFill="1" applyBorder="1" applyAlignment="1" applyProtection="1">
      <alignment horizontal="center" vertical="center" wrapText="1"/>
      <protection hidden="1"/>
    </xf>
    <xf numFmtId="0" fontId="13" fillId="0" borderId="29" xfId="11" applyFont="1" applyFill="1" applyBorder="1" applyAlignment="1" applyProtection="1">
      <alignment horizontal="center" vertical="center" wrapText="1"/>
      <protection hidden="1"/>
    </xf>
    <xf numFmtId="0" fontId="13" fillId="0" borderId="30" xfId="11" applyFont="1" applyFill="1" applyBorder="1" applyAlignment="1" applyProtection="1">
      <alignment horizontal="center" vertical="center" wrapText="1"/>
      <protection hidden="1"/>
    </xf>
    <xf numFmtId="0" fontId="13" fillId="0" borderId="5" xfId="11" applyFont="1" applyFill="1" applyBorder="1" applyAlignment="1" applyProtection="1">
      <alignment horizontal="center" vertical="center" wrapText="1"/>
      <protection hidden="1"/>
    </xf>
    <xf numFmtId="0" fontId="13" fillId="0" borderId="6" xfId="11" applyFont="1" applyFill="1" applyBorder="1" applyAlignment="1" applyProtection="1">
      <alignment horizontal="center" vertical="center" wrapText="1"/>
      <protection hidden="1"/>
    </xf>
    <xf numFmtId="0" fontId="13" fillId="0" borderId="8" xfId="11" applyFont="1" applyFill="1" applyBorder="1" applyAlignment="1" applyProtection="1">
      <alignment horizontal="center" vertical="center" wrapText="1"/>
      <protection hidden="1"/>
    </xf>
    <xf numFmtId="0" fontId="13" fillId="0" borderId="1" xfId="11" applyFont="1" applyFill="1" applyBorder="1" applyAlignment="1" applyProtection="1">
      <alignment horizontal="center" vertical="center" wrapText="1"/>
      <protection hidden="1"/>
    </xf>
    <xf numFmtId="0" fontId="13" fillId="0" borderId="10" xfId="11" applyFont="1" applyFill="1" applyBorder="1" applyAlignment="1" applyProtection="1">
      <alignment horizontal="center" vertical="center" wrapText="1"/>
      <protection hidden="1"/>
    </xf>
    <xf numFmtId="0" fontId="13" fillId="0" borderId="3" xfId="11" applyFont="1" applyFill="1" applyBorder="1" applyAlignment="1" applyProtection="1">
      <alignment horizontal="center" vertical="center" wrapText="1"/>
      <protection hidden="1"/>
    </xf>
    <xf numFmtId="0" fontId="13" fillId="0" borderId="15" xfId="11" applyFont="1" applyFill="1" applyBorder="1" applyAlignment="1" applyProtection="1">
      <alignment horizontal="center" vertical="center" wrapText="1"/>
      <protection hidden="1"/>
    </xf>
    <xf numFmtId="0" fontId="13" fillId="0" borderId="16" xfId="11" applyFont="1" applyFill="1" applyBorder="1" applyAlignment="1" applyProtection="1">
      <alignment horizontal="center" vertical="center" wrapText="1"/>
      <protection hidden="1"/>
    </xf>
  </cellXfs>
  <cellStyles count="19">
    <cellStyle name="Millares" xfId="1" builtinId="3"/>
    <cellStyle name="Millares 12" xfId="9" xr:uid="{00000000-0005-0000-0000-000001000000}"/>
    <cellStyle name="Millares 2 2" xfId="18" xr:uid="{00000000-0005-0000-0000-000002000000}"/>
    <cellStyle name="Moneda" xfId="2" builtinId="4"/>
    <cellStyle name="Moneda [0]" xfId="10" builtinId="7"/>
    <cellStyle name="Moneda 14 3" xfId="12" xr:uid="{00000000-0005-0000-0000-000005000000}"/>
    <cellStyle name="Moneda 2" xfId="13" xr:uid="{00000000-0005-0000-0000-000006000000}"/>
    <cellStyle name="Moneda 3 11 3" xfId="15" xr:uid="{00000000-0005-0000-0000-000007000000}"/>
    <cellStyle name="Moneda_SED-LP-DSA-UEL-037-2005-ANEXO-2" xfId="5" xr:uid="{00000000-0005-0000-0000-000008000000}"/>
    <cellStyle name="Normal" xfId="0" builtinId="0"/>
    <cellStyle name="Normal 10 2" xfId="11" xr:uid="{00000000-0005-0000-0000-00000A000000}"/>
    <cellStyle name="Normal 15" xfId="7" xr:uid="{00000000-0005-0000-0000-00000B000000}"/>
    <cellStyle name="Normal 2 2" xfId="6" xr:uid="{00000000-0005-0000-0000-00000C000000}"/>
    <cellStyle name="Normal 2 2 2 2" xfId="8" xr:uid="{00000000-0005-0000-0000-00000D000000}"/>
    <cellStyle name="Normal 4" xfId="17" xr:uid="{00000000-0005-0000-0000-00000E000000}"/>
    <cellStyle name="Normal_precios 2001-2 y 2002-1" xfId="4" xr:uid="{00000000-0005-0000-0000-00000F000000}"/>
    <cellStyle name="Porcentaje" xfId="3" builtinId="5"/>
    <cellStyle name="Porcentaje 2" xfId="14" xr:uid="{00000000-0005-0000-0000-000011000000}"/>
    <cellStyle name="Porcentaje 4" xfId="16" xr:uid="{00000000-0005-0000-0000-000012000000}"/>
  </cellStyles>
  <dxfs count="16">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439728</xdr:colOff>
      <xdr:row>1</xdr:row>
      <xdr:rowOff>190499</xdr:rowOff>
    </xdr:from>
    <xdr:to>
      <xdr:col>2</xdr:col>
      <xdr:colOff>404812</xdr:colOff>
      <xdr:row>5</xdr:row>
      <xdr:rowOff>83343</xdr:rowOff>
    </xdr:to>
    <xdr:grpSp>
      <xdr:nvGrpSpPr>
        <xdr:cNvPr id="2" name="Group 1">
          <a:extLst>
            <a:ext uri="{FF2B5EF4-FFF2-40B4-BE49-F238E27FC236}">
              <a16:creationId xmlns:a16="http://schemas.microsoft.com/office/drawing/2014/main" id="{00000000-0008-0000-0000-000002000000}"/>
            </a:ext>
          </a:extLst>
        </xdr:cNvPr>
        <xdr:cNvGrpSpPr>
          <a:grpSpLocks/>
        </xdr:cNvGrpSpPr>
      </xdr:nvGrpSpPr>
      <xdr:grpSpPr bwMode="auto">
        <a:xfrm>
          <a:off x="706428" y="380999"/>
          <a:ext cx="822334" cy="1026319"/>
          <a:chOff x="23" y="22"/>
          <a:chExt cx="77" cy="112"/>
        </a:xfrm>
      </xdr:grpSpPr>
      <xdr:sp macro="" textlink="">
        <xdr:nvSpPr>
          <xdr:cNvPr id="3" name="Rectangle 2">
            <a:extLst>
              <a:ext uri="{FF2B5EF4-FFF2-40B4-BE49-F238E27FC236}">
                <a16:creationId xmlns:a16="http://schemas.microsoft.com/office/drawing/2014/main" id="{00000000-0008-0000-0000-000003000000}"/>
              </a:ext>
            </a:extLst>
          </xdr:cNvPr>
          <xdr:cNvSpPr>
            <a:spLocks noChangeArrowheads="1"/>
          </xdr:cNvSpPr>
        </xdr:nvSpPr>
        <xdr:spPr bwMode="auto">
          <a:xfrm>
            <a:off x="23" y="90"/>
            <a:ext cx="77" cy="44"/>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8</xdr:col>
      <xdr:colOff>442232</xdr:colOff>
      <xdr:row>1</xdr:row>
      <xdr:rowOff>173879</xdr:rowOff>
    </xdr:from>
    <xdr:to>
      <xdr:col>10</xdr:col>
      <xdr:colOff>642938</xdr:colOff>
      <xdr:row>3</xdr:row>
      <xdr:rowOff>401411</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11646013" y="340567"/>
          <a:ext cx="2046175" cy="72759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911"/>
  <sheetViews>
    <sheetView tabSelected="1" view="pageBreakPreview" topLeftCell="D4" zoomScaleNormal="100" zoomScaleSheetLayoutView="100" workbookViewId="0">
      <selection activeCell="C854" sqref="C854"/>
    </sheetView>
  </sheetViews>
  <sheetFormatPr baseColWidth="10" defaultColWidth="11.42578125" defaultRowHeight="15" x14ac:dyDescent="0.25"/>
  <cols>
    <col min="1" max="1" width="4" style="107" customWidth="1"/>
    <col min="2" max="2" width="12.85546875" style="107" customWidth="1"/>
    <col min="3" max="3" width="60.7109375" style="163" customWidth="1"/>
    <col min="4" max="4" width="9.7109375" style="107" customWidth="1"/>
    <col min="5" max="5" width="15.7109375" style="164" customWidth="1"/>
    <col min="6" max="6" width="20.7109375" style="75" customWidth="1"/>
    <col min="7" max="7" width="20.7109375" style="107" customWidth="1"/>
    <col min="8" max="9" width="23.7109375" style="107" customWidth="1"/>
    <col min="10" max="10" width="3.85546875" style="160" customWidth="1"/>
    <col min="11" max="11" width="13.7109375" style="107" customWidth="1"/>
    <col min="12" max="12" width="3.7109375" style="107" customWidth="1"/>
    <col min="13" max="13" width="20.7109375" style="167" customWidth="1"/>
    <col min="14" max="14" width="24.7109375" style="167" customWidth="1"/>
    <col min="15" max="15" width="13.28515625" style="167" customWidth="1"/>
    <col min="16" max="16" width="7.7109375" style="107" customWidth="1"/>
    <col min="17" max="17" width="11.42578125" style="107"/>
    <col min="18" max="18" width="60.7109375" style="107" customWidth="1"/>
    <col min="19" max="19" width="11.42578125" style="107"/>
    <col min="20" max="20" width="13.7109375" style="107" customWidth="1"/>
    <col min="21" max="21" width="3.7109375" style="107" customWidth="1"/>
    <col min="22" max="24" width="13.7109375" style="107" customWidth="1"/>
    <col min="25" max="16384" width="11.42578125" style="107"/>
  </cols>
  <sheetData>
    <row r="1" spans="2:24" x14ac:dyDescent="0.25">
      <c r="B1" s="10"/>
      <c r="C1" s="11"/>
      <c r="D1" s="10"/>
      <c r="E1" s="85"/>
      <c r="F1" s="12"/>
      <c r="G1" s="13"/>
      <c r="H1" s="14"/>
      <c r="I1" s="15"/>
      <c r="J1" s="15"/>
      <c r="K1" s="106"/>
    </row>
    <row r="2" spans="2:24" ht="20.100000000000001" customHeight="1" x14ac:dyDescent="0.25">
      <c r="B2" s="267" t="s">
        <v>0</v>
      </c>
      <c r="C2" s="267"/>
      <c r="D2" s="267"/>
      <c r="E2" s="267"/>
      <c r="F2" s="267"/>
      <c r="G2" s="267"/>
      <c r="H2" s="267"/>
      <c r="I2" s="267"/>
      <c r="J2" s="267"/>
      <c r="K2" s="267"/>
    </row>
    <row r="3" spans="2:24" ht="20.100000000000001" customHeight="1" x14ac:dyDescent="0.25">
      <c r="B3" s="268" t="s">
        <v>1</v>
      </c>
      <c r="C3" s="268"/>
      <c r="D3" s="268"/>
      <c r="E3" s="268"/>
      <c r="F3" s="268"/>
      <c r="G3" s="268"/>
      <c r="H3" s="268"/>
      <c r="I3" s="268"/>
      <c r="J3" s="268"/>
      <c r="K3" s="268"/>
    </row>
    <row r="4" spans="2:24" ht="35.1" customHeight="1" x14ac:dyDescent="0.25">
      <c r="B4" s="269" t="s">
        <v>1638</v>
      </c>
      <c r="C4" s="269"/>
      <c r="D4" s="269"/>
      <c r="E4" s="269"/>
      <c r="F4" s="269"/>
      <c r="G4" s="269"/>
      <c r="H4" s="269"/>
      <c r="I4" s="269"/>
      <c r="J4" s="269"/>
      <c r="K4" s="269"/>
    </row>
    <row r="5" spans="2:24" ht="15.75" thickBot="1" x14ac:dyDescent="0.3">
      <c r="B5" s="14"/>
      <c r="C5" s="16"/>
      <c r="D5" s="14"/>
      <c r="E5" s="86"/>
      <c r="F5" s="14"/>
      <c r="G5" s="14"/>
      <c r="H5" s="14"/>
      <c r="I5" s="14"/>
      <c r="J5" s="14"/>
      <c r="K5" s="14"/>
    </row>
    <row r="6" spans="2:24" ht="20.100000000000001" customHeight="1" x14ac:dyDescent="0.25">
      <c r="B6" s="273" t="s">
        <v>1629</v>
      </c>
      <c r="C6" s="274"/>
      <c r="D6" s="274"/>
      <c r="E6" s="274"/>
      <c r="F6" s="274"/>
      <c r="G6" s="274"/>
      <c r="H6" s="274"/>
      <c r="I6" s="274"/>
      <c r="J6" s="274"/>
      <c r="K6" s="275"/>
    </row>
    <row r="7" spans="2:24" ht="20.100000000000001" customHeight="1" thickBot="1" x14ac:dyDescent="0.3">
      <c r="B7" s="276" t="s">
        <v>1637</v>
      </c>
      <c r="C7" s="277"/>
      <c r="D7" s="277"/>
      <c r="E7" s="277"/>
      <c r="F7" s="277"/>
      <c r="G7" s="277"/>
      <c r="H7" s="277"/>
      <c r="I7" s="277"/>
      <c r="J7" s="277"/>
      <c r="K7" s="278"/>
      <c r="P7" s="106"/>
      <c r="Q7" s="106"/>
      <c r="R7" s="106"/>
    </row>
    <row r="8" spans="2:24" ht="30" customHeight="1" thickBot="1" x14ac:dyDescent="0.3">
      <c r="B8" s="270" t="s">
        <v>1630</v>
      </c>
      <c r="C8" s="271"/>
      <c r="D8" s="271"/>
      <c r="E8" s="271"/>
      <c r="F8" s="271"/>
      <c r="G8" s="271"/>
      <c r="H8" s="271"/>
      <c r="I8" s="271"/>
      <c r="J8" s="272"/>
      <c r="K8" s="279">
        <v>2021</v>
      </c>
      <c r="P8" s="106"/>
      <c r="Q8" s="106"/>
      <c r="R8" s="106"/>
    </row>
    <row r="9" spans="2:24" ht="30" customHeight="1" thickBot="1" x14ac:dyDescent="0.25">
      <c r="B9" s="281" t="s">
        <v>1631</v>
      </c>
      <c r="C9" s="282"/>
      <c r="D9" s="282"/>
      <c r="E9" s="282"/>
      <c r="F9" s="282"/>
      <c r="G9" s="282"/>
      <c r="H9" s="282"/>
      <c r="I9" s="282"/>
      <c r="J9" s="283"/>
      <c r="K9" s="280"/>
      <c r="M9" s="256" t="s">
        <v>1652</v>
      </c>
      <c r="N9" s="257"/>
      <c r="O9" s="258"/>
      <c r="P9" s="106"/>
      <c r="Q9" s="254" t="s">
        <v>1646</v>
      </c>
      <c r="R9" s="254"/>
      <c r="S9" s="254"/>
      <c r="T9" s="254"/>
      <c r="U9" s="186"/>
      <c r="V9" s="254" t="s">
        <v>1647</v>
      </c>
      <c r="W9" s="254"/>
      <c r="X9" s="254"/>
    </row>
    <row r="10" spans="2:24" ht="15.75" thickBot="1" x14ac:dyDescent="0.3">
      <c r="B10" s="17"/>
      <c r="C10" s="18"/>
      <c r="D10" s="19"/>
      <c r="E10" s="87"/>
      <c r="F10" s="20"/>
      <c r="G10" s="20"/>
      <c r="H10" s="20"/>
      <c r="I10" s="15"/>
      <c r="J10" s="15"/>
      <c r="K10" s="106"/>
      <c r="P10" s="106"/>
      <c r="Q10" s="187"/>
      <c r="R10" s="187"/>
      <c r="S10" s="187"/>
      <c r="T10" s="188"/>
      <c r="U10" s="186"/>
      <c r="V10" s="186"/>
      <c r="W10" s="186"/>
      <c r="X10" s="186"/>
    </row>
    <row r="11" spans="2:24" ht="35.25" customHeight="1" thickBot="1" x14ac:dyDescent="0.25">
      <c r="B11" s="1" t="s">
        <v>1586</v>
      </c>
      <c r="C11" s="9" t="s">
        <v>2</v>
      </c>
      <c r="D11" s="2" t="s">
        <v>1587</v>
      </c>
      <c r="E11" s="2" t="s">
        <v>4</v>
      </c>
      <c r="F11" s="3" t="s">
        <v>1632</v>
      </c>
      <c r="G11" s="3" t="s">
        <v>1633</v>
      </c>
      <c r="H11" s="3" t="s">
        <v>1634</v>
      </c>
      <c r="I11" s="4" t="s">
        <v>1635</v>
      </c>
      <c r="J11" s="5"/>
      <c r="K11" s="6" t="s">
        <v>1636</v>
      </c>
      <c r="M11" s="169" t="s">
        <v>1639</v>
      </c>
      <c r="N11" s="170" t="s">
        <v>1640</v>
      </c>
      <c r="O11" s="169" t="s">
        <v>1641</v>
      </c>
      <c r="P11" s="106"/>
      <c r="Q11" s="189" t="s">
        <v>1586</v>
      </c>
      <c r="R11" s="189" t="s">
        <v>2</v>
      </c>
      <c r="S11" s="189" t="s">
        <v>1587</v>
      </c>
      <c r="T11" s="190" t="s">
        <v>4</v>
      </c>
      <c r="U11" s="186"/>
      <c r="V11" s="190" t="s">
        <v>1648</v>
      </c>
      <c r="W11" s="190" t="s">
        <v>3</v>
      </c>
      <c r="X11" s="190" t="s">
        <v>4</v>
      </c>
    </row>
    <row r="12" spans="2:24" s="108" customFormat="1" ht="13.5" thickBot="1" x14ac:dyDescent="0.25">
      <c r="B12" s="99"/>
      <c r="C12" s="100"/>
      <c r="D12" s="101"/>
      <c r="E12" s="102"/>
      <c r="F12" s="101"/>
      <c r="G12" s="101"/>
      <c r="H12" s="101"/>
      <c r="I12" s="103"/>
      <c r="J12" s="104"/>
      <c r="K12" s="105"/>
      <c r="M12" s="168"/>
      <c r="N12" s="168"/>
      <c r="O12" s="168"/>
      <c r="P12" s="109"/>
      <c r="Q12" s="109"/>
      <c r="R12" s="109"/>
    </row>
    <row r="13" spans="2:24" x14ac:dyDescent="0.2">
      <c r="B13" s="21">
        <v>1</v>
      </c>
      <c r="C13" s="22" t="s">
        <v>5</v>
      </c>
      <c r="D13" s="23"/>
      <c r="E13" s="88"/>
      <c r="F13" s="24"/>
      <c r="G13" s="24"/>
      <c r="H13" s="24"/>
      <c r="I13" s="25">
        <f>SUM(H14:H33)</f>
        <v>639626241</v>
      </c>
      <c r="J13" s="26"/>
      <c r="K13" s="7">
        <f>+I13/$I$838</f>
        <v>2.4271693144437591E-2</v>
      </c>
      <c r="M13" s="239"/>
      <c r="N13" s="171"/>
      <c r="O13" s="240"/>
      <c r="P13" s="106"/>
      <c r="Q13" s="231">
        <v>1</v>
      </c>
      <c r="R13" s="205" t="s">
        <v>5</v>
      </c>
      <c r="S13" s="212"/>
      <c r="T13" s="213"/>
      <c r="V13" s="230" t="str">
        <f>IF(R13=C13,"OK","ERROR")</f>
        <v>OK</v>
      </c>
      <c r="W13" s="230" t="str">
        <f>IF(S13=D13,"OK","ERROR")</f>
        <v>OK</v>
      </c>
      <c r="X13" s="230" t="str">
        <f>IF(T13=E13,"OK","ERROR")</f>
        <v>OK</v>
      </c>
    </row>
    <row r="14" spans="2:24" x14ac:dyDescent="0.2">
      <c r="B14" s="27" t="s">
        <v>11</v>
      </c>
      <c r="C14" s="28" t="s">
        <v>6</v>
      </c>
      <c r="D14" s="29"/>
      <c r="E14" s="89"/>
      <c r="F14" s="30"/>
      <c r="G14" s="31"/>
      <c r="H14" s="30">
        <f>+SUM(G15:G16)</f>
        <v>64397089</v>
      </c>
      <c r="I14" s="32"/>
      <c r="J14" s="33"/>
      <c r="M14" s="172"/>
      <c r="N14" s="171"/>
      <c r="O14" s="240"/>
      <c r="P14" s="106"/>
      <c r="Q14" s="220" t="s">
        <v>11</v>
      </c>
      <c r="R14" s="191" t="s">
        <v>6</v>
      </c>
      <c r="S14" s="192"/>
      <c r="T14" s="193"/>
      <c r="V14" s="230" t="str">
        <f t="shared" ref="V14:V77" si="0">IF(R14=C14,"OK","ERROR")</f>
        <v>OK</v>
      </c>
      <c r="W14" s="230" t="str">
        <f t="shared" ref="W14:W77" si="1">IF(S14=D14,"OK","ERROR")</f>
        <v>OK</v>
      </c>
      <c r="X14" s="230" t="str">
        <f t="shared" ref="X14:X77" si="2">IF(T14=E14,"OK","ERROR")</f>
        <v>OK</v>
      </c>
    </row>
    <row r="15" spans="2:24" x14ac:dyDescent="0.2">
      <c r="B15" s="34" t="s">
        <v>15</v>
      </c>
      <c r="C15" s="35" t="s">
        <v>9</v>
      </c>
      <c r="D15" s="29" t="s">
        <v>7</v>
      </c>
      <c r="E15" s="90">
        <v>11260.91</v>
      </c>
      <c r="F15" s="36">
        <v>2335</v>
      </c>
      <c r="G15" s="36">
        <f>+ROUND(F15*E15,0)</f>
        <v>26294225</v>
      </c>
      <c r="H15" s="36"/>
      <c r="I15" s="32"/>
      <c r="J15" s="33"/>
      <c r="M15" s="172">
        <v>2218</v>
      </c>
      <c r="N15" s="171">
        <f>ROUND($E15*M15,0)</f>
        <v>24976698</v>
      </c>
      <c r="O15" s="240" t="str">
        <f t="shared" ref="O15:O78" si="3">IF(AND(M15&gt;=$F15*0.9,M15&lt;=$F15),"OK","ERROR Vr")</f>
        <v>OK</v>
      </c>
      <c r="P15" s="106"/>
      <c r="Q15" s="232" t="s">
        <v>15</v>
      </c>
      <c r="R15" s="194" t="s">
        <v>9</v>
      </c>
      <c r="S15" s="192" t="s">
        <v>7</v>
      </c>
      <c r="T15" s="195">
        <v>11260.91</v>
      </c>
      <c r="V15" s="230" t="str">
        <f t="shared" si="0"/>
        <v>OK</v>
      </c>
      <c r="W15" s="230" t="str">
        <f t="shared" si="1"/>
        <v>OK</v>
      </c>
      <c r="X15" s="230" t="str">
        <f t="shared" si="2"/>
        <v>OK</v>
      </c>
    </row>
    <row r="16" spans="2:24" x14ac:dyDescent="0.2">
      <c r="B16" s="34" t="s">
        <v>1527</v>
      </c>
      <c r="C16" s="35" t="s">
        <v>10</v>
      </c>
      <c r="D16" s="29" t="s">
        <v>7</v>
      </c>
      <c r="E16" s="90">
        <v>9185.84</v>
      </c>
      <c r="F16" s="36">
        <v>4148</v>
      </c>
      <c r="G16" s="36">
        <f>+ROUND(F16*E16,0)</f>
        <v>38102864</v>
      </c>
      <c r="H16" s="36"/>
      <c r="I16" s="32"/>
      <c r="J16" s="33"/>
      <c r="M16" s="172">
        <v>3941</v>
      </c>
      <c r="N16" s="171">
        <f t="shared" ref="N16:N79" si="4">ROUND($E16*M16,0)</f>
        <v>36201395</v>
      </c>
      <c r="O16" s="240" t="str">
        <f t="shared" si="3"/>
        <v>OK</v>
      </c>
      <c r="P16" s="106"/>
      <c r="Q16" s="232" t="s">
        <v>1527</v>
      </c>
      <c r="R16" s="194" t="s">
        <v>10</v>
      </c>
      <c r="S16" s="192" t="s">
        <v>7</v>
      </c>
      <c r="T16" s="195">
        <v>9185.84</v>
      </c>
      <c r="V16" s="230" t="str">
        <f t="shared" si="0"/>
        <v>OK</v>
      </c>
      <c r="W16" s="230" t="str">
        <f t="shared" si="1"/>
        <v>OK</v>
      </c>
      <c r="X16" s="230" t="str">
        <f t="shared" si="2"/>
        <v>OK</v>
      </c>
    </row>
    <row r="17" spans="2:24" x14ac:dyDescent="0.2">
      <c r="B17" s="27" t="s">
        <v>17</v>
      </c>
      <c r="C17" s="28" t="s">
        <v>12</v>
      </c>
      <c r="D17" s="29"/>
      <c r="E17" s="89"/>
      <c r="F17" s="36"/>
      <c r="G17" s="36"/>
      <c r="H17" s="30">
        <f>+SUM(G18:G20)</f>
        <v>2852068</v>
      </c>
      <c r="I17" s="32"/>
      <c r="J17" s="33"/>
      <c r="M17" s="172">
        <v>0</v>
      </c>
      <c r="N17" s="171">
        <f t="shared" si="4"/>
        <v>0</v>
      </c>
      <c r="O17" s="240" t="str">
        <f t="shared" si="3"/>
        <v>OK</v>
      </c>
      <c r="P17" s="106"/>
      <c r="Q17" s="220" t="s">
        <v>17</v>
      </c>
      <c r="R17" s="191" t="s">
        <v>12</v>
      </c>
      <c r="S17" s="192"/>
      <c r="T17" s="193"/>
      <c r="V17" s="230" t="str">
        <f t="shared" si="0"/>
        <v>OK</v>
      </c>
      <c r="W17" s="230" t="str">
        <f t="shared" si="1"/>
        <v>OK</v>
      </c>
      <c r="X17" s="230" t="str">
        <f t="shared" si="2"/>
        <v>OK</v>
      </c>
    </row>
    <row r="18" spans="2:24" ht="25.5" x14ac:dyDescent="0.2">
      <c r="B18" s="34" t="s">
        <v>19</v>
      </c>
      <c r="C18" s="35" t="s">
        <v>13</v>
      </c>
      <c r="D18" s="37" t="s">
        <v>3</v>
      </c>
      <c r="E18" s="90">
        <v>1</v>
      </c>
      <c r="F18" s="36">
        <v>1118894</v>
      </c>
      <c r="G18" s="36">
        <f>+ROUND(F18*E18,0)</f>
        <v>1118894</v>
      </c>
      <c r="H18" s="36"/>
      <c r="I18" s="32"/>
      <c r="J18" s="33"/>
      <c r="M18" s="172">
        <v>1062949</v>
      </c>
      <c r="N18" s="171">
        <f t="shared" si="4"/>
        <v>1062949</v>
      </c>
      <c r="O18" s="240" t="str">
        <f t="shared" si="3"/>
        <v>OK</v>
      </c>
      <c r="P18" s="106"/>
      <c r="Q18" s="232" t="s">
        <v>19</v>
      </c>
      <c r="R18" s="194" t="s">
        <v>13</v>
      </c>
      <c r="S18" s="196" t="s">
        <v>3</v>
      </c>
      <c r="T18" s="195">
        <v>1</v>
      </c>
      <c r="V18" s="230" t="str">
        <f t="shared" si="0"/>
        <v>OK</v>
      </c>
      <c r="W18" s="230" t="str">
        <f t="shared" si="1"/>
        <v>OK</v>
      </c>
      <c r="X18" s="230" t="str">
        <f t="shared" si="2"/>
        <v>OK</v>
      </c>
    </row>
    <row r="19" spans="2:24" x14ac:dyDescent="0.2">
      <c r="B19" s="34" t="s">
        <v>1528</v>
      </c>
      <c r="C19" s="35" t="s">
        <v>14</v>
      </c>
      <c r="D19" s="37" t="s">
        <v>3</v>
      </c>
      <c r="E19" s="90">
        <v>1</v>
      </c>
      <c r="F19" s="36">
        <v>1529743</v>
      </c>
      <c r="G19" s="36">
        <f t="shared" ref="G19:G76" si="5">+ROUND(F19*E19,0)</f>
        <v>1529743</v>
      </c>
      <c r="H19" s="36"/>
      <c r="I19" s="32"/>
      <c r="J19" s="33"/>
      <c r="M19" s="172">
        <v>1453256</v>
      </c>
      <c r="N19" s="171">
        <f t="shared" si="4"/>
        <v>1453256</v>
      </c>
      <c r="O19" s="240" t="str">
        <f t="shared" si="3"/>
        <v>OK</v>
      </c>
      <c r="P19" s="106"/>
      <c r="Q19" s="232" t="s">
        <v>1528</v>
      </c>
      <c r="R19" s="194" t="s">
        <v>14</v>
      </c>
      <c r="S19" s="196" t="s">
        <v>3</v>
      </c>
      <c r="T19" s="195">
        <v>1</v>
      </c>
      <c r="V19" s="230" t="str">
        <f t="shared" si="0"/>
        <v>OK</v>
      </c>
      <c r="W19" s="230" t="str">
        <f t="shared" si="1"/>
        <v>OK</v>
      </c>
      <c r="X19" s="230" t="str">
        <f t="shared" si="2"/>
        <v>OK</v>
      </c>
    </row>
    <row r="20" spans="2:24" x14ac:dyDescent="0.2">
      <c r="B20" s="34" t="s">
        <v>1529</v>
      </c>
      <c r="C20" s="35" t="s">
        <v>16</v>
      </c>
      <c r="D20" s="37" t="s">
        <v>3</v>
      </c>
      <c r="E20" s="90">
        <v>1</v>
      </c>
      <c r="F20" s="36">
        <v>203431</v>
      </c>
      <c r="G20" s="36">
        <f t="shared" si="5"/>
        <v>203431</v>
      </c>
      <c r="H20" s="36"/>
      <c r="I20" s="32"/>
      <c r="J20" s="33"/>
      <c r="M20" s="172">
        <v>193259</v>
      </c>
      <c r="N20" s="171">
        <f t="shared" si="4"/>
        <v>193259</v>
      </c>
      <c r="O20" s="240" t="str">
        <f t="shared" si="3"/>
        <v>OK</v>
      </c>
      <c r="P20" s="106"/>
      <c r="Q20" s="232" t="s">
        <v>1529</v>
      </c>
      <c r="R20" s="194" t="s">
        <v>16</v>
      </c>
      <c r="S20" s="196" t="s">
        <v>3</v>
      </c>
      <c r="T20" s="195">
        <v>1</v>
      </c>
      <c r="V20" s="230" t="str">
        <f t="shared" si="0"/>
        <v>OK</v>
      </c>
      <c r="W20" s="230" t="str">
        <f t="shared" si="1"/>
        <v>OK</v>
      </c>
      <c r="X20" s="230" t="str">
        <f t="shared" si="2"/>
        <v>OK</v>
      </c>
    </row>
    <row r="21" spans="2:24" x14ac:dyDescent="0.2">
      <c r="B21" s="27" t="s">
        <v>21</v>
      </c>
      <c r="C21" s="28" t="s">
        <v>18</v>
      </c>
      <c r="D21" s="29"/>
      <c r="E21" s="90"/>
      <c r="F21" s="36"/>
      <c r="G21" s="36"/>
      <c r="H21" s="30">
        <f>+SUM(G22:G22)</f>
        <v>420522718</v>
      </c>
      <c r="I21" s="32"/>
      <c r="J21" s="33"/>
      <c r="M21" s="172">
        <v>0</v>
      </c>
      <c r="N21" s="171">
        <f t="shared" si="4"/>
        <v>0</v>
      </c>
      <c r="O21" s="240" t="str">
        <f t="shared" si="3"/>
        <v>OK</v>
      </c>
      <c r="P21" s="106"/>
      <c r="Q21" s="220" t="s">
        <v>21</v>
      </c>
      <c r="R21" s="191" t="s">
        <v>18</v>
      </c>
      <c r="S21" s="192"/>
      <c r="T21" s="195"/>
      <c r="V21" s="230" t="str">
        <f t="shared" si="0"/>
        <v>OK</v>
      </c>
      <c r="W21" s="230" t="str">
        <f t="shared" si="1"/>
        <v>OK</v>
      </c>
      <c r="X21" s="230" t="str">
        <f t="shared" si="2"/>
        <v>OK</v>
      </c>
    </row>
    <row r="22" spans="2:24" ht="25.5" x14ac:dyDescent="0.2">
      <c r="B22" s="34" t="s">
        <v>23</v>
      </c>
      <c r="C22" s="35" t="s">
        <v>20</v>
      </c>
      <c r="D22" s="37" t="s">
        <v>7</v>
      </c>
      <c r="E22" s="90">
        <v>8063.56</v>
      </c>
      <c r="F22" s="36">
        <v>52151</v>
      </c>
      <c r="G22" s="36">
        <f t="shared" si="5"/>
        <v>420522718</v>
      </c>
      <c r="H22" s="36"/>
      <c r="I22" s="32"/>
      <c r="J22" s="33"/>
      <c r="M22" s="172">
        <v>49543</v>
      </c>
      <c r="N22" s="171">
        <f t="shared" si="4"/>
        <v>399492953</v>
      </c>
      <c r="O22" s="240" t="str">
        <f t="shared" si="3"/>
        <v>OK</v>
      </c>
      <c r="P22" s="106"/>
      <c r="Q22" s="232" t="s">
        <v>23</v>
      </c>
      <c r="R22" s="194" t="s">
        <v>20</v>
      </c>
      <c r="S22" s="196" t="s">
        <v>7</v>
      </c>
      <c r="T22" s="195">
        <v>8063.56</v>
      </c>
      <c r="V22" s="230" t="str">
        <f t="shared" si="0"/>
        <v>OK</v>
      </c>
      <c r="W22" s="230" t="str">
        <f t="shared" si="1"/>
        <v>OK</v>
      </c>
      <c r="X22" s="230" t="str">
        <f t="shared" si="2"/>
        <v>OK</v>
      </c>
    </row>
    <row r="23" spans="2:24" x14ac:dyDescent="0.2">
      <c r="B23" s="27" t="s">
        <v>1515</v>
      </c>
      <c r="C23" s="28" t="s">
        <v>22</v>
      </c>
      <c r="D23" s="29"/>
      <c r="E23" s="90"/>
      <c r="F23" s="36"/>
      <c r="G23" s="36"/>
      <c r="H23" s="30">
        <f>+SUM(G24:G25)</f>
        <v>86232222</v>
      </c>
      <c r="I23" s="32"/>
      <c r="J23" s="33"/>
      <c r="M23" s="172">
        <v>0</v>
      </c>
      <c r="N23" s="171">
        <f t="shared" si="4"/>
        <v>0</v>
      </c>
      <c r="O23" s="240" t="str">
        <f t="shared" si="3"/>
        <v>OK</v>
      </c>
      <c r="P23" s="106"/>
      <c r="Q23" s="220" t="s">
        <v>1515</v>
      </c>
      <c r="R23" s="191" t="s">
        <v>22</v>
      </c>
      <c r="S23" s="192"/>
      <c r="T23" s="195"/>
      <c r="V23" s="230" t="str">
        <f t="shared" si="0"/>
        <v>OK</v>
      </c>
      <c r="W23" s="230" t="str">
        <f t="shared" si="1"/>
        <v>OK</v>
      </c>
      <c r="X23" s="230" t="str">
        <f t="shared" si="2"/>
        <v>OK</v>
      </c>
    </row>
    <row r="24" spans="2:24" x14ac:dyDescent="0.2">
      <c r="B24" s="34" t="s">
        <v>1516</v>
      </c>
      <c r="C24" s="35" t="s">
        <v>24</v>
      </c>
      <c r="D24" s="29" t="s">
        <v>3</v>
      </c>
      <c r="E24" s="90">
        <v>2</v>
      </c>
      <c r="F24" s="36">
        <v>124399</v>
      </c>
      <c r="G24" s="36">
        <f t="shared" si="5"/>
        <v>248798</v>
      </c>
      <c r="H24" s="36"/>
      <c r="I24" s="32"/>
      <c r="J24" s="33"/>
      <c r="M24" s="172">
        <v>118179</v>
      </c>
      <c r="N24" s="171">
        <f t="shared" si="4"/>
        <v>236358</v>
      </c>
      <c r="O24" s="240" t="str">
        <f t="shared" si="3"/>
        <v>OK</v>
      </c>
      <c r="P24" s="106"/>
      <c r="Q24" s="232" t="s">
        <v>1516</v>
      </c>
      <c r="R24" s="194" t="s">
        <v>24</v>
      </c>
      <c r="S24" s="192" t="s">
        <v>3</v>
      </c>
      <c r="T24" s="195">
        <v>2</v>
      </c>
      <c r="V24" s="230" t="str">
        <f t="shared" si="0"/>
        <v>OK</v>
      </c>
      <c r="W24" s="230" t="str">
        <f t="shared" si="1"/>
        <v>OK</v>
      </c>
      <c r="X24" s="230" t="str">
        <f t="shared" si="2"/>
        <v>OK</v>
      </c>
    </row>
    <row r="25" spans="2:24" ht="25.5" x14ac:dyDescent="0.2">
      <c r="B25" s="34" t="s">
        <v>1517</v>
      </c>
      <c r="C25" s="35" t="s">
        <v>25</v>
      </c>
      <c r="D25" s="29" t="s">
        <v>26</v>
      </c>
      <c r="E25" s="90">
        <v>2419.0700000000002</v>
      </c>
      <c r="F25" s="36">
        <v>35544</v>
      </c>
      <c r="G25" s="36">
        <f t="shared" si="5"/>
        <v>85983424</v>
      </c>
      <c r="H25" s="36"/>
      <c r="I25" s="32"/>
      <c r="J25" s="33"/>
      <c r="M25" s="172">
        <v>33767</v>
      </c>
      <c r="N25" s="171">
        <f t="shared" si="4"/>
        <v>81684737</v>
      </c>
      <c r="O25" s="240" t="str">
        <f t="shared" si="3"/>
        <v>OK</v>
      </c>
      <c r="P25" s="106"/>
      <c r="Q25" s="232" t="s">
        <v>1517</v>
      </c>
      <c r="R25" s="194" t="s">
        <v>25</v>
      </c>
      <c r="S25" s="192" t="s">
        <v>26</v>
      </c>
      <c r="T25" s="195">
        <v>2419.0700000000002</v>
      </c>
      <c r="V25" s="230" t="str">
        <f t="shared" si="0"/>
        <v>OK</v>
      </c>
      <c r="W25" s="230" t="str">
        <f t="shared" si="1"/>
        <v>OK</v>
      </c>
      <c r="X25" s="230" t="str">
        <f t="shared" si="2"/>
        <v>OK</v>
      </c>
    </row>
    <row r="26" spans="2:24" x14ac:dyDescent="0.2">
      <c r="B26" s="27" t="s">
        <v>1518</v>
      </c>
      <c r="C26" s="28" t="s">
        <v>1524</v>
      </c>
      <c r="D26" s="38"/>
      <c r="E26" s="91"/>
      <c r="F26" s="36"/>
      <c r="G26" s="36"/>
      <c r="H26" s="30">
        <f>SUM(G27:G29)</f>
        <v>9925733</v>
      </c>
      <c r="I26" s="32"/>
      <c r="J26" s="33"/>
      <c r="M26" s="172">
        <v>0</v>
      </c>
      <c r="N26" s="171">
        <f t="shared" si="4"/>
        <v>0</v>
      </c>
      <c r="O26" s="240" t="str">
        <f t="shared" si="3"/>
        <v>OK</v>
      </c>
      <c r="P26" s="106"/>
      <c r="Q26" s="220" t="s">
        <v>1518</v>
      </c>
      <c r="R26" s="191" t="s">
        <v>1524</v>
      </c>
      <c r="S26" s="197"/>
      <c r="T26" s="198"/>
      <c r="V26" s="230" t="str">
        <f t="shared" si="0"/>
        <v>OK</v>
      </c>
      <c r="W26" s="230" t="str">
        <f t="shared" si="1"/>
        <v>OK</v>
      </c>
      <c r="X26" s="230" t="str">
        <f t="shared" si="2"/>
        <v>OK</v>
      </c>
    </row>
    <row r="27" spans="2:24" ht="25.5" x14ac:dyDescent="0.2">
      <c r="B27" s="34" t="s">
        <v>1519</v>
      </c>
      <c r="C27" s="39" t="s">
        <v>1510</v>
      </c>
      <c r="D27" s="29" t="s">
        <v>3</v>
      </c>
      <c r="E27" s="90">
        <v>25</v>
      </c>
      <c r="F27" s="36">
        <v>138859</v>
      </c>
      <c r="G27" s="36">
        <f t="shared" si="5"/>
        <v>3471475</v>
      </c>
      <c r="H27" s="36"/>
      <c r="I27" s="32"/>
      <c r="J27" s="33"/>
      <c r="M27" s="172">
        <v>131916</v>
      </c>
      <c r="N27" s="171">
        <f t="shared" si="4"/>
        <v>3297900</v>
      </c>
      <c r="O27" s="240" t="str">
        <f t="shared" si="3"/>
        <v>OK</v>
      </c>
      <c r="P27" s="106"/>
      <c r="Q27" s="232" t="s">
        <v>1519</v>
      </c>
      <c r="R27" s="199" t="s">
        <v>1510</v>
      </c>
      <c r="S27" s="192" t="s">
        <v>3</v>
      </c>
      <c r="T27" s="195">
        <v>25</v>
      </c>
      <c r="V27" s="230" t="str">
        <f t="shared" si="0"/>
        <v>OK</v>
      </c>
      <c r="W27" s="230" t="str">
        <f t="shared" si="1"/>
        <v>OK</v>
      </c>
      <c r="X27" s="230" t="str">
        <f t="shared" si="2"/>
        <v>OK</v>
      </c>
    </row>
    <row r="28" spans="2:24" ht="25.5" x14ac:dyDescent="0.2">
      <c r="B28" s="34" t="s">
        <v>1520</v>
      </c>
      <c r="C28" s="39" t="s">
        <v>1511</v>
      </c>
      <c r="D28" s="29" t="s">
        <v>3</v>
      </c>
      <c r="E28" s="90">
        <v>25</v>
      </c>
      <c r="F28" s="36">
        <v>238382</v>
      </c>
      <c r="G28" s="36">
        <f t="shared" si="5"/>
        <v>5959550</v>
      </c>
      <c r="H28" s="36"/>
      <c r="I28" s="32"/>
      <c r="J28" s="33"/>
      <c r="M28" s="172">
        <v>226463</v>
      </c>
      <c r="N28" s="171">
        <f t="shared" si="4"/>
        <v>5661575</v>
      </c>
      <c r="O28" s="240" t="str">
        <f t="shared" si="3"/>
        <v>OK</v>
      </c>
      <c r="P28" s="106"/>
      <c r="Q28" s="232" t="s">
        <v>1520</v>
      </c>
      <c r="R28" s="199" t="s">
        <v>1511</v>
      </c>
      <c r="S28" s="192" t="s">
        <v>3</v>
      </c>
      <c r="T28" s="195">
        <v>25</v>
      </c>
      <c r="V28" s="230" t="str">
        <f t="shared" si="0"/>
        <v>OK</v>
      </c>
      <c r="W28" s="230" t="str">
        <f t="shared" si="1"/>
        <v>OK</v>
      </c>
      <c r="X28" s="230" t="str">
        <f t="shared" si="2"/>
        <v>OK</v>
      </c>
    </row>
    <row r="29" spans="2:24" ht="25.5" x14ac:dyDescent="0.2">
      <c r="B29" s="34" t="s">
        <v>1521</v>
      </c>
      <c r="C29" s="39" t="s">
        <v>1512</v>
      </c>
      <c r="D29" s="29" t="s">
        <v>3</v>
      </c>
      <c r="E29" s="90">
        <v>2</v>
      </c>
      <c r="F29" s="36">
        <v>247354</v>
      </c>
      <c r="G29" s="36">
        <f t="shared" si="5"/>
        <v>494708</v>
      </c>
      <c r="H29" s="36"/>
      <c r="I29" s="32"/>
      <c r="J29" s="33"/>
      <c r="M29" s="172">
        <v>234986</v>
      </c>
      <c r="N29" s="171">
        <f t="shared" si="4"/>
        <v>469972</v>
      </c>
      <c r="O29" s="240" t="str">
        <f t="shared" si="3"/>
        <v>OK</v>
      </c>
      <c r="P29" s="106"/>
      <c r="Q29" s="232" t="s">
        <v>1521</v>
      </c>
      <c r="R29" s="199" t="s">
        <v>1512</v>
      </c>
      <c r="S29" s="192" t="s">
        <v>3</v>
      </c>
      <c r="T29" s="195">
        <v>2</v>
      </c>
      <c r="V29" s="230" t="str">
        <f t="shared" si="0"/>
        <v>OK</v>
      </c>
      <c r="W29" s="230" t="str">
        <f t="shared" si="1"/>
        <v>OK</v>
      </c>
      <c r="X29" s="230" t="str">
        <f t="shared" si="2"/>
        <v>OK</v>
      </c>
    </row>
    <row r="30" spans="2:24" ht="25.5" x14ac:dyDescent="0.2">
      <c r="B30" s="27" t="s">
        <v>1522</v>
      </c>
      <c r="C30" s="28" t="s">
        <v>1523</v>
      </c>
      <c r="D30" s="29"/>
      <c r="E30" s="90"/>
      <c r="F30" s="36"/>
      <c r="G30" s="36"/>
      <c r="H30" s="30">
        <f>SUM(G31:G33)</f>
        <v>55696411</v>
      </c>
      <c r="I30" s="32"/>
      <c r="J30" s="33"/>
      <c r="M30" s="172">
        <v>0</v>
      </c>
      <c r="N30" s="171">
        <f t="shared" si="4"/>
        <v>0</v>
      </c>
      <c r="O30" s="240" t="str">
        <f t="shared" si="3"/>
        <v>OK</v>
      </c>
      <c r="P30" s="106"/>
      <c r="Q30" s="220" t="s">
        <v>1522</v>
      </c>
      <c r="R30" s="191" t="s">
        <v>1523</v>
      </c>
      <c r="S30" s="192"/>
      <c r="T30" s="195"/>
      <c r="V30" s="230" t="str">
        <f t="shared" si="0"/>
        <v>OK</v>
      </c>
      <c r="W30" s="230" t="str">
        <f t="shared" si="1"/>
        <v>OK</v>
      </c>
      <c r="X30" s="230" t="str">
        <f t="shared" si="2"/>
        <v>OK</v>
      </c>
    </row>
    <row r="31" spans="2:24" ht="51" x14ac:dyDescent="0.2">
      <c r="B31" s="34" t="s">
        <v>1525</v>
      </c>
      <c r="C31" s="39" t="s">
        <v>1513</v>
      </c>
      <c r="D31" s="29" t="s">
        <v>3</v>
      </c>
      <c r="E31" s="90">
        <v>25</v>
      </c>
      <c r="F31" s="36">
        <v>1042742</v>
      </c>
      <c r="G31" s="36">
        <f t="shared" si="5"/>
        <v>26068550</v>
      </c>
      <c r="H31" s="36"/>
      <c r="I31" s="32"/>
      <c r="J31" s="33"/>
      <c r="M31" s="172">
        <v>990605</v>
      </c>
      <c r="N31" s="171">
        <f t="shared" si="4"/>
        <v>24765125</v>
      </c>
      <c r="O31" s="240" t="str">
        <f t="shared" si="3"/>
        <v>OK</v>
      </c>
      <c r="P31" s="106"/>
      <c r="Q31" s="232" t="s">
        <v>1525</v>
      </c>
      <c r="R31" s="199" t="s">
        <v>1513</v>
      </c>
      <c r="S31" s="192" t="s">
        <v>3</v>
      </c>
      <c r="T31" s="195">
        <v>25</v>
      </c>
      <c r="V31" s="230" t="str">
        <f t="shared" si="0"/>
        <v>OK</v>
      </c>
      <c r="W31" s="230" t="str">
        <f t="shared" si="1"/>
        <v>OK</v>
      </c>
      <c r="X31" s="230" t="str">
        <f t="shared" si="2"/>
        <v>OK</v>
      </c>
    </row>
    <row r="32" spans="2:24" ht="51" x14ac:dyDescent="0.2">
      <c r="B32" s="34" t="s">
        <v>1526</v>
      </c>
      <c r="C32" s="39" t="s">
        <v>1514</v>
      </c>
      <c r="D32" s="29" t="s">
        <v>3</v>
      </c>
      <c r="E32" s="90">
        <v>27</v>
      </c>
      <c r="F32" s="36">
        <v>1086632</v>
      </c>
      <c r="G32" s="36">
        <f t="shared" si="5"/>
        <v>29339064</v>
      </c>
      <c r="H32" s="36"/>
      <c r="I32" s="32"/>
      <c r="J32" s="33"/>
      <c r="M32" s="172">
        <v>1032300</v>
      </c>
      <c r="N32" s="171">
        <f t="shared" si="4"/>
        <v>27872100</v>
      </c>
      <c r="O32" s="240" t="str">
        <f t="shared" si="3"/>
        <v>OK</v>
      </c>
      <c r="P32" s="106"/>
      <c r="Q32" s="232" t="s">
        <v>1526</v>
      </c>
      <c r="R32" s="199" t="s">
        <v>1514</v>
      </c>
      <c r="S32" s="192" t="s">
        <v>3</v>
      </c>
      <c r="T32" s="195">
        <v>27</v>
      </c>
      <c r="V32" s="230" t="str">
        <f t="shared" si="0"/>
        <v>OK</v>
      </c>
      <c r="W32" s="230" t="str">
        <f t="shared" si="1"/>
        <v>OK</v>
      </c>
      <c r="X32" s="230" t="str">
        <f t="shared" si="2"/>
        <v>OK</v>
      </c>
    </row>
    <row r="33" spans="2:24" ht="38.25" x14ac:dyDescent="0.2">
      <c r="B33" s="34" t="s">
        <v>1531</v>
      </c>
      <c r="C33" s="39" t="s">
        <v>1530</v>
      </c>
      <c r="D33" s="29" t="s">
        <v>3</v>
      </c>
      <c r="E33" s="90">
        <v>1</v>
      </c>
      <c r="F33" s="36">
        <v>288797</v>
      </c>
      <c r="G33" s="36">
        <f t="shared" si="5"/>
        <v>288797</v>
      </c>
      <c r="H33" s="36"/>
      <c r="I33" s="32"/>
      <c r="J33" s="33"/>
      <c r="M33" s="172">
        <v>274357</v>
      </c>
      <c r="N33" s="171">
        <f t="shared" si="4"/>
        <v>274357</v>
      </c>
      <c r="O33" s="240" t="str">
        <f t="shared" si="3"/>
        <v>OK</v>
      </c>
      <c r="P33" s="106"/>
      <c r="Q33" s="232" t="s">
        <v>1531</v>
      </c>
      <c r="R33" s="199" t="s">
        <v>1530</v>
      </c>
      <c r="S33" s="192" t="s">
        <v>3</v>
      </c>
      <c r="T33" s="195">
        <v>1</v>
      </c>
      <c r="V33" s="230" t="str">
        <f t="shared" si="0"/>
        <v>OK</v>
      </c>
      <c r="W33" s="230" t="str">
        <f t="shared" si="1"/>
        <v>OK</v>
      </c>
      <c r="X33" s="230" t="str">
        <f t="shared" si="2"/>
        <v>OK</v>
      </c>
    </row>
    <row r="34" spans="2:24" x14ac:dyDescent="0.2">
      <c r="B34" s="40">
        <v>2</v>
      </c>
      <c r="C34" s="41" t="s">
        <v>27</v>
      </c>
      <c r="D34" s="42"/>
      <c r="E34" s="92"/>
      <c r="F34" s="42"/>
      <c r="G34" s="42"/>
      <c r="H34" s="43"/>
      <c r="I34" s="44">
        <f>SUM(H35:H53)</f>
        <v>3357017055</v>
      </c>
      <c r="J34" s="26"/>
      <c r="K34" s="7">
        <f>+I34/$I$838</f>
        <v>0.1273876564416993</v>
      </c>
      <c r="M34" s="172">
        <v>0</v>
      </c>
      <c r="N34" s="171">
        <f t="shared" si="4"/>
        <v>0</v>
      </c>
      <c r="O34" s="240" t="str">
        <f t="shared" si="3"/>
        <v>OK</v>
      </c>
      <c r="P34" s="106"/>
      <c r="Q34" s="231">
        <v>2</v>
      </c>
      <c r="R34" s="200" t="s">
        <v>27</v>
      </c>
      <c r="S34" s="201"/>
      <c r="T34" s="202"/>
      <c r="V34" s="230" t="str">
        <f t="shared" si="0"/>
        <v>OK</v>
      </c>
      <c r="W34" s="230" t="str">
        <f t="shared" si="1"/>
        <v>OK</v>
      </c>
      <c r="X34" s="230" t="str">
        <f t="shared" si="2"/>
        <v>OK</v>
      </c>
    </row>
    <row r="35" spans="2:24" x14ac:dyDescent="0.2">
      <c r="B35" s="27" t="s">
        <v>28</v>
      </c>
      <c r="C35" s="28" t="s">
        <v>29</v>
      </c>
      <c r="D35" s="38"/>
      <c r="E35" s="91"/>
      <c r="F35" s="36"/>
      <c r="G35" s="36"/>
      <c r="H35" s="30">
        <f>+SUM(G36:G41)</f>
        <v>406793423</v>
      </c>
      <c r="I35" s="32"/>
      <c r="J35" s="33"/>
      <c r="M35" s="172">
        <v>0</v>
      </c>
      <c r="N35" s="171">
        <f t="shared" si="4"/>
        <v>0</v>
      </c>
      <c r="O35" s="240" t="str">
        <f t="shared" si="3"/>
        <v>OK</v>
      </c>
      <c r="P35" s="106"/>
      <c r="Q35" s="220" t="s">
        <v>28</v>
      </c>
      <c r="R35" s="191" t="s">
        <v>29</v>
      </c>
      <c r="S35" s="197"/>
      <c r="T35" s="198"/>
      <c r="V35" s="230" t="str">
        <f t="shared" si="0"/>
        <v>OK</v>
      </c>
      <c r="W35" s="230" t="str">
        <f t="shared" si="1"/>
        <v>OK</v>
      </c>
      <c r="X35" s="230" t="str">
        <f t="shared" si="2"/>
        <v>OK</v>
      </c>
    </row>
    <row r="36" spans="2:24" x14ac:dyDescent="0.2">
      <c r="B36" s="34" t="s">
        <v>30</v>
      </c>
      <c r="C36" s="45" t="s">
        <v>31</v>
      </c>
      <c r="D36" s="46" t="s">
        <v>26</v>
      </c>
      <c r="E36" s="90">
        <v>3009.2200000000003</v>
      </c>
      <c r="F36" s="36">
        <v>36087</v>
      </c>
      <c r="G36" s="36">
        <f t="shared" si="5"/>
        <v>108593722</v>
      </c>
      <c r="H36" s="36"/>
      <c r="I36" s="32"/>
      <c r="J36" s="33"/>
      <c r="M36" s="172">
        <v>34283</v>
      </c>
      <c r="N36" s="171">
        <f t="shared" si="4"/>
        <v>103165089</v>
      </c>
      <c r="O36" s="240" t="str">
        <f t="shared" si="3"/>
        <v>OK</v>
      </c>
      <c r="P36" s="106"/>
      <c r="Q36" s="232" t="s">
        <v>30</v>
      </c>
      <c r="R36" s="203" t="s">
        <v>31</v>
      </c>
      <c r="S36" s="204" t="s">
        <v>26</v>
      </c>
      <c r="T36" s="195">
        <v>3009.2200000000003</v>
      </c>
      <c r="V36" s="230" t="str">
        <f t="shared" si="0"/>
        <v>OK</v>
      </c>
      <c r="W36" s="230" t="str">
        <f t="shared" si="1"/>
        <v>OK</v>
      </c>
      <c r="X36" s="230" t="str">
        <f t="shared" si="2"/>
        <v>OK</v>
      </c>
    </row>
    <row r="37" spans="2:24" ht="25.5" x14ac:dyDescent="0.2">
      <c r="B37" s="34" t="s">
        <v>32</v>
      </c>
      <c r="C37" s="35" t="s">
        <v>33</v>
      </c>
      <c r="D37" s="37" t="s">
        <v>26</v>
      </c>
      <c r="E37" s="90">
        <v>314.63</v>
      </c>
      <c r="F37" s="36">
        <v>37731</v>
      </c>
      <c r="G37" s="36">
        <f t="shared" si="5"/>
        <v>11871305</v>
      </c>
      <c r="H37" s="36"/>
      <c r="I37" s="32"/>
      <c r="J37" s="33"/>
      <c r="M37" s="172">
        <v>35844</v>
      </c>
      <c r="N37" s="171">
        <f t="shared" si="4"/>
        <v>11277598</v>
      </c>
      <c r="O37" s="240" t="str">
        <f t="shared" si="3"/>
        <v>OK</v>
      </c>
      <c r="P37" s="106"/>
      <c r="Q37" s="232" t="s">
        <v>32</v>
      </c>
      <c r="R37" s="194" t="s">
        <v>33</v>
      </c>
      <c r="S37" s="196" t="s">
        <v>26</v>
      </c>
      <c r="T37" s="195">
        <v>314.63</v>
      </c>
      <c r="V37" s="230" t="str">
        <f t="shared" si="0"/>
        <v>OK</v>
      </c>
      <c r="W37" s="230" t="str">
        <f t="shared" si="1"/>
        <v>OK</v>
      </c>
      <c r="X37" s="230" t="str">
        <f t="shared" si="2"/>
        <v>OK</v>
      </c>
    </row>
    <row r="38" spans="2:24" ht="25.5" x14ac:dyDescent="0.2">
      <c r="B38" s="34" t="s">
        <v>34</v>
      </c>
      <c r="C38" s="35" t="s">
        <v>35</v>
      </c>
      <c r="D38" s="37" t="s">
        <v>26</v>
      </c>
      <c r="E38" s="90">
        <v>500.02</v>
      </c>
      <c r="F38" s="36">
        <v>80883</v>
      </c>
      <c r="G38" s="36">
        <f t="shared" si="5"/>
        <v>40443118</v>
      </c>
      <c r="H38" s="36"/>
      <c r="I38" s="32"/>
      <c r="J38" s="33"/>
      <c r="M38" s="172">
        <v>76839</v>
      </c>
      <c r="N38" s="171">
        <f t="shared" si="4"/>
        <v>38421037</v>
      </c>
      <c r="O38" s="240" t="str">
        <f t="shared" si="3"/>
        <v>OK</v>
      </c>
      <c r="P38" s="106"/>
      <c r="Q38" s="232" t="s">
        <v>34</v>
      </c>
      <c r="R38" s="194" t="s">
        <v>35</v>
      </c>
      <c r="S38" s="196" t="s">
        <v>26</v>
      </c>
      <c r="T38" s="195">
        <v>500.02</v>
      </c>
      <c r="V38" s="230" t="str">
        <f t="shared" si="0"/>
        <v>OK</v>
      </c>
      <c r="W38" s="230" t="str">
        <f t="shared" si="1"/>
        <v>OK</v>
      </c>
      <c r="X38" s="230" t="str">
        <f t="shared" si="2"/>
        <v>OK</v>
      </c>
    </row>
    <row r="39" spans="2:24" ht="25.5" x14ac:dyDescent="0.2">
      <c r="B39" s="34" t="s">
        <v>36</v>
      </c>
      <c r="C39" s="35" t="s">
        <v>37</v>
      </c>
      <c r="D39" s="37" t="s">
        <v>26</v>
      </c>
      <c r="E39" s="90">
        <v>808</v>
      </c>
      <c r="F39" s="36">
        <v>67198</v>
      </c>
      <c r="G39" s="36">
        <f t="shared" si="5"/>
        <v>54295984</v>
      </c>
      <c r="H39" s="36"/>
      <c r="I39" s="32"/>
      <c r="J39" s="33"/>
      <c r="M39" s="172">
        <v>63838</v>
      </c>
      <c r="N39" s="171">
        <f t="shared" si="4"/>
        <v>51581104</v>
      </c>
      <c r="O39" s="240" t="str">
        <f t="shared" si="3"/>
        <v>OK</v>
      </c>
      <c r="P39" s="106"/>
      <c r="Q39" s="232" t="s">
        <v>36</v>
      </c>
      <c r="R39" s="194" t="s">
        <v>37</v>
      </c>
      <c r="S39" s="196" t="s">
        <v>26</v>
      </c>
      <c r="T39" s="195">
        <v>808</v>
      </c>
      <c r="V39" s="230" t="str">
        <f t="shared" si="0"/>
        <v>OK</v>
      </c>
      <c r="W39" s="230" t="str">
        <f t="shared" si="1"/>
        <v>OK</v>
      </c>
      <c r="X39" s="230" t="str">
        <f t="shared" si="2"/>
        <v>OK</v>
      </c>
    </row>
    <row r="40" spans="2:24" ht="38.25" x14ac:dyDescent="0.2">
      <c r="B40" s="34" t="s">
        <v>38</v>
      </c>
      <c r="C40" s="35" t="s">
        <v>39</v>
      </c>
      <c r="D40" s="37" t="s">
        <v>26</v>
      </c>
      <c r="E40" s="90">
        <v>130.80000000000001</v>
      </c>
      <c r="F40" s="36">
        <v>8230</v>
      </c>
      <c r="G40" s="36">
        <f t="shared" si="5"/>
        <v>1076484</v>
      </c>
      <c r="H40" s="36"/>
      <c r="I40" s="32"/>
      <c r="J40" s="33"/>
      <c r="M40" s="172">
        <v>7819</v>
      </c>
      <c r="N40" s="171">
        <f t="shared" si="4"/>
        <v>1022725</v>
      </c>
      <c r="O40" s="240" t="str">
        <f t="shared" si="3"/>
        <v>OK</v>
      </c>
      <c r="P40" s="106"/>
      <c r="Q40" s="232" t="s">
        <v>38</v>
      </c>
      <c r="R40" s="194" t="s">
        <v>39</v>
      </c>
      <c r="S40" s="196" t="s">
        <v>26</v>
      </c>
      <c r="T40" s="195">
        <v>130.80000000000001</v>
      </c>
      <c r="V40" s="230" t="str">
        <f t="shared" si="0"/>
        <v>OK</v>
      </c>
      <c r="W40" s="230" t="str">
        <f t="shared" si="1"/>
        <v>OK</v>
      </c>
      <c r="X40" s="230" t="str">
        <f t="shared" si="2"/>
        <v>OK</v>
      </c>
    </row>
    <row r="41" spans="2:24" x14ac:dyDescent="0.2">
      <c r="B41" s="34" t="s">
        <v>40</v>
      </c>
      <c r="C41" s="35" t="s">
        <v>41</v>
      </c>
      <c r="D41" s="37" t="s">
        <v>8</v>
      </c>
      <c r="E41" s="90">
        <v>2352.0100000000002</v>
      </c>
      <c r="F41" s="36">
        <v>81000</v>
      </c>
      <c r="G41" s="36">
        <f t="shared" si="5"/>
        <v>190512810</v>
      </c>
      <c r="H41" s="36"/>
      <c r="I41" s="32"/>
      <c r="J41" s="33"/>
      <c r="M41" s="172">
        <v>76950</v>
      </c>
      <c r="N41" s="171">
        <f t="shared" si="4"/>
        <v>180987170</v>
      </c>
      <c r="O41" s="240" t="str">
        <f t="shared" si="3"/>
        <v>OK</v>
      </c>
      <c r="P41" s="106"/>
      <c r="Q41" s="232" t="s">
        <v>40</v>
      </c>
      <c r="R41" s="194" t="s">
        <v>41</v>
      </c>
      <c r="S41" s="196" t="s">
        <v>8</v>
      </c>
      <c r="T41" s="195">
        <v>2352.0100000000002</v>
      </c>
      <c r="V41" s="230" t="str">
        <f t="shared" si="0"/>
        <v>OK</v>
      </c>
      <c r="W41" s="230" t="str">
        <f t="shared" si="1"/>
        <v>OK</v>
      </c>
      <c r="X41" s="230" t="str">
        <f t="shared" si="2"/>
        <v>OK</v>
      </c>
    </row>
    <row r="42" spans="2:24" x14ac:dyDescent="0.2">
      <c r="B42" s="27" t="s">
        <v>42</v>
      </c>
      <c r="C42" s="28" t="s">
        <v>43</v>
      </c>
      <c r="D42" s="38"/>
      <c r="E42" s="90"/>
      <c r="F42" s="36"/>
      <c r="G42" s="36"/>
      <c r="H42" s="30">
        <f>+SUM(G43:G48)</f>
        <v>1774686397</v>
      </c>
      <c r="I42" s="32"/>
      <c r="J42" s="33"/>
      <c r="M42" s="172">
        <v>0</v>
      </c>
      <c r="N42" s="171">
        <f t="shared" si="4"/>
        <v>0</v>
      </c>
      <c r="O42" s="240" t="str">
        <f t="shared" si="3"/>
        <v>OK</v>
      </c>
      <c r="P42" s="106"/>
      <c r="Q42" s="220" t="s">
        <v>42</v>
      </c>
      <c r="R42" s="191" t="s">
        <v>43</v>
      </c>
      <c r="S42" s="197"/>
      <c r="T42" s="195"/>
      <c r="V42" s="230" t="str">
        <f t="shared" si="0"/>
        <v>OK</v>
      </c>
      <c r="W42" s="230" t="str">
        <f t="shared" si="1"/>
        <v>OK</v>
      </c>
      <c r="X42" s="230" t="str">
        <f t="shared" si="2"/>
        <v>OK</v>
      </c>
    </row>
    <row r="43" spans="2:24" x14ac:dyDescent="0.2">
      <c r="B43" s="34" t="s">
        <v>44</v>
      </c>
      <c r="C43" s="35" t="s">
        <v>45</v>
      </c>
      <c r="D43" s="37" t="s">
        <v>26</v>
      </c>
      <c r="E43" s="90">
        <v>234.92</v>
      </c>
      <c r="F43" s="36">
        <v>430948</v>
      </c>
      <c r="G43" s="36">
        <f t="shared" si="5"/>
        <v>101238304</v>
      </c>
      <c r="H43" s="36"/>
      <c r="I43" s="32"/>
      <c r="J43" s="33"/>
      <c r="M43" s="172">
        <v>409401</v>
      </c>
      <c r="N43" s="171">
        <f t="shared" si="4"/>
        <v>96176483</v>
      </c>
      <c r="O43" s="240" t="str">
        <f t="shared" si="3"/>
        <v>OK</v>
      </c>
      <c r="P43" s="106"/>
      <c r="Q43" s="232" t="s">
        <v>44</v>
      </c>
      <c r="R43" s="194" t="s">
        <v>45</v>
      </c>
      <c r="S43" s="196" t="s">
        <v>26</v>
      </c>
      <c r="T43" s="195">
        <v>234.92</v>
      </c>
      <c r="V43" s="230" t="str">
        <f t="shared" si="0"/>
        <v>OK</v>
      </c>
      <c r="W43" s="230" t="str">
        <f t="shared" si="1"/>
        <v>OK</v>
      </c>
      <c r="X43" s="230" t="str">
        <f t="shared" si="2"/>
        <v>OK</v>
      </c>
    </row>
    <row r="44" spans="2:24" x14ac:dyDescent="0.2">
      <c r="B44" s="34" t="s">
        <v>46</v>
      </c>
      <c r="C44" s="35" t="s">
        <v>47</v>
      </c>
      <c r="D44" s="37" t="s">
        <v>26</v>
      </c>
      <c r="E44" s="90">
        <v>85.2</v>
      </c>
      <c r="F44" s="36">
        <v>724586</v>
      </c>
      <c r="G44" s="36">
        <f t="shared" si="5"/>
        <v>61734727</v>
      </c>
      <c r="H44" s="36"/>
      <c r="I44" s="32"/>
      <c r="J44" s="33"/>
      <c r="M44" s="172">
        <v>688357</v>
      </c>
      <c r="N44" s="171">
        <f t="shared" si="4"/>
        <v>58648016</v>
      </c>
      <c r="O44" s="240" t="str">
        <f t="shared" si="3"/>
        <v>OK</v>
      </c>
      <c r="P44" s="106"/>
      <c r="Q44" s="232" t="s">
        <v>46</v>
      </c>
      <c r="R44" s="194" t="s">
        <v>47</v>
      </c>
      <c r="S44" s="196" t="s">
        <v>26</v>
      </c>
      <c r="T44" s="195">
        <v>85.2</v>
      </c>
      <c r="V44" s="230" t="str">
        <f t="shared" si="0"/>
        <v>OK</v>
      </c>
      <c r="W44" s="230" t="str">
        <f t="shared" si="1"/>
        <v>OK</v>
      </c>
      <c r="X44" s="230" t="str">
        <f t="shared" si="2"/>
        <v>OK</v>
      </c>
    </row>
    <row r="45" spans="2:24" x14ac:dyDescent="0.2">
      <c r="B45" s="34" t="s">
        <v>48</v>
      </c>
      <c r="C45" s="35" t="s">
        <v>49</v>
      </c>
      <c r="D45" s="37" t="s">
        <v>26</v>
      </c>
      <c r="E45" s="90">
        <v>1079.6300000000001</v>
      </c>
      <c r="F45" s="36">
        <v>752305</v>
      </c>
      <c r="G45" s="36">
        <f t="shared" si="5"/>
        <v>812211047</v>
      </c>
      <c r="H45" s="36"/>
      <c r="I45" s="32"/>
      <c r="J45" s="33"/>
      <c r="M45" s="172">
        <v>714690</v>
      </c>
      <c r="N45" s="171">
        <f t="shared" si="4"/>
        <v>771600765</v>
      </c>
      <c r="O45" s="240" t="str">
        <f t="shared" si="3"/>
        <v>OK</v>
      </c>
      <c r="P45" s="106"/>
      <c r="Q45" s="232" t="s">
        <v>48</v>
      </c>
      <c r="R45" s="194" t="s">
        <v>49</v>
      </c>
      <c r="S45" s="196" t="s">
        <v>26</v>
      </c>
      <c r="T45" s="195">
        <v>1079.6300000000001</v>
      </c>
      <c r="V45" s="230" t="str">
        <f t="shared" si="0"/>
        <v>OK</v>
      </c>
      <c r="W45" s="230" t="str">
        <f t="shared" si="1"/>
        <v>OK</v>
      </c>
      <c r="X45" s="230" t="str">
        <f t="shared" si="2"/>
        <v>OK</v>
      </c>
    </row>
    <row r="46" spans="2:24" x14ac:dyDescent="0.2">
      <c r="B46" s="34" t="s">
        <v>50</v>
      </c>
      <c r="C46" s="35" t="s">
        <v>51</v>
      </c>
      <c r="D46" s="37" t="s">
        <v>7</v>
      </c>
      <c r="E46" s="90">
        <v>924.8</v>
      </c>
      <c r="F46" s="36">
        <v>116966</v>
      </c>
      <c r="G46" s="36">
        <f t="shared" si="5"/>
        <v>108170157</v>
      </c>
      <c r="H46" s="36"/>
      <c r="I46" s="32"/>
      <c r="J46" s="33"/>
      <c r="M46" s="172">
        <v>111118</v>
      </c>
      <c r="N46" s="171">
        <f t="shared" si="4"/>
        <v>102761926</v>
      </c>
      <c r="O46" s="240" t="str">
        <f t="shared" si="3"/>
        <v>OK</v>
      </c>
      <c r="P46" s="106"/>
      <c r="Q46" s="232" t="s">
        <v>50</v>
      </c>
      <c r="R46" s="194" t="s">
        <v>51</v>
      </c>
      <c r="S46" s="196" t="s">
        <v>7</v>
      </c>
      <c r="T46" s="195">
        <v>924.8</v>
      </c>
      <c r="V46" s="230" t="str">
        <f t="shared" si="0"/>
        <v>OK</v>
      </c>
      <c r="W46" s="230" t="str">
        <f t="shared" si="1"/>
        <v>OK</v>
      </c>
      <c r="X46" s="230" t="str">
        <f t="shared" si="2"/>
        <v>OK</v>
      </c>
    </row>
    <row r="47" spans="2:24" x14ac:dyDescent="0.2">
      <c r="B47" s="34" t="s">
        <v>52</v>
      </c>
      <c r="C47" s="35" t="s">
        <v>53</v>
      </c>
      <c r="D47" s="37" t="s">
        <v>26</v>
      </c>
      <c r="E47" s="90">
        <v>665.01</v>
      </c>
      <c r="F47" s="36">
        <v>699637</v>
      </c>
      <c r="G47" s="36">
        <f t="shared" si="5"/>
        <v>465265601</v>
      </c>
      <c r="H47" s="36"/>
      <c r="I47" s="32"/>
      <c r="J47" s="33"/>
      <c r="M47" s="172">
        <v>664655</v>
      </c>
      <c r="N47" s="171">
        <f t="shared" si="4"/>
        <v>442002222</v>
      </c>
      <c r="O47" s="240" t="str">
        <f t="shared" si="3"/>
        <v>OK</v>
      </c>
      <c r="P47" s="106"/>
      <c r="Q47" s="232" t="s">
        <v>52</v>
      </c>
      <c r="R47" s="194" t="s">
        <v>53</v>
      </c>
      <c r="S47" s="196" t="s">
        <v>26</v>
      </c>
      <c r="T47" s="195">
        <v>665.01</v>
      </c>
      <c r="V47" s="230" t="str">
        <f t="shared" si="0"/>
        <v>OK</v>
      </c>
      <c r="W47" s="230" t="str">
        <f t="shared" si="1"/>
        <v>OK</v>
      </c>
      <c r="X47" s="230" t="str">
        <f t="shared" si="2"/>
        <v>OK</v>
      </c>
    </row>
    <row r="48" spans="2:24" x14ac:dyDescent="0.2">
      <c r="B48" s="34" t="s">
        <v>54</v>
      </c>
      <c r="C48" s="35" t="s">
        <v>55</v>
      </c>
      <c r="D48" s="37" t="s">
        <v>26</v>
      </c>
      <c r="E48" s="90">
        <v>325.77999999999997</v>
      </c>
      <c r="F48" s="36">
        <v>693924</v>
      </c>
      <c r="G48" s="36">
        <f t="shared" si="5"/>
        <v>226066561</v>
      </c>
      <c r="H48" s="36"/>
      <c r="I48" s="32"/>
      <c r="J48" s="33"/>
      <c r="M48" s="172">
        <v>659228</v>
      </c>
      <c r="N48" s="171">
        <f t="shared" si="4"/>
        <v>214763298</v>
      </c>
      <c r="O48" s="240" t="str">
        <f t="shared" si="3"/>
        <v>OK</v>
      </c>
      <c r="P48" s="106"/>
      <c r="Q48" s="232" t="s">
        <v>54</v>
      </c>
      <c r="R48" s="194" t="s">
        <v>55</v>
      </c>
      <c r="S48" s="196" t="s">
        <v>26</v>
      </c>
      <c r="T48" s="195">
        <v>325.77999999999997</v>
      </c>
      <c r="V48" s="230" t="str">
        <f t="shared" si="0"/>
        <v>OK</v>
      </c>
      <c r="W48" s="230" t="str">
        <f t="shared" si="1"/>
        <v>OK</v>
      </c>
      <c r="X48" s="230" t="str">
        <f t="shared" si="2"/>
        <v>OK</v>
      </c>
    </row>
    <row r="49" spans="2:24" ht="25.5" x14ac:dyDescent="0.2">
      <c r="B49" s="27" t="s">
        <v>56</v>
      </c>
      <c r="C49" s="28" t="s">
        <v>57</v>
      </c>
      <c r="D49" s="38"/>
      <c r="E49" s="90"/>
      <c r="F49" s="36"/>
      <c r="G49" s="36"/>
      <c r="H49" s="30">
        <f>+SUM(G50:G51)</f>
        <v>1135415923</v>
      </c>
      <c r="I49" s="32"/>
      <c r="J49" s="33"/>
      <c r="M49" s="172">
        <v>0</v>
      </c>
      <c r="N49" s="171">
        <f t="shared" si="4"/>
        <v>0</v>
      </c>
      <c r="O49" s="240" t="str">
        <f t="shared" si="3"/>
        <v>OK</v>
      </c>
      <c r="P49" s="106"/>
      <c r="Q49" s="220" t="s">
        <v>56</v>
      </c>
      <c r="R49" s="191" t="s">
        <v>57</v>
      </c>
      <c r="S49" s="197"/>
      <c r="T49" s="195"/>
      <c r="V49" s="230" t="str">
        <f t="shared" si="0"/>
        <v>OK</v>
      </c>
      <c r="W49" s="230" t="str">
        <f t="shared" si="1"/>
        <v>OK</v>
      </c>
      <c r="X49" s="230" t="str">
        <f t="shared" si="2"/>
        <v>OK</v>
      </c>
    </row>
    <row r="50" spans="2:24" x14ac:dyDescent="0.2">
      <c r="B50" s="34" t="s">
        <v>58</v>
      </c>
      <c r="C50" s="35" t="s">
        <v>59</v>
      </c>
      <c r="D50" s="37" t="s">
        <v>60</v>
      </c>
      <c r="E50" s="90">
        <v>212667.69</v>
      </c>
      <c r="F50" s="36">
        <v>4093</v>
      </c>
      <c r="G50" s="36">
        <f t="shared" si="5"/>
        <v>870448855</v>
      </c>
      <c r="H50" s="36"/>
      <c r="I50" s="32"/>
      <c r="J50" s="33"/>
      <c r="M50" s="172">
        <v>3888</v>
      </c>
      <c r="N50" s="171">
        <f t="shared" si="4"/>
        <v>826851979</v>
      </c>
      <c r="O50" s="240" t="str">
        <f t="shared" si="3"/>
        <v>OK</v>
      </c>
      <c r="P50" s="106"/>
      <c r="Q50" s="232" t="s">
        <v>58</v>
      </c>
      <c r="R50" s="194" t="s">
        <v>59</v>
      </c>
      <c r="S50" s="196" t="s">
        <v>60</v>
      </c>
      <c r="T50" s="195">
        <v>212667.69</v>
      </c>
      <c r="V50" s="230" t="str">
        <f t="shared" si="0"/>
        <v>OK</v>
      </c>
      <c r="W50" s="230" t="str">
        <f t="shared" si="1"/>
        <v>OK</v>
      </c>
      <c r="X50" s="230" t="str">
        <f t="shared" si="2"/>
        <v>OK</v>
      </c>
    </row>
    <row r="51" spans="2:24" ht="25.5" x14ac:dyDescent="0.2">
      <c r="B51" s="34" t="s">
        <v>61</v>
      </c>
      <c r="C51" s="35" t="s">
        <v>62</v>
      </c>
      <c r="D51" s="37" t="s">
        <v>60</v>
      </c>
      <c r="E51" s="90">
        <v>64736.639999999999</v>
      </c>
      <c r="F51" s="36">
        <v>4093</v>
      </c>
      <c r="G51" s="36">
        <f t="shared" si="5"/>
        <v>264967068</v>
      </c>
      <c r="H51" s="36"/>
      <c r="I51" s="32"/>
      <c r="J51" s="33"/>
      <c r="M51" s="172">
        <v>3888</v>
      </c>
      <c r="N51" s="171">
        <f t="shared" si="4"/>
        <v>251696056</v>
      </c>
      <c r="O51" s="240" t="str">
        <f t="shared" si="3"/>
        <v>OK</v>
      </c>
      <c r="P51" s="106"/>
      <c r="Q51" s="232" t="s">
        <v>61</v>
      </c>
      <c r="R51" s="194" t="s">
        <v>62</v>
      </c>
      <c r="S51" s="196" t="s">
        <v>60</v>
      </c>
      <c r="T51" s="195">
        <v>64736.639999999999</v>
      </c>
      <c r="V51" s="230" t="str">
        <f t="shared" si="0"/>
        <v>OK</v>
      </c>
      <c r="W51" s="230" t="str">
        <f t="shared" si="1"/>
        <v>OK</v>
      </c>
      <c r="X51" s="230" t="str">
        <f t="shared" si="2"/>
        <v>OK</v>
      </c>
    </row>
    <row r="52" spans="2:24" x14ac:dyDescent="0.2">
      <c r="B52" s="27" t="s">
        <v>63</v>
      </c>
      <c r="C52" s="28" t="s">
        <v>64</v>
      </c>
      <c r="D52" s="29"/>
      <c r="E52" s="90"/>
      <c r="F52" s="36"/>
      <c r="G52" s="36"/>
      <c r="H52" s="30">
        <f>+SUM(G53:G53)</f>
        <v>40121312</v>
      </c>
      <c r="I52" s="32"/>
      <c r="J52" s="33"/>
      <c r="M52" s="172">
        <v>0</v>
      </c>
      <c r="N52" s="171">
        <f t="shared" si="4"/>
        <v>0</v>
      </c>
      <c r="O52" s="240" t="str">
        <f t="shared" si="3"/>
        <v>OK</v>
      </c>
      <c r="P52" s="106"/>
      <c r="Q52" s="220" t="s">
        <v>63</v>
      </c>
      <c r="R52" s="191" t="s">
        <v>64</v>
      </c>
      <c r="S52" s="192"/>
      <c r="T52" s="195"/>
      <c r="V52" s="230" t="str">
        <f t="shared" si="0"/>
        <v>OK</v>
      </c>
      <c r="W52" s="230" t="str">
        <f t="shared" si="1"/>
        <v>OK</v>
      </c>
      <c r="X52" s="230" t="str">
        <f t="shared" si="2"/>
        <v>OK</v>
      </c>
    </row>
    <row r="53" spans="2:24" x14ac:dyDescent="0.2">
      <c r="B53" s="34" t="s">
        <v>65</v>
      </c>
      <c r="C53" s="35" t="s">
        <v>66</v>
      </c>
      <c r="D53" s="37" t="s">
        <v>8</v>
      </c>
      <c r="E53" s="90">
        <v>133</v>
      </c>
      <c r="F53" s="36">
        <v>301664</v>
      </c>
      <c r="G53" s="36">
        <f t="shared" si="5"/>
        <v>40121312</v>
      </c>
      <c r="H53" s="36"/>
      <c r="I53" s="32"/>
      <c r="J53" s="33"/>
      <c r="M53" s="172">
        <v>286581</v>
      </c>
      <c r="N53" s="171">
        <f t="shared" si="4"/>
        <v>38115273</v>
      </c>
      <c r="O53" s="240" t="str">
        <f t="shared" si="3"/>
        <v>OK</v>
      </c>
      <c r="P53" s="106"/>
      <c r="Q53" s="232" t="s">
        <v>65</v>
      </c>
      <c r="R53" s="194" t="s">
        <v>66</v>
      </c>
      <c r="S53" s="196" t="s">
        <v>8</v>
      </c>
      <c r="T53" s="195">
        <v>133</v>
      </c>
      <c r="V53" s="230" t="str">
        <f t="shared" si="0"/>
        <v>OK</v>
      </c>
      <c r="W53" s="230" t="str">
        <f t="shared" si="1"/>
        <v>OK</v>
      </c>
      <c r="X53" s="230" t="str">
        <f t="shared" si="2"/>
        <v>OK</v>
      </c>
    </row>
    <row r="54" spans="2:24" x14ac:dyDescent="0.2">
      <c r="B54" s="40">
        <v>3</v>
      </c>
      <c r="C54" s="47" t="s">
        <v>67</v>
      </c>
      <c r="D54" s="48"/>
      <c r="E54" s="93"/>
      <c r="F54" s="48"/>
      <c r="G54" s="48"/>
      <c r="H54" s="43"/>
      <c r="I54" s="44">
        <f>SUM(H55:H64)</f>
        <v>11274846</v>
      </c>
      <c r="J54" s="26"/>
      <c r="K54" s="7">
        <f>+I54/$I$838</f>
        <v>4.2784298832853793E-4</v>
      </c>
      <c r="M54" s="172">
        <v>0</v>
      </c>
      <c r="N54" s="171">
        <f t="shared" si="4"/>
        <v>0</v>
      </c>
      <c r="O54" s="240" t="str">
        <f t="shared" si="3"/>
        <v>OK</v>
      </c>
      <c r="P54" s="106"/>
      <c r="Q54" s="231">
        <v>3</v>
      </c>
      <c r="R54" s="205" t="s">
        <v>67</v>
      </c>
      <c r="S54" s="206"/>
      <c r="T54" s="207"/>
      <c r="V54" s="230" t="str">
        <f t="shared" si="0"/>
        <v>OK</v>
      </c>
      <c r="W54" s="230" t="str">
        <f t="shared" si="1"/>
        <v>OK</v>
      </c>
      <c r="X54" s="230" t="str">
        <f t="shared" si="2"/>
        <v>OK</v>
      </c>
    </row>
    <row r="55" spans="2:24" x14ac:dyDescent="0.2">
      <c r="B55" s="27" t="s">
        <v>68</v>
      </c>
      <c r="C55" s="28" t="s">
        <v>67</v>
      </c>
      <c r="D55" s="29"/>
      <c r="E55" s="90"/>
      <c r="F55" s="36"/>
      <c r="G55" s="36"/>
      <c r="H55" s="30">
        <f>+SUM(G56:G59)</f>
        <v>10289489</v>
      </c>
      <c r="I55" s="32"/>
      <c r="J55" s="33"/>
      <c r="M55" s="172">
        <v>0</v>
      </c>
      <c r="N55" s="171">
        <f t="shared" si="4"/>
        <v>0</v>
      </c>
      <c r="O55" s="240" t="str">
        <f t="shared" si="3"/>
        <v>OK</v>
      </c>
      <c r="P55" s="106"/>
      <c r="Q55" s="220" t="s">
        <v>68</v>
      </c>
      <c r="R55" s="191" t="s">
        <v>67</v>
      </c>
      <c r="S55" s="192"/>
      <c r="T55" s="195"/>
      <c r="V55" s="230" t="str">
        <f t="shared" si="0"/>
        <v>OK</v>
      </c>
      <c r="W55" s="230" t="str">
        <f t="shared" si="1"/>
        <v>OK</v>
      </c>
      <c r="X55" s="230" t="str">
        <f t="shared" si="2"/>
        <v>OK</v>
      </c>
    </row>
    <row r="56" spans="2:24" x14ac:dyDescent="0.2">
      <c r="B56" s="34" t="s">
        <v>69</v>
      </c>
      <c r="C56" s="49" t="s">
        <v>70</v>
      </c>
      <c r="D56" s="37" t="s">
        <v>26</v>
      </c>
      <c r="E56" s="90">
        <v>173.66</v>
      </c>
      <c r="F56" s="36">
        <v>36087</v>
      </c>
      <c r="G56" s="36">
        <f>+ROUND(F56*E56,0)</f>
        <v>6266868</v>
      </c>
      <c r="H56" s="36"/>
      <c r="I56" s="32"/>
      <c r="J56" s="33"/>
      <c r="M56" s="172">
        <v>34283</v>
      </c>
      <c r="N56" s="171">
        <f t="shared" si="4"/>
        <v>5953586</v>
      </c>
      <c r="O56" s="240" t="str">
        <f t="shared" si="3"/>
        <v>OK</v>
      </c>
      <c r="P56" s="106"/>
      <c r="Q56" s="232" t="s">
        <v>69</v>
      </c>
      <c r="R56" s="208" t="s">
        <v>70</v>
      </c>
      <c r="S56" s="196" t="s">
        <v>26</v>
      </c>
      <c r="T56" s="195">
        <v>173.66</v>
      </c>
      <c r="V56" s="230" t="str">
        <f t="shared" si="0"/>
        <v>OK</v>
      </c>
      <c r="W56" s="230" t="str">
        <f t="shared" si="1"/>
        <v>OK</v>
      </c>
      <c r="X56" s="230" t="str">
        <f t="shared" si="2"/>
        <v>OK</v>
      </c>
    </row>
    <row r="57" spans="2:24" x14ac:dyDescent="0.2">
      <c r="B57" s="34" t="s">
        <v>71</v>
      </c>
      <c r="C57" s="49" t="s">
        <v>72</v>
      </c>
      <c r="D57" s="37" t="s">
        <v>26</v>
      </c>
      <c r="E57" s="90">
        <v>28.94</v>
      </c>
      <c r="F57" s="36">
        <v>46882</v>
      </c>
      <c r="G57" s="36">
        <f t="shared" si="5"/>
        <v>1356765</v>
      </c>
      <c r="H57" s="36"/>
      <c r="I57" s="32"/>
      <c r="J57" s="33"/>
      <c r="M57" s="172">
        <v>44538</v>
      </c>
      <c r="N57" s="171">
        <f t="shared" si="4"/>
        <v>1288930</v>
      </c>
      <c r="O57" s="240" t="str">
        <f t="shared" si="3"/>
        <v>OK</v>
      </c>
      <c r="P57" s="106"/>
      <c r="Q57" s="232" t="s">
        <v>71</v>
      </c>
      <c r="R57" s="208" t="s">
        <v>72</v>
      </c>
      <c r="S57" s="196" t="s">
        <v>26</v>
      </c>
      <c r="T57" s="195">
        <v>28.94</v>
      </c>
      <c r="V57" s="230" t="str">
        <f t="shared" si="0"/>
        <v>OK</v>
      </c>
      <c r="W57" s="230" t="str">
        <f t="shared" si="1"/>
        <v>OK</v>
      </c>
      <c r="X57" s="230" t="str">
        <f t="shared" si="2"/>
        <v>OK</v>
      </c>
    </row>
    <row r="58" spans="2:24" ht="25.5" x14ac:dyDescent="0.2">
      <c r="B58" s="34" t="s">
        <v>73</v>
      </c>
      <c r="C58" s="49" t="s">
        <v>74</v>
      </c>
      <c r="D58" s="37" t="s">
        <v>26</v>
      </c>
      <c r="E58" s="90">
        <v>133.82</v>
      </c>
      <c r="F58" s="36">
        <v>8230</v>
      </c>
      <c r="G58" s="36">
        <f t="shared" si="5"/>
        <v>1101339</v>
      </c>
      <c r="H58" s="36"/>
      <c r="I58" s="32"/>
      <c r="J58" s="33"/>
      <c r="M58" s="172">
        <v>7819</v>
      </c>
      <c r="N58" s="171">
        <f t="shared" si="4"/>
        <v>1046339</v>
      </c>
      <c r="O58" s="240" t="str">
        <f t="shared" si="3"/>
        <v>OK</v>
      </c>
      <c r="P58" s="106"/>
      <c r="Q58" s="232" t="s">
        <v>73</v>
      </c>
      <c r="R58" s="208" t="s">
        <v>74</v>
      </c>
      <c r="S58" s="196" t="s">
        <v>26</v>
      </c>
      <c r="T58" s="195">
        <v>133.82</v>
      </c>
      <c r="V58" s="230" t="str">
        <f t="shared" si="0"/>
        <v>OK</v>
      </c>
      <c r="W58" s="230" t="str">
        <f t="shared" si="1"/>
        <v>OK</v>
      </c>
      <c r="X58" s="230" t="str">
        <f t="shared" si="2"/>
        <v>OK</v>
      </c>
    </row>
    <row r="59" spans="2:24" x14ac:dyDescent="0.2">
      <c r="B59" s="34" t="s">
        <v>75</v>
      </c>
      <c r="C59" s="49" t="s">
        <v>76</v>
      </c>
      <c r="D59" s="37" t="s">
        <v>26</v>
      </c>
      <c r="E59" s="90">
        <v>39.840000000000003</v>
      </c>
      <c r="F59" s="36">
        <v>39270</v>
      </c>
      <c r="G59" s="36">
        <f t="shared" si="5"/>
        <v>1564517</v>
      </c>
      <c r="H59" s="36"/>
      <c r="I59" s="32"/>
      <c r="J59" s="33"/>
      <c r="M59" s="172">
        <v>37307</v>
      </c>
      <c r="N59" s="171">
        <f t="shared" si="4"/>
        <v>1486311</v>
      </c>
      <c r="O59" s="240" t="str">
        <f t="shared" si="3"/>
        <v>OK</v>
      </c>
      <c r="P59" s="106"/>
      <c r="Q59" s="232" t="s">
        <v>75</v>
      </c>
      <c r="R59" s="208" t="s">
        <v>76</v>
      </c>
      <c r="S59" s="196" t="s">
        <v>26</v>
      </c>
      <c r="T59" s="195">
        <v>39.840000000000003</v>
      </c>
      <c r="V59" s="230" t="str">
        <f t="shared" si="0"/>
        <v>OK</v>
      </c>
      <c r="W59" s="230" t="str">
        <f t="shared" si="1"/>
        <v>OK</v>
      </c>
      <c r="X59" s="230" t="str">
        <f t="shared" si="2"/>
        <v>OK</v>
      </c>
    </row>
    <row r="60" spans="2:24" x14ac:dyDescent="0.2">
      <c r="B60" s="27" t="s">
        <v>77</v>
      </c>
      <c r="C60" s="28" t="s">
        <v>78</v>
      </c>
      <c r="D60" s="29"/>
      <c r="E60" s="90"/>
      <c r="F60" s="36"/>
      <c r="G60" s="36"/>
      <c r="H60" s="30">
        <f>+SUM(G61:G62)</f>
        <v>14317</v>
      </c>
      <c r="I60" s="32"/>
      <c r="J60" s="33"/>
      <c r="M60" s="172">
        <v>0</v>
      </c>
      <c r="N60" s="171">
        <f t="shared" si="4"/>
        <v>0</v>
      </c>
      <c r="O60" s="240" t="str">
        <f t="shared" si="3"/>
        <v>OK</v>
      </c>
      <c r="P60" s="106"/>
      <c r="Q60" s="220" t="s">
        <v>77</v>
      </c>
      <c r="R60" s="191" t="s">
        <v>78</v>
      </c>
      <c r="S60" s="192"/>
      <c r="T60" s="195"/>
      <c r="V60" s="230" t="str">
        <f t="shared" si="0"/>
        <v>OK</v>
      </c>
      <c r="W60" s="230" t="str">
        <f t="shared" si="1"/>
        <v>OK</v>
      </c>
      <c r="X60" s="230" t="str">
        <f t="shared" si="2"/>
        <v>OK</v>
      </c>
    </row>
    <row r="61" spans="2:24" x14ac:dyDescent="0.2">
      <c r="B61" s="34" t="s">
        <v>79</v>
      </c>
      <c r="C61" s="49" t="s">
        <v>80</v>
      </c>
      <c r="D61" s="37" t="s">
        <v>26</v>
      </c>
      <c r="E61" s="90">
        <v>0.38</v>
      </c>
      <c r="F61" s="36">
        <v>18043</v>
      </c>
      <c r="G61" s="36">
        <f t="shared" si="5"/>
        <v>6856</v>
      </c>
      <c r="H61" s="36"/>
      <c r="I61" s="32"/>
      <c r="J61" s="33"/>
      <c r="M61" s="172">
        <v>17141</v>
      </c>
      <c r="N61" s="171">
        <f t="shared" si="4"/>
        <v>6514</v>
      </c>
      <c r="O61" s="240" t="str">
        <f t="shared" si="3"/>
        <v>OK</v>
      </c>
      <c r="P61" s="106"/>
      <c r="Q61" s="232" t="s">
        <v>79</v>
      </c>
      <c r="R61" s="208" t="s">
        <v>80</v>
      </c>
      <c r="S61" s="196" t="s">
        <v>26</v>
      </c>
      <c r="T61" s="195">
        <v>0.38</v>
      </c>
      <c r="V61" s="230" t="str">
        <f t="shared" si="0"/>
        <v>OK</v>
      </c>
      <c r="W61" s="230" t="str">
        <f t="shared" si="1"/>
        <v>OK</v>
      </c>
      <c r="X61" s="230" t="str">
        <f t="shared" si="2"/>
        <v>OK</v>
      </c>
    </row>
    <row r="62" spans="2:24" x14ac:dyDescent="0.2">
      <c r="B62" s="34" t="s">
        <v>81</v>
      </c>
      <c r="C62" s="49" t="s">
        <v>82</v>
      </c>
      <c r="D62" s="37" t="s">
        <v>26</v>
      </c>
      <c r="E62" s="90">
        <v>0.38</v>
      </c>
      <c r="F62" s="36">
        <v>19635</v>
      </c>
      <c r="G62" s="36">
        <f t="shared" si="5"/>
        <v>7461</v>
      </c>
      <c r="H62" s="36"/>
      <c r="I62" s="32"/>
      <c r="J62" s="33"/>
      <c r="M62" s="172">
        <v>18653</v>
      </c>
      <c r="N62" s="171">
        <f t="shared" si="4"/>
        <v>7088</v>
      </c>
      <c r="O62" s="240" t="str">
        <f t="shared" si="3"/>
        <v>OK</v>
      </c>
      <c r="P62" s="106"/>
      <c r="Q62" s="232" t="s">
        <v>81</v>
      </c>
      <c r="R62" s="208" t="s">
        <v>82</v>
      </c>
      <c r="S62" s="196" t="s">
        <v>26</v>
      </c>
      <c r="T62" s="195">
        <v>0.38</v>
      </c>
      <c r="V62" s="230" t="str">
        <f t="shared" si="0"/>
        <v>OK</v>
      </c>
      <c r="W62" s="230" t="str">
        <f t="shared" si="1"/>
        <v>OK</v>
      </c>
      <c r="X62" s="230" t="str">
        <f t="shared" si="2"/>
        <v>OK</v>
      </c>
    </row>
    <row r="63" spans="2:24" x14ac:dyDescent="0.2">
      <c r="B63" s="27" t="s">
        <v>83</v>
      </c>
      <c r="C63" s="28" t="s">
        <v>84</v>
      </c>
      <c r="D63" s="29"/>
      <c r="E63" s="90"/>
      <c r="F63" s="36"/>
      <c r="G63" s="36"/>
      <c r="H63" s="30">
        <f>+SUM(G64:G64)</f>
        <v>971040</v>
      </c>
      <c r="I63" s="32"/>
      <c r="J63" s="33"/>
      <c r="M63" s="172">
        <v>0</v>
      </c>
      <c r="N63" s="171">
        <f t="shared" si="4"/>
        <v>0</v>
      </c>
      <c r="O63" s="240" t="str">
        <f t="shared" si="3"/>
        <v>OK</v>
      </c>
      <c r="P63" s="106"/>
      <c r="Q63" s="220" t="s">
        <v>83</v>
      </c>
      <c r="R63" s="191" t="s">
        <v>84</v>
      </c>
      <c r="S63" s="192"/>
      <c r="T63" s="195"/>
      <c r="V63" s="230" t="str">
        <f t="shared" si="0"/>
        <v>OK</v>
      </c>
      <c r="W63" s="230" t="str">
        <f t="shared" si="1"/>
        <v>OK</v>
      </c>
      <c r="X63" s="230" t="str">
        <f t="shared" si="2"/>
        <v>OK</v>
      </c>
    </row>
    <row r="64" spans="2:24" x14ac:dyDescent="0.2">
      <c r="B64" s="34" t="s">
        <v>85</v>
      </c>
      <c r="C64" s="49" t="s">
        <v>86</v>
      </c>
      <c r="D64" s="37" t="s">
        <v>8</v>
      </c>
      <c r="E64" s="90">
        <v>48</v>
      </c>
      <c r="F64" s="36">
        <v>20230</v>
      </c>
      <c r="G64" s="36">
        <f t="shared" si="5"/>
        <v>971040</v>
      </c>
      <c r="H64" s="36"/>
      <c r="I64" s="32"/>
      <c r="J64" s="33"/>
      <c r="M64" s="172">
        <v>19219</v>
      </c>
      <c r="N64" s="171">
        <f t="shared" si="4"/>
        <v>922512</v>
      </c>
      <c r="O64" s="240" t="str">
        <f t="shared" si="3"/>
        <v>OK</v>
      </c>
      <c r="P64" s="106"/>
      <c r="Q64" s="232" t="s">
        <v>85</v>
      </c>
      <c r="R64" s="208" t="s">
        <v>86</v>
      </c>
      <c r="S64" s="196" t="s">
        <v>8</v>
      </c>
      <c r="T64" s="195">
        <v>48</v>
      </c>
      <c r="V64" s="230" t="str">
        <f t="shared" si="0"/>
        <v>OK</v>
      </c>
      <c r="W64" s="230" t="str">
        <f t="shared" si="1"/>
        <v>OK</v>
      </c>
      <c r="X64" s="230" t="str">
        <f t="shared" si="2"/>
        <v>OK</v>
      </c>
    </row>
    <row r="65" spans="2:24" x14ac:dyDescent="0.2">
      <c r="B65" s="40">
        <v>4</v>
      </c>
      <c r="C65" s="47" t="s">
        <v>87</v>
      </c>
      <c r="D65" s="48"/>
      <c r="E65" s="93"/>
      <c r="F65" s="48"/>
      <c r="G65" s="48"/>
      <c r="H65" s="43"/>
      <c r="I65" s="44">
        <f>SUM(H66:H82)</f>
        <v>9657629375</v>
      </c>
      <c r="J65" s="26"/>
      <c r="K65" s="7">
        <f>+I65/$I$838</f>
        <v>0.36647498440062681</v>
      </c>
      <c r="M65" s="172">
        <v>0</v>
      </c>
      <c r="N65" s="171">
        <f t="shared" si="4"/>
        <v>0</v>
      </c>
      <c r="O65" s="240" t="str">
        <f t="shared" si="3"/>
        <v>OK</v>
      </c>
      <c r="P65" s="106"/>
      <c r="Q65" s="231">
        <v>4</v>
      </c>
      <c r="R65" s="205" t="s">
        <v>87</v>
      </c>
      <c r="S65" s="206"/>
      <c r="T65" s="207"/>
      <c r="V65" s="230" t="str">
        <f t="shared" si="0"/>
        <v>OK</v>
      </c>
      <c r="W65" s="230" t="str">
        <f t="shared" si="1"/>
        <v>OK</v>
      </c>
      <c r="X65" s="230" t="str">
        <f t="shared" si="2"/>
        <v>OK</v>
      </c>
    </row>
    <row r="66" spans="2:24" x14ac:dyDescent="0.2">
      <c r="B66" s="27" t="s">
        <v>88</v>
      </c>
      <c r="C66" s="28" t="s">
        <v>89</v>
      </c>
      <c r="D66" s="29"/>
      <c r="E66" s="89"/>
      <c r="F66" s="30"/>
      <c r="G66" s="36"/>
      <c r="H66" s="30">
        <f>+SUM(G67:G69)</f>
        <v>1125918326</v>
      </c>
      <c r="I66" s="32"/>
      <c r="J66" s="33"/>
      <c r="M66" s="172">
        <v>0</v>
      </c>
      <c r="N66" s="171">
        <f t="shared" si="4"/>
        <v>0</v>
      </c>
      <c r="O66" s="240" t="str">
        <f t="shared" si="3"/>
        <v>OK</v>
      </c>
      <c r="P66" s="106"/>
      <c r="Q66" s="220" t="s">
        <v>88</v>
      </c>
      <c r="R66" s="191" t="s">
        <v>89</v>
      </c>
      <c r="S66" s="192"/>
      <c r="T66" s="193"/>
      <c r="V66" s="230" t="str">
        <f t="shared" si="0"/>
        <v>OK</v>
      </c>
      <c r="W66" s="230" t="str">
        <f t="shared" si="1"/>
        <v>OK</v>
      </c>
      <c r="X66" s="230" t="str">
        <f t="shared" si="2"/>
        <v>OK</v>
      </c>
    </row>
    <row r="67" spans="2:24" x14ac:dyDescent="0.2">
      <c r="B67" s="50" t="s">
        <v>90</v>
      </c>
      <c r="C67" s="35" t="s">
        <v>91</v>
      </c>
      <c r="D67" s="37" t="s">
        <v>26</v>
      </c>
      <c r="E67" s="90">
        <v>903.06</v>
      </c>
      <c r="F67" s="36">
        <v>903793</v>
      </c>
      <c r="G67" s="36">
        <f t="shared" si="5"/>
        <v>816179307</v>
      </c>
      <c r="H67" s="36"/>
      <c r="I67" s="32"/>
      <c r="J67" s="33"/>
      <c r="M67" s="172">
        <v>858603</v>
      </c>
      <c r="N67" s="171">
        <f t="shared" si="4"/>
        <v>775370025</v>
      </c>
      <c r="O67" s="240" t="str">
        <f t="shared" si="3"/>
        <v>OK</v>
      </c>
      <c r="P67" s="106"/>
      <c r="Q67" s="233" t="s">
        <v>90</v>
      </c>
      <c r="R67" s="194" t="s">
        <v>91</v>
      </c>
      <c r="S67" s="196" t="s">
        <v>26</v>
      </c>
      <c r="T67" s="195">
        <v>903.06</v>
      </c>
      <c r="V67" s="230" t="str">
        <f t="shared" si="0"/>
        <v>OK</v>
      </c>
      <c r="W67" s="230" t="str">
        <f t="shared" si="1"/>
        <v>OK</v>
      </c>
      <c r="X67" s="230" t="str">
        <f t="shared" si="2"/>
        <v>OK</v>
      </c>
    </row>
    <row r="68" spans="2:24" ht="38.25" x14ac:dyDescent="0.2">
      <c r="B68" s="50" t="s">
        <v>92</v>
      </c>
      <c r="C68" s="35" t="s">
        <v>93</v>
      </c>
      <c r="D68" s="37" t="s">
        <v>26</v>
      </c>
      <c r="E68" s="90">
        <v>84.31</v>
      </c>
      <c r="F68" s="36">
        <v>959214</v>
      </c>
      <c r="G68" s="36">
        <f t="shared" si="5"/>
        <v>80871332</v>
      </c>
      <c r="H68" s="36"/>
      <c r="I68" s="32"/>
      <c r="J68" s="33"/>
      <c r="M68" s="172">
        <v>911253</v>
      </c>
      <c r="N68" s="171">
        <f t="shared" si="4"/>
        <v>76827740</v>
      </c>
      <c r="O68" s="240" t="str">
        <f t="shared" si="3"/>
        <v>OK</v>
      </c>
      <c r="P68" s="106"/>
      <c r="Q68" s="233" t="s">
        <v>92</v>
      </c>
      <c r="R68" s="194" t="s">
        <v>93</v>
      </c>
      <c r="S68" s="196" t="s">
        <v>26</v>
      </c>
      <c r="T68" s="195">
        <v>84.31</v>
      </c>
      <c r="V68" s="230" t="str">
        <f t="shared" si="0"/>
        <v>OK</v>
      </c>
      <c r="W68" s="230" t="str">
        <f t="shared" si="1"/>
        <v>OK</v>
      </c>
      <c r="X68" s="230" t="str">
        <f t="shared" si="2"/>
        <v>OK</v>
      </c>
    </row>
    <row r="69" spans="2:24" x14ac:dyDescent="0.2">
      <c r="B69" s="50" t="s">
        <v>94</v>
      </c>
      <c r="C69" s="35" t="s">
        <v>95</v>
      </c>
      <c r="D69" s="37" t="s">
        <v>26</v>
      </c>
      <c r="E69" s="90">
        <v>248.46</v>
      </c>
      <c r="F69" s="36">
        <v>921145</v>
      </c>
      <c r="G69" s="36">
        <f t="shared" si="5"/>
        <v>228867687</v>
      </c>
      <c r="H69" s="36"/>
      <c r="I69" s="32"/>
      <c r="J69" s="33"/>
      <c r="M69" s="172">
        <v>875088</v>
      </c>
      <c r="N69" s="171">
        <f t="shared" si="4"/>
        <v>217424364</v>
      </c>
      <c r="O69" s="240" t="str">
        <f t="shared" si="3"/>
        <v>OK</v>
      </c>
      <c r="P69" s="106"/>
      <c r="Q69" s="233" t="s">
        <v>94</v>
      </c>
      <c r="R69" s="194" t="s">
        <v>95</v>
      </c>
      <c r="S69" s="196" t="s">
        <v>26</v>
      </c>
      <c r="T69" s="195">
        <v>248.46</v>
      </c>
      <c r="V69" s="230" t="str">
        <f t="shared" si="0"/>
        <v>OK</v>
      </c>
      <c r="W69" s="230" t="str">
        <f t="shared" si="1"/>
        <v>OK</v>
      </c>
      <c r="X69" s="230" t="str">
        <f t="shared" si="2"/>
        <v>OK</v>
      </c>
    </row>
    <row r="70" spans="2:24" x14ac:dyDescent="0.2">
      <c r="B70" s="27" t="s">
        <v>96</v>
      </c>
      <c r="C70" s="28" t="s">
        <v>97</v>
      </c>
      <c r="D70" s="29"/>
      <c r="E70" s="90"/>
      <c r="F70" s="30"/>
      <c r="G70" s="36"/>
      <c r="H70" s="30">
        <f>+SUM(G71:G73)</f>
        <v>330945541</v>
      </c>
      <c r="I70" s="32"/>
      <c r="J70" s="33"/>
      <c r="M70" s="172">
        <v>0</v>
      </c>
      <c r="N70" s="171">
        <f t="shared" si="4"/>
        <v>0</v>
      </c>
      <c r="O70" s="240" t="str">
        <f t="shared" si="3"/>
        <v>OK</v>
      </c>
      <c r="P70" s="106"/>
      <c r="Q70" s="220" t="s">
        <v>96</v>
      </c>
      <c r="R70" s="191" t="s">
        <v>97</v>
      </c>
      <c r="S70" s="192"/>
      <c r="T70" s="195"/>
      <c r="V70" s="230" t="str">
        <f t="shared" si="0"/>
        <v>OK</v>
      </c>
      <c r="W70" s="230" t="str">
        <f t="shared" si="1"/>
        <v>OK</v>
      </c>
      <c r="X70" s="230" t="str">
        <f t="shared" si="2"/>
        <v>OK</v>
      </c>
    </row>
    <row r="71" spans="2:24" x14ac:dyDescent="0.2">
      <c r="B71" s="34" t="s">
        <v>98</v>
      </c>
      <c r="C71" s="35" t="s">
        <v>99</v>
      </c>
      <c r="D71" s="37" t="s">
        <v>26</v>
      </c>
      <c r="E71" s="90">
        <v>208.2</v>
      </c>
      <c r="F71" s="36">
        <v>902520</v>
      </c>
      <c r="G71" s="36">
        <f t="shared" si="5"/>
        <v>187904664</v>
      </c>
      <c r="H71" s="36"/>
      <c r="I71" s="32"/>
      <c r="J71" s="33"/>
      <c r="M71" s="172">
        <v>857394</v>
      </c>
      <c r="N71" s="171">
        <f t="shared" si="4"/>
        <v>178509431</v>
      </c>
      <c r="O71" s="240" t="str">
        <f t="shared" si="3"/>
        <v>OK</v>
      </c>
      <c r="P71" s="106"/>
      <c r="Q71" s="232" t="s">
        <v>98</v>
      </c>
      <c r="R71" s="194" t="s">
        <v>99</v>
      </c>
      <c r="S71" s="196" t="s">
        <v>26</v>
      </c>
      <c r="T71" s="195">
        <v>208.2</v>
      </c>
      <c r="V71" s="230" t="str">
        <f t="shared" si="0"/>
        <v>OK</v>
      </c>
      <c r="W71" s="230" t="str">
        <f t="shared" si="1"/>
        <v>OK</v>
      </c>
      <c r="X71" s="230" t="str">
        <f t="shared" si="2"/>
        <v>OK</v>
      </c>
    </row>
    <row r="72" spans="2:24" x14ac:dyDescent="0.2">
      <c r="B72" s="34" t="s">
        <v>100</v>
      </c>
      <c r="C72" s="35" t="s">
        <v>101</v>
      </c>
      <c r="D72" s="37" t="s">
        <v>26</v>
      </c>
      <c r="E72" s="90">
        <v>123.99</v>
      </c>
      <c r="F72" s="36">
        <v>922478</v>
      </c>
      <c r="G72" s="36">
        <f t="shared" si="5"/>
        <v>114378047</v>
      </c>
      <c r="H72" s="36"/>
      <c r="I72" s="32"/>
      <c r="J72" s="33"/>
      <c r="M72" s="172">
        <v>876354</v>
      </c>
      <c r="N72" s="171">
        <f t="shared" si="4"/>
        <v>108659132</v>
      </c>
      <c r="O72" s="240" t="str">
        <f t="shared" si="3"/>
        <v>OK</v>
      </c>
      <c r="P72" s="106"/>
      <c r="Q72" s="232" t="s">
        <v>100</v>
      </c>
      <c r="R72" s="194" t="s">
        <v>101</v>
      </c>
      <c r="S72" s="196" t="s">
        <v>26</v>
      </c>
      <c r="T72" s="195">
        <v>123.99</v>
      </c>
      <c r="V72" s="230" t="str">
        <f t="shared" si="0"/>
        <v>OK</v>
      </c>
      <c r="W72" s="230" t="str">
        <f t="shared" si="1"/>
        <v>OK</v>
      </c>
      <c r="X72" s="230" t="str">
        <f t="shared" si="2"/>
        <v>OK</v>
      </c>
    </row>
    <row r="73" spans="2:24" ht="25.5" x14ac:dyDescent="0.2">
      <c r="B73" s="34" t="s">
        <v>102</v>
      </c>
      <c r="C73" s="35" t="s">
        <v>103</v>
      </c>
      <c r="D73" s="37" t="s">
        <v>3</v>
      </c>
      <c r="E73" s="90">
        <v>4370</v>
      </c>
      <c r="F73" s="36">
        <v>6559</v>
      </c>
      <c r="G73" s="36">
        <f t="shared" si="5"/>
        <v>28662830</v>
      </c>
      <c r="H73" s="36"/>
      <c r="I73" s="32"/>
      <c r="J73" s="33"/>
      <c r="M73" s="172">
        <v>6231</v>
      </c>
      <c r="N73" s="171">
        <f t="shared" si="4"/>
        <v>27229470</v>
      </c>
      <c r="O73" s="240" t="str">
        <f t="shared" si="3"/>
        <v>OK</v>
      </c>
      <c r="P73" s="106"/>
      <c r="Q73" s="232" t="s">
        <v>102</v>
      </c>
      <c r="R73" s="194" t="s">
        <v>103</v>
      </c>
      <c r="S73" s="196" t="s">
        <v>3</v>
      </c>
      <c r="T73" s="195">
        <v>4370</v>
      </c>
      <c r="V73" s="230" t="str">
        <f t="shared" si="0"/>
        <v>OK</v>
      </c>
      <c r="W73" s="230" t="str">
        <f t="shared" si="1"/>
        <v>OK</v>
      </c>
      <c r="X73" s="230" t="str">
        <f t="shared" si="2"/>
        <v>OK</v>
      </c>
    </row>
    <row r="74" spans="2:24" x14ac:dyDescent="0.2">
      <c r="B74" s="27" t="s">
        <v>104</v>
      </c>
      <c r="C74" s="28" t="s">
        <v>105</v>
      </c>
      <c r="D74" s="29"/>
      <c r="E74" s="90"/>
      <c r="F74" s="36"/>
      <c r="G74" s="36"/>
      <c r="H74" s="30">
        <f>+SUM(G75:G77)</f>
        <v>5753968630</v>
      </c>
      <c r="I74" s="32"/>
      <c r="J74" s="33"/>
      <c r="M74" s="172">
        <v>0</v>
      </c>
      <c r="N74" s="171">
        <f t="shared" si="4"/>
        <v>0</v>
      </c>
      <c r="O74" s="240" t="str">
        <f t="shared" si="3"/>
        <v>OK</v>
      </c>
      <c r="P74" s="106"/>
      <c r="Q74" s="220" t="s">
        <v>104</v>
      </c>
      <c r="R74" s="191" t="s">
        <v>105</v>
      </c>
      <c r="S74" s="192"/>
      <c r="T74" s="195"/>
      <c r="V74" s="230" t="str">
        <f t="shared" si="0"/>
        <v>OK</v>
      </c>
      <c r="W74" s="230" t="str">
        <f t="shared" si="1"/>
        <v>OK</v>
      </c>
      <c r="X74" s="230" t="str">
        <f t="shared" si="2"/>
        <v>OK</v>
      </c>
    </row>
    <row r="75" spans="2:24" x14ac:dyDescent="0.2">
      <c r="B75" s="34" t="s">
        <v>106</v>
      </c>
      <c r="C75" s="35" t="s">
        <v>107</v>
      </c>
      <c r="D75" s="37" t="s">
        <v>7</v>
      </c>
      <c r="E75" s="90">
        <v>30107.924911136521</v>
      </c>
      <c r="F75" s="36">
        <v>186297</v>
      </c>
      <c r="G75" s="36">
        <f t="shared" si="5"/>
        <v>5609016087</v>
      </c>
      <c r="H75" s="36"/>
      <c r="I75" s="32"/>
      <c r="J75" s="33"/>
      <c r="M75" s="172">
        <v>176982</v>
      </c>
      <c r="N75" s="171">
        <f t="shared" si="4"/>
        <v>5328560767</v>
      </c>
      <c r="O75" s="240" t="str">
        <f t="shared" si="3"/>
        <v>OK</v>
      </c>
      <c r="P75" s="106"/>
      <c r="Q75" s="232" t="s">
        <v>106</v>
      </c>
      <c r="R75" s="194" t="s">
        <v>107</v>
      </c>
      <c r="S75" s="196" t="s">
        <v>7</v>
      </c>
      <c r="T75" s="195">
        <v>30107.924911136521</v>
      </c>
      <c r="V75" s="230" t="str">
        <f t="shared" si="0"/>
        <v>OK</v>
      </c>
      <c r="W75" s="230" t="str">
        <f t="shared" si="1"/>
        <v>OK</v>
      </c>
      <c r="X75" s="230" t="str">
        <f t="shared" si="2"/>
        <v>OK</v>
      </c>
    </row>
    <row r="76" spans="2:24" x14ac:dyDescent="0.2">
      <c r="B76" s="34" t="s">
        <v>108</v>
      </c>
      <c r="C76" s="35" t="s">
        <v>109</v>
      </c>
      <c r="D76" s="37" t="s">
        <v>7</v>
      </c>
      <c r="E76" s="90">
        <v>20.32</v>
      </c>
      <c r="F76" s="36">
        <v>141700</v>
      </c>
      <c r="G76" s="36">
        <f t="shared" si="5"/>
        <v>2879344</v>
      </c>
      <c r="H76" s="36"/>
      <c r="I76" s="32"/>
      <c r="J76" s="33"/>
      <c r="M76" s="172">
        <v>134615</v>
      </c>
      <c r="N76" s="171">
        <f t="shared" si="4"/>
        <v>2735377</v>
      </c>
      <c r="O76" s="240" t="str">
        <f t="shared" si="3"/>
        <v>OK</v>
      </c>
      <c r="P76" s="106"/>
      <c r="Q76" s="232" t="s">
        <v>108</v>
      </c>
      <c r="R76" s="194" t="s">
        <v>109</v>
      </c>
      <c r="S76" s="196" t="s">
        <v>7</v>
      </c>
      <c r="T76" s="195">
        <v>20.32</v>
      </c>
      <c r="V76" s="230" t="str">
        <f t="shared" si="0"/>
        <v>OK</v>
      </c>
      <c r="W76" s="230" t="str">
        <f t="shared" si="1"/>
        <v>OK</v>
      </c>
      <c r="X76" s="230" t="str">
        <f t="shared" si="2"/>
        <v>OK</v>
      </c>
    </row>
    <row r="77" spans="2:24" x14ac:dyDescent="0.2">
      <c r="B77" s="34" t="s">
        <v>110</v>
      </c>
      <c r="C77" s="51" t="s">
        <v>111</v>
      </c>
      <c r="D77" s="37" t="s">
        <v>7</v>
      </c>
      <c r="E77" s="90">
        <v>742.68</v>
      </c>
      <c r="F77" s="36">
        <v>191298</v>
      </c>
      <c r="G77" s="36">
        <f t="shared" ref="G77:G138" si="6">+ROUND(F77*E77,0)</f>
        <v>142073199</v>
      </c>
      <c r="H77" s="36"/>
      <c r="I77" s="32"/>
      <c r="J77" s="33"/>
      <c r="M77" s="172">
        <v>181733</v>
      </c>
      <c r="N77" s="171">
        <f t="shared" si="4"/>
        <v>134969464</v>
      </c>
      <c r="O77" s="240" t="str">
        <f t="shared" si="3"/>
        <v>OK</v>
      </c>
      <c r="P77" s="106"/>
      <c r="Q77" s="232" t="s">
        <v>110</v>
      </c>
      <c r="R77" s="209" t="s">
        <v>111</v>
      </c>
      <c r="S77" s="196" t="s">
        <v>7</v>
      </c>
      <c r="T77" s="195">
        <v>742.68</v>
      </c>
      <c r="V77" s="230" t="str">
        <f t="shared" si="0"/>
        <v>OK</v>
      </c>
      <c r="W77" s="230" t="str">
        <f t="shared" si="1"/>
        <v>OK</v>
      </c>
      <c r="X77" s="230" t="str">
        <f t="shared" si="2"/>
        <v>OK</v>
      </c>
    </row>
    <row r="78" spans="2:24" x14ac:dyDescent="0.2">
      <c r="B78" s="27" t="s">
        <v>112</v>
      </c>
      <c r="C78" s="28" t="s">
        <v>113</v>
      </c>
      <c r="D78" s="29"/>
      <c r="E78" s="90"/>
      <c r="F78" s="36"/>
      <c r="G78" s="36"/>
      <c r="H78" s="30">
        <f>+SUM(G79:G79)</f>
        <v>111156356</v>
      </c>
      <c r="I78" s="32"/>
      <c r="J78" s="33"/>
      <c r="M78" s="172">
        <v>0</v>
      </c>
      <c r="N78" s="171">
        <f t="shared" si="4"/>
        <v>0</v>
      </c>
      <c r="O78" s="240" t="str">
        <f t="shared" si="3"/>
        <v>OK</v>
      </c>
      <c r="P78" s="106"/>
      <c r="Q78" s="220" t="s">
        <v>112</v>
      </c>
      <c r="R78" s="191" t="s">
        <v>113</v>
      </c>
      <c r="S78" s="192"/>
      <c r="T78" s="195"/>
      <c r="V78" s="230" t="str">
        <f t="shared" ref="V78:V141" si="7">IF(R78=C78,"OK","ERROR")</f>
        <v>OK</v>
      </c>
      <c r="W78" s="230" t="str">
        <f t="shared" ref="W78:W141" si="8">IF(S78=D78,"OK","ERROR")</f>
        <v>OK</v>
      </c>
      <c r="X78" s="230" t="str">
        <f t="shared" ref="X78:X141" si="9">IF(T78=E78,"OK","ERROR")</f>
        <v>OK</v>
      </c>
    </row>
    <row r="79" spans="2:24" x14ac:dyDescent="0.2">
      <c r="B79" s="34" t="s">
        <v>114</v>
      </c>
      <c r="C79" s="35" t="s">
        <v>115</v>
      </c>
      <c r="D79" s="37" t="s">
        <v>26</v>
      </c>
      <c r="E79" s="90">
        <v>119.19</v>
      </c>
      <c r="F79" s="36">
        <v>932598</v>
      </c>
      <c r="G79" s="36">
        <f t="shared" si="6"/>
        <v>111156356</v>
      </c>
      <c r="H79" s="36"/>
      <c r="I79" s="32"/>
      <c r="J79" s="33"/>
      <c r="M79" s="172">
        <v>885968</v>
      </c>
      <c r="N79" s="171">
        <f t="shared" si="4"/>
        <v>105598526</v>
      </c>
      <c r="O79" s="240" t="str">
        <f t="shared" ref="O79:O142" si="10">IF(AND(M79&gt;=$F79*0.9,M79&lt;=$F79),"OK","ERROR Vr")</f>
        <v>OK</v>
      </c>
      <c r="P79" s="106"/>
      <c r="Q79" s="232" t="s">
        <v>114</v>
      </c>
      <c r="R79" s="194" t="s">
        <v>115</v>
      </c>
      <c r="S79" s="196" t="s">
        <v>26</v>
      </c>
      <c r="T79" s="195">
        <v>119.19</v>
      </c>
      <c r="V79" s="230" t="str">
        <f t="shared" si="7"/>
        <v>OK</v>
      </c>
      <c r="W79" s="230" t="str">
        <f t="shared" si="8"/>
        <v>OK</v>
      </c>
      <c r="X79" s="230" t="str">
        <f t="shared" si="9"/>
        <v>OK</v>
      </c>
    </row>
    <row r="80" spans="2:24" x14ac:dyDescent="0.2">
      <c r="B80" s="27" t="s">
        <v>116</v>
      </c>
      <c r="C80" s="28" t="s">
        <v>117</v>
      </c>
      <c r="D80" s="29"/>
      <c r="E80" s="90"/>
      <c r="F80" s="36"/>
      <c r="G80" s="36"/>
      <c r="H80" s="30">
        <f>+SUM(G81:G82)</f>
        <v>2335640522</v>
      </c>
      <c r="I80" s="32"/>
      <c r="J80" s="33"/>
      <c r="M80" s="172">
        <v>0</v>
      </c>
      <c r="N80" s="171">
        <f t="shared" ref="N80:N143" si="11">ROUND($E80*M80,0)</f>
        <v>0</v>
      </c>
      <c r="O80" s="240" t="str">
        <f t="shared" si="10"/>
        <v>OK</v>
      </c>
      <c r="P80" s="106"/>
      <c r="Q80" s="220" t="s">
        <v>116</v>
      </c>
      <c r="R80" s="191" t="s">
        <v>117</v>
      </c>
      <c r="S80" s="192"/>
      <c r="T80" s="195"/>
      <c r="V80" s="230" t="str">
        <f t="shared" si="7"/>
        <v>OK</v>
      </c>
      <c r="W80" s="230" t="str">
        <f t="shared" si="8"/>
        <v>OK</v>
      </c>
      <c r="X80" s="230" t="str">
        <f t="shared" si="9"/>
        <v>OK</v>
      </c>
    </row>
    <row r="81" spans="2:24" x14ac:dyDescent="0.2">
      <c r="B81" s="34" t="s">
        <v>118</v>
      </c>
      <c r="C81" s="35" t="s">
        <v>59</v>
      </c>
      <c r="D81" s="37" t="s">
        <v>60</v>
      </c>
      <c r="E81" s="90">
        <v>540324.44999999995</v>
      </c>
      <c r="F81" s="36">
        <v>4093</v>
      </c>
      <c r="G81" s="36">
        <f t="shared" si="6"/>
        <v>2211547974</v>
      </c>
      <c r="H81" s="36"/>
      <c r="I81" s="32"/>
      <c r="J81" s="33"/>
      <c r="M81" s="172">
        <v>3888</v>
      </c>
      <c r="N81" s="171">
        <f t="shared" si="11"/>
        <v>2100781462</v>
      </c>
      <c r="O81" s="240" t="str">
        <f t="shared" si="10"/>
        <v>OK</v>
      </c>
      <c r="P81" s="106"/>
      <c r="Q81" s="232" t="s">
        <v>118</v>
      </c>
      <c r="R81" s="194" t="s">
        <v>59</v>
      </c>
      <c r="S81" s="196" t="s">
        <v>60</v>
      </c>
      <c r="T81" s="195">
        <v>540324.44999999995</v>
      </c>
      <c r="V81" s="230" t="str">
        <f t="shared" si="7"/>
        <v>OK</v>
      </c>
      <c r="W81" s="230" t="str">
        <f t="shared" si="8"/>
        <v>OK</v>
      </c>
      <c r="X81" s="230" t="str">
        <f t="shared" si="9"/>
        <v>OK</v>
      </c>
    </row>
    <row r="82" spans="2:24" x14ac:dyDescent="0.2">
      <c r="B82" s="34" t="s">
        <v>119</v>
      </c>
      <c r="C82" s="35" t="s">
        <v>120</v>
      </c>
      <c r="D82" s="37" t="s">
        <v>60</v>
      </c>
      <c r="E82" s="90">
        <v>29602.23</v>
      </c>
      <c r="F82" s="36">
        <v>4192</v>
      </c>
      <c r="G82" s="36">
        <f t="shared" si="6"/>
        <v>124092548</v>
      </c>
      <c r="H82" s="36"/>
      <c r="I82" s="32"/>
      <c r="J82" s="33"/>
      <c r="M82" s="172">
        <v>3982</v>
      </c>
      <c r="N82" s="171">
        <f t="shared" si="11"/>
        <v>117876080</v>
      </c>
      <c r="O82" s="240" t="str">
        <f t="shared" si="10"/>
        <v>OK</v>
      </c>
      <c r="P82" s="106"/>
      <c r="Q82" s="232" t="s">
        <v>119</v>
      </c>
      <c r="R82" s="194" t="s">
        <v>120</v>
      </c>
      <c r="S82" s="196" t="s">
        <v>60</v>
      </c>
      <c r="T82" s="195">
        <v>29602.23</v>
      </c>
      <c r="V82" s="230" t="str">
        <f t="shared" si="7"/>
        <v>OK</v>
      </c>
      <c r="W82" s="230" t="str">
        <f t="shared" si="8"/>
        <v>OK</v>
      </c>
      <c r="X82" s="230" t="str">
        <f t="shared" si="9"/>
        <v>OK</v>
      </c>
    </row>
    <row r="83" spans="2:24" x14ac:dyDescent="0.2">
      <c r="B83" s="40">
        <v>5</v>
      </c>
      <c r="C83" s="47" t="s">
        <v>121</v>
      </c>
      <c r="D83" s="48"/>
      <c r="E83" s="93"/>
      <c r="F83" s="48"/>
      <c r="G83" s="48"/>
      <c r="H83" s="43"/>
      <c r="I83" s="44">
        <f>SUM(H84:H88)</f>
        <v>513285239</v>
      </c>
      <c r="J83" s="26"/>
      <c r="K83" s="7">
        <f>+I83/$I$838</f>
        <v>1.9477471401266835E-2</v>
      </c>
      <c r="M83" s="172">
        <v>0</v>
      </c>
      <c r="N83" s="171">
        <f t="shared" si="11"/>
        <v>0</v>
      </c>
      <c r="O83" s="240" t="str">
        <f t="shared" si="10"/>
        <v>OK</v>
      </c>
      <c r="P83" s="106"/>
      <c r="Q83" s="231">
        <v>5</v>
      </c>
      <c r="R83" s="205" t="s">
        <v>121</v>
      </c>
      <c r="S83" s="206"/>
      <c r="T83" s="207"/>
      <c r="V83" s="230" t="str">
        <f t="shared" si="7"/>
        <v>OK</v>
      </c>
      <c r="W83" s="230" t="str">
        <f t="shared" si="8"/>
        <v>OK</v>
      </c>
      <c r="X83" s="230" t="str">
        <f t="shared" si="9"/>
        <v>OK</v>
      </c>
    </row>
    <row r="84" spans="2:24" x14ac:dyDescent="0.2">
      <c r="B84" s="27">
        <v>5.0999999999999996</v>
      </c>
      <c r="C84" s="28" t="s">
        <v>122</v>
      </c>
      <c r="D84" s="37"/>
      <c r="E84" s="94"/>
      <c r="F84" s="36"/>
      <c r="G84" s="36"/>
      <c r="H84" s="30">
        <f>+SUM(G85:G88)</f>
        <v>513285239</v>
      </c>
      <c r="I84" s="52"/>
      <c r="J84" s="26"/>
      <c r="M84" s="172">
        <v>0</v>
      </c>
      <c r="N84" s="171">
        <f t="shared" si="11"/>
        <v>0</v>
      </c>
      <c r="O84" s="240" t="str">
        <f t="shared" si="10"/>
        <v>OK</v>
      </c>
      <c r="P84" s="106"/>
      <c r="Q84" s="220">
        <v>5.0999999999999996</v>
      </c>
      <c r="R84" s="191" t="s">
        <v>122</v>
      </c>
      <c r="S84" s="196"/>
      <c r="T84" s="210"/>
      <c r="V84" s="230" t="str">
        <f t="shared" si="7"/>
        <v>OK</v>
      </c>
      <c r="W84" s="230" t="str">
        <f t="shared" si="8"/>
        <v>OK</v>
      </c>
      <c r="X84" s="230" t="str">
        <f t="shared" si="9"/>
        <v>OK</v>
      </c>
    </row>
    <row r="85" spans="2:24" x14ac:dyDescent="0.2">
      <c r="B85" s="34" t="s">
        <v>123</v>
      </c>
      <c r="C85" s="39" t="s">
        <v>124</v>
      </c>
      <c r="D85" s="37" t="s">
        <v>7</v>
      </c>
      <c r="E85" s="90">
        <v>2501.54</v>
      </c>
      <c r="F85" s="36">
        <v>85203</v>
      </c>
      <c r="G85" s="36">
        <f t="shared" si="6"/>
        <v>213138713</v>
      </c>
      <c r="H85" s="36"/>
      <c r="I85" s="52"/>
      <c r="J85" s="26"/>
      <c r="M85" s="172">
        <v>80943</v>
      </c>
      <c r="N85" s="171">
        <f t="shared" si="11"/>
        <v>202482152</v>
      </c>
      <c r="O85" s="240" t="str">
        <f t="shared" si="10"/>
        <v>OK</v>
      </c>
      <c r="P85" s="106"/>
      <c r="Q85" s="232" t="s">
        <v>123</v>
      </c>
      <c r="R85" s="199" t="s">
        <v>124</v>
      </c>
      <c r="S85" s="196" t="s">
        <v>7</v>
      </c>
      <c r="T85" s="195">
        <v>2501.54</v>
      </c>
      <c r="V85" s="230" t="str">
        <f t="shared" si="7"/>
        <v>OK</v>
      </c>
      <c r="W85" s="230" t="str">
        <f t="shared" si="8"/>
        <v>OK</v>
      </c>
      <c r="X85" s="230" t="str">
        <f t="shared" si="9"/>
        <v>OK</v>
      </c>
    </row>
    <row r="86" spans="2:24" x14ac:dyDescent="0.2">
      <c r="B86" s="34" t="s">
        <v>125</v>
      </c>
      <c r="C86" s="35" t="s">
        <v>126</v>
      </c>
      <c r="D86" s="29" t="s">
        <v>3</v>
      </c>
      <c r="E86" s="90">
        <f>54751.0641610738+4.24832214765101-8.49664429530201</f>
        <v>54746.815838926152</v>
      </c>
      <c r="F86" s="36">
        <v>298</v>
      </c>
      <c r="G86" s="36">
        <f t="shared" si="6"/>
        <v>16314551</v>
      </c>
      <c r="H86" s="36"/>
      <c r="I86" s="52"/>
      <c r="J86" s="26"/>
      <c r="M86" s="172">
        <v>283</v>
      </c>
      <c r="N86" s="171">
        <f t="shared" si="11"/>
        <v>15493349</v>
      </c>
      <c r="O86" s="240" t="str">
        <f t="shared" si="10"/>
        <v>OK</v>
      </c>
      <c r="P86" s="106"/>
      <c r="Q86" s="232" t="s">
        <v>125</v>
      </c>
      <c r="R86" s="194" t="s">
        <v>126</v>
      </c>
      <c r="S86" s="192" t="s">
        <v>3</v>
      </c>
      <c r="T86" s="195">
        <v>54746.815838926152</v>
      </c>
      <c r="V86" s="230" t="str">
        <f t="shared" si="7"/>
        <v>OK</v>
      </c>
      <c r="W86" s="230" t="str">
        <f t="shared" si="8"/>
        <v>OK</v>
      </c>
      <c r="X86" s="230" t="str">
        <f t="shared" si="9"/>
        <v>OK</v>
      </c>
    </row>
    <row r="87" spans="2:24" x14ac:dyDescent="0.2">
      <c r="B87" s="34" t="s">
        <v>127</v>
      </c>
      <c r="C87" s="35" t="s">
        <v>128</v>
      </c>
      <c r="D87" s="37" t="s">
        <v>7</v>
      </c>
      <c r="E87" s="90">
        <v>9291.7199999999993</v>
      </c>
      <c r="F87" s="36">
        <v>30515</v>
      </c>
      <c r="G87" s="36">
        <f t="shared" si="6"/>
        <v>283536836</v>
      </c>
      <c r="H87" s="36"/>
      <c r="I87" s="52"/>
      <c r="J87" s="26"/>
      <c r="M87" s="172">
        <v>28989</v>
      </c>
      <c r="N87" s="171">
        <f t="shared" si="11"/>
        <v>269357671</v>
      </c>
      <c r="O87" s="240" t="str">
        <f t="shared" si="10"/>
        <v>OK</v>
      </c>
      <c r="P87" s="106"/>
      <c r="Q87" s="232" t="s">
        <v>127</v>
      </c>
      <c r="R87" s="194" t="s">
        <v>128</v>
      </c>
      <c r="S87" s="196" t="s">
        <v>7</v>
      </c>
      <c r="T87" s="195">
        <v>9291.7199999999993</v>
      </c>
      <c r="V87" s="230" t="str">
        <f t="shared" si="7"/>
        <v>OK</v>
      </c>
      <c r="W87" s="230" t="str">
        <f t="shared" si="8"/>
        <v>OK</v>
      </c>
      <c r="X87" s="230" t="str">
        <f t="shared" si="9"/>
        <v>OK</v>
      </c>
    </row>
    <row r="88" spans="2:24" ht="25.5" x14ac:dyDescent="0.2">
      <c r="B88" s="34" t="s">
        <v>129</v>
      </c>
      <c r="C88" s="39" t="str">
        <f>+UPPER("Dilatación espesor 3 cms, con Icopor + sikaflex o similar")</f>
        <v>DILATACIÓN ESPESOR 3 CMS, CON ICOPOR + SIKAFLEX O SIMILAR</v>
      </c>
      <c r="D88" s="53" t="s">
        <v>8</v>
      </c>
      <c r="E88" s="90">
        <v>61.59</v>
      </c>
      <c r="F88" s="36">
        <v>4792</v>
      </c>
      <c r="G88" s="36">
        <f>+ROUND(F88*E88,0)</f>
        <v>295139</v>
      </c>
      <c r="H88" s="36"/>
      <c r="I88" s="52"/>
      <c r="J88" s="26"/>
      <c r="M88" s="172">
        <v>4552</v>
      </c>
      <c r="N88" s="171">
        <f t="shared" si="11"/>
        <v>280358</v>
      </c>
      <c r="O88" s="240" t="str">
        <f t="shared" si="10"/>
        <v>OK</v>
      </c>
      <c r="P88" s="106"/>
      <c r="Q88" s="232" t="s">
        <v>129</v>
      </c>
      <c r="R88" s="199" t="s">
        <v>1651</v>
      </c>
      <c r="S88" s="211" t="s">
        <v>8</v>
      </c>
      <c r="T88" s="195">
        <v>61.59</v>
      </c>
      <c r="V88" s="230" t="str">
        <f t="shared" si="7"/>
        <v>OK</v>
      </c>
      <c r="W88" s="230" t="str">
        <f t="shared" si="8"/>
        <v>OK</v>
      </c>
      <c r="X88" s="230" t="str">
        <f t="shared" si="9"/>
        <v>OK</v>
      </c>
    </row>
    <row r="89" spans="2:24" x14ac:dyDescent="0.2">
      <c r="B89" s="40">
        <v>6</v>
      </c>
      <c r="C89" s="47" t="s">
        <v>130</v>
      </c>
      <c r="D89" s="54"/>
      <c r="E89" s="95"/>
      <c r="F89" s="54"/>
      <c r="G89" s="54"/>
      <c r="H89" s="43"/>
      <c r="I89" s="44">
        <f>SUM(H90:H146)</f>
        <v>890249321</v>
      </c>
      <c r="J89" s="26"/>
      <c r="K89" s="7">
        <f>+I89/$I$838</f>
        <v>3.3782007297846181E-2</v>
      </c>
      <c r="M89" s="172">
        <v>0</v>
      </c>
      <c r="N89" s="171">
        <f t="shared" si="11"/>
        <v>0</v>
      </c>
      <c r="O89" s="240" t="str">
        <f t="shared" si="10"/>
        <v>OK</v>
      </c>
      <c r="P89" s="106"/>
      <c r="Q89" s="231">
        <v>6</v>
      </c>
      <c r="R89" s="205" t="s">
        <v>130</v>
      </c>
      <c r="S89" s="212"/>
      <c r="T89" s="213"/>
      <c r="V89" s="230" t="str">
        <f t="shared" si="7"/>
        <v>OK</v>
      </c>
      <c r="W89" s="230" t="str">
        <f t="shared" si="8"/>
        <v>OK</v>
      </c>
      <c r="X89" s="230" t="str">
        <f t="shared" si="9"/>
        <v>OK</v>
      </c>
    </row>
    <row r="90" spans="2:24" x14ac:dyDescent="0.2">
      <c r="B90" s="27" t="s">
        <v>131</v>
      </c>
      <c r="C90" s="28" t="s">
        <v>132</v>
      </c>
      <c r="D90" s="29"/>
      <c r="E90" s="89"/>
      <c r="F90" s="36"/>
      <c r="G90" s="36"/>
      <c r="H90" s="30">
        <f>+SUM(G91:G93)</f>
        <v>31726958</v>
      </c>
      <c r="I90" s="32"/>
      <c r="J90" s="33"/>
      <c r="M90" s="172">
        <v>0</v>
      </c>
      <c r="N90" s="171">
        <f t="shared" si="11"/>
        <v>0</v>
      </c>
      <c r="O90" s="240" t="str">
        <f t="shared" si="10"/>
        <v>OK</v>
      </c>
      <c r="P90" s="106"/>
      <c r="Q90" s="220" t="s">
        <v>131</v>
      </c>
      <c r="R90" s="191" t="s">
        <v>132</v>
      </c>
      <c r="S90" s="192"/>
      <c r="T90" s="193"/>
      <c r="V90" s="230" t="str">
        <f t="shared" si="7"/>
        <v>OK</v>
      </c>
      <c r="W90" s="230" t="str">
        <f t="shared" si="8"/>
        <v>OK</v>
      </c>
      <c r="X90" s="230" t="str">
        <f t="shared" si="9"/>
        <v>OK</v>
      </c>
    </row>
    <row r="91" spans="2:24" ht="25.5" x14ac:dyDescent="0.2">
      <c r="B91" s="34" t="s">
        <v>133</v>
      </c>
      <c r="C91" s="55" t="s">
        <v>134</v>
      </c>
      <c r="D91" s="53" t="s">
        <v>8</v>
      </c>
      <c r="E91" s="90">
        <v>61.59</v>
      </c>
      <c r="F91" s="36">
        <v>27552</v>
      </c>
      <c r="G91" s="36">
        <f t="shared" si="6"/>
        <v>1696928</v>
      </c>
      <c r="H91" s="8"/>
      <c r="I91" s="32"/>
      <c r="J91" s="33"/>
      <c r="M91" s="172">
        <v>26174</v>
      </c>
      <c r="N91" s="171">
        <f t="shared" si="11"/>
        <v>1612057</v>
      </c>
      <c r="O91" s="240" t="str">
        <f t="shared" si="10"/>
        <v>OK</v>
      </c>
      <c r="P91" s="106"/>
      <c r="Q91" s="232" t="s">
        <v>133</v>
      </c>
      <c r="R91" s="214" t="s">
        <v>134</v>
      </c>
      <c r="S91" s="211" t="s">
        <v>8</v>
      </c>
      <c r="T91" s="195">
        <v>61.59</v>
      </c>
      <c r="V91" s="230" t="str">
        <f t="shared" si="7"/>
        <v>OK</v>
      </c>
      <c r="W91" s="230" t="str">
        <f t="shared" si="8"/>
        <v>OK</v>
      </c>
      <c r="X91" s="230" t="str">
        <f t="shared" si="9"/>
        <v>OK</v>
      </c>
    </row>
    <row r="92" spans="2:24" ht="38.25" x14ac:dyDescent="0.2">
      <c r="B92" s="34" t="s">
        <v>135</v>
      </c>
      <c r="C92" s="55" t="s">
        <v>136</v>
      </c>
      <c r="D92" s="53" t="s">
        <v>8</v>
      </c>
      <c r="E92" s="90">
        <v>61.59</v>
      </c>
      <c r="F92" s="36">
        <v>34974</v>
      </c>
      <c r="G92" s="36">
        <f t="shared" si="6"/>
        <v>2154049</v>
      </c>
      <c r="H92" s="8"/>
      <c r="I92" s="32"/>
      <c r="J92" s="33"/>
      <c r="M92" s="172">
        <v>33225</v>
      </c>
      <c r="N92" s="171">
        <f t="shared" si="11"/>
        <v>2046328</v>
      </c>
      <c r="O92" s="240" t="str">
        <f t="shared" si="10"/>
        <v>OK</v>
      </c>
      <c r="P92" s="106"/>
      <c r="Q92" s="232" t="s">
        <v>135</v>
      </c>
      <c r="R92" s="214" t="s">
        <v>136</v>
      </c>
      <c r="S92" s="211" t="s">
        <v>8</v>
      </c>
      <c r="T92" s="195">
        <v>61.59</v>
      </c>
      <c r="V92" s="230" t="str">
        <f t="shared" si="7"/>
        <v>OK</v>
      </c>
      <c r="W92" s="230" t="str">
        <f t="shared" si="8"/>
        <v>OK</v>
      </c>
      <c r="X92" s="230" t="str">
        <f t="shared" si="9"/>
        <v>OK</v>
      </c>
    </row>
    <row r="93" spans="2:24" ht="25.5" x14ac:dyDescent="0.2">
      <c r="B93" s="34" t="s">
        <v>137</v>
      </c>
      <c r="C93" s="55" t="s">
        <v>138</v>
      </c>
      <c r="D93" s="53" t="s">
        <v>8</v>
      </c>
      <c r="E93" s="90">
        <v>499.91</v>
      </c>
      <c r="F93" s="36">
        <v>55762</v>
      </c>
      <c r="G93" s="36">
        <f t="shared" si="6"/>
        <v>27875981</v>
      </c>
      <c r="H93" s="8"/>
      <c r="I93" s="32"/>
      <c r="J93" s="33"/>
      <c r="M93" s="172">
        <v>52974</v>
      </c>
      <c r="N93" s="171">
        <f t="shared" si="11"/>
        <v>26482232</v>
      </c>
      <c r="O93" s="240" t="str">
        <f t="shared" si="10"/>
        <v>OK</v>
      </c>
      <c r="P93" s="106"/>
      <c r="Q93" s="232" t="s">
        <v>137</v>
      </c>
      <c r="R93" s="214" t="s">
        <v>138</v>
      </c>
      <c r="S93" s="211" t="s">
        <v>8</v>
      </c>
      <c r="T93" s="195">
        <v>499.91</v>
      </c>
      <c r="V93" s="230" t="str">
        <f t="shared" si="7"/>
        <v>OK</v>
      </c>
      <c r="W93" s="230" t="str">
        <f t="shared" si="8"/>
        <v>OK</v>
      </c>
      <c r="X93" s="230" t="str">
        <f t="shared" si="9"/>
        <v>OK</v>
      </c>
    </row>
    <row r="94" spans="2:24" ht="114.75" x14ac:dyDescent="0.2">
      <c r="B94" s="27">
        <v>6.2</v>
      </c>
      <c r="C94" s="28" t="s">
        <v>139</v>
      </c>
      <c r="D94" s="38"/>
      <c r="E94" s="90"/>
      <c r="F94" s="36"/>
      <c r="G94" s="36"/>
      <c r="H94" s="30">
        <f>+SUM(G95:G146)</f>
        <v>858522363</v>
      </c>
      <c r="I94" s="32"/>
      <c r="J94" s="33"/>
      <c r="M94" s="172">
        <v>0</v>
      </c>
      <c r="N94" s="171">
        <f t="shared" si="11"/>
        <v>0</v>
      </c>
      <c r="O94" s="240" t="str">
        <f t="shared" si="10"/>
        <v>OK</v>
      </c>
      <c r="P94" s="106"/>
      <c r="Q94" s="220">
        <v>6.2</v>
      </c>
      <c r="R94" s="191" t="s">
        <v>139</v>
      </c>
      <c r="S94" s="197"/>
      <c r="T94" s="195"/>
      <c r="V94" s="230" t="str">
        <f t="shared" si="7"/>
        <v>OK</v>
      </c>
      <c r="W94" s="230" t="str">
        <f t="shared" si="8"/>
        <v>OK</v>
      </c>
      <c r="X94" s="230" t="str">
        <f t="shared" si="9"/>
        <v>OK</v>
      </c>
    </row>
    <row r="95" spans="2:24" x14ac:dyDescent="0.2">
      <c r="B95" s="34" t="s">
        <v>140</v>
      </c>
      <c r="C95" s="35" t="s">
        <v>141</v>
      </c>
      <c r="D95" s="37" t="s">
        <v>3</v>
      </c>
      <c r="E95" s="90">
        <v>80</v>
      </c>
      <c r="F95" s="36">
        <v>2930972</v>
      </c>
      <c r="G95" s="36">
        <f t="shared" si="6"/>
        <v>234477760</v>
      </c>
      <c r="H95" s="36"/>
      <c r="I95" s="32"/>
      <c r="J95" s="33"/>
      <c r="M95" s="172">
        <v>2784423</v>
      </c>
      <c r="N95" s="171">
        <f t="shared" si="11"/>
        <v>222753840</v>
      </c>
      <c r="O95" s="240" t="str">
        <f t="shared" si="10"/>
        <v>OK</v>
      </c>
      <c r="P95" s="106"/>
      <c r="Q95" s="232" t="s">
        <v>140</v>
      </c>
      <c r="R95" s="194" t="s">
        <v>141</v>
      </c>
      <c r="S95" s="196" t="s">
        <v>3</v>
      </c>
      <c r="T95" s="195">
        <v>80</v>
      </c>
      <c r="V95" s="230" t="str">
        <f t="shared" si="7"/>
        <v>OK</v>
      </c>
      <c r="W95" s="230" t="str">
        <f t="shared" si="8"/>
        <v>OK</v>
      </c>
      <c r="X95" s="230" t="str">
        <f t="shared" si="9"/>
        <v>OK</v>
      </c>
    </row>
    <row r="96" spans="2:24" x14ac:dyDescent="0.2">
      <c r="B96" s="34" t="s">
        <v>142</v>
      </c>
      <c r="C96" s="35" t="s">
        <v>143</v>
      </c>
      <c r="D96" s="37" t="s">
        <v>3</v>
      </c>
      <c r="E96" s="90">
        <v>24</v>
      </c>
      <c r="F96" s="36">
        <v>2930972</v>
      </c>
      <c r="G96" s="36">
        <f t="shared" si="6"/>
        <v>70343328</v>
      </c>
      <c r="H96" s="36"/>
      <c r="I96" s="32"/>
      <c r="J96" s="33"/>
      <c r="M96" s="172">
        <v>2784423</v>
      </c>
      <c r="N96" s="171">
        <f t="shared" si="11"/>
        <v>66826152</v>
      </c>
      <c r="O96" s="240" t="str">
        <f t="shared" si="10"/>
        <v>OK</v>
      </c>
      <c r="P96" s="106"/>
      <c r="Q96" s="232" t="s">
        <v>142</v>
      </c>
      <c r="R96" s="194" t="s">
        <v>143</v>
      </c>
      <c r="S96" s="196" t="s">
        <v>3</v>
      </c>
      <c r="T96" s="195">
        <v>24</v>
      </c>
      <c r="V96" s="230" t="str">
        <f t="shared" si="7"/>
        <v>OK</v>
      </c>
      <c r="W96" s="230" t="str">
        <f t="shared" si="8"/>
        <v>OK</v>
      </c>
      <c r="X96" s="230" t="str">
        <f t="shared" si="9"/>
        <v>OK</v>
      </c>
    </row>
    <row r="97" spans="2:24" x14ac:dyDescent="0.2">
      <c r="B97" s="34" t="s">
        <v>144</v>
      </c>
      <c r="C97" s="35" t="s">
        <v>145</v>
      </c>
      <c r="D97" s="37" t="s">
        <v>3</v>
      </c>
      <c r="E97" s="90">
        <v>31</v>
      </c>
      <c r="F97" s="36">
        <v>625274</v>
      </c>
      <c r="G97" s="36">
        <f t="shared" si="6"/>
        <v>19383494</v>
      </c>
      <c r="H97" s="36"/>
      <c r="I97" s="32"/>
      <c r="J97" s="33"/>
      <c r="M97" s="172">
        <v>594010</v>
      </c>
      <c r="N97" s="171">
        <f t="shared" si="11"/>
        <v>18414310</v>
      </c>
      <c r="O97" s="240" t="str">
        <f t="shared" si="10"/>
        <v>OK</v>
      </c>
      <c r="P97" s="106"/>
      <c r="Q97" s="232" t="s">
        <v>144</v>
      </c>
      <c r="R97" s="194" t="s">
        <v>145</v>
      </c>
      <c r="S97" s="196" t="s">
        <v>3</v>
      </c>
      <c r="T97" s="195">
        <v>31</v>
      </c>
      <c r="V97" s="230" t="str">
        <f t="shared" si="7"/>
        <v>OK</v>
      </c>
      <c r="W97" s="230" t="str">
        <f t="shared" si="8"/>
        <v>OK</v>
      </c>
      <c r="X97" s="230" t="str">
        <f t="shared" si="9"/>
        <v>OK</v>
      </c>
    </row>
    <row r="98" spans="2:24" x14ac:dyDescent="0.2">
      <c r="B98" s="34" t="s">
        <v>146</v>
      </c>
      <c r="C98" s="35" t="s">
        <v>147</v>
      </c>
      <c r="D98" s="37" t="s">
        <v>3</v>
      </c>
      <c r="E98" s="90">
        <v>2</v>
      </c>
      <c r="F98" s="36">
        <v>2930972</v>
      </c>
      <c r="G98" s="36">
        <f t="shared" si="6"/>
        <v>5861944</v>
      </c>
      <c r="H98" s="36"/>
      <c r="I98" s="32"/>
      <c r="J98" s="33"/>
      <c r="M98" s="172">
        <v>2784423</v>
      </c>
      <c r="N98" s="171">
        <f t="shared" si="11"/>
        <v>5568846</v>
      </c>
      <c r="O98" s="240" t="str">
        <f t="shared" si="10"/>
        <v>OK</v>
      </c>
      <c r="P98" s="106"/>
      <c r="Q98" s="232" t="s">
        <v>146</v>
      </c>
      <c r="R98" s="194" t="s">
        <v>147</v>
      </c>
      <c r="S98" s="196" t="s">
        <v>3</v>
      </c>
      <c r="T98" s="195">
        <v>2</v>
      </c>
      <c r="V98" s="230" t="str">
        <f t="shared" si="7"/>
        <v>OK</v>
      </c>
      <c r="W98" s="230" t="str">
        <f t="shared" si="8"/>
        <v>OK</v>
      </c>
      <c r="X98" s="230" t="str">
        <f t="shared" si="9"/>
        <v>OK</v>
      </c>
    </row>
    <row r="99" spans="2:24" x14ac:dyDescent="0.2">
      <c r="B99" s="34" t="s">
        <v>148</v>
      </c>
      <c r="C99" s="35" t="s">
        <v>149</v>
      </c>
      <c r="D99" s="37" t="s">
        <v>3</v>
      </c>
      <c r="E99" s="90">
        <v>45</v>
      </c>
      <c r="F99" s="36">
        <v>2774653</v>
      </c>
      <c r="G99" s="36">
        <f t="shared" si="6"/>
        <v>124859385</v>
      </c>
      <c r="H99" s="36"/>
      <c r="I99" s="32"/>
      <c r="J99" s="33"/>
      <c r="M99" s="172">
        <v>2635920</v>
      </c>
      <c r="N99" s="171">
        <f t="shared" si="11"/>
        <v>118616400</v>
      </c>
      <c r="O99" s="240" t="str">
        <f t="shared" si="10"/>
        <v>OK</v>
      </c>
      <c r="P99" s="106"/>
      <c r="Q99" s="232" t="s">
        <v>148</v>
      </c>
      <c r="R99" s="194" t="s">
        <v>149</v>
      </c>
      <c r="S99" s="196" t="s">
        <v>3</v>
      </c>
      <c r="T99" s="195">
        <v>45</v>
      </c>
      <c r="V99" s="230" t="str">
        <f t="shared" si="7"/>
        <v>OK</v>
      </c>
      <c r="W99" s="230" t="str">
        <f t="shared" si="8"/>
        <v>OK</v>
      </c>
      <c r="X99" s="230" t="str">
        <f t="shared" si="9"/>
        <v>OK</v>
      </c>
    </row>
    <row r="100" spans="2:24" x14ac:dyDescent="0.2">
      <c r="B100" s="34" t="s">
        <v>150</v>
      </c>
      <c r="C100" s="35" t="s">
        <v>151</v>
      </c>
      <c r="D100" s="37" t="s">
        <v>3</v>
      </c>
      <c r="E100" s="90">
        <v>13</v>
      </c>
      <c r="F100" s="36">
        <v>2930972</v>
      </c>
      <c r="G100" s="36">
        <f t="shared" si="6"/>
        <v>38102636</v>
      </c>
      <c r="H100" s="36"/>
      <c r="I100" s="32"/>
      <c r="J100" s="33"/>
      <c r="M100" s="172">
        <v>2784423</v>
      </c>
      <c r="N100" s="171">
        <f t="shared" si="11"/>
        <v>36197499</v>
      </c>
      <c r="O100" s="240" t="str">
        <f t="shared" si="10"/>
        <v>OK</v>
      </c>
      <c r="P100" s="106"/>
      <c r="Q100" s="232" t="s">
        <v>150</v>
      </c>
      <c r="R100" s="194" t="s">
        <v>151</v>
      </c>
      <c r="S100" s="196" t="s">
        <v>3</v>
      </c>
      <c r="T100" s="195">
        <v>13</v>
      </c>
      <c r="V100" s="230" t="str">
        <f t="shared" si="7"/>
        <v>OK</v>
      </c>
      <c r="W100" s="230" t="str">
        <f t="shared" si="8"/>
        <v>OK</v>
      </c>
      <c r="X100" s="230" t="str">
        <f t="shared" si="9"/>
        <v>OK</v>
      </c>
    </row>
    <row r="101" spans="2:24" x14ac:dyDescent="0.2">
      <c r="B101" s="34" t="s">
        <v>152</v>
      </c>
      <c r="C101" s="35" t="s">
        <v>153</v>
      </c>
      <c r="D101" s="37" t="s">
        <v>3</v>
      </c>
      <c r="E101" s="90">
        <v>23</v>
      </c>
      <c r="F101" s="36">
        <v>2188459</v>
      </c>
      <c r="G101" s="36">
        <f t="shared" si="6"/>
        <v>50334557</v>
      </c>
      <c r="H101" s="36"/>
      <c r="I101" s="32"/>
      <c r="J101" s="33"/>
      <c r="M101" s="172">
        <v>2079036</v>
      </c>
      <c r="N101" s="171">
        <f t="shared" si="11"/>
        <v>47817828</v>
      </c>
      <c r="O101" s="240" t="str">
        <f t="shared" si="10"/>
        <v>OK</v>
      </c>
      <c r="P101" s="106"/>
      <c r="Q101" s="232" t="s">
        <v>152</v>
      </c>
      <c r="R101" s="194" t="s">
        <v>153</v>
      </c>
      <c r="S101" s="196" t="s">
        <v>3</v>
      </c>
      <c r="T101" s="195">
        <v>23</v>
      </c>
      <c r="V101" s="230" t="str">
        <f t="shared" si="7"/>
        <v>OK</v>
      </c>
      <c r="W101" s="230" t="str">
        <f t="shared" si="8"/>
        <v>OK</v>
      </c>
      <c r="X101" s="230" t="str">
        <f t="shared" si="9"/>
        <v>OK</v>
      </c>
    </row>
    <row r="102" spans="2:24" x14ac:dyDescent="0.2">
      <c r="B102" s="34" t="s">
        <v>154</v>
      </c>
      <c r="C102" s="35" t="s">
        <v>155</v>
      </c>
      <c r="D102" s="37" t="s">
        <v>3</v>
      </c>
      <c r="E102" s="90">
        <v>1</v>
      </c>
      <c r="F102" s="36">
        <v>2930972</v>
      </c>
      <c r="G102" s="36">
        <f t="shared" si="6"/>
        <v>2930972</v>
      </c>
      <c r="H102" s="36"/>
      <c r="I102" s="32"/>
      <c r="J102" s="33"/>
      <c r="M102" s="172">
        <v>2784423</v>
      </c>
      <c r="N102" s="171">
        <f t="shared" si="11"/>
        <v>2784423</v>
      </c>
      <c r="O102" s="240" t="str">
        <f t="shared" si="10"/>
        <v>OK</v>
      </c>
      <c r="P102" s="106"/>
      <c r="Q102" s="232" t="s">
        <v>154</v>
      </c>
      <c r="R102" s="194" t="s">
        <v>155</v>
      </c>
      <c r="S102" s="196" t="s">
        <v>3</v>
      </c>
      <c r="T102" s="195">
        <v>1</v>
      </c>
      <c r="V102" s="230" t="str">
        <f t="shared" si="7"/>
        <v>OK</v>
      </c>
      <c r="W102" s="230" t="str">
        <f t="shared" si="8"/>
        <v>OK</v>
      </c>
      <c r="X102" s="230" t="str">
        <f t="shared" si="9"/>
        <v>OK</v>
      </c>
    </row>
    <row r="103" spans="2:24" x14ac:dyDescent="0.2">
      <c r="B103" s="34" t="s">
        <v>156</v>
      </c>
      <c r="C103" s="35" t="s">
        <v>157</v>
      </c>
      <c r="D103" s="37" t="s">
        <v>3</v>
      </c>
      <c r="E103" s="90">
        <v>10</v>
      </c>
      <c r="F103" s="36">
        <v>2315467</v>
      </c>
      <c r="G103" s="36">
        <f t="shared" si="6"/>
        <v>23154670</v>
      </c>
      <c r="H103" s="36"/>
      <c r="I103" s="32"/>
      <c r="J103" s="33"/>
      <c r="M103" s="172">
        <v>2199694</v>
      </c>
      <c r="N103" s="171">
        <f t="shared" si="11"/>
        <v>21996940</v>
      </c>
      <c r="O103" s="240" t="str">
        <f t="shared" si="10"/>
        <v>OK</v>
      </c>
      <c r="P103" s="106"/>
      <c r="Q103" s="232" t="s">
        <v>156</v>
      </c>
      <c r="R103" s="194" t="s">
        <v>157</v>
      </c>
      <c r="S103" s="196" t="s">
        <v>3</v>
      </c>
      <c r="T103" s="195">
        <v>10</v>
      </c>
      <c r="V103" s="230" t="str">
        <f t="shared" si="7"/>
        <v>OK</v>
      </c>
      <c r="W103" s="230" t="str">
        <f t="shared" si="8"/>
        <v>OK</v>
      </c>
      <c r="X103" s="230" t="str">
        <f t="shared" si="9"/>
        <v>OK</v>
      </c>
    </row>
    <row r="104" spans="2:24" x14ac:dyDescent="0.2">
      <c r="B104" s="34" t="s">
        <v>158</v>
      </c>
      <c r="C104" s="35" t="s">
        <v>159</v>
      </c>
      <c r="D104" s="37" t="s">
        <v>3</v>
      </c>
      <c r="E104" s="90">
        <v>1</v>
      </c>
      <c r="F104" s="36">
        <v>2930972</v>
      </c>
      <c r="G104" s="36">
        <f t="shared" si="6"/>
        <v>2930972</v>
      </c>
      <c r="H104" s="36"/>
      <c r="I104" s="32"/>
      <c r="J104" s="33"/>
      <c r="M104" s="172">
        <v>2784423</v>
      </c>
      <c r="N104" s="171">
        <f t="shared" si="11"/>
        <v>2784423</v>
      </c>
      <c r="O104" s="240" t="str">
        <f t="shared" si="10"/>
        <v>OK</v>
      </c>
      <c r="P104" s="106"/>
      <c r="Q104" s="232" t="s">
        <v>158</v>
      </c>
      <c r="R104" s="194" t="s">
        <v>159</v>
      </c>
      <c r="S104" s="196" t="s">
        <v>3</v>
      </c>
      <c r="T104" s="195">
        <v>1</v>
      </c>
      <c r="V104" s="230" t="str">
        <f t="shared" si="7"/>
        <v>OK</v>
      </c>
      <c r="W104" s="230" t="str">
        <f t="shared" si="8"/>
        <v>OK</v>
      </c>
      <c r="X104" s="230" t="str">
        <f t="shared" si="9"/>
        <v>OK</v>
      </c>
    </row>
    <row r="105" spans="2:24" x14ac:dyDescent="0.2">
      <c r="B105" s="34" t="s">
        <v>160</v>
      </c>
      <c r="C105" s="35" t="s">
        <v>161</v>
      </c>
      <c r="D105" s="37" t="s">
        <v>3</v>
      </c>
      <c r="E105" s="90">
        <v>28</v>
      </c>
      <c r="F105" s="36">
        <v>3136140</v>
      </c>
      <c r="G105" s="36">
        <f t="shared" si="6"/>
        <v>87811920</v>
      </c>
      <c r="H105" s="36"/>
      <c r="I105" s="32"/>
      <c r="J105" s="33"/>
      <c r="M105" s="172">
        <v>2979333</v>
      </c>
      <c r="N105" s="171">
        <f t="shared" si="11"/>
        <v>83421324</v>
      </c>
      <c r="O105" s="240" t="str">
        <f t="shared" si="10"/>
        <v>OK</v>
      </c>
      <c r="P105" s="106"/>
      <c r="Q105" s="232" t="s">
        <v>160</v>
      </c>
      <c r="R105" s="194" t="s">
        <v>161</v>
      </c>
      <c r="S105" s="196" t="s">
        <v>3</v>
      </c>
      <c r="T105" s="195">
        <v>28</v>
      </c>
      <c r="V105" s="230" t="str">
        <f t="shared" si="7"/>
        <v>OK</v>
      </c>
      <c r="W105" s="230" t="str">
        <f t="shared" si="8"/>
        <v>OK</v>
      </c>
      <c r="X105" s="230" t="str">
        <f t="shared" si="9"/>
        <v>OK</v>
      </c>
    </row>
    <row r="106" spans="2:24" x14ac:dyDescent="0.2">
      <c r="B106" s="34" t="s">
        <v>162</v>
      </c>
      <c r="C106" s="35" t="s">
        <v>163</v>
      </c>
      <c r="D106" s="37" t="s">
        <v>3</v>
      </c>
      <c r="E106" s="90">
        <v>6</v>
      </c>
      <c r="F106" s="36">
        <v>2930972</v>
      </c>
      <c r="G106" s="36">
        <f t="shared" si="6"/>
        <v>17585832</v>
      </c>
      <c r="H106" s="36"/>
      <c r="I106" s="32"/>
      <c r="J106" s="33"/>
      <c r="M106" s="172">
        <v>2784423</v>
      </c>
      <c r="N106" s="171">
        <f t="shared" si="11"/>
        <v>16706538</v>
      </c>
      <c r="O106" s="240" t="str">
        <f t="shared" si="10"/>
        <v>OK</v>
      </c>
      <c r="P106" s="106"/>
      <c r="Q106" s="232" t="s">
        <v>162</v>
      </c>
      <c r="R106" s="194" t="s">
        <v>163</v>
      </c>
      <c r="S106" s="196" t="s">
        <v>3</v>
      </c>
      <c r="T106" s="195">
        <v>6</v>
      </c>
      <c r="V106" s="230" t="str">
        <f t="shared" si="7"/>
        <v>OK</v>
      </c>
      <c r="W106" s="230" t="str">
        <f t="shared" si="8"/>
        <v>OK</v>
      </c>
      <c r="X106" s="230" t="str">
        <f t="shared" si="9"/>
        <v>OK</v>
      </c>
    </row>
    <row r="107" spans="2:24" x14ac:dyDescent="0.2">
      <c r="B107" s="34" t="s">
        <v>164</v>
      </c>
      <c r="C107" s="35" t="s">
        <v>165</v>
      </c>
      <c r="D107" s="37" t="s">
        <v>3</v>
      </c>
      <c r="E107" s="90">
        <v>18</v>
      </c>
      <c r="F107" s="36">
        <v>830442</v>
      </c>
      <c r="G107" s="36">
        <f t="shared" si="6"/>
        <v>14947956</v>
      </c>
      <c r="H107" s="36"/>
      <c r="I107" s="32"/>
      <c r="J107" s="33"/>
      <c r="M107" s="172">
        <v>788920</v>
      </c>
      <c r="N107" s="171">
        <f t="shared" si="11"/>
        <v>14200560</v>
      </c>
      <c r="O107" s="240" t="str">
        <f t="shared" si="10"/>
        <v>OK</v>
      </c>
      <c r="P107" s="106"/>
      <c r="Q107" s="232" t="s">
        <v>164</v>
      </c>
      <c r="R107" s="194" t="s">
        <v>165</v>
      </c>
      <c r="S107" s="196" t="s">
        <v>3</v>
      </c>
      <c r="T107" s="195">
        <v>18</v>
      </c>
      <c r="V107" s="230" t="str">
        <f t="shared" si="7"/>
        <v>OK</v>
      </c>
      <c r="W107" s="230" t="str">
        <f t="shared" si="8"/>
        <v>OK</v>
      </c>
      <c r="X107" s="230" t="str">
        <f t="shared" si="9"/>
        <v>OK</v>
      </c>
    </row>
    <row r="108" spans="2:24" x14ac:dyDescent="0.2">
      <c r="B108" s="34" t="s">
        <v>166</v>
      </c>
      <c r="C108" s="35" t="s">
        <v>167</v>
      </c>
      <c r="D108" s="37" t="s">
        <v>3</v>
      </c>
      <c r="E108" s="90">
        <v>13</v>
      </c>
      <c r="F108" s="36">
        <v>2315467</v>
      </c>
      <c r="G108" s="36">
        <f t="shared" si="6"/>
        <v>30101071</v>
      </c>
      <c r="H108" s="36"/>
      <c r="I108" s="32"/>
      <c r="J108" s="33"/>
      <c r="M108" s="172">
        <v>2199694</v>
      </c>
      <c r="N108" s="171">
        <f t="shared" si="11"/>
        <v>28596022</v>
      </c>
      <c r="O108" s="240" t="str">
        <f t="shared" si="10"/>
        <v>OK</v>
      </c>
      <c r="P108" s="106"/>
      <c r="Q108" s="232" t="s">
        <v>166</v>
      </c>
      <c r="R108" s="194" t="s">
        <v>167</v>
      </c>
      <c r="S108" s="196" t="s">
        <v>3</v>
      </c>
      <c r="T108" s="195">
        <v>13</v>
      </c>
      <c r="V108" s="230" t="str">
        <f t="shared" si="7"/>
        <v>OK</v>
      </c>
      <c r="W108" s="230" t="str">
        <f t="shared" si="8"/>
        <v>OK</v>
      </c>
      <c r="X108" s="230" t="str">
        <f t="shared" si="9"/>
        <v>OK</v>
      </c>
    </row>
    <row r="109" spans="2:24" x14ac:dyDescent="0.2">
      <c r="B109" s="34" t="s">
        <v>168</v>
      </c>
      <c r="C109" s="35" t="s">
        <v>169</v>
      </c>
      <c r="D109" s="37" t="s">
        <v>3</v>
      </c>
      <c r="E109" s="90">
        <v>6</v>
      </c>
      <c r="F109" s="36">
        <v>2978129</v>
      </c>
      <c r="G109" s="36">
        <f t="shared" si="6"/>
        <v>17868774</v>
      </c>
      <c r="H109" s="36"/>
      <c r="I109" s="32"/>
      <c r="J109" s="33"/>
      <c r="M109" s="172">
        <v>2829223</v>
      </c>
      <c r="N109" s="171">
        <f t="shared" si="11"/>
        <v>16975338</v>
      </c>
      <c r="O109" s="240" t="str">
        <f t="shared" si="10"/>
        <v>OK</v>
      </c>
      <c r="P109" s="106"/>
      <c r="Q109" s="232" t="s">
        <v>168</v>
      </c>
      <c r="R109" s="194" t="s">
        <v>169</v>
      </c>
      <c r="S109" s="196" t="s">
        <v>3</v>
      </c>
      <c r="T109" s="195">
        <v>6</v>
      </c>
      <c r="V109" s="230" t="str">
        <f t="shared" si="7"/>
        <v>OK</v>
      </c>
      <c r="W109" s="230" t="str">
        <f t="shared" si="8"/>
        <v>OK</v>
      </c>
      <c r="X109" s="230" t="str">
        <f t="shared" si="9"/>
        <v>OK</v>
      </c>
    </row>
    <row r="110" spans="2:24" x14ac:dyDescent="0.2">
      <c r="B110" s="34" t="s">
        <v>170</v>
      </c>
      <c r="C110" s="35" t="s">
        <v>171</v>
      </c>
      <c r="D110" s="37" t="s">
        <v>3</v>
      </c>
      <c r="E110" s="90">
        <v>6</v>
      </c>
      <c r="F110" s="36">
        <v>3145910</v>
      </c>
      <c r="G110" s="36">
        <f t="shared" si="6"/>
        <v>18875460</v>
      </c>
      <c r="H110" s="36"/>
      <c r="I110" s="32"/>
      <c r="J110" s="33"/>
      <c r="M110" s="172">
        <v>2988615</v>
      </c>
      <c r="N110" s="171">
        <f t="shared" si="11"/>
        <v>17931690</v>
      </c>
      <c r="O110" s="240" t="str">
        <f t="shared" si="10"/>
        <v>OK</v>
      </c>
      <c r="P110" s="106"/>
      <c r="Q110" s="232" t="s">
        <v>170</v>
      </c>
      <c r="R110" s="194" t="s">
        <v>171</v>
      </c>
      <c r="S110" s="196" t="s">
        <v>3</v>
      </c>
      <c r="T110" s="195">
        <v>6</v>
      </c>
      <c r="V110" s="230" t="str">
        <f t="shared" si="7"/>
        <v>OK</v>
      </c>
      <c r="W110" s="230" t="str">
        <f t="shared" si="8"/>
        <v>OK</v>
      </c>
      <c r="X110" s="230" t="str">
        <f t="shared" si="9"/>
        <v>OK</v>
      </c>
    </row>
    <row r="111" spans="2:24" x14ac:dyDescent="0.2">
      <c r="B111" s="34" t="s">
        <v>172</v>
      </c>
      <c r="C111" s="35" t="s">
        <v>173</v>
      </c>
      <c r="D111" s="37" t="s">
        <v>3</v>
      </c>
      <c r="E111" s="90">
        <v>4</v>
      </c>
      <c r="F111" s="36">
        <v>1348247</v>
      </c>
      <c r="G111" s="36">
        <f t="shared" si="6"/>
        <v>5392988</v>
      </c>
      <c r="H111" s="36"/>
      <c r="I111" s="32"/>
      <c r="J111" s="33"/>
      <c r="M111" s="172">
        <v>1280835</v>
      </c>
      <c r="N111" s="171">
        <f t="shared" si="11"/>
        <v>5123340</v>
      </c>
      <c r="O111" s="240" t="str">
        <f t="shared" si="10"/>
        <v>OK</v>
      </c>
      <c r="P111" s="106"/>
      <c r="Q111" s="232" t="s">
        <v>172</v>
      </c>
      <c r="R111" s="194" t="s">
        <v>173</v>
      </c>
      <c r="S111" s="196" t="s">
        <v>3</v>
      </c>
      <c r="T111" s="195">
        <v>4</v>
      </c>
      <c r="V111" s="230" t="str">
        <f t="shared" si="7"/>
        <v>OK</v>
      </c>
      <c r="W111" s="230" t="str">
        <f t="shared" si="8"/>
        <v>OK</v>
      </c>
      <c r="X111" s="230" t="str">
        <f t="shared" si="9"/>
        <v>OK</v>
      </c>
    </row>
    <row r="112" spans="2:24" x14ac:dyDescent="0.2">
      <c r="B112" s="34" t="s">
        <v>174</v>
      </c>
      <c r="C112" s="35" t="s">
        <v>175</v>
      </c>
      <c r="D112" s="37" t="s">
        <v>3</v>
      </c>
      <c r="E112" s="90">
        <v>4</v>
      </c>
      <c r="F112" s="36">
        <v>1348247</v>
      </c>
      <c r="G112" s="36">
        <f t="shared" si="6"/>
        <v>5392988</v>
      </c>
      <c r="H112" s="36"/>
      <c r="I112" s="32"/>
      <c r="J112" s="33"/>
      <c r="M112" s="172">
        <v>1280835</v>
      </c>
      <c r="N112" s="171">
        <f t="shared" si="11"/>
        <v>5123340</v>
      </c>
      <c r="O112" s="240" t="str">
        <f t="shared" si="10"/>
        <v>OK</v>
      </c>
      <c r="P112" s="106"/>
      <c r="Q112" s="232" t="s">
        <v>174</v>
      </c>
      <c r="R112" s="194" t="s">
        <v>175</v>
      </c>
      <c r="S112" s="196" t="s">
        <v>3</v>
      </c>
      <c r="T112" s="195">
        <v>4</v>
      </c>
      <c r="V112" s="230" t="str">
        <f t="shared" si="7"/>
        <v>OK</v>
      </c>
      <c r="W112" s="230" t="str">
        <f t="shared" si="8"/>
        <v>OK</v>
      </c>
      <c r="X112" s="230" t="str">
        <f t="shared" si="9"/>
        <v>OK</v>
      </c>
    </row>
    <row r="113" spans="2:24" x14ac:dyDescent="0.2">
      <c r="B113" s="34" t="s">
        <v>176</v>
      </c>
      <c r="C113" s="35" t="s">
        <v>177</v>
      </c>
      <c r="D113" s="37" t="s">
        <v>3</v>
      </c>
      <c r="E113" s="90">
        <v>1</v>
      </c>
      <c r="F113" s="36">
        <v>642208</v>
      </c>
      <c r="G113" s="36">
        <f t="shared" si="6"/>
        <v>642208</v>
      </c>
      <c r="H113" s="36"/>
      <c r="I113" s="32"/>
      <c r="J113" s="33"/>
      <c r="M113" s="172">
        <v>610098</v>
      </c>
      <c r="N113" s="171">
        <f t="shared" si="11"/>
        <v>610098</v>
      </c>
      <c r="O113" s="240" t="str">
        <f t="shared" si="10"/>
        <v>OK</v>
      </c>
      <c r="P113" s="106"/>
      <c r="Q113" s="232" t="s">
        <v>176</v>
      </c>
      <c r="R113" s="194" t="s">
        <v>177</v>
      </c>
      <c r="S113" s="196" t="s">
        <v>3</v>
      </c>
      <c r="T113" s="195">
        <v>1</v>
      </c>
      <c r="V113" s="230" t="str">
        <f t="shared" si="7"/>
        <v>OK</v>
      </c>
      <c r="W113" s="230" t="str">
        <f t="shared" si="8"/>
        <v>OK</v>
      </c>
      <c r="X113" s="230" t="str">
        <f t="shared" si="9"/>
        <v>OK</v>
      </c>
    </row>
    <row r="114" spans="2:24" x14ac:dyDescent="0.2">
      <c r="B114" s="34" t="s">
        <v>178</v>
      </c>
      <c r="C114" s="35" t="s">
        <v>179</v>
      </c>
      <c r="D114" s="37" t="s">
        <v>3</v>
      </c>
      <c r="E114" s="90">
        <v>2</v>
      </c>
      <c r="F114" s="36">
        <v>891341</v>
      </c>
      <c r="G114" s="36">
        <f t="shared" si="6"/>
        <v>1782682</v>
      </c>
      <c r="H114" s="36"/>
      <c r="I114" s="32"/>
      <c r="J114" s="33"/>
      <c r="M114" s="172">
        <v>846774</v>
      </c>
      <c r="N114" s="171">
        <f t="shared" si="11"/>
        <v>1693548</v>
      </c>
      <c r="O114" s="240" t="str">
        <f t="shared" si="10"/>
        <v>OK</v>
      </c>
      <c r="P114" s="106"/>
      <c r="Q114" s="232" t="s">
        <v>178</v>
      </c>
      <c r="R114" s="194" t="s">
        <v>179</v>
      </c>
      <c r="S114" s="196" t="s">
        <v>3</v>
      </c>
      <c r="T114" s="195">
        <v>2</v>
      </c>
      <c r="V114" s="230" t="str">
        <f t="shared" si="7"/>
        <v>OK</v>
      </c>
      <c r="W114" s="230" t="str">
        <f t="shared" si="8"/>
        <v>OK</v>
      </c>
      <c r="X114" s="230" t="str">
        <f t="shared" si="9"/>
        <v>OK</v>
      </c>
    </row>
    <row r="115" spans="2:24" x14ac:dyDescent="0.2">
      <c r="B115" s="34" t="s">
        <v>180</v>
      </c>
      <c r="C115" s="35" t="s">
        <v>181</v>
      </c>
      <c r="D115" s="37" t="s">
        <v>3</v>
      </c>
      <c r="E115" s="90">
        <v>1</v>
      </c>
      <c r="F115" s="36">
        <v>287627</v>
      </c>
      <c r="G115" s="36">
        <f t="shared" si="6"/>
        <v>287627</v>
      </c>
      <c r="H115" s="36"/>
      <c r="I115" s="32"/>
      <c r="J115" s="33"/>
      <c r="M115" s="172">
        <v>273246</v>
      </c>
      <c r="N115" s="171">
        <f t="shared" si="11"/>
        <v>273246</v>
      </c>
      <c r="O115" s="240" t="str">
        <f t="shared" si="10"/>
        <v>OK</v>
      </c>
      <c r="P115" s="106"/>
      <c r="Q115" s="232" t="s">
        <v>180</v>
      </c>
      <c r="R115" s="194" t="s">
        <v>181</v>
      </c>
      <c r="S115" s="196" t="s">
        <v>3</v>
      </c>
      <c r="T115" s="195">
        <v>1</v>
      </c>
      <c r="V115" s="230" t="str">
        <f t="shared" si="7"/>
        <v>OK</v>
      </c>
      <c r="W115" s="230" t="str">
        <f t="shared" si="8"/>
        <v>OK</v>
      </c>
      <c r="X115" s="230" t="str">
        <f t="shared" si="9"/>
        <v>OK</v>
      </c>
    </row>
    <row r="116" spans="2:24" x14ac:dyDescent="0.2">
      <c r="B116" s="34" t="s">
        <v>182</v>
      </c>
      <c r="C116" s="35" t="s">
        <v>183</v>
      </c>
      <c r="D116" s="37" t="s">
        <v>3</v>
      </c>
      <c r="E116" s="90">
        <v>1</v>
      </c>
      <c r="F116" s="36">
        <v>404344</v>
      </c>
      <c r="G116" s="36">
        <f t="shared" si="6"/>
        <v>404344</v>
      </c>
      <c r="H116" s="36"/>
      <c r="I116" s="32"/>
      <c r="J116" s="33"/>
      <c r="M116" s="172">
        <v>384127</v>
      </c>
      <c r="N116" s="171">
        <f t="shared" si="11"/>
        <v>384127</v>
      </c>
      <c r="O116" s="240" t="str">
        <f t="shared" si="10"/>
        <v>OK</v>
      </c>
      <c r="P116" s="106"/>
      <c r="Q116" s="232" t="s">
        <v>182</v>
      </c>
      <c r="R116" s="194" t="s">
        <v>183</v>
      </c>
      <c r="S116" s="196" t="s">
        <v>3</v>
      </c>
      <c r="T116" s="195">
        <v>1</v>
      </c>
      <c r="V116" s="230" t="str">
        <f t="shared" si="7"/>
        <v>OK</v>
      </c>
      <c r="W116" s="230" t="str">
        <f t="shared" si="8"/>
        <v>OK</v>
      </c>
      <c r="X116" s="230" t="str">
        <f t="shared" si="9"/>
        <v>OK</v>
      </c>
    </row>
    <row r="117" spans="2:24" x14ac:dyDescent="0.2">
      <c r="B117" s="34" t="s">
        <v>184</v>
      </c>
      <c r="C117" s="35" t="s">
        <v>185</v>
      </c>
      <c r="D117" s="37" t="s">
        <v>3</v>
      </c>
      <c r="E117" s="90">
        <v>1</v>
      </c>
      <c r="F117" s="36">
        <v>175076</v>
      </c>
      <c r="G117" s="36">
        <f t="shared" si="6"/>
        <v>175076</v>
      </c>
      <c r="H117" s="36"/>
      <c r="I117" s="32"/>
      <c r="J117" s="33"/>
      <c r="M117" s="172">
        <v>166322</v>
      </c>
      <c r="N117" s="171">
        <f t="shared" si="11"/>
        <v>166322</v>
      </c>
      <c r="O117" s="240" t="str">
        <f t="shared" si="10"/>
        <v>OK</v>
      </c>
      <c r="P117" s="106"/>
      <c r="Q117" s="232" t="s">
        <v>184</v>
      </c>
      <c r="R117" s="194" t="s">
        <v>185</v>
      </c>
      <c r="S117" s="196" t="s">
        <v>3</v>
      </c>
      <c r="T117" s="195">
        <v>1</v>
      </c>
      <c r="V117" s="230" t="str">
        <f t="shared" si="7"/>
        <v>OK</v>
      </c>
      <c r="W117" s="230" t="str">
        <f t="shared" si="8"/>
        <v>OK</v>
      </c>
      <c r="X117" s="230" t="str">
        <f t="shared" si="9"/>
        <v>OK</v>
      </c>
    </row>
    <row r="118" spans="2:24" x14ac:dyDescent="0.2">
      <c r="B118" s="34" t="s">
        <v>186</v>
      </c>
      <c r="C118" s="35" t="s">
        <v>187</v>
      </c>
      <c r="D118" s="37" t="s">
        <v>3</v>
      </c>
      <c r="E118" s="90">
        <v>1</v>
      </c>
      <c r="F118" s="36">
        <v>3078693</v>
      </c>
      <c r="G118" s="36">
        <f t="shared" si="6"/>
        <v>3078693</v>
      </c>
      <c r="H118" s="36"/>
      <c r="I118" s="32"/>
      <c r="J118" s="33"/>
      <c r="M118" s="172">
        <v>2924758</v>
      </c>
      <c r="N118" s="171">
        <f t="shared" si="11"/>
        <v>2924758</v>
      </c>
      <c r="O118" s="240" t="str">
        <f t="shared" si="10"/>
        <v>OK</v>
      </c>
      <c r="P118" s="106"/>
      <c r="Q118" s="232" t="s">
        <v>186</v>
      </c>
      <c r="R118" s="194" t="s">
        <v>187</v>
      </c>
      <c r="S118" s="196" t="s">
        <v>3</v>
      </c>
      <c r="T118" s="195">
        <v>1</v>
      </c>
      <c r="V118" s="230" t="str">
        <f t="shared" si="7"/>
        <v>OK</v>
      </c>
      <c r="W118" s="230" t="str">
        <f t="shared" si="8"/>
        <v>OK</v>
      </c>
      <c r="X118" s="230" t="str">
        <f t="shared" si="9"/>
        <v>OK</v>
      </c>
    </row>
    <row r="119" spans="2:24" x14ac:dyDescent="0.2">
      <c r="B119" s="34" t="s">
        <v>188</v>
      </c>
      <c r="C119" s="35" t="s">
        <v>189</v>
      </c>
      <c r="D119" s="37" t="s">
        <v>3</v>
      </c>
      <c r="E119" s="90">
        <v>1</v>
      </c>
      <c r="F119" s="36">
        <v>3078693</v>
      </c>
      <c r="G119" s="36">
        <f t="shared" si="6"/>
        <v>3078693</v>
      </c>
      <c r="H119" s="36"/>
      <c r="I119" s="32"/>
      <c r="J119" s="33"/>
      <c r="M119" s="172">
        <v>2924758</v>
      </c>
      <c r="N119" s="171">
        <f t="shared" si="11"/>
        <v>2924758</v>
      </c>
      <c r="O119" s="240" t="str">
        <f t="shared" si="10"/>
        <v>OK</v>
      </c>
      <c r="P119" s="106"/>
      <c r="Q119" s="232" t="s">
        <v>188</v>
      </c>
      <c r="R119" s="194" t="s">
        <v>189</v>
      </c>
      <c r="S119" s="196" t="s">
        <v>3</v>
      </c>
      <c r="T119" s="195">
        <v>1</v>
      </c>
      <c r="V119" s="230" t="str">
        <f t="shared" si="7"/>
        <v>OK</v>
      </c>
      <c r="W119" s="230" t="str">
        <f t="shared" si="8"/>
        <v>OK</v>
      </c>
      <c r="X119" s="230" t="str">
        <f t="shared" si="9"/>
        <v>OK</v>
      </c>
    </row>
    <row r="120" spans="2:24" x14ac:dyDescent="0.2">
      <c r="B120" s="34" t="s">
        <v>190</v>
      </c>
      <c r="C120" s="35" t="s">
        <v>191</v>
      </c>
      <c r="D120" s="37" t="s">
        <v>3</v>
      </c>
      <c r="E120" s="90">
        <v>1</v>
      </c>
      <c r="F120" s="36">
        <v>871216</v>
      </c>
      <c r="G120" s="36">
        <f t="shared" si="6"/>
        <v>871216</v>
      </c>
      <c r="H120" s="36"/>
      <c r="I120" s="32"/>
      <c r="J120" s="33"/>
      <c r="M120" s="172">
        <v>827655</v>
      </c>
      <c r="N120" s="171">
        <f t="shared" si="11"/>
        <v>827655</v>
      </c>
      <c r="O120" s="240" t="str">
        <f t="shared" si="10"/>
        <v>OK</v>
      </c>
      <c r="P120" s="106"/>
      <c r="Q120" s="232" t="s">
        <v>190</v>
      </c>
      <c r="R120" s="194" t="s">
        <v>191</v>
      </c>
      <c r="S120" s="196" t="s">
        <v>3</v>
      </c>
      <c r="T120" s="195">
        <v>1</v>
      </c>
      <c r="V120" s="230" t="str">
        <f t="shared" si="7"/>
        <v>OK</v>
      </c>
      <c r="W120" s="230" t="str">
        <f t="shared" si="8"/>
        <v>OK</v>
      </c>
      <c r="X120" s="230" t="str">
        <f t="shared" si="9"/>
        <v>OK</v>
      </c>
    </row>
    <row r="121" spans="2:24" x14ac:dyDescent="0.2">
      <c r="B121" s="34" t="s">
        <v>192</v>
      </c>
      <c r="C121" s="35" t="s">
        <v>193</v>
      </c>
      <c r="D121" s="37" t="s">
        <v>3</v>
      </c>
      <c r="E121" s="90">
        <v>1</v>
      </c>
      <c r="F121" s="36">
        <v>2375520</v>
      </c>
      <c r="G121" s="36">
        <f t="shared" si="6"/>
        <v>2375520</v>
      </c>
      <c r="H121" s="36"/>
      <c r="I121" s="32"/>
      <c r="J121" s="33"/>
      <c r="M121" s="172">
        <v>2256744</v>
      </c>
      <c r="N121" s="171">
        <f t="shared" si="11"/>
        <v>2256744</v>
      </c>
      <c r="O121" s="240" t="str">
        <f t="shared" si="10"/>
        <v>OK</v>
      </c>
      <c r="P121" s="106"/>
      <c r="Q121" s="232" t="s">
        <v>192</v>
      </c>
      <c r="R121" s="194" t="s">
        <v>193</v>
      </c>
      <c r="S121" s="196" t="s">
        <v>3</v>
      </c>
      <c r="T121" s="195">
        <v>1</v>
      </c>
      <c r="V121" s="230" t="str">
        <f t="shared" si="7"/>
        <v>OK</v>
      </c>
      <c r="W121" s="230" t="str">
        <f t="shared" si="8"/>
        <v>OK</v>
      </c>
      <c r="X121" s="230" t="str">
        <f t="shared" si="9"/>
        <v>OK</v>
      </c>
    </row>
    <row r="122" spans="2:24" x14ac:dyDescent="0.2">
      <c r="B122" s="34" t="s">
        <v>194</v>
      </c>
      <c r="C122" s="35" t="s">
        <v>195</v>
      </c>
      <c r="D122" s="37" t="s">
        <v>3</v>
      </c>
      <c r="E122" s="90">
        <v>1</v>
      </c>
      <c r="F122" s="36">
        <v>3226219</v>
      </c>
      <c r="G122" s="36">
        <f t="shared" si="6"/>
        <v>3226219</v>
      </c>
      <c r="H122" s="36"/>
      <c r="I122" s="32"/>
      <c r="J122" s="33"/>
      <c r="M122" s="172">
        <v>3064908</v>
      </c>
      <c r="N122" s="171">
        <f t="shared" si="11"/>
        <v>3064908</v>
      </c>
      <c r="O122" s="240" t="str">
        <f t="shared" si="10"/>
        <v>OK</v>
      </c>
      <c r="P122" s="106"/>
      <c r="Q122" s="232" t="s">
        <v>194</v>
      </c>
      <c r="R122" s="194" t="s">
        <v>195</v>
      </c>
      <c r="S122" s="196" t="s">
        <v>3</v>
      </c>
      <c r="T122" s="195">
        <v>1</v>
      </c>
      <c r="V122" s="230" t="str">
        <f t="shared" si="7"/>
        <v>OK</v>
      </c>
      <c r="W122" s="230" t="str">
        <f t="shared" si="8"/>
        <v>OK</v>
      </c>
      <c r="X122" s="230" t="str">
        <f t="shared" si="9"/>
        <v>OK</v>
      </c>
    </row>
    <row r="123" spans="2:24" x14ac:dyDescent="0.2">
      <c r="B123" s="34" t="s">
        <v>196</v>
      </c>
      <c r="C123" s="35" t="s">
        <v>197</v>
      </c>
      <c r="D123" s="37" t="s">
        <v>3</v>
      </c>
      <c r="E123" s="90">
        <v>1</v>
      </c>
      <c r="F123" s="36">
        <v>1042970</v>
      </c>
      <c r="G123" s="36">
        <f t="shared" si="6"/>
        <v>1042970</v>
      </c>
      <c r="H123" s="36"/>
      <c r="I123" s="32"/>
      <c r="J123" s="33"/>
      <c r="M123" s="172">
        <v>990822</v>
      </c>
      <c r="N123" s="171">
        <f t="shared" si="11"/>
        <v>990822</v>
      </c>
      <c r="O123" s="240" t="str">
        <f t="shared" si="10"/>
        <v>OK</v>
      </c>
      <c r="P123" s="106"/>
      <c r="Q123" s="232" t="s">
        <v>196</v>
      </c>
      <c r="R123" s="194" t="s">
        <v>197</v>
      </c>
      <c r="S123" s="196" t="s">
        <v>3</v>
      </c>
      <c r="T123" s="195">
        <v>1</v>
      </c>
      <c r="V123" s="230" t="str">
        <f t="shared" si="7"/>
        <v>OK</v>
      </c>
      <c r="W123" s="230" t="str">
        <f t="shared" si="8"/>
        <v>OK</v>
      </c>
      <c r="X123" s="230" t="str">
        <f t="shared" si="9"/>
        <v>OK</v>
      </c>
    </row>
    <row r="124" spans="2:24" x14ac:dyDescent="0.2">
      <c r="B124" s="34" t="s">
        <v>198</v>
      </c>
      <c r="C124" s="35" t="s">
        <v>199</v>
      </c>
      <c r="D124" s="37" t="s">
        <v>3</v>
      </c>
      <c r="E124" s="90">
        <v>4</v>
      </c>
      <c r="F124" s="36">
        <v>1042970</v>
      </c>
      <c r="G124" s="36">
        <f t="shared" si="6"/>
        <v>4171880</v>
      </c>
      <c r="H124" s="36"/>
      <c r="I124" s="32"/>
      <c r="J124" s="33"/>
      <c r="M124" s="172">
        <v>990822</v>
      </c>
      <c r="N124" s="171">
        <f t="shared" si="11"/>
        <v>3963288</v>
      </c>
      <c r="O124" s="240" t="str">
        <f t="shared" si="10"/>
        <v>OK</v>
      </c>
      <c r="P124" s="106"/>
      <c r="Q124" s="232" t="s">
        <v>198</v>
      </c>
      <c r="R124" s="194" t="s">
        <v>199</v>
      </c>
      <c r="S124" s="196" t="s">
        <v>3</v>
      </c>
      <c r="T124" s="195">
        <v>4</v>
      </c>
      <c r="V124" s="230" t="str">
        <f t="shared" si="7"/>
        <v>OK</v>
      </c>
      <c r="W124" s="230" t="str">
        <f t="shared" si="8"/>
        <v>OK</v>
      </c>
      <c r="X124" s="230" t="str">
        <f t="shared" si="9"/>
        <v>OK</v>
      </c>
    </row>
    <row r="125" spans="2:24" x14ac:dyDescent="0.2">
      <c r="B125" s="34" t="s">
        <v>200</v>
      </c>
      <c r="C125" s="35" t="s">
        <v>201</v>
      </c>
      <c r="D125" s="37" t="s">
        <v>3</v>
      </c>
      <c r="E125" s="90">
        <v>1</v>
      </c>
      <c r="F125" s="36">
        <v>2516532</v>
      </c>
      <c r="G125" s="36">
        <f t="shared" si="6"/>
        <v>2516532</v>
      </c>
      <c r="H125" s="36"/>
      <c r="I125" s="32"/>
      <c r="J125" s="33"/>
      <c r="M125" s="172">
        <v>2390705</v>
      </c>
      <c r="N125" s="171">
        <f t="shared" si="11"/>
        <v>2390705</v>
      </c>
      <c r="O125" s="240" t="str">
        <f t="shared" si="10"/>
        <v>OK</v>
      </c>
      <c r="P125" s="106"/>
      <c r="Q125" s="232" t="s">
        <v>200</v>
      </c>
      <c r="R125" s="194" t="s">
        <v>201</v>
      </c>
      <c r="S125" s="196" t="s">
        <v>3</v>
      </c>
      <c r="T125" s="195">
        <v>1</v>
      </c>
      <c r="V125" s="230" t="str">
        <f t="shared" si="7"/>
        <v>OK</v>
      </c>
      <c r="W125" s="230" t="str">
        <f t="shared" si="8"/>
        <v>OK</v>
      </c>
      <c r="X125" s="230" t="str">
        <f t="shared" si="9"/>
        <v>OK</v>
      </c>
    </row>
    <row r="126" spans="2:24" x14ac:dyDescent="0.2">
      <c r="B126" s="34" t="s">
        <v>202</v>
      </c>
      <c r="C126" s="35" t="s">
        <v>203</v>
      </c>
      <c r="D126" s="37" t="s">
        <v>3</v>
      </c>
      <c r="E126" s="90">
        <v>1</v>
      </c>
      <c r="F126" s="36">
        <v>733134</v>
      </c>
      <c r="G126" s="36">
        <f t="shared" si="6"/>
        <v>733134</v>
      </c>
      <c r="H126" s="36"/>
      <c r="I126" s="32"/>
      <c r="J126" s="33"/>
      <c r="M126" s="172">
        <v>696477</v>
      </c>
      <c r="N126" s="171">
        <f t="shared" si="11"/>
        <v>696477</v>
      </c>
      <c r="O126" s="240" t="str">
        <f t="shared" si="10"/>
        <v>OK</v>
      </c>
      <c r="P126" s="106"/>
      <c r="Q126" s="232" t="s">
        <v>202</v>
      </c>
      <c r="R126" s="194" t="s">
        <v>203</v>
      </c>
      <c r="S126" s="196" t="s">
        <v>3</v>
      </c>
      <c r="T126" s="195">
        <v>1</v>
      </c>
      <c r="V126" s="230" t="str">
        <f t="shared" si="7"/>
        <v>OK</v>
      </c>
      <c r="W126" s="230" t="str">
        <f t="shared" si="8"/>
        <v>OK</v>
      </c>
      <c r="X126" s="230" t="str">
        <f t="shared" si="9"/>
        <v>OK</v>
      </c>
    </row>
    <row r="127" spans="2:24" x14ac:dyDescent="0.2">
      <c r="B127" s="34" t="s">
        <v>204</v>
      </c>
      <c r="C127" s="35" t="s">
        <v>205</v>
      </c>
      <c r="D127" s="37" t="s">
        <v>3</v>
      </c>
      <c r="E127" s="90">
        <v>1</v>
      </c>
      <c r="F127" s="36">
        <v>2627063</v>
      </c>
      <c r="G127" s="36">
        <f t="shared" si="6"/>
        <v>2627063</v>
      </c>
      <c r="H127" s="36"/>
      <c r="I127" s="32"/>
      <c r="J127" s="33"/>
      <c r="M127" s="172">
        <v>2495710</v>
      </c>
      <c r="N127" s="171">
        <f t="shared" si="11"/>
        <v>2495710</v>
      </c>
      <c r="O127" s="240" t="str">
        <f t="shared" si="10"/>
        <v>OK</v>
      </c>
      <c r="P127" s="106"/>
      <c r="Q127" s="232" t="s">
        <v>204</v>
      </c>
      <c r="R127" s="194" t="s">
        <v>205</v>
      </c>
      <c r="S127" s="196" t="s">
        <v>3</v>
      </c>
      <c r="T127" s="195">
        <v>1</v>
      </c>
      <c r="V127" s="230" t="str">
        <f t="shared" si="7"/>
        <v>OK</v>
      </c>
      <c r="W127" s="230" t="str">
        <f t="shared" si="8"/>
        <v>OK</v>
      </c>
      <c r="X127" s="230" t="str">
        <f t="shared" si="9"/>
        <v>OK</v>
      </c>
    </row>
    <row r="128" spans="2:24" x14ac:dyDescent="0.2">
      <c r="B128" s="34" t="s">
        <v>206</v>
      </c>
      <c r="C128" s="35" t="s">
        <v>207</v>
      </c>
      <c r="D128" s="37" t="s">
        <v>3</v>
      </c>
      <c r="E128" s="90">
        <v>1</v>
      </c>
      <c r="F128" s="36">
        <v>2478690</v>
      </c>
      <c r="G128" s="36">
        <f t="shared" si="6"/>
        <v>2478690</v>
      </c>
      <c r="H128" s="36"/>
      <c r="I128" s="32"/>
      <c r="J128" s="33"/>
      <c r="M128" s="172">
        <v>2354756</v>
      </c>
      <c r="N128" s="171">
        <f t="shared" si="11"/>
        <v>2354756</v>
      </c>
      <c r="O128" s="240" t="str">
        <f t="shared" si="10"/>
        <v>OK</v>
      </c>
      <c r="P128" s="106"/>
      <c r="Q128" s="232" t="s">
        <v>206</v>
      </c>
      <c r="R128" s="194" t="s">
        <v>207</v>
      </c>
      <c r="S128" s="196" t="s">
        <v>3</v>
      </c>
      <c r="T128" s="195">
        <v>1</v>
      </c>
      <c r="V128" s="230" t="str">
        <f t="shared" si="7"/>
        <v>OK</v>
      </c>
      <c r="W128" s="230" t="str">
        <f t="shared" si="8"/>
        <v>OK</v>
      </c>
      <c r="X128" s="230" t="str">
        <f t="shared" si="9"/>
        <v>OK</v>
      </c>
    </row>
    <row r="129" spans="2:24" x14ac:dyDescent="0.2">
      <c r="B129" s="34" t="s">
        <v>208</v>
      </c>
      <c r="C129" s="35" t="s">
        <v>209</v>
      </c>
      <c r="D129" s="37" t="s">
        <v>3</v>
      </c>
      <c r="E129" s="90">
        <v>1</v>
      </c>
      <c r="F129" s="36">
        <v>1955024</v>
      </c>
      <c r="G129" s="36">
        <f t="shared" si="6"/>
        <v>1955024</v>
      </c>
      <c r="H129" s="36"/>
      <c r="I129" s="32"/>
      <c r="J129" s="33"/>
      <c r="M129" s="172">
        <v>1857273</v>
      </c>
      <c r="N129" s="171">
        <f t="shared" si="11"/>
        <v>1857273</v>
      </c>
      <c r="O129" s="240" t="str">
        <f t="shared" si="10"/>
        <v>OK</v>
      </c>
      <c r="P129" s="106"/>
      <c r="Q129" s="232" t="s">
        <v>208</v>
      </c>
      <c r="R129" s="194" t="s">
        <v>209</v>
      </c>
      <c r="S129" s="196" t="s">
        <v>3</v>
      </c>
      <c r="T129" s="195">
        <v>1</v>
      </c>
      <c r="V129" s="230" t="str">
        <f t="shared" si="7"/>
        <v>OK</v>
      </c>
      <c r="W129" s="230" t="str">
        <f t="shared" si="8"/>
        <v>OK</v>
      </c>
      <c r="X129" s="230" t="str">
        <f t="shared" si="9"/>
        <v>OK</v>
      </c>
    </row>
    <row r="130" spans="2:24" x14ac:dyDescent="0.2">
      <c r="B130" s="34" t="s">
        <v>210</v>
      </c>
      <c r="C130" s="35" t="s">
        <v>211</v>
      </c>
      <c r="D130" s="37" t="s">
        <v>3</v>
      </c>
      <c r="E130" s="90">
        <v>2</v>
      </c>
      <c r="F130" s="36">
        <v>3366123</v>
      </c>
      <c r="G130" s="36">
        <f t="shared" si="6"/>
        <v>6732246</v>
      </c>
      <c r="H130" s="36"/>
      <c r="I130" s="32"/>
      <c r="J130" s="33"/>
      <c r="M130" s="172">
        <v>3197817</v>
      </c>
      <c r="N130" s="171">
        <f t="shared" si="11"/>
        <v>6395634</v>
      </c>
      <c r="O130" s="240" t="str">
        <f t="shared" si="10"/>
        <v>OK</v>
      </c>
      <c r="P130" s="106"/>
      <c r="Q130" s="232" t="s">
        <v>210</v>
      </c>
      <c r="R130" s="194" t="s">
        <v>211</v>
      </c>
      <c r="S130" s="196" t="s">
        <v>3</v>
      </c>
      <c r="T130" s="195">
        <v>2</v>
      </c>
      <c r="V130" s="230" t="str">
        <f t="shared" si="7"/>
        <v>OK</v>
      </c>
      <c r="W130" s="230" t="str">
        <f t="shared" si="8"/>
        <v>OK</v>
      </c>
      <c r="X130" s="230" t="str">
        <f t="shared" si="9"/>
        <v>OK</v>
      </c>
    </row>
    <row r="131" spans="2:24" x14ac:dyDescent="0.2">
      <c r="B131" s="34" t="s">
        <v>212</v>
      </c>
      <c r="C131" s="35" t="s">
        <v>213</v>
      </c>
      <c r="D131" s="37" t="s">
        <v>3</v>
      </c>
      <c r="E131" s="90">
        <v>1</v>
      </c>
      <c r="F131" s="36">
        <v>671128</v>
      </c>
      <c r="G131" s="36">
        <f t="shared" si="6"/>
        <v>671128</v>
      </c>
      <c r="H131" s="36"/>
      <c r="I131" s="32"/>
      <c r="J131" s="33"/>
      <c r="M131" s="172">
        <v>637572</v>
      </c>
      <c r="N131" s="171">
        <f t="shared" si="11"/>
        <v>637572</v>
      </c>
      <c r="O131" s="240" t="str">
        <f t="shared" si="10"/>
        <v>OK</v>
      </c>
      <c r="P131" s="106"/>
      <c r="Q131" s="232" t="s">
        <v>212</v>
      </c>
      <c r="R131" s="194" t="s">
        <v>213</v>
      </c>
      <c r="S131" s="196" t="s">
        <v>3</v>
      </c>
      <c r="T131" s="195">
        <v>1</v>
      </c>
      <c r="V131" s="230" t="str">
        <f t="shared" si="7"/>
        <v>OK</v>
      </c>
      <c r="W131" s="230" t="str">
        <f t="shared" si="8"/>
        <v>OK</v>
      </c>
      <c r="X131" s="230" t="str">
        <f t="shared" si="9"/>
        <v>OK</v>
      </c>
    </row>
    <row r="132" spans="2:24" x14ac:dyDescent="0.2">
      <c r="B132" s="34" t="s">
        <v>214</v>
      </c>
      <c r="C132" s="35" t="s">
        <v>215</v>
      </c>
      <c r="D132" s="37" t="s">
        <v>3</v>
      </c>
      <c r="E132" s="90">
        <v>1</v>
      </c>
      <c r="F132" s="36">
        <v>2068484</v>
      </c>
      <c r="G132" s="36">
        <f t="shared" si="6"/>
        <v>2068484</v>
      </c>
      <c r="H132" s="36"/>
      <c r="I132" s="32"/>
      <c r="J132" s="33"/>
      <c r="M132" s="172">
        <v>1965060</v>
      </c>
      <c r="N132" s="171">
        <f t="shared" si="11"/>
        <v>1965060</v>
      </c>
      <c r="O132" s="240" t="str">
        <f t="shared" si="10"/>
        <v>OK</v>
      </c>
      <c r="P132" s="106"/>
      <c r="Q132" s="232" t="s">
        <v>214</v>
      </c>
      <c r="R132" s="194" t="s">
        <v>215</v>
      </c>
      <c r="S132" s="196" t="s">
        <v>3</v>
      </c>
      <c r="T132" s="195">
        <v>1</v>
      </c>
      <c r="V132" s="230" t="str">
        <f t="shared" si="7"/>
        <v>OK</v>
      </c>
      <c r="W132" s="230" t="str">
        <f t="shared" si="8"/>
        <v>OK</v>
      </c>
      <c r="X132" s="230" t="str">
        <f t="shared" si="9"/>
        <v>OK</v>
      </c>
    </row>
    <row r="133" spans="2:24" x14ac:dyDescent="0.2">
      <c r="B133" s="34" t="s">
        <v>216</v>
      </c>
      <c r="C133" s="35" t="s">
        <v>217</v>
      </c>
      <c r="D133" s="37" t="s">
        <v>3</v>
      </c>
      <c r="E133" s="90">
        <v>1</v>
      </c>
      <c r="F133" s="36">
        <v>1008775</v>
      </c>
      <c r="G133" s="36">
        <f t="shared" si="6"/>
        <v>1008775</v>
      </c>
      <c r="H133" s="36"/>
      <c r="I133" s="32"/>
      <c r="J133" s="33"/>
      <c r="M133" s="172">
        <v>958336</v>
      </c>
      <c r="N133" s="171">
        <f t="shared" si="11"/>
        <v>958336</v>
      </c>
      <c r="O133" s="240" t="str">
        <f t="shared" si="10"/>
        <v>OK</v>
      </c>
      <c r="P133" s="106"/>
      <c r="Q133" s="232" t="s">
        <v>216</v>
      </c>
      <c r="R133" s="194" t="s">
        <v>217</v>
      </c>
      <c r="S133" s="196" t="s">
        <v>3</v>
      </c>
      <c r="T133" s="195">
        <v>1</v>
      </c>
      <c r="V133" s="230" t="str">
        <f t="shared" si="7"/>
        <v>OK</v>
      </c>
      <c r="W133" s="230" t="str">
        <f t="shared" si="8"/>
        <v>OK</v>
      </c>
      <c r="X133" s="230" t="str">
        <f t="shared" si="9"/>
        <v>OK</v>
      </c>
    </row>
    <row r="134" spans="2:24" x14ac:dyDescent="0.2">
      <c r="B134" s="34" t="s">
        <v>218</v>
      </c>
      <c r="C134" s="35" t="s">
        <v>219</v>
      </c>
      <c r="D134" s="37" t="s">
        <v>3</v>
      </c>
      <c r="E134" s="90">
        <v>2</v>
      </c>
      <c r="F134" s="36">
        <v>878119</v>
      </c>
      <c r="G134" s="36">
        <f t="shared" si="6"/>
        <v>1756238</v>
      </c>
      <c r="H134" s="36"/>
      <c r="I134" s="32"/>
      <c r="J134" s="33"/>
      <c r="M134" s="172">
        <v>834213</v>
      </c>
      <c r="N134" s="171">
        <f t="shared" si="11"/>
        <v>1668426</v>
      </c>
      <c r="O134" s="240" t="str">
        <f t="shared" si="10"/>
        <v>OK</v>
      </c>
      <c r="P134" s="106"/>
      <c r="Q134" s="232" t="s">
        <v>218</v>
      </c>
      <c r="R134" s="194" t="s">
        <v>219</v>
      </c>
      <c r="S134" s="196" t="s">
        <v>3</v>
      </c>
      <c r="T134" s="195">
        <v>2</v>
      </c>
      <c r="V134" s="230" t="str">
        <f t="shared" si="7"/>
        <v>OK</v>
      </c>
      <c r="W134" s="230" t="str">
        <f t="shared" si="8"/>
        <v>OK</v>
      </c>
      <c r="X134" s="230" t="str">
        <f t="shared" si="9"/>
        <v>OK</v>
      </c>
    </row>
    <row r="135" spans="2:24" x14ac:dyDescent="0.2">
      <c r="B135" s="34" t="s">
        <v>220</v>
      </c>
      <c r="C135" s="35" t="s">
        <v>221</v>
      </c>
      <c r="D135" s="37" t="s">
        <v>3</v>
      </c>
      <c r="E135" s="90">
        <v>2</v>
      </c>
      <c r="F135" s="36">
        <v>952240</v>
      </c>
      <c r="G135" s="36">
        <f t="shared" si="6"/>
        <v>1904480</v>
      </c>
      <c r="H135" s="36"/>
      <c r="I135" s="32"/>
      <c r="J135" s="33"/>
      <c r="M135" s="172">
        <v>904628</v>
      </c>
      <c r="N135" s="171">
        <f t="shared" si="11"/>
        <v>1809256</v>
      </c>
      <c r="O135" s="240" t="str">
        <f t="shared" si="10"/>
        <v>OK</v>
      </c>
      <c r="P135" s="106"/>
      <c r="Q135" s="232" t="s">
        <v>220</v>
      </c>
      <c r="R135" s="194" t="s">
        <v>221</v>
      </c>
      <c r="S135" s="196" t="s">
        <v>3</v>
      </c>
      <c r="T135" s="195">
        <v>2</v>
      </c>
      <c r="V135" s="230" t="str">
        <f t="shared" si="7"/>
        <v>OK</v>
      </c>
      <c r="W135" s="230" t="str">
        <f t="shared" si="8"/>
        <v>OK</v>
      </c>
      <c r="X135" s="230" t="str">
        <f t="shared" si="9"/>
        <v>OK</v>
      </c>
    </row>
    <row r="136" spans="2:24" x14ac:dyDescent="0.2">
      <c r="B136" s="34" t="s">
        <v>222</v>
      </c>
      <c r="C136" s="35" t="s">
        <v>223</v>
      </c>
      <c r="D136" s="37" t="s">
        <v>3</v>
      </c>
      <c r="E136" s="90">
        <v>2</v>
      </c>
      <c r="F136" s="36">
        <v>3181603</v>
      </c>
      <c r="G136" s="36">
        <f t="shared" si="6"/>
        <v>6363206</v>
      </c>
      <c r="H136" s="36"/>
      <c r="I136" s="32"/>
      <c r="J136" s="33"/>
      <c r="M136" s="172">
        <v>3022523</v>
      </c>
      <c r="N136" s="171">
        <f t="shared" si="11"/>
        <v>6045046</v>
      </c>
      <c r="O136" s="240" t="str">
        <f t="shared" si="10"/>
        <v>OK</v>
      </c>
      <c r="P136" s="106"/>
      <c r="Q136" s="232" t="s">
        <v>222</v>
      </c>
      <c r="R136" s="194" t="s">
        <v>223</v>
      </c>
      <c r="S136" s="196" t="s">
        <v>3</v>
      </c>
      <c r="T136" s="195">
        <v>2</v>
      </c>
      <c r="V136" s="230" t="str">
        <f t="shared" si="7"/>
        <v>OK</v>
      </c>
      <c r="W136" s="230" t="str">
        <f t="shared" si="8"/>
        <v>OK</v>
      </c>
      <c r="X136" s="230" t="str">
        <f t="shared" si="9"/>
        <v>OK</v>
      </c>
    </row>
    <row r="137" spans="2:24" x14ac:dyDescent="0.2">
      <c r="B137" s="34" t="s">
        <v>224</v>
      </c>
      <c r="C137" s="35" t="s">
        <v>225</v>
      </c>
      <c r="D137" s="37" t="s">
        <v>3</v>
      </c>
      <c r="E137" s="90">
        <v>4</v>
      </c>
      <c r="F137" s="36">
        <v>3360848</v>
      </c>
      <c r="G137" s="36">
        <f t="shared" si="6"/>
        <v>13443392</v>
      </c>
      <c r="H137" s="36"/>
      <c r="I137" s="32"/>
      <c r="J137" s="33"/>
      <c r="M137" s="172">
        <v>3192806</v>
      </c>
      <c r="N137" s="171">
        <f t="shared" si="11"/>
        <v>12771224</v>
      </c>
      <c r="O137" s="240" t="str">
        <f t="shared" si="10"/>
        <v>OK</v>
      </c>
      <c r="P137" s="106"/>
      <c r="Q137" s="232" t="s">
        <v>224</v>
      </c>
      <c r="R137" s="194" t="s">
        <v>225</v>
      </c>
      <c r="S137" s="196" t="s">
        <v>3</v>
      </c>
      <c r="T137" s="195">
        <v>4</v>
      </c>
      <c r="V137" s="230" t="str">
        <f t="shared" si="7"/>
        <v>OK</v>
      </c>
      <c r="W137" s="230" t="str">
        <f t="shared" si="8"/>
        <v>OK</v>
      </c>
      <c r="X137" s="230" t="str">
        <f t="shared" si="9"/>
        <v>OK</v>
      </c>
    </row>
    <row r="138" spans="2:24" x14ac:dyDescent="0.2">
      <c r="B138" s="34" t="s">
        <v>226</v>
      </c>
      <c r="C138" s="35" t="s">
        <v>227</v>
      </c>
      <c r="D138" s="37" t="s">
        <v>3</v>
      </c>
      <c r="E138" s="90">
        <v>1</v>
      </c>
      <c r="F138" s="36">
        <v>355624</v>
      </c>
      <c r="G138" s="36">
        <f t="shared" si="6"/>
        <v>355624</v>
      </c>
      <c r="H138" s="36"/>
      <c r="I138" s="32"/>
      <c r="J138" s="33"/>
      <c r="M138" s="172">
        <v>337843</v>
      </c>
      <c r="N138" s="171">
        <f t="shared" si="11"/>
        <v>337843</v>
      </c>
      <c r="O138" s="240" t="str">
        <f t="shared" si="10"/>
        <v>OK</v>
      </c>
      <c r="P138" s="106"/>
      <c r="Q138" s="232" t="s">
        <v>226</v>
      </c>
      <c r="R138" s="194" t="s">
        <v>227</v>
      </c>
      <c r="S138" s="196" t="s">
        <v>3</v>
      </c>
      <c r="T138" s="195">
        <v>1</v>
      </c>
      <c r="V138" s="230" t="str">
        <f t="shared" si="7"/>
        <v>OK</v>
      </c>
      <c r="W138" s="230" t="str">
        <f t="shared" si="8"/>
        <v>OK</v>
      </c>
      <c r="X138" s="230" t="str">
        <f t="shared" si="9"/>
        <v>OK</v>
      </c>
    </row>
    <row r="139" spans="2:24" x14ac:dyDescent="0.2">
      <c r="B139" s="34" t="s">
        <v>228</v>
      </c>
      <c r="C139" s="35" t="s">
        <v>229</v>
      </c>
      <c r="D139" s="37" t="s">
        <v>3</v>
      </c>
      <c r="E139" s="90">
        <v>2</v>
      </c>
      <c r="F139" s="36">
        <v>3052119</v>
      </c>
      <c r="G139" s="36">
        <f t="shared" ref="G139:G201" si="12">+ROUND(F139*E139,0)</f>
        <v>6104238</v>
      </c>
      <c r="H139" s="36"/>
      <c r="I139" s="32"/>
      <c r="J139" s="33"/>
      <c r="M139" s="172">
        <v>2899513</v>
      </c>
      <c r="N139" s="171">
        <f t="shared" si="11"/>
        <v>5799026</v>
      </c>
      <c r="O139" s="240" t="str">
        <f t="shared" si="10"/>
        <v>OK</v>
      </c>
      <c r="P139" s="106"/>
      <c r="Q139" s="232" t="s">
        <v>228</v>
      </c>
      <c r="R139" s="194" t="s">
        <v>229</v>
      </c>
      <c r="S139" s="196" t="s">
        <v>3</v>
      </c>
      <c r="T139" s="195">
        <v>2</v>
      </c>
      <c r="V139" s="230" t="str">
        <f t="shared" si="7"/>
        <v>OK</v>
      </c>
      <c r="W139" s="230" t="str">
        <f t="shared" si="8"/>
        <v>OK</v>
      </c>
      <c r="X139" s="230" t="str">
        <f t="shared" si="9"/>
        <v>OK</v>
      </c>
    </row>
    <row r="140" spans="2:24" x14ac:dyDescent="0.2">
      <c r="B140" s="34" t="s">
        <v>230</v>
      </c>
      <c r="C140" s="35" t="s">
        <v>231</v>
      </c>
      <c r="D140" s="37" t="s">
        <v>3</v>
      </c>
      <c r="E140" s="90">
        <v>2</v>
      </c>
      <c r="F140" s="36">
        <v>3028671</v>
      </c>
      <c r="G140" s="36">
        <f t="shared" si="12"/>
        <v>6057342</v>
      </c>
      <c r="H140" s="36"/>
      <c r="I140" s="32"/>
      <c r="J140" s="33"/>
      <c r="M140" s="172">
        <v>2877237</v>
      </c>
      <c r="N140" s="171">
        <f t="shared" si="11"/>
        <v>5754474</v>
      </c>
      <c r="O140" s="240" t="str">
        <f t="shared" si="10"/>
        <v>OK</v>
      </c>
      <c r="P140" s="106"/>
      <c r="Q140" s="232" t="s">
        <v>230</v>
      </c>
      <c r="R140" s="194" t="s">
        <v>231</v>
      </c>
      <c r="S140" s="196" t="s">
        <v>3</v>
      </c>
      <c r="T140" s="195">
        <v>2</v>
      </c>
      <c r="V140" s="230" t="str">
        <f t="shared" si="7"/>
        <v>OK</v>
      </c>
      <c r="W140" s="230" t="str">
        <f t="shared" si="8"/>
        <v>OK</v>
      </c>
      <c r="X140" s="230" t="str">
        <f t="shared" si="9"/>
        <v>OK</v>
      </c>
    </row>
    <row r="141" spans="2:24" x14ac:dyDescent="0.2">
      <c r="B141" s="34" t="s">
        <v>232</v>
      </c>
      <c r="C141" s="35" t="s">
        <v>233</v>
      </c>
      <c r="D141" s="37" t="s">
        <v>3</v>
      </c>
      <c r="E141" s="90">
        <v>1</v>
      </c>
      <c r="F141" s="36">
        <v>350154</v>
      </c>
      <c r="G141" s="36">
        <f t="shared" si="12"/>
        <v>350154</v>
      </c>
      <c r="H141" s="36"/>
      <c r="I141" s="32"/>
      <c r="J141" s="33"/>
      <c r="M141" s="172">
        <v>332646</v>
      </c>
      <c r="N141" s="171">
        <f t="shared" si="11"/>
        <v>332646</v>
      </c>
      <c r="O141" s="240" t="str">
        <f t="shared" si="10"/>
        <v>OK</v>
      </c>
      <c r="P141" s="106"/>
      <c r="Q141" s="232" t="s">
        <v>232</v>
      </c>
      <c r="R141" s="194" t="s">
        <v>233</v>
      </c>
      <c r="S141" s="196" t="s">
        <v>3</v>
      </c>
      <c r="T141" s="195">
        <v>1</v>
      </c>
      <c r="V141" s="230" t="str">
        <f t="shared" si="7"/>
        <v>OK</v>
      </c>
      <c r="W141" s="230" t="str">
        <f t="shared" si="8"/>
        <v>OK</v>
      </c>
      <c r="X141" s="230" t="str">
        <f t="shared" si="9"/>
        <v>OK</v>
      </c>
    </row>
    <row r="142" spans="2:24" x14ac:dyDescent="0.2">
      <c r="B142" s="34" t="s">
        <v>234</v>
      </c>
      <c r="C142" s="35" t="s">
        <v>235</v>
      </c>
      <c r="D142" s="37" t="s">
        <v>3</v>
      </c>
      <c r="E142" s="90">
        <v>1</v>
      </c>
      <c r="F142" s="36">
        <v>1756239</v>
      </c>
      <c r="G142" s="36">
        <f t="shared" si="12"/>
        <v>1756239</v>
      </c>
      <c r="H142" s="36"/>
      <c r="I142" s="32"/>
      <c r="J142" s="33"/>
      <c r="M142" s="172">
        <v>1668427</v>
      </c>
      <c r="N142" s="171">
        <f t="shared" si="11"/>
        <v>1668427</v>
      </c>
      <c r="O142" s="240" t="str">
        <f t="shared" si="10"/>
        <v>OK</v>
      </c>
      <c r="P142" s="106"/>
      <c r="Q142" s="232" t="s">
        <v>234</v>
      </c>
      <c r="R142" s="194" t="s">
        <v>235</v>
      </c>
      <c r="S142" s="196" t="s">
        <v>3</v>
      </c>
      <c r="T142" s="195">
        <v>1</v>
      </c>
      <c r="V142" s="230" t="str">
        <f t="shared" ref="V142:V205" si="13">IF(R142=C142,"OK","ERROR")</f>
        <v>OK</v>
      </c>
      <c r="W142" s="230" t="str">
        <f t="shared" ref="W142:W205" si="14">IF(S142=D142,"OK","ERROR")</f>
        <v>OK</v>
      </c>
      <c r="X142" s="230" t="str">
        <f t="shared" ref="X142:X205" si="15">IF(T142=E142,"OK","ERROR")</f>
        <v>OK</v>
      </c>
    </row>
    <row r="143" spans="2:24" x14ac:dyDescent="0.2">
      <c r="B143" s="34" t="s">
        <v>236</v>
      </c>
      <c r="C143" s="35" t="s">
        <v>237</v>
      </c>
      <c r="D143" s="37" t="s">
        <v>3</v>
      </c>
      <c r="E143" s="90">
        <v>1</v>
      </c>
      <c r="F143" s="36">
        <v>1756239</v>
      </c>
      <c r="G143" s="36">
        <f t="shared" si="12"/>
        <v>1756239</v>
      </c>
      <c r="H143" s="36"/>
      <c r="I143" s="32"/>
      <c r="J143" s="33"/>
      <c r="M143" s="172">
        <v>1668427</v>
      </c>
      <c r="N143" s="171">
        <f t="shared" si="11"/>
        <v>1668427</v>
      </c>
      <c r="O143" s="240" t="str">
        <f t="shared" ref="O143:O206" si="16">IF(AND(M143&gt;=$F143*0.9,M143&lt;=$F143),"OK","ERROR Vr")</f>
        <v>OK</v>
      </c>
      <c r="P143" s="106"/>
      <c r="Q143" s="232" t="s">
        <v>236</v>
      </c>
      <c r="R143" s="194" t="s">
        <v>237</v>
      </c>
      <c r="S143" s="196" t="s">
        <v>3</v>
      </c>
      <c r="T143" s="195">
        <v>1</v>
      </c>
      <c r="V143" s="230" t="str">
        <f t="shared" si="13"/>
        <v>OK</v>
      </c>
      <c r="W143" s="230" t="str">
        <f t="shared" si="14"/>
        <v>OK</v>
      </c>
      <c r="X143" s="230" t="str">
        <f t="shared" si="15"/>
        <v>OK</v>
      </c>
    </row>
    <row r="144" spans="2:24" x14ac:dyDescent="0.2">
      <c r="B144" s="34" t="s">
        <v>238</v>
      </c>
      <c r="C144" s="35" t="s">
        <v>239</v>
      </c>
      <c r="D144" s="37" t="s">
        <v>3</v>
      </c>
      <c r="E144" s="90">
        <v>1</v>
      </c>
      <c r="F144" s="36">
        <v>1553806</v>
      </c>
      <c r="G144" s="36">
        <f t="shared" si="12"/>
        <v>1553806</v>
      </c>
      <c r="H144" s="36"/>
      <c r="I144" s="32"/>
      <c r="J144" s="33"/>
      <c r="M144" s="172">
        <v>1476116</v>
      </c>
      <c r="N144" s="171">
        <f t="shared" ref="N144:N207" si="17">ROUND($E144*M144,0)</f>
        <v>1476116</v>
      </c>
      <c r="O144" s="240" t="str">
        <f t="shared" si="16"/>
        <v>OK</v>
      </c>
      <c r="P144" s="106"/>
      <c r="Q144" s="232" t="s">
        <v>238</v>
      </c>
      <c r="R144" s="194" t="s">
        <v>239</v>
      </c>
      <c r="S144" s="196" t="s">
        <v>3</v>
      </c>
      <c r="T144" s="195">
        <v>1</v>
      </c>
      <c r="V144" s="230" t="str">
        <f t="shared" si="13"/>
        <v>OK</v>
      </c>
      <c r="W144" s="230" t="str">
        <f t="shared" si="14"/>
        <v>OK</v>
      </c>
      <c r="X144" s="230" t="str">
        <f t="shared" si="15"/>
        <v>OK</v>
      </c>
    </row>
    <row r="145" spans="2:24" x14ac:dyDescent="0.2">
      <c r="B145" s="34" t="s">
        <v>240</v>
      </c>
      <c r="C145" s="35" t="s">
        <v>241</v>
      </c>
      <c r="D145" s="37" t="s">
        <v>3</v>
      </c>
      <c r="E145" s="90">
        <v>1</v>
      </c>
      <c r="F145" s="36">
        <v>1553806</v>
      </c>
      <c r="G145" s="36">
        <f t="shared" si="12"/>
        <v>1553806</v>
      </c>
      <c r="H145" s="36"/>
      <c r="I145" s="32"/>
      <c r="J145" s="33"/>
      <c r="M145" s="172">
        <v>1476116</v>
      </c>
      <c r="N145" s="171">
        <f t="shared" si="17"/>
        <v>1476116</v>
      </c>
      <c r="O145" s="240" t="str">
        <f t="shared" si="16"/>
        <v>OK</v>
      </c>
      <c r="P145" s="106"/>
      <c r="Q145" s="232" t="s">
        <v>240</v>
      </c>
      <c r="R145" s="194" t="s">
        <v>241</v>
      </c>
      <c r="S145" s="196" t="s">
        <v>3</v>
      </c>
      <c r="T145" s="195">
        <v>1</v>
      </c>
      <c r="V145" s="230" t="str">
        <f t="shared" si="13"/>
        <v>OK</v>
      </c>
      <c r="W145" s="230" t="str">
        <f t="shared" si="14"/>
        <v>OK</v>
      </c>
      <c r="X145" s="230" t="str">
        <f t="shared" si="15"/>
        <v>OK</v>
      </c>
    </row>
    <row r="146" spans="2:24" x14ac:dyDescent="0.2">
      <c r="B146" s="34" t="s">
        <v>242</v>
      </c>
      <c r="C146" s="35" t="s">
        <v>243</v>
      </c>
      <c r="D146" s="37" t="s">
        <v>3</v>
      </c>
      <c r="E146" s="90">
        <v>2</v>
      </c>
      <c r="F146" s="36">
        <v>1641344</v>
      </c>
      <c r="G146" s="36">
        <f t="shared" si="12"/>
        <v>3282688</v>
      </c>
      <c r="H146" s="36"/>
      <c r="I146" s="32"/>
      <c r="J146" s="33"/>
      <c r="M146" s="172">
        <v>1559277</v>
      </c>
      <c r="N146" s="171">
        <f t="shared" si="17"/>
        <v>3118554</v>
      </c>
      <c r="O146" s="240" t="str">
        <f t="shared" si="16"/>
        <v>OK</v>
      </c>
      <c r="P146" s="106"/>
      <c r="Q146" s="232" t="s">
        <v>242</v>
      </c>
      <c r="R146" s="194" t="s">
        <v>243</v>
      </c>
      <c r="S146" s="196" t="s">
        <v>3</v>
      </c>
      <c r="T146" s="195">
        <v>2</v>
      </c>
      <c r="V146" s="230" t="str">
        <f t="shared" si="13"/>
        <v>OK</v>
      </c>
      <c r="W146" s="230" t="str">
        <f t="shared" si="14"/>
        <v>OK</v>
      </c>
      <c r="X146" s="230" t="str">
        <f t="shared" si="15"/>
        <v>OK</v>
      </c>
    </row>
    <row r="147" spans="2:24" x14ac:dyDescent="0.2">
      <c r="B147" s="40">
        <v>7</v>
      </c>
      <c r="C147" s="47" t="s">
        <v>244</v>
      </c>
      <c r="D147" s="48"/>
      <c r="E147" s="93"/>
      <c r="F147" s="48"/>
      <c r="G147" s="48"/>
      <c r="H147" s="43"/>
      <c r="I147" s="44">
        <f>SUM(H148:H281)</f>
        <v>826818659</v>
      </c>
      <c r="J147" s="26"/>
      <c r="K147" s="7">
        <f>+I147/$I$838</f>
        <v>3.1375024179696502E-2</v>
      </c>
      <c r="M147" s="172">
        <v>0</v>
      </c>
      <c r="N147" s="171">
        <f t="shared" si="17"/>
        <v>0</v>
      </c>
      <c r="O147" s="240" t="str">
        <f t="shared" si="16"/>
        <v>OK</v>
      </c>
      <c r="P147" s="106"/>
      <c r="Q147" s="231">
        <v>7</v>
      </c>
      <c r="R147" s="205" t="s">
        <v>244</v>
      </c>
      <c r="S147" s="206"/>
      <c r="T147" s="207"/>
      <c r="V147" s="230" t="str">
        <f t="shared" si="13"/>
        <v>OK</v>
      </c>
      <c r="W147" s="230" t="str">
        <f t="shared" si="14"/>
        <v>OK</v>
      </c>
      <c r="X147" s="230" t="str">
        <f t="shared" si="15"/>
        <v>OK</v>
      </c>
    </row>
    <row r="148" spans="2:24" ht="25.5" x14ac:dyDescent="0.2">
      <c r="B148" s="27" t="s">
        <v>245</v>
      </c>
      <c r="C148" s="28" t="s">
        <v>246</v>
      </c>
      <c r="D148" s="56"/>
      <c r="E148" s="96"/>
      <c r="F148" s="30"/>
      <c r="G148" s="36"/>
      <c r="H148" s="30">
        <f>SUM(G149:G175)</f>
        <v>105420696</v>
      </c>
      <c r="I148" s="32"/>
      <c r="J148" s="33"/>
      <c r="M148" s="172">
        <v>0</v>
      </c>
      <c r="N148" s="171">
        <f t="shared" si="17"/>
        <v>0</v>
      </c>
      <c r="O148" s="240" t="str">
        <f t="shared" si="16"/>
        <v>OK</v>
      </c>
      <c r="P148" s="106"/>
      <c r="Q148" s="220" t="s">
        <v>245</v>
      </c>
      <c r="R148" s="191" t="s">
        <v>246</v>
      </c>
      <c r="S148" s="215"/>
      <c r="T148" s="216"/>
      <c r="V148" s="230" t="str">
        <f t="shared" si="13"/>
        <v>OK</v>
      </c>
      <c r="W148" s="230" t="str">
        <f t="shared" si="14"/>
        <v>OK</v>
      </c>
      <c r="X148" s="230" t="str">
        <f t="shared" si="15"/>
        <v>OK</v>
      </c>
    </row>
    <row r="149" spans="2:24" x14ac:dyDescent="0.2">
      <c r="B149" s="113" t="s">
        <v>247</v>
      </c>
      <c r="C149" s="114" t="s">
        <v>248</v>
      </c>
      <c r="D149" s="115" t="s">
        <v>8</v>
      </c>
      <c r="E149" s="90">
        <v>160</v>
      </c>
      <c r="F149" s="116">
        <v>17427</v>
      </c>
      <c r="G149" s="36">
        <f>+ROUND(F149*E149,0)</f>
        <v>2788320</v>
      </c>
      <c r="H149" s="30"/>
      <c r="I149" s="32"/>
      <c r="J149" s="33"/>
      <c r="M149" s="172">
        <v>16556</v>
      </c>
      <c r="N149" s="171">
        <f t="shared" si="17"/>
        <v>2648960</v>
      </c>
      <c r="O149" s="240" t="str">
        <f t="shared" si="16"/>
        <v>OK</v>
      </c>
      <c r="P149" s="106"/>
      <c r="Q149" s="234" t="s">
        <v>247</v>
      </c>
      <c r="R149" s="217" t="s">
        <v>248</v>
      </c>
      <c r="S149" s="218" t="s">
        <v>8</v>
      </c>
      <c r="T149" s="195">
        <v>160</v>
      </c>
      <c r="V149" s="230" t="str">
        <f t="shared" si="13"/>
        <v>OK</v>
      </c>
      <c r="W149" s="230" t="str">
        <f t="shared" si="14"/>
        <v>OK</v>
      </c>
      <c r="X149" s="230" t="str">
        <f t="shared" si="15"/>
        <v>OK</v>
      </c>
    </row>
    <row r="150" spans="2:24" x14ac:dyDescent="0.2">
      <c r="B150" s="113" t="s">
        <v>249</v>
      </c>
      <c r="C150" s="114" t="s">
        <v>250</v>
      </c>
      <c r="D150" s="115" t="s">
        <v>8</v>
      </c>
      <c r="E150" s="90">
        <v>370</v>
      </c>
      <c r="F150" s="116">
        <v>19327</v>
      </c>
      <c r="G150" s="36">
        <f t="shared" si="12"/>
        <v>7150990</v>
      </c>
      <c r="H150" s="36"/>
      <c r="I150" s="32"/>
      <c r="J150" s="33"/>
      <c r="M150" s="172">
        <v>18361</v>
      </c>
      <c r="N150" s="171">
        <f t="shared" si="17"/>
        <v>6793570</v>
      </c>
      <c r="O150" s="240" t="str">
        <f t="shared" si="16"/>
        <v>OK</v>
      </c>
      <c r="P150" s="106"/>
      <c r="Q150" s="234" t="s">
        <v>249</v>
      </c>
      <c r="R150" s="217" t="s">
        <v>250</v>
      </c>
      <c r="S150" s="218" t="s">
        <v>8</v>
      </c>
      <c r="T150" s="195">
        <v>370</v>
      </c>
      <c r="V150" s="230" t="str">
        <f t="shared" si="13"/>
        <v>OK</v>
      </c>
      <c r="W150" s="230" t="str">
        <f t="shared" si="14"/>
        <v>OK</v>
      </c>
      <c r="X150" s="230" t="str">
        <f t="shared" si="15"/>
        <v>OK</v>
      </c>
    </row>
    <row r="151" spans="2:24" x14ac:dyDescent="0.2">
      <c r="B151" s="113" t="s">
        <v>251</v>
      </c>
      <c r="C151" s="114" t="s">
        <v>252</v>
      </c>
      <c r="D151" s="115" t="s">
        <v>8</v>
      </c>
      <c r="E151" s="90">
        <v>234.6</v>
      </c>
      <c r="F151" s="116">
        <v>24759</v>
      </c>
      <c r="G151" s="36">
        <f t="shared" si="12"/>
        <v>5808461</v>
      </c>
      <c r="H151" s="30"/>
      <c r="I151" s="32"/>
      <c r="J151" s="33"/>
      <c r="M151" s="172">
        <v>23521</v>
      </c>
      <c r="N151" s="171">
        <f t="shared" si="17"/>
        <v>5518027</v>
      </c>
      <c r="O151" s="240" t="str">
        <f t="shared" si="16"/>
        <v>OK</v>
      </c>
      <c r="P151" s="106"/>
      <c r="Q151" s="234" t="s">
        <v>251</v>
      </c>
      <c r="R151" s="217" t="s">
        <v>252</v>
      </c>
      <c r="S151" s="218" t="s">
        <v>8</v>
      </c>
      <c r="T151" s="195">
        <v>234.6</v>
      </c>
      <c r="V151" s="230" t="str">
        <f t="shared" si="13"/>
        <v>OK</v>
      </c>
      <c r="W151" s="230" t="str">
        <f t="shared" si="14"/>
        <v>OK</v>
      </c>
      <c r="X151" s="230" t="str">
        <f t="shared" si="15"/>
        <v>OK</v>
      </c>
    </row>
    <row r="152" spans="2:24" ht="25.5" x14ac:dyDescent="0.2">
      <c r="B152" s="113" t="s">
        <v>253</v>
      </c>
      <c r="C152" s="114" t="s">
        <v>254</v>
      </c>
      <c r="D152" s="115" t="s">
        <v>8</v>
      </c>
      <c r="E152" s="90">
        <v>128.6</v>
      </c>
      <c r="F152" s="116">
        <v>31843</v>
      </c>
      <c r="G152" s="36">
        <f t="shared" si="12"/>
        <v>4095010</v>
      </c>
      <c r="H152" s="36"/>
      <c r="I152" s="32"/>
      <c r="J152" s="33"/>
      <c r="M152" s="172">
        <v>30251</v>
      </c>
      <c r="N152" s="171">
        <f t="shared" si="17"/>
        <v>3890279</v>
      </c>
      <c r="O152" s="240" t="str">
        <f t="shared" si="16"/>
        <v>OK</v>
      </c>
      <c r="P152" s="106"/>
      <c r="Q152" s="234" t="s">
        <v>253</v>
      </c>
      <c r="R152" s="217" t="s">
        <v>254</v>
      </c>
      <c r="S152" s="218" t="s">
        <v>8</v>
      </c>
      <c r="T152" s="195">
        <v>128.6</v>
      </c>
      <c r="V152" s="230" t="str">
        <f t="shared" si="13"/>
        <v>OK</v>
      </c>
      <c r="W152" s="230" t="str">
        <f t="shared" si="14"/>
        <v>OK</v>
      </c>
      <c r="X152" s="230" t="str">
        <f t="shared" si="15"/>
        <v>OK</v>
      </c>
    </row>
    <row r="153" spans="2:24" ht="25.5" x14ac:dyDescent="0.2">
      <c r="B153" s="113" t="s">
        <v>255</v>
      </c>
      <c r="C153" s="114" t="s">
        <v>256</v>
      </c>
      <c r="D153" s="115" t="s">
        <v>8</v>
      </c>
      <c r="E153" s="90">
        <v>90</v>
      </c>
      <c r="F153" s="116">
        <v>54023</v>
      </c>
      <c r="G153" s="36">
        <f t="shared" si="12"/>
        <v>4862070</v>
      </c>
      <c r="H153" s="36"/>
      <c r="I153" s="32"/>
      <c r="J153" s="33"/>
      <c r="M153" s="172">
        <v>51322</v>
      </c>
      <c r="N153" s="171">
        <f t="shared" si="17"/>
        <v>4618980</v>
      </c>
      <c r="O153" s="240" t="str">
        <f t="shared" si="16"/>
        <v>OK</v>
      </c>
      <c r="P153" s="106"/>
      <c r="Q153" s="234" t="s">
        <v>255</v>
      </c>
      <c r="R153" s="217" t="s">
        <v>256</v>
      </c>
      <c r="S153" s="218" t="s">
        <v>8</v>
      </c>
      <c r="T153" s="195">
        <v>90</v>
      </c>
      <c r="V153" s="230" t="str">
        <f t="shared" si="13"/>
        <v>OK</v>
      </c>
      <c r="W153" s="230" t="str">
        <f t="shared" si="14"/>
        <v>OK</v>
      </c>
      <c r="X153" s="230" t="str">
        <f t="shared" si="15"/>
        <v>OK</v>
      </c>
    </row>
    <row r="154" spans="2:24" ht="25.5" x14ac:dyDescent="0.2">
      <c r="B154" s="113" t="s">
        <v>257</v>
      </c>
      <c r="C154" s="114" t="s">
        <v>258</v>
      </c>
      <c r="D154" s="37" t="s">
        <v>3</v>
      </c>
      <c r="E154" s="90">
        <v>130</v>
      </c>
      <c r="F154" s="116">
        <v>76682</v>
      </c>
      <c r="G154" s="36">
        <f t="shared" si="12"/>
        <v>9968660</v>
      </c>
      <c r="H154" s="30"/>
      <c r="I154" s="32"/>
      <c r="J154" s="33"/>
      <c r="M154" s="172">
        <v>72848</v>
      </c>
      <c r="N154" s="171">
        <f t="shared" si="17"/>
        <v>9470240</v>
      </c>
      <c r="O154" s="240" t="str">
        <f t="shared" si="16"/>
        <v>OK</v>
      </c>
      <c r="P154" s="106"/>
      <c r="Q154" s="234" t="s">
        <v>257</v>
      </c>
      <c r="R154" s="217" t="s">
        <v>258</v>
      </c>
      <c r="S154" s="196" t="s">
        <v>3</v>
      </c>
      <c r="T154" s="195">
        <v>130</v>
      </c>
      <c r="V154" s="230" t="str">
        <f t="shared" si="13"/>
        <v>OK</v>
      </c>
      <c r="W154" s="230" t="str">
        <f t="shared" si="14"/>
        <v>OK</v>
      </c>
      <c r="X154" s="230" t="str">
        <f t="shared" si="15"/>
        <v>OK</v>
      </c>
    </row>
    <row r="155" spans="2:24" ht="25.5" x14ac:dyDescent="0.2">
      <c r="B155" s="113" t="s">
        <v>259</v>
      </c>
      <c r="C155" s="114" t="s">
        <v>260</v>
      </c>
      <c r="D155" s="37" t="s">
        <v>3</v>
      </c>
      <c r="E155" s="90">
        <v>26</v>
      </c>
      <c r="F155" s="116">
        <v>77364</v>
      </c>
      <c r="G155" s="36">
        <f t="shared" si="12"/>
        <v>2011464</v>
      </c>
      <c r="H155" s="36"/>
      <c r="I155" s="32"/>
      <c r="J155" s="33"/>
      <c r="M155" s="172">
        <v>73496</v>
      </c>
      <c r="N155" s="171">
        <f t="shared" si="17"/>
        <v>1910896</v>
      </c>
      <c r="O155" s="240" t="str">
        <f t="shared" si="16"/>
        <v>OK</v>
      </c>
      <c r="P155" s="106"/>
      <c r="Q155" s="234" t="s">
        <v>259</v>
      </c>
      <c r="R155" s="217" t="s">
        <v>260</v>
      </c>
      <c r="S155" s="196" t="s">
        <v>3</v>
      </c>
      <c r="T155" s="195">
        <v>26</v>
      </c>
      <c r="V155" s="230" t="str">
        <f t="shared" si="13"/>
        <v>OK</v>
      </c>
      <c r="W155" s="230" t="str">
        <f t="shared" si="14"/>
        <v>OK</v>
      </c>
      <c r="X155" s="230" t="str">
        <f t="shared" si="15"/>
        <v>OK</v>
      </c>
    </row>
    <row r="156" spans="2:24" ht="25.5" x14ac:dyDescent="0.2">
      <c r="B156" s="113" t="s">
        <v>261</v>
      </c>
      <c r="C156" s="114" t="s">
        <v>262</v>
      </c>
      <c r="D156" s="37" t="s">
        <v>3</v>
      </c>
      <c r="E156" s="90">
        <v>78</v>
      </c>
      <c r="F156" s="116">
        <v>96795</v>
      </c>
      <c r="G156" s="36">
        <f t="shared" si="12"/>
        <v>7550010</v>
      </c>
      <c r="H156" s="36"/>
      <c r="I156" s="32"/>
      <c r="J156" s="33"/>
      <c r="M156" s="172">
        <v>91955</v>
      </c>
      <c r="N156" s="171">
        <f t="shared" si="17"/>
        <v>7172490</v>
      </c>
      <c r="O156" s="240" t="str">
        <f t="shared" si="16"/>
        <v>OK</v>
      </c>
      <c r="P156" s="106"/>
      <c r="Q156" s="234" t="s">
        <v>261</v>
      </c>
      <c r="R156" s="217" t="s">
        <v>262</v>
      </c>
      <c r="S156" s="196" t="s">
        <v>3</v>
      </c>
      <c r="T156" s="195">
        <v>78</v>
      </c>
      <c r="V156" s="230" t="str">
        <f t="shared" si="13"/>
        <v>OK</v>
      </c>
      <c r="W156" s="230" t="str">
        <f t="shared" si="14"/>
        <v>OK</v>
      </c>
      <c r="X156" s="230" t="str">
        <f t="shared" si="15"/>
        <v>OK</v>
      </c>
    </row>
    <row r="157" spans="2:24" ht="25.5" x14ac:dyDescent="0.2">
      <c r="B157" s="113" t="s">
        <v>263</v>
      </c>
      <c r="C157" s="114" t="s">
        <v>264</v>
      </c>
      <c r="D157" s="37" t="s">
        <v>3</v>
      </c>
      <c r="E157" s="90">
        <v>25</v>
      </c>
      <c r="F157" s="116">
        <v>84340</v>
      </c>
      <c r="G157" s="36">
        <f t="shared" si="12"/>
        <v>2108500</v>
      </c>
      <c r="H157" s="36"/>
      <c r="I157" s="32"/>
      <c r="J157" s="33"/>
      <c r="M157" s="172">
        <v>80123</v>
      </c>
      <c r="N157" s="171">
        <f t="shared" si="17"/>
        <v>2003075</v>
      </c>
      <c r="O157" s="240" t="str">
        <f t="shared" si="16"/>
        <v>OK</v>
      </c>
      <c r="P157" s="106"/>
      <c r="Q157" s="234" t="s">
        <v>263</v>
      </c>
      <c r="R157" s="217" t="s">
        <v>264</v>
      </c>
      <c r="S157" s="196" t="s">
        <v>3</v>
      </c>
      <c r="T157" s="195">
        <v>25</v>
      </c>
      <c r="V157" s="230" t="str">
        <f t="shared" si="13"/>
        <v>OK</v>
      </c>
      <c r="W157" s="230" t="str">
        <f t="shared" si="14"/>
        <v>OK</v>
      </c>
      <c r="X157" s="230" t="str">
        <f t="shared" si="15"/>
        <v>OK</v>
      </c>
    </row>
    <row r="158" spans="2:24" ht="25.5" x14ac:dyDescent="0.2">
      <c r="B158" s="113" t="s">
        <v>265</v>
      </c>
      <c r="C158" s="114" t="s">
        <v>266</v>
      </c>
      <c r="D158" s="37" t="s">
        <v>3</v>
      </c>
      <c r="E158" s="90">
        <v>42</v>
      </c>
      <c r="F158" s="116">
        <v>97637</v>
      </c>
      <c r="G158" s="36">
        <f t="shared" si="12"/>
        <v>4100754</v>
      </c>
      <c r="H158" s="36"/>
      <c r="I158" s="32"/>
      <c r="J158" s="33"/>
      <c r="M158" s="172">
        <v>92755</v>
      </c>
      <c r="N158" s="171">
        <f t="shared" si="17"/>
        <v>3895710</v>
      </c>
      <c r="O158" s="240" t="str">
        <f t="shared" si="16"/>
        <v>OK</v>
      </c>
      <c r="P158" s="106"/>
      <c r="Q158" s="234" t="s">
        <v>265</v>
      </c>
      <c r="R158" s="217" t="s">
        <v>266</v>
      </c>
      <c r="S158" s="196" t="s">
        <v>3</v>
      </c>
      <c r="T158" s="195">
        <v>42</v>
      </c>
      <c r="V158" s="230" t="str">
        <f t="shared" si="13"/>
        <v>OK</v>
      </c>
      <c r="W158" s="230" t="str">
        <f t="shared" si="14"/>
        <v>OK</v>
      </c>
      <c r="X158" s="230" t="str">
        <f t="shared" si="15"/>
        <v>OK</v>
      </c>
    </row>
    <row r="159" spans="2:24" ht="25.5" x14ac:dyDescent="0.2">
      <c r="B159" s="113" t="s">
        <v>267</v>
      </c>
      <c r="C159" s="114" t="s">
        <v>268</v>
      </c>
      <c r="D159" s="37" t="s">
        <v>3</v>
      </c>
      <c r="E159" s="90">
        <v>16</v>
      </c>
      <c r="F159" s="116">
        <v>132611</v>
      </c>
      <c r="G159" s="36">
        <f>+ROUND(F159*E159,0)</f>
        <v>2121776</v>
      </c>
      <c r="H159" s="36"/>
      <c r="I159" s="32"/>
      <c r="J159" s="33"/>
      <c r="M159" s="172">
        <v>125980</v>
      </c>
      <c r="N159" s="171">
        <f t="shared" si="17"/>
        <v>2015680</v>
      </c>
      <c r="O159" s="240" t="str">
        <f t="shared" si="16"/>
        <v>OK</v>
      </c>
      <c r="P159" s="106"/>
      <c r="Q159" s="234" t="s">
        <v>267</v>
      </c>
      <c r="R159" s="217" t="s">
        <v>268</v>
      </c>
      <c r="S159" s="196" t="s">
        <v>3</v>
      </c>
      <c r="T159" s="195">
        <v>16</v>
      </c>
      <c r="V159" s="230" t="str">
        <f t="shared" si="13"/>
        <v>OK</v>
      </c>
      <c r="W159" s="230" t="str">
        <f t="shared" si="14"/>
        <v>OK</v>
      </c>
      <c r="X159" s="230" t="str">
        <f t="shared" si="15"/>
        <v>OK</v>
      </c>
    </row>
    <row r="160" spans="2:24" ht="25.5" x14ac:dyDescent="0.2">
      <c r="B160" s="113" t="s">
        <v>269</v>
      </c>
      <c r="C160" s="114" t="s">
        <v>270</v>
      </c>
      <c r="D160" s="37" t="s">
        <v>3</v>
      </c>
      <c r="E160" s="90">
        <v>20</v>
      </c>
      <c r="F160" s="116">
        <v>143073</v>
      </c>
      <c r="G160" s="36">
        <f t="shared" si="12"/>
        <v>2861460</v>
      </c>
      <c r="H160" s="36"/>
      <c r="I160" s="32"/>
      <c r="J160" s="33"/>
      <c r="M160" s="172">
        <v>135919</v>
      </c>
      <c r="N160" s="171">
        <f t="shared" si="17"/>
        <v>2718380</v>
      </c>
      <c r="O160" s="240" t="str">
        <f t="shared" si="16"/>
        <v>OK</v>
      </c>
      <c r="P160" s="106"/>
      <c r="Q160" s="234" t="s">
        <v>269</v>
      </c>
      <c r="R160" s="217" t="s">
        <v>270</v>
      </c>
      <c r="S160" s="196" t="s">
        <v>3</v>
      </c>
      <c r="T160" s="195">
        <v>20</v>
      </c>
      <c r="V160" s="230" t="str">
        <f t="shared" si="13"/>
        <v>OK</v>
      </c>
      <c r="W160" s="230" t="str">
        <f t="shared" si="14"/>
        <v>OK</v>
      </c>
      <c r="X160" s="230" t="str">
        <f t="shared" si="15"/>
        <v>OK</v>
      </c>
    </row>
    <row r="161" spans="2:24" ht="25.5" x14ac:dyDescent="0.2">
      <c r="B161" s="113" t="s">
        <v>271</v>
      </c>
      <c r="C161" s="114" t="s">
        <v>272</v>
      </c>
      <c r="D161" s="37" t="s">
        <v>3</v>
      </c>
      <c r="E161" s="90">
        <v>37</v>
      </c>
      <c r="F161" s="116">
        <v>151676</v>
      </c>
      <c r="G161" s="36">
        <f t="shared" si="12"/>
        <v>5612012</v>
      </c>
      <c r="H161" s="36"/>
      <c r="I161" s="32"/>
      <c r="J161" s="33"/>
      <c r="M161" s="172">
        <v>144092</v>
      </c>
      <c r="N161" s="171">
        <f t="shared" si="17"/>
        <v>5331404</v>
      </c>
      <c r="O161" s="240" t="str">
        <f t="shared" si="16"/>
        <v>OK</v>
      </c>
      <c r="P161" s="106"/>
      <c r="Q161" s="234" t="s">
        <v>271</v>
      </c>
      <c r="R161" s="217" t="s">
        <v>272</v>
      </c>
      <c r="S161" s="196" t="s">
        <v>3</v>
      </c>
      <c r="T161" s="195">
        <v>37</v>
      </c>
      <c r="V161" s="230" t="str">
        <f t="shared" si="13"/>
        <v>OK</v>
      </c>
      <c r="W161" s="230" t="str">
        <f t="shared" si="14"/>
        <v>OK</v>
      </c>
      <c r="X161" s="230" t="str">
        <f t="shared" si="15"/>
        <v>OK</v>
      </c>
    </row>
    <row r="162" spans="2:24" ht="25.5" x14ac:dyDescent="0.2">
      <c r="B162" s="113" t="s">
        <v>273</v>
      </c>
      <c r="C162" s="114" t="s">
        <v>274</v>
      </c>
      <c r="D162" s="37" t="s">
        <v>3</v>
      </c>
      <c r="E162" s="90">
        <v>15</v>
      </c>
      <c r="F162" s="116">
        <v>933548</v>
      </c>
      <c r="G162" s="36">
        <f t="shared" si="12"/>
        <v>14003220</v>
      </c>
      <c r="H162" s="36"/>
      <c r="I162" s="32"/>
      <c r="J162" s="33"/>
      <c r="M162" s="172">
        <v>886871</v>
      </c>
      <c r="N162" s="171">
        <f t="shared" si="17"/>
        <v>13303065</v>
      </c>
      <c r="O162" s="240" t="str">
        <f t="shared" si="16"/>
        <v>OK</v>
      </c>
      <c r="P162" s="106"/>
      <c r="Q162" s="234" t="s">
        <v>273</v>
      </c>
      <c r="R162" s="217" t="s">
        <v>274</v>
      </c>
      <c r="S162" s="196" t="s">
        <v>3</v>
      </c>
      <c r="T162" s="195">
        <v>15</v>
      </c>
      <c r="V162" s="230" t="str">
        <f t="shared" si="13"/>
        <v>OK</v>
      </c>
      <c r="W162" s="230" t="str">
        <f t="shared" si="14"/>
        <v>OK</v>
      </c>
      <c r="X162" s="230" t="str">
        <f t="shared" si="15"/>
        <v>OK</v>
      </c>
    </row>
    <row r="163" spans="2:24" ht="38.25" x14ac:dyDescent="0.2">
      <c r="B163" s="113" t="s">
        <v>275</v>
      </c>
      <c r="C163" s="114" t="s">
        <v>276</v>
      </c>
      <c r="D163" s="115" t="s">
        <v>8</v>
      </c>
      <c r="E163" s="90">
        <v>360</v>
      </c>
      <c r="F163" s="116">
        <v>17610</v>
      </c>
      <c r="G163" s="36">
        <f t="shared" si="12"/>
        <v>6339600</v>
      </c>
      <c r="H163" s="36"/>
      <c r="I163" s="32"/>
      <c r="J163" s="33"/>
      <c r="M163" s="172">
        <v>16730</v>
      </c>
      <c r="N163" s="171">
        <f t="shared" si="17"/>
        <v>6022800</v>
      </c>
      <c r="O163" s="240" t="str">
        <f t="shared" si="16"/>
        <v>OK</v>
      </c>
      <c r="P163" s="106"/>
      <c r="Q163" s="234" t="s">
        <v>275</v>
      </c>
      <c r="R163" s="217" t="s">
        <v>276</v>
      </c>
      <c r="S163" s="218" t="s">
        <v>8</v>
      </c>
      <c r="T163" s="195">
        <v>360</v>
      </c>
      <c r="V163" s="230" t="str">
        <f t="shared" si="13"/>
        <v>OK</v>
      </c>
      <c r="W163" s="230" t="str">
        <f t="shared" si="14"/>
        <v>OK</v>
      </c>
      <c r="X163" s="230" t="str">
        <f t="shared" si="15"/>
        <v>OK</v>
      </c>
    </row>
    <row r="164" spans="2:24" ht="38.25" x14ac:dyDescent="0.2">
      <c r="B164" s="113" t="s">
        <v>277</v>
      </c>
      <c r="C164" s="114" t="s">
        <v>278</v>
      </c>
      <c r="D164" s="115" t="s">
        <v>8</v>
      </c>
      <c r="E164" s="90">
        <v>244.3</v>
      </c>
      <c r="F164" s="116">
        <v>16945</v>
      </c>
      <c r="G164" s="36">
        <f t="shared" si="12"/>
        <v>4139664</v>
      </c>
      <c r="H164" s="36"/>
      <c r="I164" s="32"/>
      <c r="J164" s="33"/>
      <c r="M164" s="172">
        <v>16098</v>
      </c>
      <c r="N164" s="171">
        <f t="shared" si="17"/>
        <v>3932741</v>
      </c>
      <c r="O164" s="240" t="str">
        <f t="shared" si="16"/>
        <v>OK</v>
      </c>
      <c r="P164" s="106"/>
      <c r="Q164" s="234" t="s">
        <v>277</v>
      </c>
      <c r="R164" s="217" t="s">
        <v>278</v>
      </c>
      <c r="S164" s="218" t="s">
        <v>8</v>
      </c>
      <c r="T164" s="195">
        <v>244.3</v>
      </c>
      <c r="V164" s="230" t="str">
        <f t="shared" si="13"/>
        <v>OK</v>
      </c>
      <c r="W164" s="230" t="str">
        <f t="shared" si="14"/>
        <v>OK</v>
      </c>
      <c r="X164" s="230" t="str">
        <f t="shared" si="15"/>
        <v>OK</v>
      </c>
    </row>
    <row r="165" spans="2:24" ht="25.5" x14ac:dyDescent="0.2">
      <c r="B165" s="113" t="s">
        <v>279</v>
      </c>
      <c r="C165" s="114" t="s">
        <v>280</v>
      </c>
      <c r="D165" s="37" t="s">
        <v>3</v>
      </c>
      <c r="E165" s="90">
        <v>4</v>
      </c>
      <c r="F165" s="116">
        <v>307591</v>
      </c>
      <c r="G165" s="36">
        <f t="shared" si="12"/>
        <v>1230364</v>
      </c>
      <c r="H165" s="36"/>
      <c r="I165" s="32"/>
      <c r="J165" s="33"/>
      <c r="M165" s="172">
        <v>292211</v>
      </c>
      <c r="N165" s="171">
        <f t="shared" si="17"/>
        <v>1168844</v>
      </c>
      <c r="O165" s="240" t="str">
        <f t="shared" si="16"/>
        <v>OK</v>
      </c>
      <c r="P165" s="106"/>
      <c r="Q165" s="234" t="s">
        <v>279</v>
      </c>
      <c r="R165" s="217" t="s">
        <v>280</v>
      </c>
      <c r="S165" s="196" t="s">
        <v>3</v>
      </c>
      <c r="T165" s="195">
        <v>4</v>
      </c>
      <c r="V165" s="230" t="str">
        <f t="shared" si="13"/>
        <v>OK</v>
      </c>
      <c r="W165" s="230" t="str">
        <f t="shared" si="14"/>
        <v>OK</v>
      </c>
      <c r="X165" s="230" t="str">
        <f t="shared" si="15"/>
        <v>OK</v>
      </c>
    </row>
    <row r="166" spans="2:24" ht="25.5" x14ac:dyDescent="0.2">
      <c r="B166" s="113" t="s">
        <v>281</v>
      </c>
      <c r="C166" s="114" t="s">
        <v>282</v>
      </c>
      <c r="D166" s="37" t="s">
        <v>3</v>
      </c>
      <c r="E166" s="90">
        <v>2</v>
      </c>
      <c r="F166" s="116">
        <v>685834</v>
      </c>
      <c r="G166" s="36">
        <f t="shared" si="12"/>
        <v>1371668</v>
      </c>
      <c r="H166" s="36"/>
      <c r="I166" s="32"/>
      <c r="J166" s="33"/>
      <c r="M166" s="172">
        <v>651542</v>
      </c>
      <c r="N166" s="171">
        <f t="shared" si="17"/>
        <v>1303084</v>
      </c>
      <c r="O166" s="240" t="str">
        <f t="shared" si="16"/>
        <v>OK</v>
      </c>
      <c r="P166" s="106"/>
      <c r="Q166" s="234" t="s">
        <v>281</v>
      </c>
      <c r="R166" s="217" t="s">
        <v>282</v>
      </c>
      <c r="S166" s="196" t="s">
        <v>3</v>
      </c>
      <c r="T166" s="195">
        <v>2</v>
      </c>
      <c r="V166" s="230" t="str">
        <f t="shared" si="13"/>
        <v>OK</v>
      </c>
      <c r="W166" s="230" t="str">
        <f t="shared" si="14"/>
        <v>OK</v>
      </c>
      <c r="X166" s="230" t="str">
        <f t="shared" si="15"/>
        <v>OK</v>
      </c>
    </row>
    <row r="167" spans="2:24" ht="25.5" x14ac:dyDescent="0.2">
      <c r="B167" s="113" t="s">
        <v>283</v>
      </c>
      <c r="C167" s="114" t="s">
        <v>284</v>
      </c>
      <c r="D167" s="37" t="s">
        <v>3</v>
      </c>
      <c r="E167" s="90">
        <v>2</v>
      </c>
      <c r="F167" s="116">
        <v>3436808</v>
      </c>
      <c r="G167" s="36">
        <f t="shared" si="12"/>
        <v>6873616</v>
      </c>
      <c r="H167" s="36"/>
      <c r="I167" s="32"/>
      <c r="J167" s="33"/>
      <c r="M167" s="172">
        <v>3264968</v>
      </c>
      <c r="N167" s="171">
        <f t="shared" si="17"/>
        <v>6529936</v>
      </c>
      <c r="O167" s="240" t="str">
        <f t="shared" si="16"/>
        <v>OK</v>
      </c>
      <c r="P167" s="106"/>
      <c r="Q167" s="234" t="s">
        <v>283</v>
      </c>
      <c r="R167" s="217" t="s">
        <v>284</v>
      </c>
      <c r="S167" s="196" t="s">
        <v>3</v>
      </c>
      <c r="T167" s="195">
        <v>2</v>
      </c>
      <c r="V167" s="230" t="str">
        <f t="shared" si="13"/>
        <v>OK</v>
      </c>
      <c r="W167" s="230" t="str">
        <f t="shared" si="14"/>
        <v>OK</v>
      </c>
      <c r="X167" s="230" t="str">
        <f t="shared" si="15"/>
        <v>OK</v>
      </c>
    </row>
    <row r="168" spans="2:24" ht="25.5" x14ac:dyDescent="0.2">
      <c r="B168" s="113" t="s">
        <v>285</v>
      </c>
      <c r="C168" s="114" t="s">
        <v>286</v>
      </c>
      <c r="D168" s="37" t="s">
        <v>3</v>
      </c>
      <c r="E168" s="90">
        <v>3</v>
      </c>
      <c r="F168" s="116">
        <v>503378</v>
      </c>
      <c r="G168" s="36">
        <f t="shared" si="12"/>
        <v>1510134</v>
      </c>
      <c r="H168" s="36"/>
      <c r="I168" s="32"/>
      <c r="J168" s="33"/>
      <c r="M168" s="172">
        <v>478209</v>
      </c>
      <c r="N168" s="171">
        <f t="shared" si="17"/>
        <v>1434627</v>
      </c>
      <c r="O168" s="240" t="str">
        <f t="shared" si="16"/>
        <v>OK</v>
      </c>
      <c r="P168" s="106"/>
      <c r="Q168" s="234" t="s">
        <v>285</v>
      </c>
      <c r="R168" s="217" t="s">
        <v>286</v>
      </c>
      <c r="S168" s="196" t="s">
        <v>3</v>
      </c>
      <c r="T168" s="195">
        <v>3</v>
      </c>
      <c r="V168" s="230" t="str">
        <f t="shared" si="13"/>
        <v>OK</v>
      </c>
      <c r="W168" s="230" t="str">
        <f t="shared" si="14"/>
        <v>OK</v>
      </c>
      <c r="X168" s="230" t="str">
        <f t="shared" si="15"/>
        <v>OK</v>
      </c>
    </row>
    <row r="169" spans="2:24" ht="25.5" x14ac:dyDescent="0.2">
      <c r="B169" s="113" t="s">
        <v>287</v>
      </c>
      <c r="C169" s="114" t="s">
        <v>288</v>
      </c>
      <c r="D169" s="37" t="s">
        <v>3</v>
      </c>
      <c r="E169" s="90">
        <v>22</v>
      </c>
      <c r="F169" s="116">
        <v>145030</v>
      </c>
      <c r="G169" s="36">
        <f t="shared" si="12"/>
        <v>3190660</v>
      </c>
      <c r="H169" s="36"/>
      <c r="I169" s="32"/>
      <c r="J169" s="33"/>
      <c r="M169" s="172">
        <v>137779</v>
      </c>
      <c r="N169" s="171">
        <f t="shared" si="17"/>
        <v>3031138</v>
      </c>
      <c r="O169" s="240" t="str">
        <f t="shared" si="16"/>
        <v>OK</v>
      </c>
      <c r="P169" s="106"/>
      <c r="Q169" s="234" t="s">
        <v>287</v>
      </c>
      <c r="R169" s="217" t="s">
        <v>288</v>
      </c>
      <c r="S169" s="196" t="s">
        <v>3</v>
      </c>
      <c r="T169" s="195">
        <v>22</v>
      </c>
      <c r="V169" s="230" t="str">
        <f t="shared" si="13"/>
        <v>OK</v>
      </c>
      <c r="W169" s="230" t="str">
        <f t="shared" si="14"/>
        <v>OK</v>
      </c>
      <c r="X169" s="230" t="str">
        <f t="shared" si="15"/>
        <v>OK</v>
      </c>
    </row>
    <row r="170" spans="2:24" x14ac:dyDescent="0.2">
      <c r="B170" s="113" t="s">
        <v>289</v>
      </c>
      <c r="C170" s="114" t="s">
        <v>290</v>
      </c>
      <c r="D170" s="37" t="s">
        <v>3</v>
      </c>
      <c r="E170" s="90">
        <v>4</v>
      </c>
      <c r="F170" s="116">
        <v>241483</v>
      </c>
      <c r="G170" s="36">
        <f t="shared" si="12"/>
        <v>965932</v>
      </c>
      <c r="H170" s="30"/>
      <c r="I170" s="32"/>
      <c r="J170" s="33"/>
      <c r="M170" s="172">
        <v>229409</v>
      </c>
      <c r="N170" s="171">
        <f t="shared" si="17"/>
        <v>917636</v>
      </c>
      <c r="O170" s="240" t="str">
        <f t="shared" si="16"/>
        <v>OK</v>
      </c>
      <c r="P170" s="106"/>
      <c r="Q170" s="234" t="s">
        <v>289</v>
      </c>
      <c r="R170" s="217" t="s">
        <v>290</v>
      </c>
      <c r="S170" s="196" t="s">
        <v>3</v>
      </c>
      <c r="T170" s="195">
        <v>4</v>
      </c>
      <c r="V170" s="230" t="str">
        <f t="shared" si="13"/>
        <v>OK</v>
      </c>
      <c r="W170" s="230" t="str">
        <f t="shared" si="14"/>
        <v>OK</v>
      </c>
      <c r="X170" s="230" t="str">
        <f t="shared" si="15"/>
        <v>OK</v>
      </c>
    </row>
    <row r="171" spans="2:24" x14ac:dyDescent="0.2">
      <c r="B171" s="113" t="s">
        <v>291</v>
      </c>
      <c r="C171" s="114" t="s">
        <v>292</v>
      </c>
      <c r="D171" s="37" t="s">
        <v>3</v>
      </c>
      <c r="E171" s="90">
        <v>1</v>
      </c>
      <c r="F171" s="116">
        <v>139767</v>
      </c>
      <c r="G171" s="36">
        <f t="shared" si="12"/>
        <v>139767</v>
      </c>
      <c r="H171" s="36"/>
      <c r="I171" s="32"/>
      <c r="J171" s="33"/>
      <c r="M171" s="172">
        <v>132779</v>
      </c>
      <c r="N171" s="171">
        <f t="shared" si="17"/>
        <v>132779</v>
      </c>
      <c r="O171" s="240" t="str">
        <f t="shared" si="16"/>
        <v>OK</v>
      </c>
      <c r="P171" s="106"/>
      <c r="Q171" s="234" t="s">
        <v>291</v>
      </c>
      <c r="R171" s="217" t="s">
        <v>292</v>
      </c>
      <c r="S171" s="196" t="s">
        <v>3</v>
      </c>
      <c r="T171" s="195">
        <v>1</v>
      </c>
      <c r="V171" s="230" t="str">
        <f t="shared" si="13"/>
        <v>OK</v>
      </c>
      <c r="W171" s="230" t="str">
        <f t="shared" si="14"/>
        <v>OK</v>
      </c>
      <c r="X171" s="230" t="str">
        <f t="shared" si="15"/>
        <v>OK</v>
      </c>
    </row>
    <row r="172" spans="2:24" x14ac:dyDescent="0.2">
      <c r="B172" s="113" t="s">
        <v>293</v>
      </c>
      <c r="C172" s="114" t="s">
        <v>294</v>
      </c>
      <c r="D172" s="37" t="s">
        <v>3</v>
      </c>
      <c r="E172" s="90">
        <v>3</v>
      </c>
      <c r="F172" s="116">
        <v>237525</v>
      </c>
      <c r="G172" s="36">
        <f t="shared" si="12"/>
        <v>712575</v>
      </c>
      <c r="H172" s="36"/>
      <c r="I172" s="32"/>
      <c r="J172" s="33"/>
      <c r="M172" s="172">
        <v>225649</v>
      </c>
      <c r="N172" s="171">
        <f t="shared" si="17"/>
        <v>676947</v>
      </c>
      <c r="O172" s="240" t="str">
        <f t="shared" si="16"/>
        <v>OK</v>
      </c>
      <c r="P172" s="106"/>
      <c r="Q172" s="234" t="s">
        <v>293</v>
      </c>
      <c r="R172" s="217" t="s">
        <v>294</v>
      </c>
      <c r="S172" s="196" t="s">
        <v>3</v>
      </c>
      <c r="T172" s="195">
        <v>3</v>
      </c>
      <c r="V172" s="230" t="str">
        <f t="shared" si="13"/>
        <v>OK</v>
      </c>
      <c r="W172" s="230" t="str">
        <f t="shared" si="14"/>
        <v>OK</v>
      </c>
      <c r="X172" s="230" t="str">
        <f t="shared" si="15"/>
        <v>OK</v>
      </c>
    </row>
    <row r="173" spans="2:24" x14ac:dyDescent="0.2">
      <c r="B173" s="113" t="s">
        <v>295</v>
      </c>
      <c r="C173" s="114" t="s">
        <v>296</v>
      </c>
      <c r="D173" s="37" t="s">
        <v>3</v>
      </c>
      <c r="E173" s="90">
        <v>6</v>
      </c>
      <c r="F173" s="116">
        <v>342297</v>
      </c>
      <c r="G173" s="36">
        <f t="shared" si="12"/>
        <v>2053782</v>
      </c>
      <c r="H173" s="36"/>
      <c r="I173" s="32"/>
      <c r="J173" s="33"/>
      <c r="M173" s="172">
        <v>325182</v>
      </c>
      <c r="N173" s="171">
        <f t="shared" si="17"/>
        <v>1951092</v>
      </c>
      <c r="O173" s="240" t="str">
        <f t="shared" si="16"/>
        <v>OK</v>
      </c>
      <c r="P173" s="106"/>
      <c r="Q173" s="234" t="s">
        <v>295</v>
      </c>
      <c r="R173" s="217" t="s">
        <v>296</v>
      </c>
      <c r="S173" s="196" t="s">
        <v>3</v>
      </c>
      <c r="T173" s="195">
        <v>6</v>
      </c>
      <c r="V173" s="230" t="str">
        <f t="shared" si="13"/>
        <v>OK</v>
      </c>
      <c r="W173" s="230" t="str">
        <f t="shared" si="14"/>
        <v>OK</v>
      </c>
      <c r="X173" s="230" t="str">
        <f t="shared" si="15"/>
        <v>OK</v>
      </c>
    </row>
    <row r="174" spans="2:24" x14ac:dyDescent="0.2">
      <c r="B174" s="113" t="s">
        <v>297</v>
      </c>
      <c r="C174" s="114" t="s">
        <v>298</v>
      </c>
      <c r="D174" s="37" t="s">
        <v>3</v>
      </c>
      <c r="E174" s="90">
        <v>1</v>
      </c>
      <c r="F174" s="116">
        <v>803793</v>
      </c>
      <c r="G174" s="36">
        <f t="shared" si="12"/>
        <v>803793</v>
      </c>
      <c r="H174" s="30"/>
      <c r="I174" s="32"/>
      <c r="J174" s="33"/>
      <c r="M174" s="172">
        <v>763603</v>
      </c>
      <c r="N174" s="171">
        <f t="shared" si="17"/>
        <v>763603</v>
      </c>
      <c r="O174" s="240" t="str">
        <f t="shared" si="16"/>
        <v>OK</v>
      </c>
      <c r="P174" s="106"/>
      <c r="Q174" s="234" t="s">
        <v>297</v>
      </c>
      <c r="R174" s="217" t="s">
        <v>298</v>
      </c>
      <c r="S174" s="196" t="s">
        <v>3</v>
      </c>
      <c r="T174" s="195">
        <v>1</v>
      </c>
      <c r="V174" s="230" t="str">
        <f t="shared" si="13"/>
        <v>OK</v>
      </c>
      <c r="W174" s="230" t="str">
        <f t="shared" si="14"/>
        <v>OK</v>
      </c>
      <c r="X174" s="230" t="str">
        <f t="shared" si="15"/>
        <v>OK</v>
      </c>
    </row>
    <row r="175" spans="2:24" ht="25.5" x14ac:dyDescent="0.2">
      <c r="B175" s="113" t="s">
        <v>299</v>
      </c>
      <c r="C175" s="114" t="s">
        <v>300</v>
      </c>
      <c r="D175" s="37" t="s">
        <v>3</v>
      </c>
      <c r="E175" s="90">
        <v>2</v>
      </c>
      <c r="F175" s="116">
        <v>523217</v>
      </c>
      <c r="G175" s="36">
        <f t="shared" si="12"/>
        <v>1046434</v>
      </c>
      <c r="H175" s="36"/>
      <c r="I175" s="32"/>
      <c r="J175" s="33"/>
      <c r="M175" s="172">
        <v>497056</v>
      </c>
      <c r="N175" s="171">
        <f t="shared" si="17"/>
        <v>994112</v>
      </c>
      <c r="O175" s="240" t="str">
        <f t="shared" si="16"/>
        <v>OK</v>
      </c>
      <c r="P175" s="106"/>
      <c r="Q175" s="234" t="s">
        <v>299</v>
      </c>
      <c r="R175" s="217" t="s">
        <v>300</v>
      </c>
      <c r="S175" s="196" t="s">
        <v>3</v>
      </c>
      <c r="T175" s="195">
        <v>2</v>
      </c>
      <c r="V175" s="230" t="str">
        <f t="shared" si="13"/>
        <v>OK</v>
      </c>
      <c r="W175" s="230" t="str">
        <f t="shared" si="14"/>
        <v>OK</v>
      </c>
      <c r="X175" s="230" t="str">
        <f t="shared" si="15"/>
        <v>OK</v>
      </c>
    </row>
    <row r="176" spans="2:24" x14ac:dyDescent="0.2">
      <c r="B176" s="27" t="s">
        <v>301</v>
      </c>
      <c r="C176" s="28" t="s">
        <v>302</v>
      </c>
      <c r="D176" s="56"/>
      <c r="E176" s="90"/>
      <c r="F176" s="30"/>
      <c r="G176" s="36"/>
      <c r="H176" s="30">
        <f>SUM(G177:G204)</f>
        <v>172128380</v>
      </c>
      <c r="I176" s="32"/>
      <c r="J176" s="33"/>
      <c r="M176" s="172">
        <v>0</v>
      </c>
      <c r="N176" s="171">
        <f t="shared" si="17"/>
        <v>0</v>
      </c>
      <c r="O176" s="240" t="str">
        <f t="shared" si="16"/>
        <v>OK</v>
      </c>
      <c r="P176" s="106"/>
      <c r="Q176" s="220" t="s">
        <v>301</v>
      </c>
      <c r="R176" s="191" t="s">
        <v>302</v>
      </c>
      <c r="S176" s="215"/>
      <c r="T176" s="195"/>
      <c r="V176" s="230" t="str">
        <f t="shared" si="13"/>
        <v>OK</v>
      </c>
      <c r="W176" s="230" t="str">
        <f t="shared" si="14"/>
        <v>OK</v>
      </c>
      <c r="X176" s="230" t="str">
        <f t="shared" si="15"/>
        <v>OK</v>
      </c>
    </row>
    <row r="177" spans="2:24" ht="25.5" x14ac:dyDescent="0.2">
      <c r="B177" s="34" t="s">
        <v>303</v>
      </c>
      <c r="C177" s="114" t="s">
        <v>304</v>
      </c>
      <c r="D177" s="115" t="s">
        <v>8</v>
      </c>
      <c r="E177" s="90">
        <v>220</v>
      </c>
      <c r="F177" s="116">
        <v>43633</v>
      </c>
      <c r="G177" s="36">
        <f t="shared" si="12"/>
        <v>9599260</v>
      </c>
      <c r="H177" s="36"/>
      <c r="I177" s="32"/>
      <c r="J177" s="33"/>
      <c r="M177" s="172">
        <v>41451</v>
      </c>
      <c r="N177" s="171">
        <f t="shared" si="17"/>
        <v>9119220</v>
      </c>
      <c r="O177" s="240" t="str">
        <f t="shared" si="16"/>
        <v>OK</v>
      </c>
      <c r="P177" s="106"/>
      <c r="Q177" s="232" t="s">
        <v>303</v>
      </c>
      <c r="R177" s="217" t="s">
        <v>304</v>
      </c>
      <c r="S177" s="218" t="s">
        <v>8</v>
      </c>
      <c r="T177" s="195">
        <v>220</v>
      </c>
      <c r="V177" s="230" t="str">
        <f t="shared" si="13"/>
        <v>OK</v>
      </c>
      <c r="W177" s="230" t="str">
        <f t="shared" si="14"/>
        <v>OK</v>
      </c>
      <c r="X177" s="230" t="str">
        <f t="shared" si="15"/>
        <v>OK</v>
      </c>
    </row>
    <row r="178" spans="2:24" ht="25.5" x14ac:dyDescent="0.2">
      <c r="B178" s="34" t="s">
        <v>305</v>
      </c>
      <c r="C178" s="114" t="s">
        <v>306</v>
      </c>
      <c r="D178" s="115" t="s">
        <v>8</v>
      </c>
      <c r="E178" s="90">
        <v>25</v>
      </c>
      <c r="F178" s="116">
        <v>24485</v>
      </c>
      <c r="G178" s="36">
        <f t="shared" si="12"/>
        <v>612125</v>
      </c>
      <c r="H178" s="36"/>
      <c r="I178" s="32"/>
      <c r="J178" s="33"/>
      <c r="M178" s="172">
        <v>23261</v>
      </c>
      <c r="N178" s="171">
        <f t="shared" si="17"/>
        <v>581525</v>
      </c>
      <c r="O178" s="240" t="str">
        <f t="shared" si="16"/>
        <v>OK</v>
      </c>
      <c r="P178" s="106"/>
      <c r="Q178" s="232" t="s">
        <v>305</v>
      </c>
      <c r="R178" s="217" t="s">
        <v>306</v>
      </c>
      <c r="S178" s="218" t="s">
        <v>8</v>
      </c>
      <c r="T178" s="195">
        <v>25</v>
      </c>
      <c r="V178" s="230" t="str">
        <f t="shared" si="13"/>
        <v>OK</v>
      </c>
      <c r="W178" s="230" t="str">
        <f t="shared" si="14"/>
        <v>OK</v>
      </c>
      <c r="X178" s="230" t="str">
        <f t="shared" si="15"/>
        <v>OK</v>
      </c>
    </row>
    <row r="179" spans="2:24" ht="25.5" x14ac:dyDescent="0.2">
      <c r="B179" s="34" t="s">
        <v>307</v>
      </c>
      <c r="C179" s="114" t="s">
        <v>308</v>
      </c>
      <c r="D179" s="115" t="s">
        <v>8</v>
      </c>
      <c r="E179" s="90">
        <v>125</v>
      </c>
      <c r="F179" s="116">
        <v>33119</v>
      </c>
      <c r="G179" s="36">
        <f t="shared" si="12"/>
        <v>4139875</v>
      </c>
      <c r="H179" s="36"/>
      <c r="I179" s="32"/>
      <c r="J179" s="33"/>
      <c r="M179" s="172">
        <v>31463</v>
      </c>
      <c r="N179" s="171">
        <f t="shared" si="17"/>
        <v>3932875</v>
      </c>
      <c r="O179" s="240" t="str">
        <f t="shared" si="16"/>
        <v>OK</v>
      </c>
      <c r="P179" s="106"/>
      <c r="Q179" s="232" t="s">
        <v>307</v>
      </c>
      <c r="R179" s="217" t="s">
        <v>308</v>
      </c>
      <c r="S179" s="218" t="s">
        <v>8</v>
      </c>
      <c r="T179" s="195">
        <v>125</v>
      </c>
      <c r="V179" s="230" t="str">
        <f t="shared" si="13"/>
        <v>OK</v>
      </c>
      <c r="W179" s="230" t="str">
        <f t="shared" si="14"/>
        <v>OK</v>
      </c>
      <c r="X179" s="230" t="str">
        <f t="shared" si="15"/>
        <v>OK</v>
      </c>
    </row>
    <row r="180" spans="2:24" ht="25.5" x14ac:dyDescent="0.2">
      <c r="B180" s="34" t="s">
        <v>309</v>
      </c>
      <c r="C180" s="114" t="s">
        <v>310</v>
      </c>
      <c r="D180" s="115" t="s">
        <v>8</v>
      </c>
      <c r="E180" s="90">
        <v>50</v>
      </c>
      <c r="F180" s="116">
        <v>43354</v>
      </c>
      <c r="G180" s="36">
        <f t="shared" si="12"/>
        <v>2167700</v>
      </c>
      <c r="H180" s="36"/>
      <c r="I180" s="32"/>
      <c r="J180" s="33"/>
      <c r="M180" s="172">
        <v>41186</v>
      </c>
      <c r="N180" s="171">
        <f t="shared" si="17"/>
        <v>2059300</v>
      </c>
      <c r="O180" s="240" t="str">
        <f t="shared" si="16"/>
        <v>OK</v>
      </c>
      <c r="P180" s="106"/>
      <c r="Q180" s="232" t="s">
        <v>309</v>
      </c>
      <c r="R180" s="217" t="s">
        <v>310</v>
      </c>
      <c r="S180" s="218" t="s">
        <v>8</v>
      </c>
      <c r="T180" s="195">
        <v>50</v>
      </c>
      <c r="V180" s="230" t="str">
        <f t="shared" si="13"/>
        <v>OK</v>
      </c>
      <c r="W180" s="230" t="str">
        <f t="shared" si="14"/>
        <v>OK</v>
      </c>
      <c r="X180" s="230" t="str">
        <f t="shared" si="15"/>
        <v>OK</v>
      </c>
    </row>
    <row r="181" spans="2:24" ht="25.5" x14ac:dyDescent="0.2">
      <c r="B181" s="34" t="s">
        <v>311</v>
      </c>
      <c r="C181" s="114" t="s">
        <v>312</v>
      </c>
      <c r="D181" s="115" t="s">
        <v>8</v>
      </c>
      <c r="E181" s="90">
        <v>80</v>
      </c>
      <c r="F181" s="116">
        <v>25250</v>
      </c>
      <c r="G181" s="36">
        <f t="shared" si="12"/>
        <v>2020000</v>
      </c>
      <c r="H181" s="36"/>
      <c r="I181" s="32"/>
      <c r="J181" s="33"/>
      <c r="M181" s="172">
        <v>23988</v>
      </c>
      <c r="N181" s="171">
        <f t="shared" si="17"/>
        <v>1919040</v>
      </c>
      <c r="O181" s="240" t="str">
        <f t="shared" si="16"/>
        <v>OK</v>
      </c>
      <c r="P181" s="106"/>
      <c r="Q181" s="232" t="s">
        <v>311</v>
      </c>
      <c r="R181" s="217" t="s">
        <v>312</v>
      </c>
      <c r="S181" s="218" t="s">
        <v>8</v>
      </c>
      <c r="T181" s="195">
        <v>80</v>
      </c>
      <c r="V181" s="230" t="str">
        <f t="shared" si="13"/>
        <v>OK</v>
      </c>
      <c r="W181" s="230" t="str">
        <f t="shared" si="14"/>
        <v>OK</v>
      </c>
      <c r="X181" s="230" t="str">
        <f t="shared" si="15"/>
        <v>OK</v>
      </c>
    </row>
    <row r="182" spans="2:24" ht="25.5" x14ac:dyDescent="0.2">
      <c r="B182" s="34" t="s">
        <v>313</v>
      </c>
      <c r="C182" s="114" t="s">
        <v>314</v>
      </c>
      <c r="D182" s="115" t="s">
        <v>8</v>
      </c>
      <c r="E182" s="90">
        <v>95</v>
      </c>
      <c r="F182" s="116">
        <v>37930</v>
      </c>
      <c r="G182" s="36">
        <f t="shared" si="12"/>
        <v>3603350</v>
      </c>
      <c r="H182" s="36"/>
      <c r="I182" s="32"/>
      <c r="J182" s="33"/>
      <c r="M182" s="172">
        <v>36034</v>
      </c>
      <c r="N182" s="171">
        <f t="shared" si="17"/>
        <v>3423230</v>
      </c>
      <c r="O182" s="240" t="str">
        <f t="shared" si="16"/>
        <v>OK</v>
      </c>
      <c r="P182" s="106"/>
      <c r="Q182" s="232" t="s">
        <v>313</v>
      </c>
      <c r="R182" s="217" t="s">
        <v>314</v>
      </c>
      <c r="S182" s="218" t="s">
        <v>8</v>
      </c>
      <c r="T182" s="195">
        <v>95</v>
      </c>
      <c r="V182" s="230" t="str">
        <f t="shared" si="13"/>
        <v>OK</v>
      </c>
      <c r="W182" s="230" t="str">
        <f t="shared" si="14"/>
        <v>OK</v>
      </c>
      <c r="X182" s="230" t="str">
        <f t="shared" si="15"/>
        <v>OK</v>
      </c>
    </row>
    <row r="183" spans="2:24" ht="25.5" x14ac:dyDescent="0.2">
      <c r="B183" s="34" t="s">
        <v>315</v>
      </c>
      <c r="C183" s="114" t="s">
        <v>316</v>
      </c>
      <c r="D183" s="115" t="s">
        <v>8</v>
      </c>
      <c r="E183" s="90">
        <v>250</v>
      </c>
      <c r="F183" s="116">
        <v>67594</v>
      </c>
      <c r="G183" s="36">
        <f t="shared" si="12"/>
        <v>16898500</v>
      </c>
      <c r="H183" s="36"/>
      <c r="I183" s="32"/>
      <c r="J183" s="33"/>
      <c r="M183" s="172">
        <v>64214</v>
      </c>
      <c r="N183" s="171">
        <f t="shared" si="17"/>
        <v>16053500</v>
      </c>
      <c r="O183" s="240" t="str">
        <f t="shared" si="16"/>
        <v>OK</v>
      </c>
      <c r="P183" s="106"/>
      <c r="Q183" s="232" t="s">
        <v>315</v>
      </c>
      <c r="R183" s="217" t="s">
        <v>316</v>
      </c>
      <c r="S183" s="218" t="s">
        <v>8</v>
      </c>
      <c r="T183" s="195">
        <v>250</v>
      </c>
      <c r="V183" s="230" t="str">
        <f t="shared" si="13"/>
        <v>OK</v>
      </c>
      <c r="W183" s="230" t="str">
        <f t="shared" si="14"/>
        <v>OK</v>
      </c>
      <c r="X183" s="230" t="str">
        <f t="shared" si="15"/>
        <v>OK</v>
      </c>
    </row>
    <row r="184" spans="2:24" ht="25.5" x14ac:dyDescent="0.2">
      <c r="B184" s="34" t="s">
        <v>317</v>
      </c>
      <c r="C184" s="114" t="s">
        <v>318</v>
      </c>
      <c r="D184" s="115" t="s">
        <v>8</v>
      </c>
      <c r="E184" s="90">
        <v>191</v>
      </c>
      <c r="F184" s="116">
        <v>33570</v>
      </c>
      <c r="G184" s="36">
        <f t="shared" si="12"/>
        <v>6411870</v>
      </c>
      <c r="H184" s="36"/>
      <c r="I184" s="32"/>
      <c r="J184" s="33"/>
      <c r="M184" s="172">
        <v>31892</v>
      </c>
      <c r="N184" s="171">
        <f t="shared" si="17"/>
        <v>6091372</v>
      </c>
      <c r="O184" s="240" t="str">
        <f t="shared" si="16"/>
        <v>OK</v>
      </c>
      <c r="P184" s="106"/>
      <c r="Q184" s="232" t="s">
        <v>317</v>
      </c>
      <c r="R184" s="217" t="s">
        <v>318</v>
      </c>
      <c r="S184" s="218" t="s">
        <v>8</v>
      </c>
      <c r="T184" s="195">
        <v>191</v>
      </c>
      <c r="V184" s="230" t="str">
        <f t="shared" si="13"/>
        <v>OK</v>
      </c>
      <c r="W184" s="230" t="str">
        <f t="shared" si="14"/>
        <v>OK</v>
      </c>
      <c r="X184" s="230" t="str">
        <f t="shared" si="15"/>
        <v>OK</v>
      </c>
    </row>
    <row r="185" spans="2:24" ht="25.5" x14ac:dyDescent="0.2">
      <c r="B185" s="34" t="s">
        <v>319</v>
      </c>
      <c r="C185" s="114" t="s">
        <v>320</v>
      </c>
      <c r="D185" s="115" t="s">
        <v>8</v>
      </c>
      <c r="E185" s="90">
        <v>25</v>
      </c>
      <c r="F185" s="116">
        <v>99879</v>
      </c>
      <c r="G185" s="36">
        <f t="shared" si="12"/>
        <v>2496975</v>
      </c>
      <c r="H185" s="36"/>
      <c r="I185" s="32"/>
      <c r="J185" s="33"/>
      <c r="M185" s="172">
        <v>94885</v>
      </c>
      <c r="N185" s="171">
        <f t="shared" si="17"/>
        <v>2372125</v>
      </c>
      <c r="O185" s="240" t="str">
        <f t="shared" si="16"/>
        <v>OK</v>
      </c>
      <c r="P185" s="106"/>
      <c r="Q185" s="232" t="s">
        <v>319</v>
      </c>
      <c r="R185" s="217" t="s">
        <v>320</v>
      </c>
      <c r="S185" s="218" t="s">
        <v>8</v>
      </c>
      <c r="T185" s="195">
        <v>25</v>
      </c>
      <c r="V185" s="230" t="str">
        <f t="shared" si="13"/>
        <v>OK</v>
      </c>
      <c r="W185" s="230" t="str">
        <f t="shared" si="14"/>
        <v>OK</v>
      </c>
      <c r="X185" s="230" t="str">
        <f t="shared" si="15"/>
        <v>OK</v>
      </c>
    </row>
    <row r="186" spans="2:24" ht="38.25" x14ac:dyDescent="0.2">
      <c r="B186" s="34" t="s">
        <v>321</v>
      </c>
      <c r="C186" s="114" t="s">
        <v>322</v>
      </c>
      <c r="D186" s="115" t="s">
        <v>8</v>
      </c>
      <c r="E186" s="90">
        <v>41</v>
      </c>
      <c r="F186" s="116">
        <v>25702</v>
      </c>
      <c r="G186" s="36">
        <f t="shared" si="12"/>
        <v>1053782</v>
      </c>
      <c r="H186" s="36"/>
      <c r="I186" s="32"/>
      <c r="J186" s="33"/>
      <c r="M186" s="172">
        <v>24417</v>
      </c>
      <c r="N186" s="171">
        <f t="shared" si="17"/>
        <v>1001097</v>
      </c>
      <c r="O186" s="240" t="str">
        <f t="shared" si="16"/>
        <v>OK</v>
      </c>
      <c r="P186" s="106"/>
      <c r="Q186" s="232" t="s">
        <v>321</v>
      </c>
      <c r="R186" s="217" t="s">
        <v>322</v>
      </c>
      <c r="S186" s="218" t="s">
        <v>8</v>
      </c>
      <c r="T186" s="195">
        <v>41</v>
      </c>
      <c r="V186" s="230" t="str">
        <f t="shared" si="13"/>
        <v>OK</v>
      </c>
      <c r="W186" s="230" t="str">
        <f t="shared" si="14"/>
        <v>OK</v>
      </c>
      <c r="X186" s="230" t="str">
        <f t="shared" si="15"/>
        <v>OK</v>
      </c>
    </row>
    <row r="187" spans="2:24" ht="38.25" x14ac:dyDescent="0.2">
      <c r="B187" s="34" t="s">
        <v>323</v>
      </c>
      <c r="C187" s="114" t="s">
        <v>324</v>
      </c>
      <c r="D187" s="115" t="s">
        <v>8</v>
      </c>
      <c r="E187" s="90">
        <v>283</v>
      </c>
      <c r="F187" s="116">
        <v>76209</v>
      </c>
      <c r="G187" s="36">
        <f t="shared" si="12"/>
        <v>21567147</v>
      </c>
      <c r="H187" s="36"/>
      <c r="I187" s="32"/>
      <c r="J187" s="33"/>
      <c r="M187" s="172">
        <v>72399</v>
      </c>
      <c r="N187" s="171">
        <f t="shared" si="17"/>
        <v>20488917</v>
      </c>
      <c r="O187" s="240" t="str">
        <f t="shared" si="16"/>
        <v>OK</v>
      </c>
      <c r="P187" s="106"/>
      <c r="Q187" s="232" t="s">
        <v>323</v>
      </c>
      <c r="R187" s="217" t="s">
        <v>324</v>
      </c>
      <c r="S187" s="218" t="s">
        <v>8</v>
      </c>
      <c r="T187" s="195">
        <v>283</v>
      </c>
      <c r="V187" s="230" t="str">
        <f t="shared" si="13"/>
        <v>OK</v>
      </c>
      <c r="W187" s="230" t="str">
        <f t="shared" si="14"/>
        <v>OK</v>
      </c>
      <c r="X187" s="230" t="str">
        <f t="shared" si="15"/>
        <v>OK</v>
      </c>
    </row>
    <row r="188" spans="2:24" ht="38.25" x14ac:dyDescent="0.2">
      <c r="B188" s="34" t="s">
        <v>325</v>
      </c>
      <c r="C188" s="114" t="s">
        <v>326</v>
      </c>
      <c r="D188" s="115" t="s">
        <v>8</v>
      </c>
      <c r="E188" s="90">
        <v>12</v>
      </c>
      <c r="F188" s="116">
        <v>91884</v>
      </c>
      <c r="G188" s="36">
        <f t="shared" si="12"/>
        <v>1102608</v>
      </c>
      <c r="H188" s="36"/>
      <c r="I188" s="32"/>
      <c r="J188" s="33"/>
      <c r="M188" s="172">
        <v>87290</v>
      </c>
      <c r="N188" s="171">
        <f t="shared" si="17"/>
        <v>1047480</v>
      </c>
      <c r="O188" s="240" t="str">
        <f t="shared" si="16"/>
        <v>OK</v>
      </c>
      <c r="P188" s="106"/>
      <c r="Q188" s="232" t="s">
        <v>325</v>
      </c>
      <c r="R188" s="217" t="s">
        <v>326</v>
      </c>
      <c r="S188" s="218" t="s">
        <v>8</v>
      </c>
      <c r="T188" s="195">
        <v>12</v>
      </c>
      <c r="V188" s="230" t="str">
        <f t="shared" si="13"/>
        <v>OK</v>
      </c>
      <c r="W188" s="230" t="str">
        <f t="shared" si="14"/>
        <v>OK</v>
      </c>
      <c r="X188" s="230" t="str">
        <f t="shared" si="15"/>
        <v>OK</v>
      </c>
    </row>
    <row r="189" spans="2:24" ht="25.5" x14ac:dyDescent="0.2">
      <c r="B189" s="34" t="s">
        <v>327</v>
      </c>
      <c r="C189" s="114" t="s">
        <v>328</v>
      </c>
      <c r="D189" s="37" t="s">
        <v>3</v>
      </c>
      <c r="E189" s="90">
        <v>155</v>
      </c>
      <c r="F189" s="116">
        <v>109577</v>
      </c>
      <c r="G189" s="36">
        <f t="shared" si="12"/>
        <v>16984435</v>
      </c>
      <c r="H189" s="36"/>
      <c r="I189" s="32"/>
      <c r="J189" s="33"/>
      <c r="M189" s="172">
        <v>104098</v>
      </c>
      <c r="N189" s="171">
        <f t="shared" si="17"/>
        <v>16135190</v>
      </c>
      <c r="O189" s="240" t="str">
        <f t="shared" si="16"/>
        <v>OK</v>
      </c>
      <c r="P189" s="106"/>
      <c r="Q189" s="232" t="s">
        <v>327</v>
      </c>
      <c r="R189" s="217" t="s">
        <v>328</v>
      </c>
      <c r="S189" s="196" t="s">
        <v>3</v>
      </c>
      <c r="T189" s="195">
        <v>155</v>
      </c>
      <c r="V189" s="230" t="str">
        <f t="shared" si="13"/>
        <v>OK</v>
      </c>
      <c r="W189" s="230" t="str">
        <f t="shared" si="14"/>
        <v>OK</v>
      </c>
      <c r="X189" s="230" t="str">
        <f t="shared" si="15"/>
        <v>OK</v>
      </c>
    </row>
    <row r="190" spans="2:24" ht="25.5" x14ac:dyDescent="0.2">
      <c r="B190" s="34" t="s">
        <v>329</v>
      </c>
      <c r="C190" s="114" t="s">
        <v>330</v>
      </c>
      <c r="D190" s="37" t="s">
        <v>3</v>
      </c>
      <c r="E190" s="90">
        <v>87</v>
      </c>
      <c r="F190" s="116">
        <v>96804</v>
      </c>
      <c r="G190" s="36">
        <f t="shared" si="12"/>
        <v>8421948</v>
      </c>
      <c r="H190" s="36"/>
      <c r="I190" s="32"/>
      <c r="J190" s="33"/>
      <c r="M190" s="172">
        <v>91964</v>
      </c>
      <c r="N190" s="171">
        <f t="shared" si="17"/>
        <v>8000868</v>
      </c>
      <c r="O190" s="240" t="str">
        <f t="shared" si="16"/>
        <v>OK</v>
      </c>
      <c r="P190" s="106"/>
      <c r="Q190" s="232" t="s">
        <v>329</v>
      </c>
      <c r="R190" s="217" t="s">
        <v>330</v>
      </c>
      <c r="S190" s="196" t="s">
        <v>3</v>
      </c>
      <c r="T190" s="195">
        <v>87</v>
      </c>
      <c r="V190" s="230" t="str">
        <f t="shared" si="13"/>
        <v>OK</v>
      </c>
      <c r="W190" s="230" t="str">
        <f t="shared" si="14"/>
        <v>OK</v>
      </c>
      <c r="X190" s="230" t="str">
        <f t="shared" si="15"/>
        <v>OK</v>
      </c>
    </row>
    <row r="191" spans="2:24" x14ac:dyDescent="0.2">
      <c r="B191" s="34" t="s">
        <v>331</v>
      </c>
      <c r="C191" s="114" t="s">
        <v>332</v>
      </c>
      <c r="D191" s="37" t="s">
        <v>3</v>
      </c>
      <c r="E191" s="90">
        <v>67</v>
      </c>
      <c r="F191" s="116">
        <v>115547</v>
      </c>
      <c r="G191" s="36">
        <f t="shared" si="12"/>
        <v>7741649</v>
      </c>
      <c r="H191" s="36"/>
      <c r="I191" s="32"/>
      <c r="J191" s="33"/>
      <c r="M191" s="172">
        <v>109770</v>
      </c>
      <c r="N191" s="171">
        <f t="shared" si="17"/>
        <v>7354590</v>
      </c>
      <c r="O191" s="240" t="str">
        <f t="shared" si="16"/>
        <v>OK</v>
      </c>
      <c r="P191" s="106"/>
      <c r="Q191" s="232" t="s">
        <v>331</v>
      </c>
      <c r="R191" s="217" t="s">
        <v>332</v>
      </c>
      <c r="S191" s="196" t="s">
        <v>3</v>
      </c>
      <c r="T191" s="195">
        <v>67</v>
      </c>
      <c r="V191" s="230" t="str">
        <f t="shared" si="13"/>
        <v>OK</v>
      </c>
      <c r="W191" s="230" t="str">
        <f t="shared" si="14"/>
        <v>OK</v>
      </c>
      <c r="X191" s="230" t="str">
        <f t="shared" si="15"/>
        <v>OK</v>
      </c>
    </row>
    <row r="192" spans="2:24" x14ac:dyDescent="0.2">
      <c r="B192" s="34" t="s">
        <v>333</v>
      </c>
      <c r="C192" s="114" t="s">
        <v>334</v>
      </c>
      <c r="D192" s="37" t="s">
        <v>3</v>
      </c>
      <c r="E192" s="90">
        <v>74</v>
      </c>
      <c r="F192" s="116">
        <v>66005</v>
      </c>
      <c r="G192" s="36">
        <f t="shared" si="12"/>
        <v>4884370</v>
      </c>
      <c r="H192" s="30"/>
      <c r="I192" s="32"/>
      <c r="J192" s="33"/>
      <c r="M192" s="172">
        <v>62705</v>
      </c>
      <c r="N192" s="171">
        <f t="shared" si="17"/>
        <v>4640170</v>
      </c>
      <c r="O192" s="240" t="str">
        <f t="shared" si="16"/>
        <v>OK</v>
      </c>
      <c r="P192" s="106"/>
      <c r="Q192" s="232" t="s">
        <v>333</v>
      </c>
      <c r="R192" s="217" t="s">
        <v>334</v>
      </c>
      <c r="S192" s="196" t="s">
        <v>3</v>
      </c>
      <c r="T192" s="195">
        <v>74</v>
      </c>
      <c r="V192" s="230" t="str">
        <f t="shared" si="13"/>
        <v>OK</v>
      </c>
      <c r="W192" s="230" t="str">
        <f t="shared" si="14"/>
        <v>OK</v>
      </c>
      <c r="X192" s="230" t="str">
        <f t="shared" si="15"/>
        <v>OK</v>
      </c>
    </row>
    <row r="193" spans="2:24" x14ac:dyDescent="0.2">
      <c r="B193" s="34" t="s">
        <v>335</v>
      </c>
      <c r="C193" s="114" t="s">
        <v>336</v>
      </c>
      <c r="D193" s="37" t="s">
        <v>3</v>
      </c>
      <c r="E193" s="90">
        <v>49</v>
      </c>
      <c r="F193" s="116">
        <v>50464</v>
      </c>
      <c r="G193" s="36">
        <f t="shared" si="12"/>
        <v>2472736</v>
      </c>
      <c r="H193" s="36"/>
      <c r="I193" s="32"/>
      <c r="J193" s="33"/>
      <c r="M193" s="172">
        <v>47941</v>
      </c>
      <c r="N193" s="171">
        <f t="shared" si="17"/>
        <v>2349109</v>
      </c>
      <c r="O193" s="240" t="str">
        <f t="shared" si="16"/>
        <v>OK</v>
      </c>
      <c r="P193" s="106"/>
      <c r="Q193" s="232" t="s">
        <v>335</v>
      </c>
      <c r="R193" s="217" t="s">
        <v>336</v>
      </c>
      <c r="S193" s="196" t="s">
        <v>3</v>
      </c>
      <c r="T193" s="195">
        <v>49</v>
      </c>
      <c r="V193" s="230" t="str">
        <f t="shared" si="13"/>
        <v>OK</v>
      </c>
      <c r="W193" s="230" t="str">
        <f t="shared" si="14"/>
        <v>OK</v>
      </c>
      <c r="X193" s="230" t="str">
        <f t="shared" si="15"/>
        <v>OK</v>
      </c>
    </row>
    <row r="194" spans="2:24" ht="25.5" x14ac:dyDescent="0.2">
      <c r="B194" s="34" t="s">
        <v>337</v>
      </c>
      <c r="C194" s="114" t="s">
        <v>338</v>
      </c>
      <c r="D194" s="37" t="s">
        <v>3</v>
      </c>
      <c r="E194" s="90">
        <v>63</v>
      </c>
      <c r="F194" s="116">
        <v>96715</v>
      </c>
      <c r="G194" s="36">
        <f t="shared" si="12"/>
        <v>6093045</v>
      </c>
      <c r="H194" s="36"/>
      <c r="I194" s="32"/>
      <c r="J194" s="33"/>
      <c r="M194" s="172">
        <v>91879</v>
      </c>
      <c r="N194" s="171">
        <f t="shared" si="17"/>
        <v>5788377</v>
      </c>
      <c r="O194" s="240" t="str">
        <f t="shared" si="16"/>
        <v>OK</v>
      </c>
      <c r="P194" s="106"/>
      <c r="Q194" s="232" t="s">
        <v>337</v>
      </c>
      <c r="R194" s="217" t="s">
        <v>338</v>
      </c>
      <c r="S194" s="196" t="s">
        <v>3</v>
      </c>
      <c r="T194" s="195">
        <v>63</v>
      </c>
      <c r="V194" s="230" t="str">
        <f t="shared" si="13"/>
        <v>OK</v>
      </c>
      <c r="W194" s="230" t="str">
        <f t="shared" si="14"/>
        <v>OK</v>
      </c>
      <c r="X194" s="230" t="str">
        <f t="shared" si="15"/>
        <v>OK</v>
      </c>
    </row>
    <row r="195" spans="2:24" x14ac:dyDescent="0.2">
      <c r="B195" s="34" t="s">
        <v>339</v>
      </c>
      <c r="C195" s="114" t="s">
        <v>340</v>
      </c>
      <c r="D195" s="37" t="s">
        <v>3</v>
      </c>
      <c r="E195" s="90">
        <v>4</v>
      </c>
      <c r="F195" s="116">
        <v>91422</v>
      </c>
      <c r="G195" s="36">
        <f t="shared" si="12"/>
        <v>365688</v>
      </c>
      <c r="H195" s="36"/>
      <c r="I195" s="32"/>
      <c r="J195" s="33"/>
      <c r="M195" s="172">
        <v>86851</v>
      </c>
      <c r="N195" s="171">
        <f t="shared" si="17"/>
        <v>347404</v>
      </c>
      <c r="O195" s="240" t="str">
        <f t="shared" si="16"/>
        <v>OK</v>
      </c>
      <c r="P195" s="106"/>
      <c r="Q195" s="232" t="s">
        <v>339</v>
      </c>
      <c r="R195" s="217" t="s">
        <v>340</v>
      </c>
      <c r="S195" s="196" t="s">
        <v>3</v>
      </c>
      <c r="T195" s="195">
        <v>4</v>
      </c>
      <c r="V195" s="230" t="str">
        <f t="shared" si="13"/>
        <v>OK</v>
      </c>
      <c r="W195" s="230" t="str">
        <f t="shared" si="14"/>
        <v>OK</v>
      </c>
      <c r="X195" s="230" t="str">
        <f t="shared" si="15"/>
        <v>OK</v>
      </c>
    </row>
    <row r="196" spans="2:24" x14ac:dyDescent="0.2">
      <c r="B196" s="34" t="s">
        <v>341</v>
      </c>
      <c r="C196" s="114" t="s">
        <v>342</v>
      </c>
      <c r="D196" s="37" t="s">
        <v>3</v>
      </c>
      <c r="E196" s="90">
        <v>4</v>
      </c>
      <c r="F196" s="116">
        <v>62820</v>
      </c>
      <c r="G196" s="36">
        <f t="shared" si="12"/>
        <v>251280</v>
      </c>
      <c r="H196" s="36"/>
      <c r="I196" s="32"/>
      <c r="J196" s="33"/>
      <c r="M196" s="172">
        <v>59679</v>
      </c>
      <c r="N196" s="171">
        <f t="shared" si="17"/>
        <v>238716</v>
      </c>
      <c r="O196" s="240" t="str">
        <f t="shared" si="16"/>
        <v>OK</v>
      </c>
      <c r="P196" s="106"/>
      <c r="Q196" s="232" t="s">
        <v>341</v>
      </c>
      <c r="R196" s="217" t="s">
        <v>342</v>
      </c>
      <c r="S196" s="196" t="s">
        <v>3</v>
      </c>
      <c r="T196" s="195">
        <v>4</v>
      </c>
      <c r="V196" s="230" t="str">
        <f t="shared" si="13"/>
        <v>OK</v>
      </c>
      <c r="W196" s="230" t="str">
        <f t="shared" si="14"/>
        <v>OK</v>
      </c>
      <c r="X196" s="230" t="str">
        <f t="shared" si="15"/>
        <v>OK</v>
      </c>
    </row>
    <row r="197" spans="2:24" x14ac:dyDescent="0.2">
      <c r="B197" s="34" t="s">
        <v>343</v>
      </c>
      <c r="C197" s="114" t="s">
        <v>344</v>
      </c>
      <c r="D197" s="37" t="s">
        <v>3</v>
      </c>
      <c r="E197" s="90">
        <v>2</v>
      </c>
      <c r="F197" s="116">
        <v>45820</v>
      </c>
      <c r="G197" s="36">
        <f t="shared" si="12"/>
        <v>91640</v>
      </c>
      <c r="H197" s="36"/>
      <c r="I197" s="32"/>
      <c r="J197" s="33"/>
      <c r="M197" s="172">
        <v>43529</v>
      </c>
      <c r="N197" s="171">
        <f t="shared" si="17"/>
        <v>87058</v>
      </c>
      <c r="O197" s="240" t="str">
        <f t="shared" si="16"/>
        <v>OK</v>
      </c>
      <c r="P197" s="106"/>
      <c r="Q197" s="232" t="s">
        <v>343</v>
      </c>
      <c r="R197" s="217" t="s">
        <v>344</v>
      </c>
      <c r="S197" s="196" t="s">
        <v>3</v>
      </c>
      <c r="T197" s="195">
        <v>2</v>
      </c>
      <c r="V197" s="230" t="str">
        <f t="shared" si="13"/>
        <v>OK</v>
      </c>
      <c r="W197" s="230" t="str">
        <f t="shared" si="14"/>
        <v>OK</v>
      </c>
      <c r="X197" s="230" t="str">
        <f t="shared" si="15"/>
        <v>OK</v>
      </c>
    </row>
    <row r="198" spans="2:24" x14ac:dyDescent="0.2">
      <c r="B198" s="34" t="s">
        <v>345</v>
      </c>
      <c r="C198" s="114" t="s">
        <v>346</v>
      </c>
      <c r="D198" s="37" t="s">
        <v>3</v>
      </c>
      <c r="E198" s="90">
        <v>30</v>
      </c>
      <c r="F198" s="116">
        <v>52981</v>
      </c>
      <c r="G198" s="36">
        <f t="shared" si="12"/>
        <v>1589430</v>
      </c>
      <c r="H198" s="36"/>
      <c r="I198" s="32"/>
      <c r="J198" s="33"/>
      <c r="M198" s="172">
        <v>50332</v>
      </c>
      <c r="N198" s="171">
        <f t="shared" si="17"/>
        <v>1509960</v>
      </c>
      <c r="O198" s="240" t="str">
        <f t="shared" si="16"/>
        <v>OK</v>
      </c>
      <c r="P198" s="106"/>
      <c r="Q198" s="232" t="s">
        <v>345</v>
      </c>
      <c r="R198" s="217" t="s">
        <v>346</v>
      </c>
      <c r="S198" s="196" t="s">
        <v>3</v>
      </c>
      <c r="T198" s="195">
        <v>30</v>
      </c>
      <c r="V198" s="230" t="str">
        <f t="shared" si="13"/>
        <v>OK</v>
      </c>
      <c r="W198" s="230" t="str">
        <f t="shared" si="14"/>
        <v>OK</v>
      </c>
      <c r="X198" s="230" t="str">
        <f t="shared" si="15"/>
        <v>OK</v>
      </c>
    </row>
    <row r="199" spans="2:24" ht="38.25" x14ac:dyDescent="0.2">
      <c r="B199" s="34" t="s">
        <v>347</v>
      </c>
      <c r="C199" s="114" t="s">
        <v>348</v>
      </c>
      <c r="D199" s="37" t="s">
        <v>3</v>
      </c>
      <c r="E199" s="90">
        <v>20</v>
      </c>
      <c r="F199" s="116">
        <v>66731</v>
      </c>
      <c r="G199" s="36">
        <f t="shared" si="12"/>
        <v>1334620</v>
      </c>
      <c r="H199" s="36"/>
      <c r="I199" s="32"/>
      <c r="J199" s="33"/>
      <c r="M199" s="172">
        <v>63394</v>
      </c>
      <c r="N199" s="171">
        <f t="shared" si="17"/>
        <v>1267880</v>
      </c>
      <c r="O199" s="240" t="str">
        <f t="shared" si="16"/>
        <v>OK</v>
      </c>
      <c r="P199" s="106"/>
      <c r="Q199" s="232" t="s">
        <v>347</v>
      </c>
      <c r="R199" s="217" t="s">
        <v>348</v>
      </c>
      <c r="S199" s="196" t="s">
        <v>3</v>
      </c>
      <c r="T199" s="195">
        <v>20</v>
      </c>
      <c r="V199" s="230" t="str">
        <f t="shared" si="13"/>
        <v>OK</v>
      </c>
      <c r="W199" s="230" t="str">
        <f t="shared" si="14"/>
        <v>OK</v>
      </c>
      <c r="X199" s="230" t="str">
        <f t="shared" si="15"/>
        <v>OK</v>
      </c>
    </row>
    <row r="200" spans="2:24" ht="38.25" x14ac:dyDescent="0.2">
      <c r="B200" s="34" t="s">
        <v>349</v>
      </c>
      <c r="C200" s="114" t="s">
        <v>350</v>
      </c>
      <c r="D200" s="37" t="s">
        <v>3</v>
      </c>
      <c r="E200" s="90">
        <v>2</v>
      </c>
      <c r="F200" s="116">
        <v>1767819</v>
      </c>
      <c r="G200" s="36">
        <f t="shared" si="12"/>
        <v>3535638</v>
      </c>
      <c r="H200" s="36"/>
      <c r="I200" s="32"/>
      <c r="J200" s="33"/>
      <c r="M200" s="172">
        <v>1679428</v>
      </c>
      <c r="N200" s="171">
        <f t="shared" si="17"/>
        <v>3358856</v>
      </c>
      <c r="O200" s="240" t="str">
        <f t="shared" si="16"/>
        <v>OK</v>
      </c>
      <c r="P200" s="106"/>
      <c r="Q200" s="232" t="s">
        <v>349</v>
      </c>
      <c r="R200" s="217" t="s">
        <v>350</v>
      </c>
      <c r="S200" s="196" t="s">
        <v>3</v>
      </c>
      <c r="T200" s="195">
        <v>2</v>
      </c>
      <c r="V200" s="230" t="str">
        <f t="shared" si="13"/>
        <v>OK</v>
      </c>
      <c r="W200" s="230" t="str">
        <f t="shared" si="14"/>
        <v>OK</v>
      </c>
      <c r="X200" s="230" t="str">
        <f t="shared" si="15"/>
        <v>OK</v>
      </c>
    </row>
    <row r="201" spans="2:24" ht="25.5" x14ac:dyDescent="0.2">
      <c r="B201" s="34" t="s">
        <v>351</v>
      </c>
      <c r="C201" s="114" t="s">
        <v>352</v>
      </c>
      <c r="D201" s="37" t="s">
        <v>3</v>
      </c>
      <c r="E201" s="90">
        <v>2</v>
      </c>
      <c r="F201" s="116">
        <v>4232398</v>
      </c>
      <c r="G201" s="36">
        <f t="shared" si="12"/>
        <v>8464796</v>
      </c>
      <c r="H201" s="36"/>
      <c r="I201" s="32"/>
      <c r="J201" s="33"/>
      <c r="M201" s="172">
        <v>4020778</v>
      </c>
      <c r="N201" s="171">
        <f t="shared" si="17"/>
        <v>8041556</v>
      </c>
      <c r="O201" s="240" t="str">
        <f t="shared" si="16"/>
        <v>OK</v>
      </c>
      <c r="P201" s="106"/>
      <c r="Q201" s="232" t="s">
        <v>351</v>
      </c>
      <c r="R201" s="217" t="s">
        <v>352</v>
      </c>
      <c r="S201" s="196" t="s">
        <v>3</v>
      </c>
      <c r="T201" s="195">
        <v>2</v>
      </c>
      <c r="V201" s="230" t="str">
        <f t="shared" si="13"/>
        <v>OK</v>
      </c>
      <c r="W201" s="230" t="str">
        <f t="shared" si="14"/>
        <v>OK</v>
      </c>
      <c r="X201" s="230" t="str">
        <f t="shared" si="15"/>
        <v>OK</v>
      </c>
    </row>
    <row r="202" spans="2:24" x14ac:dyDescent="0.2">
      <c r="B202" s="34" t="s">
        <v>353</v>
      </c>
      <c r="C202" s="114" t="s">
        <v>354</v>
      </c>
      <c r="D202" s="37" t="s">
        <v>3</v>
      </c>
      <c r="E202" s="90">
        <v>12</v>
      </c>
      <c r="F202" s="116">
        <v>1419887</v>
      </c>
      <c r="G202" s="36">
        <f t="shared" ref="G202:G265" si="18">+ROUND(F202*E202,0)</f>
        <v>17038644</v>
      </c>
      <c r="H202" s="36"/>
      <c r="I202" s="32"/>
      <c r="J202" s="33"/>
      <c r="M202" s="172">
        <v>1348893</v>
      </c>
      <c r="N202" s="171">
        <f t="shared" si="17"/>
        <v>16186716</v>
      </c>
      <c r="O202" s="240" t="str">
        <f t="shared" si="16"/>
        <v>OK</v>
      </c>
      <c r="P202" s="106"/>
      <c r="Q202" s="232" t="s">
        <v>353</v>
      </c>
      <c r="R202" s="217" t="s">
        <v>354</v>
      </c>
      <c r="S202" s="196" t="s">
        <v>3</v>
      </c>
      <c r="T202" s="195">
        <v>12</v>
      </c>
      <c r="V202" s="230" t="str">
        <f t="shared" si="13"/>
        <v>OK</v>
      </c>
      <c r="W202" s="230" t="str">
        <f t="shared" si="14"/>
        <v>OK</v>
      </c>
      <c r="X202" s="230" t="str">
        <f t="shared" si="15"/>
        <v>OK</v>
      </c>
    </row>
    <row r="203" spans="2:24" x14ac:dyDescent="0.2">
      <c r="B203" s="34" t="s">
        <v>355</v>
      </c>
      <c r="C203" s="114" t="s">
        <v>356</v>
      </c>
      <c r="D203" s="37" t="s">
        <v>3</v>
      </c>
      <c r="E203" s="90">
        <v>5</v>
      </c>
      <c r="F203" s="116">
        <v>114683</v>
      </c>
      <c r="G203" s="36">
        <f t="shared" si="18"/>
        <v>573415</v>
      </c>
      <c r="H203" s="30"/>
      <c r="I203" s="32"/>
      <c r="J203" s="33"/>
      <c r="M203" s="172">
        <v>108949</v>
      </c>
      <c r="N203" s="171">
        <f t="shared" si="17"/>
        <v>544745</v>
      </c>
      <c r="O203" s="240" t="str">
        <f t="shared" si="16"/>
        <v>OK</v>
      </c>
      <c r="P203" s="106"/>
      <c r="Q203" s="232" t="s">
        <v>355</v>
      </c>
      <c r="R203" s="217" t="s">
        <v>356</v>
      </c>
      <c r="S203" s="196" t="s">
        <v>3</v>
      </c>
      <c r="T203" s="195">
        <v>5</v>
      </c>
      <c r="V203" s="230" t="str">
        <f t="shared" si="13"/>
        <v>OK</v>
      </c>
      <c r="W203" s="230" t="str">
        <f t="shared" si="14"/>
        <v>OK</v>
      </c>
      <c r="X203" s="230" t="str">
        <f t="shared" si="15"/>
        <v>OK</v>
      </c>
    </row>
    <row r="204" spans="2:24" ht="25.5" x14ac:dyDescent="0.2">
      <c r="B204" s="34" t="s">
        <v>357</v>
      </c>
      <c r="C204" s="114" t="s">
        <v>358</v>
      </c>
      <c r="D204" s="37" t="s">
        <v>26</v>
      </c>
      <c r="E204" s="90">
        <v>104.8</v>
      </c>
      <c r="F204" s="116">
        <v>196678</v>
      </c>
      <c r="G204" s="36">
        <f t="shared" si="18"/>
        <v>20611854</v>
      </c>
      <c r="H204" s="36"/>
      <c r="I204" s="32"/>
      <c r="J204" s="33"/>
      <c r="M204" s="172">
        <v>186844</v>
      </c>
      <c r="N204" s="171">
        <f t="shared" si="17"/>
        <v>19581251</v>
      </c>
      <c r="O204" s="240" t="str">
        <f t="shared" si="16"/>
        <v>OK</v>
      </c>
      <c r="P204" s="106"/>
      <c r="Q204" s="232" t="s">
        <v>357</v>
      </c>
      <c r="R204" s="217" t="s">
        <v>358</v>
      </c>
      <c r="S204" s="196" t="s">
        <v>26</v>
      </c>
      <c r="T204" s="195">
        <v>104.8</v>
      </c>
      <c r="V204" s="230" t="str">
        <f t="shared" si="13"/>
        <v>OK</v>
      </c>
      <c r="W204" s="230" t="str">
        <f t="shared" si="14"/>
        <v>OK</v>
      </c>
      <c r="X204" s="230" t="str">
        <f t="shared" si="15"/>
        <v>OK</v>
      </c>
    </row>
    <row r="205" spans="2:24" x14ac:dyDescent="0.2">
      <c r="B205" s="27" t="s">
        <v>359</v>
      </c>
      <c r="C205" s="28" t="s">
        <v>360</v>
      </c>
      <c r="D205" s="56"/>
      <c r="E205" s="90"/>
      <c r="F205" s="116"/>
      <c r="G205" s="36"/>
      <c r="H205" s="30">
        <f>SUM(G206:G222)</f>
        <v>164236649</v>
      </c>
      <c r="I205" s="32"/>
      <c r="J205" s="33"/>
      <c r="M205" s="172">
        <v>0</v>
      </c>
      <c r="N205" s="171">
        <f t="shared" si="17"/>
        <v>0</v>
      </c>
      <c r="O205" s="240" t="str">
        <f t="shared" si="16"/>
        <v>OK</v>
      </c>
      <c r="P205" s="106"/>
      <c r="Q205" s="220" t="s">
        <v>359</v>
      </c>
      <c r="R205" s="191" t="s">
        <v>360</v>
      </c>
      <c r="S205" s="215"/>
      <c r="T205" s="195"/>
      <c r="V205" s="230" t="str">
        <f t="shared" si="13"/>
        <v>OK</v>
      </c>
      <c r="W205" s="230" t="str">
        <f t="shared" si="14"/>
        <v>OK</v>
      </c>
      <c r="X205" s="230" t="str">
        <f t="shared" si="15"/>
        <v>OK</v>
      </c>
    </row>
    <row r="206" spans="2:24" ht="25.5" x14ac:dyDescent="0.2">
      <c r="B206" s="34" t="s">
        <v>361</v>
      </c>
      <c r="C206" s="114" t="s">
        <v>362</v>
      </c>
      <c r="D206" s="115" t="s">
        <v>8</v>
      </c>
      <c r="E206" s="90">
        <v>44</v>
      </c>
      <c r="F206" s="116">
        <v>32406</v>
      </c>
      <c r="G206" s="36">
        <f t="shared" si="18"/>
        <v>1425864</v>
      </c>
      <c r="H206" s="36"/>
      <c r="I206" s="32"/>
      <c r="J206" s="33"/>
      <c r="M206" s="172">
        <v>30786</v>
      </c>
      <c r="N206" s="171">
        <f t="shared" si="17"/>
        <v>1354584</v>
      </c>
      <c r="O206" s="240" t="str">
        <f t="shared" si="16"/>
        <v>OK</v>
      </c>
      <c r="P206" s="106"/>
      <c r="Q206" s="232" t="s">
        <v>361</v>
      </c>
      <c r="R206" s="217" t="s">
        <v>362</v>
      </c>
      <c r="S206" s="218" t="s">
        <v>8</v>
      </c>
      <c r="T206" s="195">
        <v>44</v>
      </c>
      <c r="V206" s="230" t="str">
        <f t="shared" ref="V206:V269" si="19">IF(R206=C206,"OK","ERROR")</f>
        <v>OK</v>
      </c>
      <c r="W206" s="230" t="str">
        <f t="shared" ref="W206:W269" si="20">IF(S206=D206,"OK","ERROR")</f>
        <v>OK</v>
      </c>
      <c r="X206" s="230" t="str">
        <f t="shared" ref="X206:X269" si="21">IF(T206=E206,"OK","ERROR")</f>
        <v>OK</v>
      </c>
    </row>
    <row r="207" spans="2:24" ht="25.5" x14ac:dyDescent="0.2">
      <c r="B207" s="34" t="s">
        <v>363</v>
      </c>
      <c r="C207" s="114" t="s">
        <v>364</v>
      </c>
      <c r="D207" s="115" t="s">
        <v>8</v>
      </c>
      <c r="E207" s="90">
        <v>86</v>
      </c>
      <c r="F207" s="116">
        <v>43354</v>
      </c>
      <c r="G207" s="36">
        <f t="shared" si="18"/>
        <v>3728444</v>
      </c>
      <c r="H207" s="30"/>
      <c r="I207" s="32"/>
      <c r="J207" s="33"/>
      <c r="M207" s="172">
        <v>41186</v>
      </c>
      <c r="N207" s="171">
        <f t="shared" si="17"/>
        <v>3541996</v>
      </c>
      <c r="O207" s="240" t="str">
        <f t="shared" ref="O207:O270" si="22">IF(AND(M207&gt;=$F207*0.9,M207&lt;=$F207),"OK","ERROR Vr")</f>
        <v>OK</v>
      </c>
      <c r="P207" s="106"/>
      <c r="Q207" s="232" t="s">
        <v>363</v>
      </c>
      <c r="R207" s="217" t="s">
        <v>364</v>
      </c>
      <c r="S207" s="218" t="s">
        <v>8</v>
      </c>
      <c r="T207" s="195">
        <v>86</v>
      </c>
      <c r="V207" s="230" t="str">
        <f t="shared" si="19"/>
        <v>OK</v>
      </c>
      <c r="W207" s="230" t="str">
        <f t="shared" si="20"/>
        <v>OK</v>
      </c>
      <c r="X207" s="230" t="str">
        <f t="shared" si="21"/>
        <v>OK</v>
      </c>
    </row>
    <row r="208" spans="2:24" ht="25.5" x14ac:dyDescent="0.2">
      <c r="B208" s="34" t="s">
        <v>365</v>
      </c>
      <c r="C208" s="114" t="s">
        <v>366</v>
      </c>
      <c r="D208" s="115" t="s">
        <v>8</v>
      </c>
      <c r="E208" s="90">
        <v>55</v>
      </c>
      <c r="F208" s="116">
        <v>95629</v>
      </c>
      <c r="G208" s="36">
        <f t="shared" si="18"/>
        <v>5259595</v>
      </c>
      <c r="H208" s="36"/>
      <c r="I208" s="32"/>
      <c r="J208" s="33"/>
      <c r="M208" s="172">
        <v>90848</v>
      </c>
      <c r="N208" s="171">
        <f t="shared" ref="N208:N271" si="23">ROUND($E208*M208,0)</f>
        <v>4996640</v>
      </c>
      <c r="O208" s="240" t="str">
        <f t="shared" si="22"/>
        <v>OK</v>
      </c>
      <c r="P208" s="106"/>
      <c r="Q208" s="232" t="s">
        <v>365</v>
      </c>
      <c r="R208" s="217" t="s">
        <v>366</v>
      </c>
      <c r="S208" s="218" t="s">
        <v>8</v>
      </c>
      <c r="T208" s="195">
        <v>55</v>
      </c>
      <c r="V208" s="230" t="str">
        <f t="shared" si="19"/>
        <v>OK</v>
      </c>
      <c r="W208" s="230" t="str">
        <f t="shared" si="20"/>
        <v>OK</v>
      </c>
      <c r="X208" s="230" t="str">
        <f t="shared" si="21"/>
        <v>OK</v>
      </c>
    </row>
    <row r="209" spans="2:24" ht="25.5" x14ac:dyDescent="0.2">
      <c r="B209" s="34" t="s">
        <v>367</v>
      </c>
      <c r="C209" s="114" t="s">
        <v>314</v>
      </c>
      <c r="D209" s="115" t="s">
        <v>8</v>
      </c>
      <c r="E209" s="90">
        <v>371.45</v>
      </c>
      <c r="F209" s="116">
        <v>33570</v>
      </c>
      <c r="G209" s="36">
        <f t="shared" si="18"/>
        <v>12469577</v>
      </c>
      <c r="H209" s="36"/>
      <c r="I209" s="32"/>
      <c r="J209" s="33"/>
      <c r="M209" s="172">
        <v>31892</v>
      </c>
      <c r="N209" s="171">
        <f t="shared" si="23"/>
        <v>11846283</v>
      </c>
      <c r="O209" s="240" t="str">
        <f t="shared" si="22"/>
        <v>OK</v>
      </c>
      <c r="P209" s="106"/>
      <c r="Q209" s="232" t="s">
        <v>367</v>
      </c>
      <c r="R209" s="217" t="s">
        <v>314</v>
      </c>
      <c r="S209" s="218" t="s">
        <v>8</v>
      </c>
      <c r="T209" s="195">
        <v>371.45</v>
      </c>
      <c r="V209" s="230" t="str">
        <f t="shared" si="19"/>
        <v>OK</v>
      </c>
      <c r="W209" s="230" t="str">
        <f t="shared" si="20"/>
        <v>OK</v>
      </c>
      <c r="X209" s="230" t="str">
        <f t="shared" si="21"/>
        <v>OK</v>
      </c>
    </row>
    <row r="210" spans="2:24" ht="25.5" x14ac:dyDescent="0.2">
      <c r="B210" s="34" t="s">
        <v>368</v>
      </c>
      <c r="C210" s="114" t="s">
        <v>316</v>
      </c>
      <c r="D210" s="115" t="s">
        <v>8</v>
      </c>
      <c r="E210" s="90">
        <v>296.39999999999998</v>
      </c>
      <c r="F210" s="116">
        <v>43707</v>
      </c>
      <c r="G210" s="36">
        <f t="shared" si="18"/>
        <v>12954755</v>
      </c>
      <c r="H210" s="36"/>
      <c r="I210" s="32"/>
      <c r="J210" s="33"/>
      <c r="M210" s="172">
        <v>41522</v>
      </c>
      <c r="N210" s="171">
        <f t="shared" si="23"/>
        <v>12307121</v>
      </c>
      <c r="O210" s="240" t="str">
        <f t="shared" si="22"/>
        <v>OK</v>
      </c>
      <c r="P210" s="106"/>
      <c r="Q210" s="232" t="s">
        <v>368</v>
      </c>
      <c r="R210" s="217" t="s">
        <v>316</v>
      </c>
      <c r="S210" s="218" t="s">
        <v>8</v>
      </c>
      <c r="T210" s="195">
        <v>296.39999999999998</v>
      </c>
      <c r="V210" s="230" t="str">
        <f t="shared" si="19"/>
        <v>OK</v>
      </c>
      <c r="W210" s="230" t="str">
        <f t="shared" si="20"/>
        <v>OK</v>
      </c>
      <c r="X210" s="230" t="str">
        <f t="shared" si="21"/>
        <v>OK</v>
      </c>
    </row>
    <row r="211" spans="2:24" ht="25.5" x14ac:dyDescent="0.2">
      <c r="B211" s="34" t="s">
        <v>369</v>
      </c>
      <c r="C211" s="114" t="s">
        <v>370</v>
      </c>
      <c r="D211" s="115" t="s">
        <v>8</v>
      </c>
      <c r="E211" s="90">
        <v>175</v>
      </c>
      <c r="F211" s="116">
        <v>92335</v>
      </c>
      <c r="G211" s="36">
        <f t="shared" si="18"/>
        <v>16158625</v>
      </c>
      <c r="H211" s="36"/>
      <c r="I211" s="32"/>
      <c r="J211" s="33"/>
      <c r="M211" s="172">
        <v>87718</v>
      </c>
      <c r="N211" s="171">
        <f t="shared" si="23"/>
        <v>15350650</v>
      </c>
      <c r="O211" s="240" t="str">
        <f t="shared" si="22"/>
        <v>OK</v>
      </c>
      <c r="P211" s="106"/>
      <c r="Q211" s="232" t="s">
        <v>369</v>
      </c>
      <c r="R211" s="217" t="s">
        <v>370</v>
      </c>
      <c r="S211" s="218" t="s">
        <v>8</v>
      </c>
      <c r="T211" s="195">
        <v>175</v>
      </c>
      <c r="V211" s="230" t="str">
        <f t="shared" si="19"/>
        <v>OK</v>
      </c>
      <c r="W211" s="230" t="str">
        <f t="shared" si="20"/>
        <v>OK</v>
      </c>
      <c r="X211" s="230" t="str">
        <f t="shared" si="21"/>
        <v>OK</v>
      </c>
    </row>
    <row r="212" spans="2:24" ht="25.5" x14ac:dyDescent="0.2">
      <c r="B212" s="34" t="s">
        <v>371</v>
      </c>
      <c r="C212" s="114" t="s">
        <v>372</v>
      </c>
      <c r="D212" s="115" t="s">
        <v>8</v>
      </c>
      <c r="E212" s="90">
        <v>32</v>
      </c>
      <c r="F212" s="116">
        <v>110026</v>
      </c>
      <c r="G212" s="36">
        <f t="shared" si="18"/>
        <v>3520832</v>
      </c>
      <c r="H212" s="36"/>
      <c r="I212" s="32"/>
      <c r="J212" s="33"/>
      <c r="M212" s="172">
        <v>104525</v>
      </c>
      <c r="N212" s="171">
        <f t="shared" si="23"/>
        <v>3344800</v>
      </c>
      <c r="O212" s="240" t="str">
        <f t="shared" si="22"/>
        <v>OK</v>
      </c>
      <c r="P212" s="106"/>
      <c r="Q212" s="232" t="s">
        <v>371</v>
      </c>
      <c r="R212" s="217" t="s">
        <v>372</v>
      </c>
      <c r="S212" s="218" t="s">
        <v>8</v>
      </c>
      <c r="T212" s="195">
        <v>32</v>
      </c>
      <c r="V212" s="230" t="str">
        <f t="shared" si="19"/>
        <v>OK</v>
      </c>
      <c r="W212" s="230" t="str">
        <f t="shared" si="20"/>
        <v>OK</v>
      </c>
      <c r="X212" s="230" t="str">
        <f t="shared" si="21"/>
        <v>OK</v>
      </c>
    </row>
    <row r="213" spans="2:24" ht="25.5" x14ac:dyDescent="0.2">
      <c r="B213" s="34" t="s">
        <v>373</v>
      </c>
      <c r="C213" s="114" t="s">
        <v>374</v>
      </c>
      <c r="D213" s="115" t="s">
        <v>8</v>
      </c>
      <c r="E213" s="90">
        <v>55</v>
      </c>
      <c r="F213" s="116">
        <v>132815</v>
      </c>
      <c r="G213" s="36">
        <f t="shared" si="18"/>
        <v>7304825</v>
      </c>
      <c r="H213" s="36"/>
      <c r="I213" s="32"/>
      <c r="J213" s="33"/>
      <c r="M213" s="172">
        <v>126174</v>
      </c>
      <c r="N213" s="171">
        <f t="shared" si="23"/>
        <v>6939570</v>
      </c>
      <c r="O213" s="240" t="str">
        <f t="shared" si="22"/>
        <v>OK</v>
      </c>
      <c r="P213" s="106"/>
      <c r="Q213" s="232" t="s">
        <v>373</v>
      </c>
      <c r="R213" s="217" t="s">
        <v>374</v>
      </c>
      <c r="S213" s="218" t="s">
        <v>8</v>
      </c>
      <c r="T213" s="195">
        <v>55</v>
      </c>
      <c r="V213" s="230" t="str">
        <f t="shared" si="19"/>
        <v>OK</v>
      </c>
      <c r="W213" s="230" t="str">
        <f t="shared" si="20"/>
        <v>OK</v>
      </c>
      <c r="X213" s="230" t="str">
        <f t="shared" si="21"/>
        <v>OK</v>
      </c>
    </row>
    <row r="214" spans="2:24" ht="25.5" x14ac:dyDescent="0.2">
      <c r="B214" s="34" t="s">
        <v>375</v>
      </c>
      <c r="C214" s="114" t="s">
        <v>376</v>
      </c>
      <c r="D214" s="115" t="s">
        <v>8</v>
      </c>
      <c r="E214" s="90">
        <v>10</v>
      </c>
      <c r="F214" s="116">
        <v>174890</v>
      </c>
      <c r="G214" s="36">
        <f t="shared" si="18"/>
        <v>1748900</v>
      </c>
      <c r="H214" s="36"/>
      <c r="I214" s="32"/>
      <c r="J214" s="33"/>
      <c r="M214" s="172">
        <v>166146</v>
      </c>
      <c r="N214" s="171">
        <f t="shared" si="23"/>
        <v>1661460</v>
      </c>
      <c r="O214" s="240" t="str">
        <f t="shared" si="22"/>
        <v>OK</v>
      </c>
      <c r="P214" s="106"/>
      <c r="Q214" s="232" t="s">
        <v>375</v>
      </c>
      <c r="R214" s="217" t="s">
        <v>376</v>
      </c>
      <c r="S214" s="218" t="s">
        <v>8</v>
      </c>
      <c r="T214" s="195">
        <v>10</v>
      </c>
      <c r="V214" s="230" t="str">
        <f t="shared" si="19"/>
        <v>OK</v>
      </c>
      <c r="W214" s="230" t="str">
        <f t="shared" si="20"/>
        <v>OK</v>
      </c>
      <c r="X214" s="230" t="str">
        <f t="shared" si="21"/>
        <v>OK</v>
      </c>
    </row>
    <row r="215" spans="2:24" ht="25.5" x14ac:dyDescent="0.2">
      <c r="B215" s="34" t="s">
        <v>377</v>
      </c>
      <c r="C215" s="114" t="s">
        <v>378</v>
      </c>
      <c r="D215" s="37" t="s">
        <v>3</v>
      </c>
      <c r="E215" s="90">
        <v>41</v>
      </c>
      <c r="F215" s="116">
        <v>201915</v>
      </c>
      <c r="G215" s="36">
        <f t="shared" si="18"/>
        <v>8278515</v>
      </c>
      <c r="H215" s="36"/>
      <c r="I215" s="32"/>
      <c r="J215" s="33"/>
      <c r="M215" s="172">
        <v>191819</v>
      </c>
      <c r="N215" s="171">
        <f t="shared" si="23"/>
        <v>7864579</v>
      </c>
      <c r="O215" s="240" t="str">
        <f t="shared" si="22"/>
        <v>OK</v>
      </c>
      <c r="P215" s="106"/>
      <c r="Q215" s="232" t="s">
        <v>377</v>
      </c>
      <c r="R215" s="217" t="s">
        <v>378</v>
      </c>
      <c r="S215" s="196" t="s">
        <v>3</v>
      </c>
      <c r="T215" s="195">
        <v>41</v>
      </c>
      <c r="V215" s="230" t="str">
        <f t="shared" si="19"/>
        <v>OK</v>
      </c>
      <c r="W215" s="230" t="str">
        <f t="shared" si="20"/>
        <v>OK</v>
      </c>
      <c r="X215" s="230" t="str">
        <f t="shared" si="21"/>
        <v>OK</v>
      </c>
    </row>
    <row r="216" spans="2:24" ht="25.5" x14ac:dyDescent="0.2">
      <c r="B216" s="34" t="s">
        <v>379</v>
      </c>
      <c r="C216" s="114" t="s">
        <v>380</v>
      </c>
      <c r="D216" s="37" t="s">
        <v>3</v>
      </c>
      <c r="E216" s="90">
        <v>46</v>
      </c>
      <c r="F216" s="116">
        <v>216970</v>
      </c>
      <c r="G216" s="36">
        <f t="shared" si="18"/>
        <v>9980620</v>
      </c>
      <c r="H216" s="36"/>
      <c r="I216" s="32"/>
      <c r="J216" s="33"/>
      <c r="M216" s="172">
        <v>206122</v>
      </c>
      <c r="N216" s="171">
        <f t="shared" si="23"/>
        <v>9481612</v>
      </c>
      <c r="O216" s="240" t="str">
        <f t="shared" si="22"/>
        <v>OK</v>
      </c>
      <c r="P216" s="106"/>
      <c r="Q216" s="232" t="s">
        <v>379</v>
      </c>
      <c r="R216" s="217" t="s">
        <v>380</v>
      </c>
      <c r="S216" s="196" t="s">
        <v>3</v>
      </c>
      <c r="T216" s="195">
        <v>46</v>
      </c>
      <c r="V216" s="230" t="str">
        <f t="shared" si="19"/>
        <v>OK</v>
      </c>
      <c r="W216" s="230" t="str">
        <f t="shared" si="20"/>
        <v>OK</v>
      </c>
      <c r="X216" s="230" t="str">
        <f t="shared" si="21"/>
        <v>OK</v>
      </c>
    </row>
    <row r="217" spans="2:24" ht="38.25" x14ac:dyDescent="0.2">
      <c r="B217" s="34" t="s">
        <v>381</v>
      </c>
      <c r="C217" s="114" t="s">
        <v>382</v>
      </c>
      <c r="D217" s="37" t="s">
        <v>3</v>
      </c>
      <c r="E217" s="90">
        <v>1</v>
      </c>
      <c r="F217" s="116">
        <v>1983231</v>
      </c>
      <c r="G217" s="36">
        <f t="shared" si="18"/>
        <v>1983231</v>
      </c>
      <c r="H217" s="36"/>
      <c r="I217" s="32"/>
      <c r="J217" s="33"/>
      <c r="M217" s="172">
        <v>1884069</v>
      </c>
      <c r="N217" s="171">
        <f t="shared" si="23"/>
        <v>1884069</v>
      </c>
      <c r="O217" s="240" t="str">
        <f t="shared" si="22"/>
        <v>OK</v>
      </c>
      <c r="P217" s="106"/>
      <c r="Q217" s="232" t="s">
        <v>381</v>
      </c>
      <c r="R217" s="217" t="s">
        <v>382</v>
      </c>
      <c r="S217" s="196" t="s">
        <v>3</v>
      </c>
      <c r="T217" s="195">
        <v>1</v>
      </c>
      <c r="V217" s="230" t="str">
        <f t="shared" si="19"/>
        <v>OK</v>
      </c>
      <c r="W217" s="230" t="str">
        <f t="shared" si="20"/>
        <v>OK</v>
      </c>
      <c r="X217" s="230" t="str">
        <f t="shared" si="21"/>
        <v>OK</v>
      </c>
    </row>
    <row r="218" spans="2:24" ht="38.25" x14ac:dyDescent="0.2">
      <c r="B218" s="34" t="s">
        <v>383</v>
      </c>
      <c r="C218" s="114" t="s">
        <v>348</v>
      </c>
      <c r="D218" s="37" t="s">
        <v>3</v>
      </c>
      <c r="E218" s="90">
        <v>15</v>
      </c>
      <c r="F218" s="116">
        <v>66731</v>
      </c>
      <c r="G218" s="36">
        <f t="shared" si="18"/>
        <v>1000965</v>
      </c>
      <c r="H218" s="36"/>
      <c r="I218" s="32"/>
      <c r="J218" s="33"/>
      <c r="M218" s="172">
        <v>63394</v>
      </c>
      <c r="N218" s="171">
        <f t="shared" si="23"/>
        <v>950910</v>
      </c>
      <c r="O218" s="240" t="str">
        <f t="shared" si="22"/>
        <v>OK</v>
      </c>
      <c r="P218" s="106"/>
      <c r="Q218" s="232" t="s">
        <v>383</v>
      </c>
      <c r="R218" s="217" t="s">
        <v>348</v>
      </c>
      <c r="S218" s="196" t="s">
        <v>3</v>
      </c>
      <c r="T218" s="195">
        <v>15</v>
      </c>
      <c r="V218" s="230" t="str">
        <f t="shared" si="19"/>
        <v>OK</v>
      </c>
      <c r="W218" s="230" t="str">
        <f t="shared" si="20"/>
        <v>OK</v>
      </c>
      <c r="X218" s="230" t="str">
        <f t="shared" si="21"/>
        <v>OK</v>
      </c>
    </row>
    <row r="219" spans="2:24" ht="25.5" x14ac:dyDescent="0.2">
      <c r="B219" s="34" t="s">
        <v>384</v>
      </c>
      <c r="C219" s="114" t="s">
        <v>352</v>
      </c>
      <c r="D219" s="37" t="s">
        <v>3</v>
      </c>
      <c r="E219" s="90">
        <v>1</v>
      </c>
      <c r="F219" s="116">
        <v>4232398</v>
      </c>
      <c r="G219" s="36">
        <f t="shared" si="18"/>
        <v>4232398</v>
      </c>
      <c r="H219" s="36"/>
      <c r="I219" s="32"/>
      <c r="J219" s="33"/>
      <c r="M219" s="172">
        <v>4020778</v>
      </c>
      <c r="N219" s="171">
        <f t="shared" si="23"/>
        <v>4020778</v>
      </c>
      <c r="O219" s="240" t="str">
        <f t="shared" si="22"/>
        <v>OK</v>
      </c>
      <c r="P219" s="106"/>
      <c r="Q219" s="232" t="s">
        <v>384</v>
      </c>
      <c r="R219" s="217" t="s">
        <v>352</v>
      </c>
      <c r="S219" s="196" t="s">
        <v>3</v>
      </c>
      <c r="T219" s="195">
        <v>1</v>
      </c>
      <c r="V219" s="230" t="str">
        <f t="shared" si="19"/>
        <v>OK</v>
      </c>
      <c r="W219" s="230" t="str">
        <f t="shared" si="20"/>
        <v>OK</v>
      </c>
      <c r="X219" s="230" t="str">
        <f t="shared" si="21"/>
        <v>OK</v>
      </c>
    </row>
    <row r="220" spans="2:24" ht="25.5" x14ac:dyDescent="0.2">
      <c r="B220" s="34" t="s">
        <v>385</v>
      </c>
      <c r="C220" s="114" t="s">
        <v>358</v>
      </c>
      <c r="D220" s="115" t="s">
        <v>26</v>
      </c>
      <c r="E220" s="90">
        <v>132.53</v>
      </c>
      <c r="F220" s="116">
        <v>11179</v>
      </c>
      <c r="G220" s="36">
        <f t="shared" si="18"/>
        <v>1481553</v>
      </c>
      <c r="H220" s="36"/>
      <c r="I220" s="32"/>
      <c r="J220" s="33"/>
      <c r="M220" s="172">
        <v>10620</v>
      </c>
      <c r="N220" s="171">
        <f t="shared" si="23"/>
        <v>1407469</v>
      </c>
      <c r="O220" s="240" t="str">
        <f t="shared" si="22"/>
        <v>OK</v>
      </c>
      <c r="P220" s="106"/>
      <c r="Q220" s="232" t="s">
        <v>385</v>
      </c>
      <c r="R220" s="217" t="s">
        <v>358</v>
      </c>
      <c r="S220" s="218" t="s">
        <v>26</v>
      </c>
      <c r="T220" s="195">
        <v>132.53</v>
      </c>
      <c r="V220" s="230" t="str">
        <f t="shared" si="19"/>
        <v>OK</v>
      </c>
      <c r="W220" s="230" t="str">
        <f t="shared" si="20"/>
        <v>OK</v>
      </c>
      <c r="X220" s="230" t="str">
        <f t="shared" si="21"/>
        <v>OK</v>
      </c>
    </row>
    <row r="221" spans="2:24" ht="25.5" x14ac:dyDescent="0.2">
      <c r="B221" s="34" t="s">
        <v>386</v>
      </c>
      <c r="C221" s="114" t="s">
        <v>387</v>
      </c>
      <c r="D221" s="115" t="s">
        <v>8</v>
      </c>
      <c r="E221" s="90">
        <v>77</v>
      </c>
      <c r="F221" s="116">
        <v>99317</v>
      </c>
      <c r="G221" s="36">
        <f t="shared" si="18"/>
        <v>7647409</v>
      </c>
      <c r="H221" s="30"/>
      <c r="I221" s="32"/>
      <c r="J221" s="33"/>
      <c r="M221" s="172">
        <v>94351</v>
      </c>
      <c r="N221" s="171">
        <f t="shared" si="23"/>
        <v>7265027</v>
      </c>
      <c r="O221" s="240" t="str">
        <f t="shared" si="22"/>
        <v>OK</v>
      </c>
      <c r="P221" s="106"/>
      <c r="Q221" s="232" t="s">
        <v>386</v>
      </c>
      <c r="R221" s="217" t="s">
        <v>387</v>
      </c>
      <c r="S221" s="218" t="s">
        <v>8</v>
      </c>
      <c r="T221" s="195">
        <v>77</v>
      </c>
      <c r="V221" s="230" t="str">
        <f t="shared" si="19"/>
        <v>OK</v>
      </c>
      <c r="W221" s="230" t="str">
        <f t="shared" si="20"/>
        <v>OK</v>
      </c>
      <c r="X221" s="230" t="str">
        <f t="shared" si="21"/>
        <v>OK</v>
      </c>
    </row>
    <row r="222" spans="2:24" ht="38.25" x14ac:dyDescent="0.2">
      <c r="B222" s="34" t="s">
        <v>388</v>
      </c>
      <c r="C222" s="114" t="s">
        <v>389</v>
      </c>
      <c r="D222" s="115" t="s">
        <v>8</v>
      </c>
      <c r="E222" s="90">
        <v>259</v>
      </c>
      <c r="F222" s="116">
        <v>251199</v>
      </c>
      <c r="G222" s="36">
        <f t="shared" si="18"/>
        <v>65060541</v>
      </c>
      <c r="H222" s="36"/>
      <c r="I222" s="32"/>
      <c r="J222" s="33"/>
      <c r="M222" s="172">
        <v>238639</v>
      </c>
      <c r="N222" s="171">
        <f t="shared" si="23"/>
        <v>61807501</v>
      </c>
      <c r="O222" s="240" t="str">
        <f t="shared" si="22"/>
        <v>OK</v>
      </c>
      <c r="P222" s="106"/>
      <c r="Q222" s="232" t="s">
        <v>388</v>
      </c>
      <c r="R222" s="217" t="s">
        <v>389</v>
      </c>
      <c r="S222" s="218" t="s">
        <v>8</v>
      </c>
      <c r="T222" s="195">
        <v>259</v>
      </c>
      <c r="V222" s="230" t="str">
        <f t="shared" si="19"/>
        <v>OK</v>
      </c>
      <c r="W222" s="230" t="str">
        <f t="shared" si="20"/>
        <v>OK</v>
      </c>
      <c r="X222" s="230" t="str">
        <f t="shared" si="21"/>
        <v>OK</v>
      </c>
    </row>
    <row r="223" spans="2:24" x14ac:dyDescent="0.2">
      <c r="B223" s="27" t="s">
        <v>390</v>
      </c>
      <c r="C223" s="28" t="s">
        <v>391</v>
      </c>
      <c r="D223" s="56"/>
      <c r="E223" s="90"/>
      <c r="F223" s="30"/>
      <c r="G223" s="36"/>
      <c r="H223" s="30"/>
      <c r="I223" s="32"/>
      <c r="J223" s="33"/>
      <c r="M223" s="172">
        <v>0</v>
      </c>
      <c r="N223" s="171">
        <f t="shared" si="23"/>
        <v>0</v>
      </c>
      <c r="O223" s="240" t="str">
        <f t="shared" si="22"/>
        <v>OK</v>
      </c>
      <c r="P223" s="106"/>
      <c r="Q223" s="220" t="s">
        <v>390</v>
      </c>
      <c r="R223" s="191" t="s">
        <v>391</v>
      </c>
      <c r="S223" s="215"/>
      <c r="T223" s="195"/>
      <c r="V223" s="230" t="str">
        <f t="shared" si="19"/>
        <v>OK</v>
      </c>
      <c r="W223" s="230" t="str">
        <f t="shared" si="20"/>
        <v>OK</v>
      </c>
      <c r="X223" s="230" t="str">
        <f t="shared" si="21"/>
        <v>OK</v>
      </c>
    </row>
    <row r="224" spans="2:24" x14ac:dyDescent="0.2">
      <c r="B224" s="27" t="s">
        <v>392</v>
      </c>
      <c r="C224" s="28" t="s">
        <v>393</v>
      </c>
      <c r="D224" s="56"/>
      <c r="E224" s="90"/>
      <c r="F224" s="30"/>
      <c r="G224" s="36"/>
      <c r="H224" s="30">
        <f>SUM(G225:G236)</f>
        <v>11176403</v>
      </c>
      <c r="I224" s="32"/>
      <c r="J224" s="33"/>
      <c r="M224" s="172">
        <v>0</v>
      </c>
      <c r="N224" s="171">
        <f t="shared" si="23"/>
        <v>0</v>
      </c>
      <c r="O224" s="240" t="str">
        <f t="shared" si="22"/>
        <v>OK</v>
      </c>
      <c r="P224" s="106"/>
      <c r="Q224" s="220" t="s">
        <v>392</v>
      </c>
      <c r="R224" s="191" t="s">
        <v>393</v>
      </c>
      <c r="S224" s="215"/>
      <c r="T224" s="195"/>
      <c r="V224" s="230" t="str">
        <f t="shared" si="19"/>
        <v>OK</v>
      </c>
      <c r="W224" s="230" t="str">
        <f t="shared" si="20"/>
        <v>OK</v>
      </c>
      <c r="X224" s="230" t="str">
        <f t="shared" si="21"/>
        <v>OK</v>
      </c>
    </row>
    <row r="225" spans="2:24" ht="38.25" x14ac:dyDescent="0.2">
      <c r="B225" s="34" t="s">
        <v>394</v>
      </c>
      <c r="C225" s="114" t="s">
        <v>395</v>
      </c>
      <c r="D225" s="115" t="s">
        <v>8</v>
      </c>
      <c r="E225" s="90">
        <v>23.4</v>
      </c>
      <c r="F225" s="116">
        <v>23100</v>
      </c>
      <c r="G225" s="36">
        <f t="shared" si="18"/>
        <v>540540</v>
      </c>
      <c r="H225" s="36"/>
      <c r="I225" s="32"/>
      <c r="J225" s="33"/>
      <c r="M225" s="172">
        <v>21945</v>
      </c>
      <c r="N225" s="171">
        <f t="shared" si="23"/>
        <v>513513</v>
      </c>
      <c r="O225" s="240" t="str">
        <f t="shared" si="22"/>
        <v>OK</v>
      </c>
      <c r="P225" s="106"/>
      <c r="Q225" s="232" t="s">
        <v>394</v>
      </c>
      <c r="R225" s="217" t="s">
        <v>395</v>
      </c>
      <c r="S225" s="218" t="s">
        <v>8</v>
      </c>
      <c r="T225" s="195">
        <v>23.4</v>
      </c>
      <c r="V225" s="230" t="str">
        <f t="shared" si="19"/>
        <v>OK</v>
      </c>
      <c r="W225" s="230" t="str">
        <f t="shared" si="20"/>
        <v>OK</v>
      </c>
      <c r="X225" s="230" t="str">
        <f t="shared" si="21"/>
        <v>OK</v>
      </c>
    </row>
    <row r="226" spans="2:24" ht="25.5" x14ac:dyDescent="0.2">
      <c r="B226" s="34" t="s">
        <v>396</v>
      </c>
      <c r="C226" s="114" t="s">
        <v>397</v>
      </c>
      <c r="D226" s="115" t="s">
        <v>8</v>
      </c>
      <c r="E226" s="90">
        <v>23.6</v>
      </c>
      <c r="F226" s="116">
        <v>52067</v>
      </c>
      <c r="G226" s="36">
        <f t="shared" si="18"/>
        <v>1228781</v>
      </c>
      <c r="H226" s="36"/>
      <c r="I226" s="32"/>
      <c r="J226" s="33"/>
      <c r="M226" s="172">
        <v>49464</v>
      </c>
      <c r="N226" s="171">
        <f t="shared" si="23"/>
        <v>1167350</v>
      </c>
      <c r="O226" s="240" t="str">
        <f t="shared" si="22"/>
        <v>OK</v>
      </c>
      <c r="P226" s="106"/>
      <c r="Q226" s="232" t="s">
        <v>396</v>
      </c>
      <c r="R226" s="217" t="s">
        <v>397</v>
      </c>
      <c r="S226" s="218" t="s">
        <v>8</v>
      </c>
      <c r="T226" s="195">
        <v>23.6</v>
      </c>
      <c r="V226" s="230" t="str">
        <f t="shared" si="19"/>
        <v>OK</v>
      </c>
      <c r="W226" s="230" t="str">
        <f t="shared" si="20"/>
        <v>OK</v>
      </c>
      <c r="X226" s="230" t="str">
        <f t="shared" si="21"/>
        <v>OK</v>
      </c>
    </row>
    <row r="227" spans="2:24" ht="25.5" x14ac:dyDescent="0.2">
      <c r="B227" s="34" t="s">
        <v>398</v>
      </c>
      <c r="C227" s="114" t="s">
        <v>399</v>
      </c>
      <c r="D227" s="115" t="s">
        <v>8</v>
      </c>
      <c r="E227" s="90">
        <v>54.8</v>
      </c>
      <c r="F227" s="116">
        <v>25791</v>
      </c>
      <c r="G227" s="36">
        <f t="shared" si="18"/>
        <v>1413347</v>
      </c>
      <c r="H227" s="36"/>
      <c r="I227" s="32"/>
      <c r="J227" s="33"/>
      <c r="M227" s="172">
        <v>24501</v>
      </c>
      <c r="N227" s="171">
        <f t="shared" si="23"/>
        <v>1342655</v>
      </c>
      <c r="O227" s="240" t="str">
        <f t="shared" si="22"/>
        <v>OK</v>
      </c>
      <c r="P227" s="106"/>
      <c r="Q227" s="232" t="s">
        <v>398</v>
      </c>
      <c r="R227" s="217" t="s">
        <v>399</v>
      </c>
      <c r="S227" s="218" t="s">
        <v>8</v>
      </c>
      <c r="T227" s="195">
        <v>54.8</v>
      </c>
      <c r="V227" s="230" t="str">
        <f t="shared" si="19"/>
        <v>OK</v>
      </c>
      <c r="W227" s="230" t="str">
        <f t="shared" si="20"/>
        <v>OK</v>
      </c>
      <c r="X227" s="230" t="str">
        <f t="shared" si="21"/>
        <v>OK</v>
      </c>
    </row>
    <row r="228" spans="2:24" ht="25.5" x14ac:dyDescent="0.2">
      <c r="B228" s="34" t="s">
        <v>400</v>
      </c>
      <c r="C228" s="114" t="s">
        <v>401</v>
      </c>
      <c r="D228" s="115" t="s">
        <v>8</v>
      </c>
      <c r="E228" s="90">
        <v>56</v>
      </c>
      <c r="F228" s="116">
        <v>39802</v>
      </c>
      <c r="G228" s="36">
        <f t="shared" si="18"/>
        <v>2228912</v>
      </c>
      <c r="H228" s="36"/>
      <c r="I228" s="32"/>
      <c r="J228" s="33"/>
      <c r="M228" s="172">
        <v>37812</v>
      </c>
      <c r="N228" s="171">
        <f t="shared" si="23"/>
        <v>2117472</v>
      </c>
      <c r="O228" s="240" t="str">
        <f t="shared" si="22"/>
        <v>OK</v>
      </c>
      <c r="P228" s="106"/>
      <c r="Q228" s="232" t="s">
        <v>400</v>
      </c>
      <c r="R228" s="217" t="s">
        <v>401</v>
      </c>
      <c r="S228" s="218" t="s">
        <v>8</v>
      </c>
      <c r="T228" s="195">
        <v>56</v>
      </c>
      <c r="V228" s="230" t="str">
        <f t="shared" si="19"/>
        <v>OK</v>
      </c>
      <c r="W228" s="230" t="str">
        <f t="shared" si="20"/>
        <v>OK</v>
      </c>
      <c r="X228" s="230" t="str">
        <f t="shared" si="21"/>
        <v>OK</v>
      </c>
    </row>
    <row r="229" spans="2:24" ht="25.5" x14ac:dyDescent="0.2">
      <c r="B229" s="34" t="s">
        <v>402</v>
      </c>
      <c r="C229" s="114" t="s">
        <v>403</v>
      </c>
      <c r="D229" s="115" t="s">
        <v>8</v>
      </c>
      <c r="E229" s="90">
        <v>36.79</v>
      </c>
      <c r="F229" s="116">
        <v>92025</v>
      </c>
      <c r="G229" s="36">
        <f t="shared" si="18"/>
        <v>3385600</v>
      </c>
      <c r="H229" s="36"/>
      <c r="I229" s="32"/>
      <c r="J229" s="33"/>
      <c r="M229" s="172">
        <v>87424</v>
      </c>
      <c r="N229" s="171">
        <f t="shared" si="23"/>
        <v>3216329</v>
      </c>
      <c r="O229" s="240" t="str">
        <f t="shared" si="22"/>
        <v>OK</v>
      </c>
      <c r="P229" s="106"/>
      <c r="Q229" s="232" t="s">
        <v>402</v>
      </c>
      <c r="R229" s="217" t="s">
        <v>403</v>
      </c>
      <c r="S229" s="218" t="s">
        <v>8</v>
      </c>
      <c r="T229" s="195">
        <v>36.79</v>
      </c>
      <c r="V229" s="230" t="str">
        <f t="shared" si="19"/>
        <v>OK</v>
      </c>
      <c r="W229" s="230" t="str">
        <f t="shared" si="20"/>
        <v>OK</v>
      </c>
      <c r="X229" s="230" t="str">
        <f t="shared" si="21"/>
        <v>OK</v>
      </c>
    </row>
    <row r="230" spans="2:24" ht="25.5" x14ac:dyDescent="0.2">
      <c r="B230" s="34" t="s">
        <v>404</v>
      </c>
      <c r="C230" s="114" t="s">
        <v>405</v>
      </c>
      <c r="D230" s="37" t="s">
        <v>3</v>
      </c>
      <c r="E230" s="90">
        <v>1</v>
      </c>
      <c r="F230" s="116">
        <v>22378</v>
      </c>
      <c r="G230" s="36">
        <f t="shared" si="18"/>
        <v>22378</v>
      </c>
      <c r="H230" s="36"/>
      <c r="I230" s="32"/>
      <c r="J230" s="33"/>
      <c r="M230" s="172">
        <v>21259</v>
      </c>
      <c r="N230" s="171">
        <f t="shared" si="23"/>
        <v>21259</v>
      </c>
      <c r="O230" s="240" t="str">
        <f t="shared" si="22"/>
        <v>OK</v>
      </c>
      <c r="P230" s="106"/>
      <c r="Q230" s="232" t="s">
        <v>404</v>
      </c>
      <c r="R230" s="217" t="s">
        <v>405</v>
      </c>
      <c r="S230" s="196" t="s">
        <v>3</v>
      </c>
      <c r="T230" s="195">
        <v>1</v>
      </c>
      <c r="V230" s="230" t="str">
        <f t="shared" si="19"/>
        <v>OK</v>
      </c>
      <c r="W230" s="230" t="str">
        <f t="shared" si="20"/>
        <v>OK</v>
      </c>
      <c r="X230" s="230" t="str">
        <f t="shared" si="21"/>
        <v>OK</v>
      </c>
    </row>
    <row r="231" spans="2:24" ht="25.5" x14ac:dyDescent="0.2">
      <c r="B231" s="34" t="s">
        <v>406</v>
      </c>
      <c r="C231" s="114" t="s">
        <v>407</v>
      </c>
      <c r="D231" s="37" t="s">
        <v>3</v>
      </c>
      <c r="E231" s="90">
        <v>1</v>
      </c>
      <c r="F231" s="116">
        <v>14919</v>
      </c>
      <c r="G231" s="36">
        <f>+ROUND(F231*E231,0)</f>
        <v>14919</v>
      </c>
      <c r="H231" s="36"/>
      <c r="I231" s="32"/>
      <c r="J231" s="33"/>
      <c r="M231" s="172">
        <v>14173</v>
      </c>
      <c r="N231" s="171">
        <f t="shared" si="23"/>
        <v>14173</v>
      </c>
      <c r="O231" s="240" t="str">
        <f t="shared" si="22"/>
        <v>OK</v>
      </c>
      <c r="P231" s="106"/>
      <c r="Q231" s="232" t="s">
        <v>406</v>
      </c>
      <c r="R231" s="217" t="s">
        <v>407</v>
      </c>
      <c r="S231" s="196" t="s">
        <v>3</v>
      </c>
      <c r="T231" s="195">
        <v>1</v>
      </c>
      <c r="V231" s="230" t="str">
        <f t="shared" si="19"/>
        <v>OK</v>
      </c>
      <c r="W231" s="230" t="str">
        <f t="shared" si="20"/>
        <v>OK</v>
      </c>
      <c r="X231" s="230" t="str">
        <f t="shared" si="21"/>
        <v>OK</v>
      </c>
    </row>
    <row r="232" spans="2:24" ht="38.25" x14ac:dyDescent="0.2">
      <c r="B232" s="34" t="s">
        <v>408</v>
      </c>
      <c r="C232" s="114" t="s">
        <v>409</v>
      </c>
      <c r="D232" s="37" t="s">
        <v>3</v>
      </c>
      <c r="E232" s="90">
        <v>1</v>
      </c>
      <c r="F232" s="116">
        <v>391971</v>
      </c>
      <c r="G232" s="36">
        <f t="shared" si="18"/>
        <v>391971</v>
      </c>
      <c r="H232" s="36"/>
      <c r="I232" s="32"/>
      <c r="J232" s="33"/>
      <c r="M232" s="172">
        <v>372372</v>
      </c>
      <c r="N232" s="171">
        <f t="shared" si="23"/>
        <v>372372</v>
      </c>
      <c r="O232" s="240" t="str">
        <f t="shared" si="22"/>
        <v>OK</v>
      </c>
      <c r="P232" s="106"/>
      <c r="Q232" s="232" t="s">
        <v>408</v>
      </c>
      <c r="R232" s="217" t="s">
        <v>409</v>
      </c>
      <c r="S232" s="196" t="s">
        <v>3</v>
      </c>
      <c r="T232" s="195">
        <v>1</v>
      </c>
      <c r="V232" s="230" t="str">
        <f t="shared" si="19"/>
        <v>OK</v>
      </c>
      <c r="W232" s="230" t="str">
        <f t="shared" si="20"/>
        <v>OK</v>
      </c>
      <c r="X232" s="230" t="str">
        <f t="shared" si="21"/>
        <v>OK</v>
      </c>
    </row>
    <row r="233" spans="2:24" ht="38.25" x14ac:dyDescent="0.2">
      <c r="B233" s="34" t="s">
        <v>410</v>
      </c>
      <c r="C233" s="114" t="s">
        <v>411</v>
      </c>
      <c r="D233" s="37" t="s">
        <v>3</v>
      </c>
      <c r="E233" s="90">
        <v>1</v>
      </c>
      <c r="F233" s="116">
        <v>609219</v>
      </c>
      <c r="G233" s="36">
        <f t="shared" si="18"/>
        <v>609219</v>
      </c>
      <c r="H233" s="36"/>
      <c r="I233" s="32"/>
      <c r="J233" s="33"/>
      <c r="M233" s="172">
        <v>578758</v>
      </c>
      <c r="N233" s="171">
        <f t="shared" si="23"/>
        <v>578758</v>
      </c>
      <c r="O233" s="240" t="str">
        <f t="shared" si="22"/>
        <v>OK</v>
      </c>
      <c r="P233" s="106"/>
      <c r="Q233" s="232" t="s">
        <v>410</v>
      </c>
      <c r="R233" s="217" t="s">
        <v>411</v>
      </c>
      <c r="S233" s="196" t="s">
        <v>3</v>
      </c>
      <c r="T233" s="195">
        <v>1</v>
      </c>
      <c r="V233" s="230" t="str">
        <f t="shared" si="19"/>
        <v>OK</v>
      </c>
      <c r="W233" s="230" t="str">
        <f t="shared" si="20"/>
        <v>OK</v>
      </c>
      <c r="X233" s="230" t="str">
        <f t="shared" si="21"/>
        <v>OK</v>
      </c>
    </row>
    <row r="234" spans="2:24" ht="25.5" x14ac:dyDescent="0.2">
      <c r="B234" s="34" t="s">
        <v>412</v>
      </c>
      <c r="C234" s="114" t="s">
        <v>413</v>
      </c>
      <c r="D234" s="37" t="s">
        <v>3</v>
      </c>
      <c r="E234" s="90">
        <v>6</v>
      </c>
      <c r="F234" s="116">
        <v>150181</v>
      </c>
      <c r="G234" s="36">
        <f t="shared" si="18"/>
        <v>901086</v>
      </c>
      <c r="H234" s="36"/>
      <c r="I234" s="32"/>
      <c r="J234" s="33"/>
      <c r="M234" s="172">
        <v>142672</v>
      </c>
      <c r="N234" s="171">
        <f t="shared" si="23"/>
        <v>856032</v>
      </c>
      <c r="O234" s="240" t="str">
        <f t="shared" si="22"/>
        <v>OK</v>
      </c>
      <c r="P234" s="106"/>
      <c r="Q234" s="232" t="s">
        <v>412</v>
      </c>
      <c r="R234" s="217" t="s">
        <v>413</v>
      </c>
      <c r="S234" s="196" t="s">
        <v>3</v>
      </c>
      <c r="T234" s="195">
        <v>6</v>
      </c>
      <c r="V234" s="230" t="str">
        <f t="shared" si="19"/>
        <v>OK</v>
      </c>
      <c r="W234" s="230" t="str">
        <f t="shared" si="20"/>
        <v>OK</v>
      </c>
      <c r="X234" s="230" t="str">
        <f t="shared" si="21"/>
        <v>OK</v>
      </c>
    </row>
    <row r="235" spans="2:24" ht="25.5" x14ac:dyDescent="0.2">
      <c r="B235" s="34" t="s">
        <v>414</v>
      </c>
      <c r="C235" s="114" t="s">
        <v>415</v>
      </c>
      <c r="D235" s="115" t="s">
        <v>8</v>
      </c>
      <c r="E235" s="90">
        <v>30</v>
      </c>
      <c r="F235" s="116">
        <v>10468</v>
      </c>
      <c r="G235" s="36">
        <f t="shared" si="18"/>
        <v>314040</v>
      </c>
      <c r="H235" s="36"/>
      <c r="I235" s="32"/>
      <c r="J235" s="33"/>
      <c r="M235" s="172">
        <v>9945</v>
      </c>
      <c r="N235" s="171">
        <f t="shared" si="23"/>
        <v>298350</v>
      </c>
      <c r="O235" s="240" t="str">
        <f t="shared" si="22"/>
        <v>OK</v>
      </c>
      <c r="P235" s="106"/>
      <c r="Q235" s="232" t="s">
        <v>414</v>
      </c>
      <c r="R235" s="217" t="s">
        <v>415</v>
      </c>
      <c r="S235" s="218" t="s">
        <v>8</v>
      </c>
      <c r="T235" s="195">
        <v>30</v>
      </c>
      <c r="V235" s="230" t="str">
        <f t="shared" si="19"/>
        <v>OK</v>
      </c>
      <c r="W235" s="230" t="str">
        <f t="shared" si="20"/>
        <v>OK</v>
      </c>
      <c r="X235" s="230" t="str">
        <f t="shared" si="21"/>
        <v>OK</v>
      </c>
    </row>
    <row r="236" spans="2:24" ht="25.5" x14ac:dyDescent="0.2">
      <c r="B236" s="34" t="s">
        <v>416</v>
      </c>
      <c r="C236" s="114" t="s">
        <v>417</v>
      </c>
      <c r="D236" s="115" t="s">
        <v>8</v>
      </c>
      <c r="E236" s="90">
        <v>30</v>
      </c>
      <c r="F236" s="116">
        <v>4187</v>
      </c>
      <c r="G236" s="36">
        <f t="shared" si="18"/>
        <v>125610</v>
      </c>
      <c r="H236" s="30"/>
      <c r="I236" s="32"/>
      <c r="J236" s="33"/>
      <c r="M236" s="172">
        <v>3978</v>
      </c>
      <c r="N236" s="171">
        <f t="shared" si="23"/>
        <v>119340</v>
      </c>
      <c r="O236" s="240" t="str">
        <f t="shared" si="22"/>
        <v>OK</v>
      </c>
      <c r="P236" s="106"/>
      <c r="Q236" s="232" t="s">
        <v>416</v>
      </c>
      <c r="R236" s="217" t="s">
        <v>417</v>
      </c>
      <c r="S236" s="218" t="s">
        <v>8</v>
      </c>
      <c r="T236" s="195">
        <v>30</v>
      </c>
      <c r="V236" s="230" t="str">
        <f t="shared" si="19"/>
        <v>OK</v>
      </c>
      <c r="W236" s="230" t="str">
        <f t="shared" si="20"/>
        <v>OK</v>
      </c>
      <c r="X236" s="230" t="str">
        <f t="shared" si="21"/>
        <v>OK</v>
      </c>
    </row>
    <row r="237" spans="2:24" x14ac:dyDescent="0.2">
      <c r="B237" s="27" t="s">
        <v>418</v>
      </c>
      <c r="C237" s="28" t="s">
        <v>419</v>
      </c>
      <c r="D237" s="56"/>
      <c r="E237" s="90"/>
      <c r="F237" s="30"/>
      <c r="G237" s="36"/>
      <c r="H237" s="30">
        <f>SUM(G238:G241)</f>
        <v>3017121</v>
      </c>
      <c r="I237" s="32"/>
      <c r="J237" s="33"/>
      <c r="M237" s="172">
        <v>0</v>
      </c>
      <c r="N237" s="171">
        <f t="shared" si="23"/>
        <v>0</v>
      </c>
      <c r="O237" s="240" t="str">
        <f t="shared" si="22"/>
        <v>OK</v>
      </c>
      <c r="P237" s="106"/>
      <c r="Q237" s="220" t="s">
        <v>418</v>
      </c>
      <c r="R237" s="191" t="s">
        <v>419</v>
      </c>
      <c r="S237" s="215"/>
      <c r="T237" s="195"/>
      <c r="V237" s="230" t="str">
        <f t="shared" si="19"/>
        <v>OK</v>
      </c>
      <c r="W237" s="230" t="str">
        <f t="shared" si="20"/>
        <v>OK</v>
      </c>
      <c r="X237" s="230" t="str">
        <f t="shared" si="21"/>
        <v>OK</v>
      </c>
    </row>
    <row r="238" spans="2:24" ht="25.5" x14ac:dyDescent="0.2">
      <c r="B238" s="34" t="s">
        <v>420</v>
      </c>
      <c r="C238" s="114" t="s">
        <v>421</v>
      </c>
      <c r="D238" s="37" t="s">
        <v>3</v>
      </c>
      <c r="E238" s="90">
        <v>15</v>
      </c>
      <c r="F238" s="116">
        <v>43685</v>
      </c>
      <c r="G238" s="36">
        <f t="shared" si="18"/>
        <v>655275</v>
      </c>
      <c r="H238" s="36"/>
      <c r="I238" s="32"/>
      <c r="J238" s="33"/>
      <c r="M238" s="172">
        <v>41501</v>
      </c>
      <c r="N238" s="171">
        <f t="shared" si="23"/>
        <v>622515</v>
      </c>
      <c r="O238" s="240" t="str">
        <f t="shared" si="22"/>
        <v>OK</v>
      </c>
      <c r="P238" s="106"/>
      <c r="Q238" s="232" t="s">
        <v>420</v>
      </c>
      <c r="R238" s="217" t="s">
        <v>421</v>
      </c>
      <c r="S238" s="196" t="s">
        <v>3</v>
      </c>
      <c r="T238" s="195">
        <v>15</v>
      </c>
      <c r="V238" s="230" t="str">
        <f t="shared" si="19"/>
        <v>OK</v>
      </c>
      <c r="W238" s="230" t="str">
        <f t="shared" si="20"/>
        <v>OK</v>
      </c>
      <c r="X238" s="230" t="str">
        <f t="shared" si="21"/>
        <v>OK</v>
      </c>
    </row>
    <row r="239" spans="2:24" ht="25.5" x14ac:dyDescent="0.2">
      <c r="B239" s="34" t="s">
        <v>422</v>
      </c>
      <c r="C239" s="114" t="s">
        <v>423</v>
      </c>
      <c r="D239" s="37" t="s">
        <v>3</v>
      </c>
      <c r="E239" s="90">
        <v>6</v>
      </c>
      <c r="F239" s="116">
        <v>62629</v>
      </c>
      <c r="G239" s="36">
        <f t="shared" si="18"/>
        <v>375774</v>
      </c>
      <c r="H239" s="30"/>
      <c r="I239" s="32"/>
      <c r="J239" s="33"/>
      <c r="M239" s="172">
        <v>59498</v>
      </c>
      <c r="N239" s="171">
        <f t="shared" si="23"/>
        <v>356988</v>
      </c>
      <c r="O239" s="240" t="str">
        <f t="shared" si="22"/>
        <v>OK</v>
      </c>
      <c r="P239" s="106"/>
      <c r="Q239" s="232" t="s">
        <v>422</v>
      </c>
      <c r="R239" s="217" t="s">
        <v>423</v>
      </c>
      <c r="S239" s="196" t="s">
        <v>3</v>
      </c>
      <c r="T239" s="195">
        <v>6</v>
      </c>
      <c r="V239" s="230" t="str">
        <f t="shared" si="19"/>
        <v>OK</v>
      </c>
      <c r="W239" s="230" t="str">
        <f t="shared" si="20"/>
        <v>OK</v>
      </c>
      <c r="X239" s="230" t="str">
        <f t="shared" si="21"/>
        <v>OK</v>
      </c>
    </row>
    <row r="240" spans="2:24" ht="25.5" x14ac:dyDescent="0.2">
      <c r="B240" s="34" t="s">
        <v>424</v>
      </c>
      <c r="C240" s="114" t="s">
        <v>425</v>
      </c>
      <c r="D240" s="37" t="s">
        <v>3</v>
      </c>
      <c r="E240" s="90">
        <v>15</v>
      </c>
      <c r="F240" s="116">
        <v>89490</v>
      </c>
      <c r="G240" s="36">
        <f t="shared" si="18"/>
        <v>1342350</v>
      </c>
      <c r="H240" s="36"/>
      <c r="I240" s="32"/>
      <c r="J240" s="33"/>
      <c r="M240" s="172">
        <v>85016</v>
      </c>
      <c r="N240" s="171">
        <f t="shared" si="23"/>
        <v>1275240</v>
      </c>
      <c r="O240" s="240" t="str">
        <f t="shared" si="22"/>
        <v>OK</v>
      </c>
      <c r="P240" s="106"/>
      <c r="Q240" s="232" t="s">
        <v>424</v>
      </c>
      <c r="R240" s="217" t="s">
        <v>425</v>
      </c>
      <c r="S240" s="196" t="s">
        <v>3</v>
      </c>
      <c r="T240" s="195">
        <v>15</v>
      </c>
      <c r="V240" s="230" t="str">
        <f t="shared" si="19"/>
        <v>OK</v>
      </c>
      <c r="W240" s="230" t="str">
        <f t="shared" si="20"/>
        <v>OK</v>
      </c>
      <c r="X240" s="230" t="str">
        <f t="shared" si="21"/>
        <v>OK</v>
      </c>
    </row>
    <row r="241" spans="2:24" ht="25.5" x14ac:dyDescent="0.2">
      <c r="B241" s="34" t="s">
        <v>426</v>
      </c>
      <c r="C241" s="114" t="s">
        <v>427</v>
      </c>
      <c r="D241" s="37" t="s">
        <v>3</v>
      </c>
      <c r="E241" s="90">
        <v>6</v>
      </c>
      <c r="F241" s="116">
        <v>107287</v>
      </c>
      <c r="G241" s="36">
        <f t="shared" si="18"/>
        <v>643722</v>
      </c>
      <c r="H241" s="36"/>
      <c r="I241" s="32"/>
      <c r="J241" s="33"/>
      <c r="M241" s="172">
        <v>101923</v>
      </c>
      <c r="N241" s="171">
        <f t="shared" si="23"/>
        <v>611538</v>
      </c>
      <c r="O241" s="240" t="str">
        <f t="shared" si="22"/>
        <v>OK</v>
      </c>
      <c r="P241" s="106"/>
      <c r="Q241" s="232" t="s">
        <v>426</v>
      </c>
      <c r="R241" s="217" t="s">
        <v>427</v>
      </c>
      <c r="S241" s="196" t="s">
        <v>3</v>
      </c>
      <c r="T241" s="195">
        <v>6</v>
      </c>
      <c r="V241" s="230" t="str">
        <f t="shared" si="19"/>
        <v>OK</v>
      </c>
      <c r="W241" s="230" t="str">
        <f t="shared" si="20"/>
        <v>OK</v>
      </c>
      <c r="X241" s="230" t="str">
        <f t="shared" si="21"/>
        <v>OK</v>
      </c>
    </row>
    <row r="242" spans="2:24" x14ac:dyDescent="0.2">
      <c r="B242" s="27" t="s">
        <v>428</v>
      </c>
      <c r="C242" s="28" t="s">
        <v>1532</v>
      </c>
      <c r="D242" s="56"/>
      <c r="E242" s="90"/>
      <c r="F242" s="30"/>
      <c r="G242" s="36"/>
      <c r="H242" s="30"/>
      <c r="I242" s="32"/>
      <c r="J242" s="33"/>
      <c r="M242" s="172">
        <v>0</v>
      </c>
      <c r="N242" s="171">
        <f t="shared" si="23"/>
        <v>0</v>
      </c>
      <c r="O242" s="240" t="str">
        <f t="shared" si="22"/>
        <v>OK</v>
      </c>
      <c r="P242" s="106"/>
      <c r="Q242" s="220" t="s">
        <v>428</v>
      </c>
      <c r="R242" s="191" t="s">
        <v>1532</v>
      </c>
      <c r="S242" s="215"/>
      <c r="T242" s="195"/>
      <c r="V242" s="230" t="str">
        <f t="shared" si="19"/>
        <v>OK</v>
      </c>
      <c r="W242" s="230" t="str">
        <f t="shared" si="20"/>
        <v>OK</v>
      </c>
      <c r="X242" s="230" t="str">
        <f t="shared" si="21"/>
        <v>OK</v>
      </c>
    </row>
    <row r="243" spans="2:24" x14ac:dyDescent="0.2">
      <c r="B243" s="27" t="s">
        <v>429</v>
      </c>
      <c r="C243" s="57" t="s">
        <v>430</v>
      </c>
      <c r="D243" s="58"/>
      <c r="E243" s="90"/>
      <c r="F243" s="58"/>
      <c r="G243" s="36"/>
      <c r="H243" s="59">
        <f>SUM(G244:G266)</f>
        <v>213415148</v>
      </c>
      <c r="I243" s="32"/>
      <c r="J243" s="33"/>
      <c r="M243" s="172">
        <v>0</v>
      </c>
      <c r="N243" s="171">
        <f t="shared" si="23"/>
        <v>0</v>
      </c>
      <c r="O243" s="240" t="str">
        <f t="shared" si="22"/>
        <v>OK</v>
      </c>
      <c r="P243" s="106"/>
      <c r="Q243" s="220" t="s">
        <v>429</v>
      </c>
      <c r="R243" s="219" t="s">
        <v>430</v>
      </c>
      <c r="S243" s="220"/>
      <c r="T243" s="195"/>
      <c r="V243" s="230" t="str">
        <f t="shared" si="19"/>
        <v>OK</v>
      </c>
      <c r="W243" s="230" t="str">
        <f t="shared" si="20"/>
        <v>OK</v>
      </c>
      <c r="X243" s="230" t="str">
        <f t="shared" si="21"/>
        <v>OK</v>
      </c>
    </row>
    <row r="244" spans="2:24" ht="25.5" x14ac:dyDescent="0.2">
      <c r="B244" s="34" t="s">
        <v>1588</v>
      </c>
      <c r="C244" s="114" t="s">
        <v>431</v>
      </c>
      <c r="D244" s="115" t="s">
        <v>8</v>
      </c>
      <c r="E244" s="90">
        <v>965</v>
      </c>
      <c r="F244" s="116">
        <v>26789</v>
      </c>
      <c r="G244" s="36">
        <f t="shared" si="18"/>
        <v>25851385</v>
      </c>
      <c r="H244" s="36"/>
      <c r="I244" s="32"/>
      <c r="J244" s="33"/>
      <c r="M244" s="172">
        <v>25450</v>
      </c>
      <c r="N244" s="171">
        <f t="shared" si="23"/>
        <v>24559250</v>
      </c>
      <c r="O244" s="240" t="str">
        <f t="shared" si="22"/>
        <v>OK</v>
      </c>
      <c r="P244" s="106"/>
      <c r="Q244" s="232" t="s">
        <v>1588</v>
      </c>
      <c r="R244" s="217" t="s">
        <v>431</v>
      </c>
      <c r="S244" s="218" t="s">
        <v>8</v>
      </c>
      <c r="T244" s="195">
        <v>965</v>
      </c>
      <c r="V244" s="230" t="str">
        <f t="shared" si="19"/>
        <v>OK</v>
      </c>
      <c r="W244" s="230" t="str">
        <f t="shared" si="20"/>
        <v>OK</v>
      </c>
      <c r="X244" s="230" t="str">
        <f t="shared" si="21"/>
        <v>OK</v>
      </c>
    </row>
    <row r="245" spans="2:24" ht="25.5" x14ac:dyDescent="0.2">
      <c r="B245" s="34" t="s">
        <v>1589</v>
      </c>
      <c r="C245" s="114" t="s">
        <v>432</v>
      </c>
      <c r="D245" s="115" t="s">
        <v>8</v>
      </c>
      <c r="E245" s="90">
        <v>238</v>
      </c>
      <c r="F245" s="116">
        <v>32294</v>
      </c>
      <c r="G245" s="36">
        <f t="shared" si="18"/>
        <v>7685972</v>
      </c>
      <c r="H245" s="36"/>
      <c r="I245" s="32"/>
      <c r="J245" s="33"/>
      <c r="M245" s="172">
        <v>30679</v>
      </c>
      <c r="N245" s="171">
        <f t="shared" si="23"/>
        <v>7301602</v>
      </c>
      <c r="O245" s="240" t="str">
        <f t="shared" si="22"/>
        <v>OK</v>
      </c>
      <c r="P245" s="106"/>
      <c r="Q245" s="232" t="s">
        <v>1589</v>
      </c>
      <c r="R245" s="217" t="s">
        <v>432</v>
      </c>
      <c r="S245" s="218" t="s">
        <v>8</v>
      </c>
      <c r="T245" s="195">
        <v>238</v>
      </c>
      <c r="V245" s="230" t="str">
        <f t="shared" si="19"/>
        <v>OK</v>
      </c>
      <c r="W245" s="230" t="str">
        <f t="shared" si="20"/>
        <v>OK</v>
      </c>
      <c r="X245" s="230" t="str">
        <f t="shared" si="21"/>
        <v>OK</v>
      </c>
    </row>
    <row r="246" spans="2:24" ht="25.5" x14ac:dyDescent="0.2">
      <c r="B246" s="34" t="s">
        <v>1590</v>
      </c>
      <c r="C246" s="114" t="s">
        <v>433</v>
      </c>
      <c r="D246" s="115" t="s">
        <v>8</v>
      </c>
      <c r="E246" s="90">
        <v>231</v>
      </c>
      <c r="F246" s="116">
        <v>35844</v>
      </c>
      <c r="G246" s="36">
        <f t="shared" si="18"/>
        <v>8279964</v>
      </c>
      <c r="H246" s="36"/>
      <c r="I246" s="32"/>
      <c r="J246" s="33"/>
      <c r="M246" s="172">
        <v>34052</v>
      </c>
      <c r="N246" s="171">
        <f t="shared" si="23"/>
        <v>7866012</v>
      </c>
      <c r="O246" s="240" t="str">
        <f t="shared" si="22"/>
        <v>OK</v>
      </c>
      <c r="P246" s="106"/>
      <c r="Q246" s="232" t="s">
        <v>1590</v>
      </c>
      <c r="R246" s="217" t="s">
        <v>433</v>
      </c>
      <c r="S246" s="218" t="s">
        <v>8</v>
      </c>
      <c r="T246" s="195">
        <v>231</v>
      </c>
      <c r="V246" s="230" t="str">
        <f t="shared" si="19"/>
        <v>OK</v>
      </c>
      <c r="W246" s="230" t="str">
        <f t="shared" si="20"/>
        <v>OK</v>
      </c>
      <c r="X246" s="230" t="str">
        <f t="shared" si="21"/>
        <v>OK</v>
      </c>
    </row>
    <row r="247" spans="2:24" ht="25.5" x14ac:dyDescent="0.2">
      <c r="B247" s="34" t="s">
        <v>1591</v>
      </c>
      <c r="C247" s="114" t="s">
        <v>434</v>
      </c>
      <c r="D247" s="115" t="s">
        <v>8</v>
      </c>
      <c r="E247" s="90">
        <v>219</v>
      </c>
      <c r="F247" s="116">
        <v>43425</v>
      </c>
      <c r="G247" s="36">
        <f t="shared" si="18"/>
        <v>9510075</v>
      </c>
      <c r="H247" s="36"/>
      <c r="I247" s="32"/>
      <c r="J247" s="33"/>
      <c r="M247" s="172">
        <v>41254</v>
      </c>
      <c r="N247" s="171">
        <f t="shared" si="23"/>
        <v>9034626</v>
      </c>
      <c r="O247" s="240" t="str">
        <f t="shared" si="22"/>
        <v>OK</v>
      </c>
      <c r="P247" s="106"/>
      <c r="Q247" s="232" t="s">
        <v>1591</v>
      </c>
      <c r="R247" s="217" t="s">
        <v>434</v>
      </c>
      <c r="S247" s="218" t="s">
        <v>8</v>
      </c>
      <c r="T247" s="195">
        <v>219</v>
      </c>
      <c r="V247" s="230" t="str">
        <f t="shared" si="19"/>
        <v>OK</v>
      </c>
      <c r="W247" s="230" t="str">
        <f t="shared" si="20"/>
        <v>OK</v>
      </c>
      <c r="X247" s="230" t="str">
        <f t="shared" si="21"/>
        <v>OK</v>
      </c>
    </row>
    <row r="248" spans="2:24" ht="25.5" x14ac:dyDescent="0.2">
      <c r="B248" s="34" t="s">
        <v>1592</v>
      </c>
      <c r="C248" s="114" t="s">
        <v>435</v>
      </c>
      <c r="D248" s="115" t="s">
        <v>8</v>
      </c>
      <c r="E248" s="90">
        <v>180.4</v>
      </c>
      <c r="F248" s="116">
        <v>66508</v>
      </c>
      <c r="G248" s="36">
        <f t="shared" si="18"/>
        <v>11998043</v>
      </c>
      <c r="H248" s="36"/>
      <c r="I248" s="32"/>
      <c r="J248" s="33"/>
      <c r="M248" s="172">
        <v>63183</v>
      </c>
      <c r="N248" s="171">
        <f t="shared" si="23"/>
        <v>11398213</v>
      </c>
      <c r="O248" s="240" t="str">
        <f t="shared" si="22"/>
        <v>OK</v>
      </c>
      <c r="P248" s="106"/>
      <c r="Q248" s="232" t="s">
        <v>1592</v>
      </c>
      <c r="R248" s="217" t="s">
        <v>435</v>
      </c>
      <c r="S248" s="218" t="s">
        <v>8</v>
      </c>
      <c r="T248" s="195">
        <v>180.4</v>
      </c>
      <c r="V248" s="230" t="str">
        <f t="shared" si="19"/>
        <v>OK</v>
      </c>
      <c r="W248" s="230" t="str">
        <f t="shared" si="20"/>
        <v>OK</v>
      </c>
      <c r="X248" s="230" t="str">
        <f t="shared" si="21"/>
        <v>OK</v>
      </c>
    </row>
    <row r="249" spans="2:24" ht="25.5" x14ac:dyDescent="0.2">
      <c r="B249" s="34" t="s">
        <v>1593</v>
      </c>
      <c r="C249" s="114" t="s">
        <v>436</v>
      </c>
      <c r="D249" s="115" t="s">
        <v>8</v>
      </c>
      <c r="E249" s="90">
        <v>794.6</v>
      </c>
      <c r="F249" s="116">
        <v>54932</v>
      </c>
      <c r="G249" s="36">
        <f t="shared" si="18"/>
        <v>43648967</v>
      </c>
      <c r="H249" s="36"/>
      <c r="I249" s="32"/>
      <c r="J249" s="33"/>
      <c r="M249" s="172">
        <v>52185</v>
      </c>
      <c r="N249" s="171">
        <f t="shared" si="23"/>
        <v>41466201</v>
      </c>
      <c r="O249" s="240" t="str">
        <f t="shared" si="22"/>
        <v>OK</v>
      </c>
      <c r="P249" s="106"/>
      <c r="Q249" s="232" t="s">
        <v>1593</v>
      </c>
      <c r="R249" s="217" t="s">
        <v>436</v>
      </c>
      <c r="S249" s="218" t="s">
        <v>8</v>
      </c>
      <c r="T249" s="195">
        <v>794.6</v>
      </c>
      <c r="V249" s="230" t="str">
        <f t="shared" si="19"/>
        <v>OK</v>
      </c>
      <c r="W249" s="230" t="str">
        <f t="shared" si="20"/>
        <v>OK</v>
      </c>
      <c r="X249" s="230" t="str">
        <f t="shared" si="21"/>
        <v>OK</v>
      </c>
    </row>
    <row r="250" spans="2:24" ht="25.5" x14ac:dyDescent="0.2">
      <c r="B250" s="34" t="s">
        <v>1594</v>
      </c>
      <c r="C250" s="114" t="s">
        <v>437</v>
      </c>
      <c r="D250" s="115" t="s">
        <v>8</v>
      </c>
      <c r="E250" s="90">
        <v>71.5</v>
      </c>
      <c r="F250" s="116">
        <v>83653</v>
      </c>
      <c r="G250" s="36">
        <f t="shared" si="18"/>
        <v>5981190</v>
      </c>
      <c r="H250" s="36"/>
      <c r="I250" s="32"/>
      <c r="J250" s="33"/>
      <c r="M250" s="172">
        <v>79470</v>
      </c>
      <c r="N250" s="171">
        <f t="shared" si="23"/>
        <v>5682105</v>
      </c>
      <c r="O250" s="240" t="str">
        <f t="shared" si="22"/>
        <v>OK</v>
      </c>
      <c r="P250" s="106"/>
      <c r="Q250" s="232" t="s">
        <v>1594</v>
      </c>
      <c r="R250" s="217" t="s">
        <v>437</v>
      </c>
      <c r="S250" s="218" t="s">
        <v>8</v>
      </c>
      <c r="T250" s="195">
        <v>71.5</v>
      </c>
      <c r="V250" s="230" t="str">
        <f t="shared" si="19"/>
        <v>OK</v>
      </c>
      <c r="W250" s="230" t="str">
        <f t="shared" si="20"/>
        <v>OK</v>
      </c>
      <c r="X250" s="230" t="str">
        <f t="shared" si="21"/>
        <v>OK</v>
      </c>
    </row>
    <row r="251" spans="2:24" x14ac:dyDescent="0.2">
      <c r="B251" s="34" t="s">
        <v>1595</v>
      </c>
      <c r="C251" s="114" t="s">
        <v>438</v>
      </c>
      <c r="D251" s="115" t="s">
        <v>8</v>
      </c>
      <c r="E251" s="90">
        <v>204</v>
      </c>
      <c r="F251" s="116">
        <v>149618</v>
      </c>
      <c r="G251" s="36">
        <f t="shared" si="18"/>
        <v>30522072</v>
      </c>
      <c r="H251" s="36"/>
      <c r="I251" s="32"/>
      <c r="J251" s="33"/>
      <c r="M251" s="172">
        <v>142137</v>
      </c>
      <c r="N251" s="171">
        <f t="shared" si="23"/>
        <v>28995948</v>
      </c>
      <c r="O251" s="240" t="str">
        <f t="shared" si="22"/>
        <v>OK</v>
      </c>
      <c r="P251" s="106"/>
      <c r="Q251" s="232" t="s">
        <v>1595</v>
      </c>
      <c r="R251" s="217" t="s">
        <v>438</v>
      </c>
      <c r="S251" s="218" t="s">
        <v>8</v>
      </c>
      <c r="T251" s="195">
        <v>204</v>
      </c>
      <c r="V251" s="230" t="str">
        <f t="shared" si="19"/>
        <v>OK</v>
      </c>
      <c r="W251" s="230" t="str">
        <f t="shared" si="20"/>
        <v>OK</v>
      </c>
      <c r="X251" s="230" t="str">
        <f t="shared" si="21"/>
        <v>OK</v>
      </c>
    </row>
    <row r="252" spans="2:24" ht="23.25" customHeight="1" x14ac:dyDescent="0.2">
      <c r="B252" s="34" t="s">
        <v>1596</v>
      </c>
      <c r="C252" s="114" t="s">
        <v>439</v>
      </c>
      <c r="D252" s="37" t="s">
        <v>3</v>
      </c>
      <c r="E252" s="90">
        <v>473</v>
      </c>
      <c r="F252" s="116">
        <v>13023</v>
      </c>
      <c r="G252" s="36">
        <f t="shared" si="18"/>
        <v>6159879</v>
      </c>
      <c r="H252" s="36"/>
      <c r="I252" s="32"/>
      <c r="J252" s="33"/>
      <c r="M252" s="172">
        <v>12372</v>
      </c>
      <c r="N252" s="171">
        <f t="shared" si="23"/>
        <v>5851956</v>
      </c>
      <c r="O252" s="240" t="str">
        <f t="shared" si="22"/>
        <v>OK</v>
      </c>
      <c r="P252" s="106"/>
      <c r="Q252" s="232" t="s">
        <v>1596</v>
      </c>
      <c r="R252" s="217" t="s">
        <v>439</v>
      </c>
      <c r="S252" s="196" t="s">
        <v>3</v>
      </c>
      <c r="T252" s="195">
        <v>473</v>
      </c>
      <c r="V252" s="230" t="str">
        <f t="shared" si="19"/>
        <v>OK</v>
      </c>
      <c r="W252" s="230" t="str">
        <f t="shared" si="20"/>
        <v>OK</v>
      </c>
      <c r="X252" s="230" t="str">
        <f t="shared" si="21"/>
        <v>OK</v>
      </c>
    </row>
    <row r="253" spans="2:24" ht="25.5" x14ac:dyDescent="0.2">
      <c r="B253" s="34" t="s">
        <v>1597</v>
      </c>
      <c r="C253" s="114" t="s">
        <v>440</v>
      </c>
      <c r="D253" s="37" t="s">
        <v>3</v>
      </c>
      <c r="E253" s="90">
        <v>183</v>
      </c>
      <c r="F253" s="116">
        <v>19186</v>
      </c>
      <c r="G253" s="36">
        <f t="shared" si="18"/>
        <v>3511038</v>
      </c>
      <c r="H253" s="36"/>
      <c r="I253" s="32"/>
      <c r="J253" s="33"/>
      <c r="M253" s="172">
        <v>18227</v>
      </c>
      <c r="N253" s="171">
        <f t="shared" si="23"/>
        <v>3335541</v>
      </c>
      <c r="O253" s="240" t="str">
        <f t="shared" si="22"/>
        <v>OK</v>
      </c>
      <c r="P253" s="106"/>
      <c r="Q253" s="232" t="s">
        <v>1597</v>
      </c>
      <c r="R253" s="217" t="s">
        <v>440</v>
      </c>
      <c r="S253" s="196" t="s">
        <v>3</v>
      </c>
      <c r="T253" s="195">
        <v>183</v>
      </c>
      <c r="V253" s="230" t="str">
        <f t="shared" si="19"/>
        <v>OK</v>
      </c>
      <c r="W253" s="230" t="str">
        <f t="shared" si="20"/>
        <v>OK</v>
      </c>
      <c r="X253" s="230" t="str">
        <f t="shared" si="21"/>
        <v>OK</v>
      </c>
    </row>
    <row r="254" spans="2:24" ht="25.5" x14ac:dyDescent="0.2">
      <c r="B254" s="34" t="s">
        <v>1598</v>
      </c>
      <c r="C254" s="114" t="s">
        <v>441</v>
      </c>
      <c r="D254" s="37" t="s">
        <v>3</v>
      </c>
      <c r="E254" s="90">
        <v>102</v>
      </c>
      <c r="F254" s="116">
        <v>20378</v>
      </c>
      <c r="G254" s="36">
        <f t="shared" si="18"/>
        <v>2078556</v>
      </c>
      <c r="H254" s="36"/>
      <c r="I254" s="32"/>
      <c r="J254" s="33"/>
      <c r="M254" s="172">
        <v>19359</v>
      </c>
      <c r="N254" s="171">
        <f t="shared" si="23"/>
        <v>1974618</v>
      </c>
      <c r="O254" s="240" t="str">
        <f t="shared" si="22"/>
        <v>OK</v>
      </c>
      <c r="P254" s="106"/>
      <c r="Q254" s="232" t="s">
        <v>1598</v>
      </c>
      <c r="R254" s="217" t="s">
        <v>441</v>
      </c>
      <c r="S254" s="196" t="s">
        <v>3</v>
      </c>
      <c r="T254" s="195">
        <v>102</v>
      </c>
      <c r="V254" s="230" t="str">
        <f t="shared" si="19"/>
        <v>OK</v>
      </c>
      <c r="W254" s="230" t="str">
        <f t="shared" si="20"/>
        <v>OK</v>
      </c>
      <c r="X254" s="230" t="str">
        <f t="shared" si="21"/>
        <v>OK</v>
      </c>
    </row>
    <row r="255" spans="2:24" ht="25.5" x14ac:dyDescent="0.2">
      <c r="B255" s="34" t="s">
        <v>1599</v>
      </c>
      <c r="C255" s="114" t="s">
        <v>442</v>
      </c>
      <c r="D255" s="37" t="s">
        <v>3</v>
      </c>
      <c r="E255" s="90">
        <v>145</v>
      </c>
      <c r="F255" s="116">
        <v>27939</v>
      </c>
      <c r="G255" s="36">
        <f t="shared" si="18"/>
        <v>4051155</v>
      </c>
      <c r="H255" s="36"/>
      <c r="I255" s="32"/>
      <c r="J255" s="33"/>
      <c r="M255" s="172">
        <v>26542</v>
      </c>
      <c r="N255" s="171">
        <f t="shared" si="23"/>
        <v>3848590</v>
      </c>
      <c r="O255" s="240" t="str">
        <f t="shared" si="22"/>
        <v>OK</v>
      </c>
      <c r="P255" s="106"/>
      <c r="Q255" s="232" t="s">
        <v>1599</v>
      </c>
      <c r="R255" s="217" t="s">
        <v>442</v>
      </c>
      <c r="S255" s="196" t="s">
        <v>3</v>
      </c>
      <c r="T255" s="195">
        <v>145</v>
      </c>
      <c r="V255" s="230" t="str">
        <f t="shared" si="19"/>
        <v>OK</v>
      </c>
      <c r="W255" s="230" t="str">
        <f t="shared" si="20"/>
        <v>OK</v>
      </c>
      <c r="X255" s="230" t="str">
        <f t="shared" si="21"/>
        <v>OK</v>
      </c>
    </row>
    <row r="256" spans="2:24" ht="25.5" x14ac:dyDescent="0.2">
      <c r="B256" s="34" t="s">
        <v>1600</v>
      </c>
      <c r="C256" s="114" t="s">
        <v>443</v>
      </c>
      <c r="D256" s="37" t="s">
        <v>3</v>
      </c>
      <c r="E256" s="90">
        <v>248</v>
      </c>
      <c r="F256" s="116">
        <v>36922</v>
      </c>
      <c r="G256" s="36">
        <f t="shared" si="18"/>
        <v>9156656</v>
      </c>
      <c r="H256" s="36"/>
      <c r="I256" s="32"/>
      <c r="J256" s="33"/>
      <c r="M256" s="172">
        <v>35076</v>
      </c>
      <c r="N256" s="171">
        <f t="shared" si="23"/>
        <v>8698848</v>
      </c>
      <c r="O256" s="240" t="str">
        <f t="shared" si="22"/>
        <v>OK</v>
      </c>
      <c r="P256" s="106"/>
      <c r="Q256" s="232" t="s">
        <v>1600</v>
      </c>
      <c r="R256" s="217" t="s">
        <v>443</v>
      </c>
      <c r="S256" s="196" t="s">
        <v>3</v>
      </c>
      <c r="T256" s="195">
        <v>248</v>
      </c>
      <c r="V256" s="230" t="str">
        <f t="shared" si="19"/>
        <v>OK</v>
      </c>
      <c r="W256" s="230" t="str">
        <f t="shared" si="20"/>
        <v>OK</v>
      </c>
      <c r="X256" s="230" t="str">
        <f t="shared" si="21"/>
        <v>OK</v>
      </c>
    </row>
    <row r="257" spans="2:24" ht="25.5" x14ac:dyDescent="0.2">
      <c r="B257" s="34" t="s">
        <v>1601</v>
      </c>
      <c r="C257" s="114" t="s">
        <v>444</v>
      </c>
      <c r="D257" s="37" t="s">
        <v>3</v>
      </c>
      <c r="E257" s="90">
        <v>81</v>
      </c>
      <c r="F257" s="116">
        <v>46748</v>
      </c>
      <c r="G257" s="36">
        <f t="shared" si="18"/>
        <v>3786588</v>
      </c>
      <c r="H257" s="36"/>
      <c r="I257" s="32"/>
      <c r="J257" s="33"/>
      <c r="M257" s="172">
        <v>44411</v>
      </c>
      <c r="N257" s="171">
        <f t="shared" si="23"/>
        <v>3597291</v>
      </c>
      <c r="O257" s="240" t="str">
        <f t="shared" si="22"/>
        <v>OK</v>
      </c>
      <c r="P257" s="106"/>
      <c r="Q257" s="232" t="s">
        <v>1601</v>
      </c>
      <c r="R257" s="217" t="s">
        <v>444</v>
      </c>
      <c r="S257" s="196" t="s">
        <v>3</v>
      </c>
      <c r="T257" s="195">
        <v>81</v>
      </c>
      <c r="V257" s="230" t="str">
        <f t="shared" si="19"/>
        <v>OK</v>
      </c>
      <c r="W257" s="230" t="str">
        <f t="shared" si="20"/>
        <v>OK</v>
      </c>
      <c r="X257" s="230" t="str">
        <f t="shared" si="21"/>
        <v>OK</v>
      </c>
    </row>
    <row r="258" spans="2:24" ht="25.5" x14ac:dyDescent="0.2">
      <c r="B258" s="34" t="s">
        <v>1602</v>
      </c>
      <c r="C258" s="114" t="s">
        <v>445</v>
      </c>
      <c r="D258" s="37" t="s">
        <v>3</v>
      </c>
      <c r="E258" s="90">
        <v>24</v>
      </c>
      <c r="F258" s="116">
        <v>70368</v>
      </c>
      <c r="G258" s="36">
        <f t="shared" si="18"/>
        <v>1688832</v>
      </c>
      <c r="H258" s="36"/>
      <c r="I258" s="32"/>
      <c r="J258" s="33"/>
      <c r="M258" s="172">
        <v>66850</v>
      </c>
      <c r="N258" s="171">
        <f t="shared" si="23"/>
        <v>1604400</v>
      </c>
      <c r="O258" s="240" t="str">
        <f t="shared" si="22"/>
        <v>OK</v>
      </c>
      <c r="P258" s="106"/>
      <c r="Q258" s="232" t="s">
        <v>1602</v>
      </c>
      <c r="R258" s="217" t="s">
        <v>445</v>
      </c>
      <c r="S258" s="196" t="s">
        <v>3</v>
      </c>
      <c r="T258" s="195">
        <v>24</v>
      </c>
      <c r="V258" s="230" t="str">
        <f t="shared" si="19"/>
        <v>OK</v>
      </c>
      <c r="W258" s="230" t="str">
        <f t="shared" si="20"/>
        <v>OK</v>
      </c>
      <c r="X258" s="230" t="str">
        <f t="shared" si="21"/>
        <v>OK</v>
      </c>
    </row>
    <row r="259" spans="2:24" ht="25.5" x14ac:dyDescent="0.2">
      <c r="B259" s="34" t="s">
        <v>1603</v>
      </c>
      <c r="C259" s="114" t="s">
        <v>446</v>
      </c>
      <c r="D259" s="37" t="s">
        <v>3</v>
      </c>
      <c r="E259" s="90">
        <v>197</v>
      </c>
      <c r="F259" s="116">
        <v>24605</v>
      </c>
      <c r="G259" s="36">
        <f t="shared" si="18"/>
        <v>4847185</v>
      </c>
      <c r="H259" s="36"/>
      <c r="I259" s="32"/>
      <c r="J259" s="33"/>
      <c r="M259" s="172">
        <v>23375</v>
      </c>
      <c r="N259" s="171">
        <f t="shared" si="23"/>
        <v>4604875</v>
      </c>
      <c r="O259" s="240" t="str">
        <f t="shared" si="22"/>
        <v>OK</v>
      </c>
      <c r="P259" s="106"/>
      <c r="Q259" s="232" t="s">
        <v>1603</v>
      </c>
      <c r="R259" s="217" t="s">
        <v>446</v>
      </c>
      <c r="S259" s="196" t="s">
        <v>3</v>
      </c>
      <c r="T259" s="195">
        <v>197</v>
      </c>
      <c r="V259" s="230" t="str">
        <f t="shared" si="19"/>
        <v>OK</v>
      </c>
      <c r="W259" s="230" t="str">
        <f t="shared" si="20"/>
        <v>OK</v>
      </c>
      <c r="X259" s="230" t="str">
        <f t="shared" si="21"/>
        <v>OK</v>
      </c>
    </row>
    <row r="260" spans="2:24" ht="25.5" x14ac:dyDescent="0.2">
      <c r="B260" s="34" t="s">
        <v>1604</v>
      </c>
      <c r="C260" s="114" t="s">
        <v>447</v>
      </c>
      <c r="D260" s="37" t="s">
        <v>3</v>
      </c>
      <c r="E260" s="90">
        <v>334</v>
      </c>
      <c r="F260" s="116">
        <v>25611</v>
      </c>
      <c r="G260" s="36">
        <f t="shared" si="18"/>
        <v>8554074</v>
      </c>
      <c r="H260" s="36"/>
      <c r="I260" s="32"/>
      <c r="J260" s="33"/>
      <c r="M260" s="172">
        <v>24330</v>
      </c>
      <c r="N260" s="171">
        <f t="shared" si="23"/>
        <v>8126220</v>
      </c>
      <c r="O260" s="240" t="str">
        <f t="shared" si="22"/>
        <v>OK</v>
      </c>
      <c r="P260" s="106"/>
      <c r="Q260" s="232" t="s">
        <v>1604</v>
      </c>
      <c r="R260" s="217" t="s">
        <v>447</v>
      </c>
      <c r="S260" s="196" t="s">
        <v>3</v>
      </c>
      <c r="T260" s="195">
        <v>334</v>
      </c>
      <c r="V260" s="230" t="str">
        <f t="shared" si="19"/>
        <v>OK</v>
      </c>
      <c r="W260" s="230" t="str">
        <f t="shared" si="20"/>
        <v>OK</v>
      </c>
      <c r="X260" s="230" t="str">
        <f t="shared" si="21"/>
        <v>OK</v>
      </c>
    </row>
    <row r="261" spans="2:24" ht="25.5" x14ac:dyDescent="0.2">
      <c r="B261" s="34" t="s">
        <v>1605</v>
      </c>
      <c r="C261" s="114" t="s">
        <v>448</v>
      </c>
      <c r="D261" s="37" t="s">
        <v>3</v>
      </c>
      <c r="E261" s="90">
        <v>75</v>
      </c>
      <c r="F261" s="116">
        <v>38222</v>
      </c>
      <c r="G261" s="36">
        <f t="shared" si="18"/>
        <v>2866650</v>
      </c>
      <c r="H261" s="36"/>
      <c r="I261" s="32"/>
      <c r="J261" s="33"/>
      <c r="M261" s="172">
        <v>36311</v>
      </c>
      <c r="N261" s="171">
        <f t="shared" si="23"/>
        <v>2723325</v>
      </c>
      <c r="O261" s="240" t="str">
        <f t="shared" si="22"/>
        <v>OK</v>
      </c>
      <c r="P261" s="106"/>
      <c r="Q261" s="232" t="s">
        <v>1605</v>
      </c>
      <c r="R261" s="217" t="s">
        <v>448</v>
      </c>
      <c r="S261" s="196" t="s">
        <v>3</v>
      </c>
      <c r="T261" s="195">
        <v>75</v>
      </c>
      <c r="V261" s="230" t="str">
        <f t="shared" si="19"/>
        <v>OK</v>
      </c>
      <c r="W261" s="230" t="str">
        <f t="shared" si="20"/>
        <v>OK</v>
      </c>
      <c r="X261" s="230" t="str">
        <f t="shared" si="21"/>
        <v>OK</v>
      </c>
    </row>
    <row r="262" spans="2:24" ht="25.5" x14ac:dyDescent="0.2">
      <c r="B262" s="34" t="s">
        <v>1606</v>
      </c>
      <c r="C262" s="114" t="s">
        <v>449</v>
      </c>
      <c r="D262" s="37" t="s">
        <v>3</v>
      </c>
      <c r="E262" s="90">
        <v>28</v>
      </c>
      <c r="F262" s="116">
        <v>40919</v>
      </c>
      <c r="G262" s="36">
        <f t="shared" si="18"/>
        <v>1145732</v>
      </c>
      <c r="H262" s="36"/>
      <c r="I262" s="32"/>
      <c r="J262" s="33"/>
      <c r="M262" s="172">
        <v>38873</v>
      </c>
      <c r="N262" s="171">
        <f t="shared" si="23"/>
        <v>1088444</v>
      </c>
      <c r="O262" s="240" t="str">
        <f t="shared" si="22"/>
        <v>OK</v>
      </c>
      <c r="P262" s="106"/>
      <c r="Q262" s="232" t="s">
        <v>1606</v>
      </c>
      <c r="R262" s="217" t="s">
        <v>449</v>
      </c>
      <c r="S262" s="196" t="s">
        <v>3</v>
      </c>
      <c r="T262" s="195">
        <v>28</v>
      </c>
      <c r="V262" s="230" t="str">
        <f t="shared" si="19"/>
        <v>OK</v>
      </c>
      <c r="W262" s="230" t="str">
        <f t="shared" si="20"/>
        <v>OK</v>
      </c>
      <c r="X262" s="230" t="str">
        <f t="shared" si="21"/>
        <v>OK</v>
      </c>
    </row>
    <row r="263" spans="2:24" ht="25.5" x14ac:dyDescent="0.2">
      <c r="B263" s="34" t="s">
        <v>1607</v>
      </c>
      <c r="C263" s="114" t="s">
        <v>450</v>
      </c>
      <c r="D263" s="37" t="s">
        <v>3</v>
      </c>
      <c r="E263" s="90">
        <v>28</v>
      </c>
      <c r="F263" s="116">
        <v>526464</v>
      </c>
      <c r="G263" s="36">
        <f t="shared" si="18"/>
        <v>14740992</v>
      </c>
      <c r="H263" s="36"/>
      <c r="I263" s="32"/>
      <c r="J263" s="33"/>
      <c r="M263" s="172">
        <v>500141</v>
      </c>
      <c r="N263" s="171">
        <f t="shared" si="23"/>
        <v>14003948</v>
      </c>
      <c r="O263" s="240" t="str">
        <f t="shared" si="22"/>
        <v>OK</v>
      </c>
      <c r="P263" s="106"/>
      <c r="Q263" s="232" t="s">
        <v>1607</v>
      </c>
      <c r="R263" s="217" t="s">
        <v>450</v>
      </c>
      <c r="S263" s="196" t="s">
        <v>3</v>
      </c>
      <c r="T263" s="195">
        <v>28</v>
      </c>
      <c r="V263" s="230" t="str">
        <f t="shared" si="19"/>
        <v>OK</v>
      </c>
      <c r="W263" s="230" t="str">
        <f t="shared" si="20"/>
        <v>OK</v>
      </c>
      <c r="X263" s="230" t="str">
        <f t="shared" si="21"/>
        <v>OK</v>
      </c>
    </row>
    <row r="264" spans="2:24" ht="25.5" x14ac:dyDescent="0.2">
      <c r="B264" s="34" t="s">
        <v>1608</v>
      </c>
      <c r="C264" s="114" t="s">
        <v>451</v>
      </c>
      <c r="D264" s="37" t="s">
        <v>3</v>
      </c>
      <c r="E264" s="90">
        <v>195</v>
      </c>
      <c r="F264" s="116">
        <v>21463</v>
      </c>
      <c r="G264" s="36">
        <f t="shared" si="18"/>
        <v>4185285</v>
      </c>
      <c r="H264" s="36"/>
      <c r="I264" s="32"/>
      <c r="J264" s="33"/>
      <c r="M264" s="172">
        <v>20390</v>
      </c>
      <c r="N264" s="171">
        <f t="shared" si="23"/>
        <v>3976050</v>
      </c>
      <c r="O264" s="240" t="str">
        <f t="shared" si="22"/>
        <v>OK</v>
      </c>
      <c r="P264" s="106"/>
      <c r="Q264" s="232" t="s">
        <v>1608</v>
      </c>
      <c r="R264" s="217" t="s">
        <v>451</v>
      </c>
      <c r="S264" s="196" t="s">
        <v>3</v>
      </c>
      <c r="T264" s="195">
        <v>195</v>
      </c>
      <c r="V264" s="230" t="str">
        <f t="shared" si="19"/>
        <v>OK</v>
      </c>
      <c r="W264" s="230" t="str">
        <f t="shared" si="20"/>
        <v>OK</v>
      </c>
      <c r="X264" s="230" t="str">
        <f t="shared" si="21"/>
        <v>OK</v>
      </c>
    </row>
    <row r="265" spans="2:24" ht="25.5" x14ac:dyDescent="0.2">
      <c r="B265" s="34" t="s">
        <v>1609</v>
      </c>
      <c r="C265" s="114" t="s">
        <v>452</v>
      </c>
      <c r="D265" s="37" t="s">
        <v>3</v>
      </c>
      <c r="E265" s="90">
        <v>102</v>
      </c>
      <c r="F265" s="116">
        <v>22681</v>
      </c>
      <c r="G265" s="36">
        <f t="shared" si="18"/>
        <v>2313462</v>
      </c>
      <c r="H265" s="36"/>
      <c r="I265" s="32"/>
      <c r="J265" s="33"/>
      <c r="M265" s="172">
        <v>21547</v>
      </c>
      <c r="N265" s="171">
        <f t="shared" si="23"/>
        <v>2197794</v>
      </c>
      <c r="O265" s="240" t="str">
        <f t="shared" si="22"/>
        <v>OK</v>
      </c>
      <c r="P265" s="106"/>
      <c r="Q265" s="232" t="s">
        <v>1609</v>
      </c>
      <c r="R265" s="217" t="s">
        <v>452</v>
      </c>
      <c r="S265" s="196" t="s">
        <v>3</v>
      </c>
      <c r="T265" s="195">
        <v>102</v>
      </c>
      <c r="V265" s="230" t="str">
        <f t="shared" si="19"/>
        <v>OK</v>
      </c>
      <c r="W265" s="230" t="str">
        <f t="shared" si="20"/>
        <v>OK</v>
      </c>
      <c r="X265" s="230" t="str">
        <f t="shared" si="21"/>
        <v>OK</v>
      </c>
    </row>
    <row r="266" spans="2:24" ht="25.5" x14ac:dyDescent="0.2">
      <c r="B266" s="34" t="s">
        <v>1610</v>
      </c>
      <c r="C266" s="35" t="s">
        <v>453</v>
      </c>
      <c r="D266" s="37" t="s">
        <v>8</v>
      </c>
      <c r="E266" s="90">
        <v>45.5</v>
      </c>
      <c r="F266" s="36">
        <v>18712</v>
      </c>
      <c r="G266" s="36">
        <f t="shared" ref="G266:G329" si="24">+ROUND(F266*E266,0)</f>
        <v>851396</v>
      </c>
      <c r="H266" s="36"/>
      <c r="I266" s="32"/>
      <c r="J266" s="33"/>
      <c r="M266" s="172">
        <v>17776</v>
      </c>
      <c r="N266" s="171">
        <f t="shared" si="23"/>
        <v>808808</v>
      </c>
      <c r="O266" s="240" t="str">
        <f t="shared" si="22"/>
        <v>OK</v>
      </c>
      <c r="P266" s="106"/>
      <c r="Q266" s="232" t="s">
        <v>1610</v>
      </c>
      <c r="R266" s="194" t="s">
        <v>453</v>
      </c>
      <c r="S266" s="196" t="s">
        <v>8</v>
      </c>
      <c r="T266" s="195">
        <v>45.5</v>
      </c>
      <c r="V266" s="230" t="str">
        <f t="shared" si="19"/>
        <v>OK</v>
      </c>
      <c r="W266" s="230" t="str">
        <f t="shared" si="20"/>
        <v>OK</v>
      </c>
      <c r="X266" s="230" t="str">
        <f t="shared" si="21"/>
        <v>OK</v>
      </c>
    </row>
    <row r="267" spans="2:24" x14ac:dyDescent="0.2">
      <c r="B267" s="27" t="s">
        <v>454</v>
      </c>
      <c r="C267" s="57" t="s">
        <v>455</v>
      </c>
      <c r="D267" s="58"/>
      <c r="E267" s="90"/>
      <c r="F267" s="116"/>
      <c r="G267" s="36"/>
      <c r="H267" s="59">
        <f>SUM(G268:G281)</f>
        <v>157424262</v>
      </c>
      <c r="I267" s="32"/>
      <c r="J267" s="33"/>
      <c r="M267" s="172">
        <v>0</v>
      </c>
      <c r="N267" s="171">
        <f t="shared" si="23"/>
        <v>0</v>
      </c>
      <c r="O267" s="240" t="str">
        <f t="shared" si="22"/>
        <v>OK</v>
      </c>
      <c r="P267" s="106"/>
      <c r="Q267" s="220" t="s">
        <v>454</v>
      </c>
      <c r="R267" s="219" t="s">
        <v>455</v>
      </c>
      <c r="S267" s="220"/>
      <c r="T267" s="195"/>
      <c r="V267" s="230" t="str">
        <f t="shared" si="19"/>
        <v>OK</v>
      </c>
      <c r="W267" s="230" t="str">
        <f t="shared" si="20"/>
        <v>OK</v>
      </c>
      <c r="X267" s="230" t="str">
        <f t="shared" si="21"/>
        <v>OK</v>
      </c>
    </row>
    <row r="268" spans="2:24" ht="25.5" x14ac:dyDescent="0.2">
      <c r="B268" s="34" t="s">
        <v>1611</v>
      </c>
      <c r="C268" s="114" t="s">
        <v>456</v>
      </c>
      <c r="D268" s="37" t="s">
        <v>3</v>
      </c>
      <c r="E268" s="90">
        <v>515</v>
      </c>
      <c r="F268" s="116">
        <v>74177</v>
      </c>
      <c r="G268" s="36">
        <f t="shared" si="24"/>
        <v>38201155</v>
      </c>
      <c r="H268" s="36"/>
      <c r="I268" s="32"/>
      <c r="J268" s="33"/>
      <c r="M268" s="172">
        <v>70468</v>
      </c>
      <c r="N268" s="171">
        <f t="shared" si="23"/>
        <v>36291020</v>
      </c>
      <c r="O268" s="240" t="str">
        <f t="shared" si="22"/>
        <v>OK</v>
      </c>
      <c r="P268" s="106"/>
      <c r="Q268" s="232" t="s">
        <v>1611</v>
      </c>
      <c r="R268" s="217" t="s">
        <v>456</v>
      </c>
      <c r="S268" s="196" t="s">
        <v>3</v>
      </c>
      <c r="T268" s="195">
        <v>515</v>
      </c>
      <c r="V268" s="230" t="str">
        <f t="shared" si="19"/>
        <v>OK</v>
      </c>
      <c r="W268" s="230" t="str">
        <f t="shared" si="20"/>
        <v>OK</v>
      </c>
      <c r="X268" s="230" t="str">
        <f t="shared" si="21"/>
        <v>OK</v>
      </c>
    </row>
    <row r="269" spans="2:24" x14ac:dyDescent="0.2">
      <c r="B269" s="34" t="s">
        <v>1612</v>
      </c>
      <c r="C269" s="114" t="s">
        <v>457</v>
      </c>
      <c r="D269" s="37" t="s">
        <v>3</v>
      </c>
      <c r="E269" s="90">
        <v>515</v>
      </c>
      <c r="F269" s="116">
        <v>81294</v>
      </c>
      <c r="G269" s="36">
        <f t="shared" si="24"/>
        <v>41866410</v>
      </c>
      <c r="H269" s="36"/>
      <c r="I269" s="32"/>
      <c r="J269" s="33"/>
      <c r="M269" s="172">
        <v>77229</v>
      </c>
      <c r="N269" s="171">
        <f t="shared" si="23"/>
        <v>39772935</v>
      </c>
      <c r="O269" s="240" t="str">
        <f t="shared" si="22"/>
        <v>OK</v>
      </c>
      <c r="P269" s="106"/>
      <c r="Q269" s="232" t="s">
        <v>1612</v>
      </c>
      <c r="R269" s="217" t="s">
        <v>457</v>
      </c>
      <c r="S269" s="196" t="s">
        <v>3</v>
      </c>
      <c r="T269" s="195">
        <v>515</v>
      </c>
      <c r="V269" s="230" t="str">
        <f t="shared" si="19"/>
        <v>OK</v>
      </c>
      <c r="W269" s="230" t="str">
        <f t="shared" si="20"/>
        <v>OK</v>
      </c>
      <c r="X269" s="230" t="str">
        <f t="shared" si="21"/>
        <v>OK</v>
      </c>
    </row>
    <row r="270" spans="2:24" ht="25.5" x14ac:dyDescent="0.2">
      <c r="B270" s="34" t="s">
        <v>1613</v>
      </c>
      <c r="C270" s="114" t="s">
        <v>458</v>
      </c>
      <c r="D270" s="37" t="s">
        <v>3</v>
      </c>
      <c r="E270" s="90">
        <v>19</v>
      </c>
      <c r="F270" s="116">
        <v>1305846</v>
      </c>
      <c r="G270" s="36">
        <f t="shared" si="24"/>
        <v>24811074</v>
      </c>
      <c r="H270" s="36"/>
      <c r="I270" s="32"/>
      <c r="J270" s="33"/>
      <c r="M270" s="172">
        <v>1240554</v>
      </c>
      <c r="N270" s="171">
        <f t="shared" si="23"/>
        <v>23570526</v>
      </c>
      <c r="O270" s="240" t="str">
        <f t="shared" si="22"/>
        <v>OK</v>
      </c>
      <c r="P270" s="106"/>
      <c r="Q270" s="232" t="s">
        <v>1613</v>
      </c>
      <c r="R270" s="217" t="s">
        <v>458</v>
      </c>
      <c r="S270" s="196" t="s">
        <v>3</v>
      </c>
      <c r="T270" s="195">
        <v>19</v>
      </c>
      <c r="V270" s="230" t="str">
        <f t="shared" ref="V270:V333" si="25">IF(R270=C270,"OK","ERROR")</f>
        <v>OK</v>
      </c>
      <c r="W270" s="230" t="str">
        <f t="shared" ref="W270:W333" si="26">IF(S270=D270,"OK","ERROR")</f>
        <v>OK</v>
      </c>
      <c r="X270" s="230" t="str">
        <f t="shared" ref="X270:X333" si="27">IF(T270=E270,"OK","ERROR")</f>
        <v>OK</v>
      </c>
    </row>
    <row r="271" spans="2:24" ht="25.5" x14ac:dyDescent="0.2">
      <c r="B271" s="34" t="s">
        <v>1614</v>
      </c>
      <c r="C271" s="114" t="s">
        <v>459</v>
      </c>
      <c r="D271" s="37" t="s">
        <v>3</v>
      </c>
      <c r="E271" s="90">
        <v>1</v>
      </c>
      <c r="F271" s="116">
        <v>2409835</v>
      </c>
      <c r="G271" s="36">
        <f t="shared" si="24"/>
        <v>2409835</v>
      </c>
      <c r="H271" s="36"/>
      <c r="I271" s="32"/>
      <c r="J271" s="33"/>
      <c r="M271" s="172">
        <v>2289343</v>
      </c>
      <c r="N271" s="171">
        <f t="shared" si="23"/>
        <v>2289343</v>
      </c>
      <c r="O271" s="240" t="str">
        <f t="shared" ref="O271:O334" si="28">IF(AND(M271&gt;=$F271*0.9,M271&lt;=$F271),"OK","ERROR Vr")</f>
        <v>OK</v>
      </c>
      <c r="P271" s="106"/>
      <c r="Q271" s="232" t="s">
        <v>1614</v>
      </c>
      <c r="R271" s="217" t="s">
        <v>459</v>
      </c>
      <c r="S271" s="196" t="s">
        <v>3</v>
      </c>
      <c r="T271" s="195">
        <v>1</v>
      </c>
      <c r="V271" s="230" t="str">
        <f t="shared" si="25"/>
        <v>OK</v>
      </c>
      <c r="W271" s="230" t="str">
        <f t="shared" si="26"/>
        <v>OK</v>
      </c>
      <c r="X271" s="230" t="str">
        <f t="shared" si="27"/>
        <v>OK</v>
      </c>
    </row>
    <row r="272" spans="2:24" ht="25.5" x14ac:dyDescent="0.2">
      <c r="B272" s="34" t="s">
        <v>1615</v>
      </c>
      <c r="C272" s="114" t="s">
        <v>460</v>
      </c>
      <c r="D272" s="37" t="s">
        <v>3</v>
      </c>
      <c r="E272" s="90">
        <v>1</v>
      </c>
      <c r="F272" s="116">
        <v>1049425</v>
      </c>
      <c r="G272" s="36">
        <f t="shared" si="24"/>
        <v>1049425</v>
      </c>
      <c r="H272" s="36"/>
      <c r="I272" s="32"/>
      <c r="J272" s="33"/>
      <c r="M272" s="172">
        <v>996954</v>
      </c>
      <c r="N272" s="171">
        <f t="shared" ref="N272:N335" si="29">ROUND($E272*M272,0)</f>
        <v>996954</v>
      </c>
      <c r="O272" s="240" t="str">
        <f t="shared" si="28"/>
        <v>OK</v>
      </c>
      <c r="P272" s="106"/>
      <c r="Q272" s="232" t="s">
        <v>1615</v>
      </c>
      <c r="R272" s="217" t="s">
        <v>460</v>
      </c>
      <c r="S272" s="196" t="s">
        <v>3</v>
      </c>
      <c r="T272" s="195">
        <v>1</v>
      </c>
      <c r="V272" s="230" t="str">
        <f t="shared" si="25"/>
        <v>OK</v>
      </c>
      <c r="W272" s="230" t="str">
        <f t="shared" si="26"/>
        <v>OK</v>
      </c>
      <c r="X272" s="230" t="str">
        <f t="shared" si="27"/>
        <v>OK</v>
      </c>
    </row>
    <row r="273" spans="2:24" ht="25.5" x14ac:dyDescent="0.2">
      <c r="B273" s="34" t="s">
        <v>1616</v>
      </c>
      <c r="C273" s="114" t="s">
        <v>461</v>
      </c>
      <c r="D273" s="37" t="s">
        <v>3</v>
      </c>
      <c r="E273" s="90">
        <v>1</v>
      </c>
      <c r="F273" s="116">
        <v>5739812</v>
      </c>
      <c r="G273" s="36">
        <f t="shared" si="24"/>
        <v>5739812</v>
      </c>
      <c r="H273" s="36"/>
      <c r="I273" s="32"/>
      <c r="J273" s="33"/>
      <c r="M273" s="172">
        <v>5452821</v>
      </c>
      <c r="N273" s="171">
        <f t="shared" si="29"/>
        <v>5452821</v>
      </c>
      <c r="O273" s="240" t="str">
        <f t="shared" si="28"/>
        <v>OK</v>
      </c>
      <c r="P273" s="106"/>
      <c r="Q273" s="232" t="s">
        <v>1616</v>
      </c>
      <c r="R273" s="217" t="s">
        <v>461</v>
      </c>
      <c r="S273" s="196" t="s">
        <v>3</v>
      </c>
      <c r="T273" s="195">
        <v>1</v>
      </c>
      <c r="V273" s="230" t="str">
        <f t="shared" si="25"/>
        <v>OK</v>
      </c>
      <c r="W273" s="230" t="str">
        <f t="shared" si="26"/>
        <v>OK</v>
      </c>
      <c r="X273" s="230" t="str">
        <f t="shared" si="27"/>
        <v>OK</v>
      </c>
    </row>
    <row r="274" spans="2:24" ht="25.5" x14ac:dyDescent="0.2">
      <c r="B274" s="34" t="s">
        <v>1617</v>
      </c>
      <c r="C274" s="114" t="s">
        <v>462</v>
      </c>
      <c r="D274" s="37" t="s">
        <v>3</v>
      </c>
      <c r="E274" s="90">
        <v>5</v>
      </c>
      <c r="F274" s="116">
        <v>2157648</v>
      </c>
      <c r="G274" s="36">
        <f t="shared" si="24"/>
        <v>10788240</v>
      </c>
      <c r="H274" s="36"/>
      <c r="I274" s="32"/>
      <c r="J274" s="33"/>
      <c r="M274" s="172">
        <v>2049766</v>
      </c>
      <c r="N274" s="171">
        <f t="shared" si="29"/>
        <v>10248830</v>
      </c>
      <c r="O274" s="240" t="str">
        <f t="shared" si="28"/>
        <v>OK</v>
      </c>
      <c r="P274" s="106"/>
      <c r="Q274" s="232" t="s">
        <v>1617</v>
      </c>
      <c r="R274" s="217" t="s">
        <v>462</v>
      </c>
      <c r="S274" s="196" t="s">
        <v>3</v>
      </c>
      <c r="T274" s="195">
        <v>5</v>
      </c>
      <c r="V274" s="230" t="str">
        <f t="shared" si="25"/>
        <v>OK</v>
      </c>
      <c r="W274" s="230" t="str">
        <f t="shared" si="26"/>
        <v>OK</v>
      </c>
      <c r="X274" s="230" t="str">
        <f t="shared" si="27"/>
        <v>OK</v>
      </c>
    </row>
    <row r="275" spans="2:24" ht="25.5" x14ac:dyDescent="0.2">
      <c r="B275" s="34" t="s">
        <v>1618</v>
      </c>
      <c r="C275" s="114" t="s">
        <v>463</v>
      </c>
      <c r="D275" s="37" t="s">
        <v>3</v>
      </c>
      <c r="E275" s="90">
        <v>4</v>
      </c>
      <c r="F275" s="116">
        <v>2277972</v>
      </c>
      <c r="G275" s="36">
        <f t="shared" si="24"/>
        <v>9111888</v>
      </c>
      <c r="H275" s="36"/>
      <c r="I275" s="32"/>
      <c r="J275" s="33"/>
      <c r="M275" s="172">
        <v>2164073</v>
      </c>
      <c r="N275" s="171">
        <f t="shared" si="29"/>
        <v>8656292</v>
      </c>
      <c r="O275" s="240" t="str">
        <f t="shared" si="28"/>
        <v>OK</v>
      </c>
      <c r="P275" s="106"/>
      <c r="Q275" s="232" t="s">
        <v>1618</v>
      </c>
      <c r="R275" s="217" t="s">
        <v>463</v>
      </c>
      <c r="S275" s="196" t="s">
        <v>3</v>
      </c>
      <c r="T275" s="195">
        <v>4</v>
      </c>
      <c r="V275" s="230" t="str">
        <f t="shared" si="25"/>
        <v>OK</v>
      </c>
      <c r="W275" s="230" t="str">
        <f t="shared" si="26"/>
        <v>OK</v>
      </c>
      <c r="X275" s="230" t="str">
        <f t="shared" si="27"/>
        <v>OK</v>
      </c>
    </row>
    <row r="276" spans="2:24" ht="25.5" x14ac:dyDescent="0.2">
      <c r="B276" s="34" t="s">
        <v>1619</v>
      </c>
      <c r="C276" s="114" t="s">
        <v>464</v>
      </c>
      <c r="D276" s="37" t="s">
        <v>3</v>
      </c>
      <c r="E276" s="90">
        <v>3</v>
      </c>
      <c r="F276" s="116">
        <v>662047</v>
      </c>
      <c r="G276" s="36">
        <f t="shared" si="24"/>
        <v>1986141</v>
      </c>
      <c r="H276" s="36"/>
      <c r="I276" s="32"/>
      <c r="J276" s="33"/>
      <c r="M276" s="172">
        <v>628945</v>
      </c>
      <c r="N276" s="171">
        <f t="shared" si="29"/>
        <v>1886835</v>
      </c>
      <c r="O276" s="240" t="str">
        <f t="shared" si="28"/>
        <v>OK</v>
      </c>
      <c r="P276" s="106"/>
      <c r="Q276" s="232" t="s">
        <v>1619</v>
      </c>
      <c r="R276" s="217" t="s">
        <v>464</v>
      </c>
      <c r="S276" s="196" t="s">
        <v>3</v>
      </c>
      <c r="T276" s="195">
        <v>3</v>
      </c>
      <c r="V276" s="230" t="str">
        <f t="shared" si="25"/>
        <v>OK</v>
      </c>
      <c r="W276" s="230" t="str">
        <f t="shared" si="26"/>
        <v>OK</v>
      </c>
      <c r="X276" s="230" t="str">
        <f t="shared" si="27"/>
        <v>OK</v>
      </c>
    </row>
    <row r="277" spans="2:24" ht="25.5" x14ac:dyDescent="0.2">
      <c r="B277" s="34" t="s">
        <v>1620</v>
      </c>
      <c r="C277" s="114" t="s">
        <v>465</v>
      </c>
      <c r="D277" s="37" t="s">
        <v>3</v>
      </c>
      <c r="E277" s="90">
        <v>30</v>
      </c>
      <c r="F277" s="116">
        <v>165671</v>
      </c>
      <c r="G277" s="36">
        <f t="shared" si="24"/>
        <v>4970130</v>
      </c>
      <c r="H277" s="36"/>
      <c r="I277" s="32"/>
      <c r="J277" s="33"/>
      <c r="M277" s="172">
        <v>157387</v>
      </c>
      <c r="N277" s="171">
        <f t="shared" si="29"/>
        <v>4721610</v>
      </c>
      <c r="O277" s="240" t="str">
        <f t="shared" si="28"/>
        <v>OK</v>
      </c>
      <c r="P277" s="106"/>
      <c r="Q277" s="232" t="s">
        <v>1620</v>
      </c>
      <c r="R277" s="217" t="s">
        <v>465</v>
      </c>
      <c r="S277" s="196" t="s">
        <v>3</v>
      </c>
      <c r="T277" s="195">
        <v>30</v>
      </c>
      <c r="V277" s="230" t="str">
        <f t="shared" si="25"/>
        <v>OK</v>
      </c>
      <c r="W277" s="230" t="str">
        <f t="shared" si="26"/>
        <v>OK</v>
      </c>
      <c r="X277" s="230" t="str">
        <f t="shared" si="27"/>
        <v>OK</v>
      </c>
    </row>
    <row r="278" spans="2:24" ht="25.5" x14ac:dyDescent="0.2">
      <c r="B278" s="34" t="s">
        <v>1621</v>
      </c>
      <c r="C278" s="114" t="s">
        <v>466</v>
      </c>
      <c r="D278" s="37" t="s">
        <v>3</v>
      </c>
      <c r="E278" s="90">
        <v>41</v>
      </c>
      <c r="F278" s="116">
        <v>178740</v>
      </c>
      <c r="G278" s="36">
        <f t="shared" si="24"/>
        <v>7328340</v>
      </c>
      <c r="H278" s="36"/>
      <c r="I278" s="32"/>
      <c r="J278" s="33"/>
      <c r="M278" s="172">
        <v>169803</v>
      </c>
      <c r="N278" s="171">
        <f t="shared" si="29"/>
        <v>6961923</v>
      </c>
      <c r="O278" s="240" t="str">
        <f t="shared" si="28"/>
        <v>OK</v>
      </c>
      <c r="P278" s="106"/>
      <c r="Q278" s="232" t="s">
        <v>1621</v>
      </c>
      <c r="R278" s="217" t="s">
        <v>466</v>
      </c>
      <c r="S278" s="196" t="s">
        <v>3</v>
      </c>
      <c r="T278" s="195">
        <v>41</v>
      </c>
      <c r="V278" s="230" t="str">
        <f t="shared" si="25"/>
        <v>OK</v>
      </c>
      <c r="W278" s="230" t="str">
        <f t="shared" si="26"/>
        <v>OK</v>
      </c>
      <c r="X278" s="230" t="str">
        <f t="shared" si="27"/>
        <v>OK</v>
      </c>
    </row>
    <row r="279" spans="2:24" ht="25.5" x14ac:dyDescent="0.2">
      <c r="B279" s="34" t="s">
        <v>1622</v>
      </c>
      <c r="C279" s="114" t="s">
        <v>467</v>
      </c>
      <c r="D279" s="37" t="s">
        <v>3</v>
      </c>
      <c r="E279" s="90">
        <v>17</v>
      </c>
      <c r="F279" s="116">
        <v>217898</v>
      </c>
      <c r="G279" s="36">
        <f t="shared" si="24"/>
        <v>3704266</v>
      </c>
      <c r="H279" s="36"/>
      <c r="I279" s="32"/>
      <c r="J279" s="33"/>
      <c r="M279" s="172">
        <v>207003</v>
      </c>
      <c r="N279" s="171">
        <f t="shared" si="29"/>
        <v>3519051</v>
      </c>
      <c r="O279" s="240" t="str">
        <f t="shared" si="28"/>
        <v>OK</v>
      </c>
      <c r="P279" s="106"/>
      <c r="Q279" s="232" t="s">
        <v>1622</v>
      </c>
      <c r="R279" s="217" t="s">
        <v>467</v>
      </c>
      <c r="S279" s="196" t="s">
        <v>3</v>
      </c>
      <c r="T279" s="195">
        <v>17</v>
      </c>
      <c r="V279" s="230" t="str">
        <f t="shared" si="25"/>
        <v>OK</v>
      </c>
      <c r="W279" s="230" t="str">
        <f t="shared" si="26"/>
        <v>OK</v>
      </c>
      <c r="X279" s="230" t="str">
        <f t="shared" si="27"/>
        <v>OK</v>
      </c>
    </row>
    <row r="280" spans="2:24" x14ac:dyDescent="0.2">
      <c r="B280" s="34" t="s">
        <v>1623</v>
      </c>
      <c r="C280" s="114" t="s">
        <v>468</v>
      </c>
      <c r="D280" s="37" t="s">
        <v>3</v>
      </c>
      <c r="E280" s="90">
        <v>4</v>
      </c>
      <c r="F280" s="116">
        <v>315916</v>
      </c>
      <c r="G280" s="36">
        <f t="shared" si="24"/>
        <v>1263664</v>
      </c>
      <c r="H280" s="36"/>
      <c r="I280" s="32"/>
      <c r="J280" s="33"/>
      <c r="M280" s="172">
        <v>300120</v>
      </c>
      <c r="N280" s="171">
        <f t="shared" si="29"/>
        <v>1200480</v>
      </c>
      <c r="O280" s="240" t="str">
        <f t="shared" si="28"/>
        <v>OK</v>
      </c>
      <c r="P280" s="106"/>
      <c r="Q280" s="232" t="s">
        <v>1623</v>
      </c>
      <c r="R280" s="217" t="s">
        <v>468</v>
      </c>
      <c r="S280" s="196" t="s">
        <v>3</v>
      </c>
      <c r="T280" s="195">
        <v>4</v>
      </c>
      <c r="V280" s="230" t="str">
        <f t="shared" si="25"/>
        <v>OK</v>
      </c>
      <c r="W280" s="230" t="str">
        <f t="shared" si="26"/>
        <v>OK</v>
      </c>
      <c r="X280" s="230" t="str">
        <f t="shared" si="27"/>
        <v>OK</v>
      </c>
    </row>
    <row r="281" spans="2:24" x14ac:dyDescent="0.2">
      <c r="B281" s="34" t="s">
        <v>1624</v>
      </c>
      <c r="C281" s="114" t="s">
        <v>469</v>
      </c>
      <c r="D281" s="37" t="s">
        <v>3</v>
      </c>
      <c r="E281" s="90">
        <v>11</v>
      </c>
      <c r="F281" s="116">
        <v>381262</v>
      </c>
      <c r="G281" s="36">
        <f t="shared" si="24"/>
        <v>4193882</v>
      </c>
      <c r="H281" s="36"/>
      <c r="I281" s="32"/>
      <c r="J281" s="33"/>
      <c r="M281" s="172">
        <v>362199</v>
      </c>
      <c r="N281" s="171">
        <f t="shared" si="29"/>
        <v>3984189</v>
      </c>
      <c r="O281" s="240" t="str">
        <f t="shared" si="28"/>
        <v>OK</v>
      </c>
      <c r="P281" s="106"/>
      <c r="Q281" s="232" t="s">
        <v>1624</v>
      </c>
      <c r="R281" s="217" t="s">
        <v>469</v>
      </c>
      <c r="S281" s="196" t="s">
        <v>3</v>
      </c>
      <c r="T281" s="195">
        <v>11</v>
      </c>
      <c r="V281" s="230" t="str">
        <f t="shared" si="25"/>
        <v>OK</v>
      </c>
      <c r="W281" s="230" t="str">
        <f t="shared" si="26"/>
        <v>OK</v>
      </c>
      <c r="X281" s="230" t="str">
        <f t="shared" si="27"/>
        <v>OK</v>
      </c>
    </row>
    <row r="282" spans="2:24" x14ac:dyDescent="0.2">
      <c r="B282" s="40">
        <v>8</v>
      </c>
      <c r="C282" s="47" t="s">
        <v>470</v>
      </c>
      <c r="D282" s="48"/>
      <c r="E282" s="93"/>
      <c r="F282" s="48"/>
      <c r="G282" s="48"/>
      <c r="H282" s="43"/>
      <c r="I282" s="44">
        <f>SUM(H283:H622)</f>
        <v>3033927593</v>
      </c>
      <c r="J282" s="26"/>
      <c r="K282" s="7">
        <f>+I282/$I$838</f>
        <v>0.11512748358261639</v>
      </c>
      <c r="M282" s="172">
        <v>0</v>
      </c>
      <c r="N282" s="171">
        <f t="shared" si="29"/>
        <v>0</v>
      </c>
      <c r="O282" s="240" t="str">
        <f t="shared" si="28"/>
        <v>OK</v>
      </c>
      <c r="P282" s="106"/>
      <c r="Q282" s="231">
        <v>8</v>
      </c>
      <c r="R282" s="205" t="s">
        <v>470</v>
      </c>
      <c r="S282" s="206"/>
      <c r="T282" s="207"/>
      <c r="V282" s="230" t="str">
        <f t="shared" si="25"/>
        <v>OK</v>
      </c>
      <c r="W282" s="230" t="str">
        <f t="shared" si="26"/>
        <v>OK</v>
      </c>
      <c r="X282" s="230" t="str">
        <f t="shared" si="27"/>
        <v>OK</v>
      </c>
    </row>
    <row r="283" spans="2:24" x14ac:dyDescent="0.2">
      <c r="B283" s="117" t="s">
        <v>471</v>
      </c>
      <c r="C283" s="60" t="s">
        <v>472</v>
      </c>
      <c r="D283" s="118"/>
      <c r="E283" s="119"/>
      <c r="F283" s="120"/>
      <c r="G283" s="36"/>
      <c r="H283" s="121">
        <f>SUM(G284:G294)</f>
        <v>439234563</v>
      </c>
      <c r="I283" s="32"/>
      <c r="J283" s="33"/>
      <c r="M283" s="172">
        <v>0</v>
      </c>
      <c r="N283" s="171">
        <f t="shared" si="29"/>
        <v>0</v>
      </c>
      <c r="O283" s="240" t="str">
        <f t="shared" si="28"/>
        <v>OK</v>
      </c>
      <c r="P283" s="106"/>
      <c r="Q283" s="235" t="s">
        <v>471</v>
      </c>
      <c r="R283" s="221" t="s">
        <v>472</v>
      </c>
      <c r="S283" s="218"/>
      <c r="T283" s="222"/>
      <c r="V283" s="230" t="str">
        <f t="shared" si="25"/>
        <v>OK</v>
      </c>
      <c r="W283" s="230" t="str">
        <f t="shared" si="26"/>
        <v>OK</v>
      </c>
      <c r="X283" s="230" t="str">
        <f t="shared" si="27"/>
        <v>OK</v>
      </c>
    </row>
    <row r="284" spans="2:24" ht="63.75" x14ac:dyDescent="0.2">
      <c r="B284" s="122" t="s">
        <v>473</v>
      </c>
      <c r="C284" s="123" t="s">
        <v>474</v>
      </c>
      <c r="D284" s="37" t="s">
        <v>3</v>
      </c>
      <c r="E284" s="90">
        <v>177</v>
      </c>
      <c r="F284" s="116">
        <v>142988</v>
      </c>
      <c r="G284" s="36">
        <f t="shared" si="24"/>
        <v>25308876</v>
      </c>
      <c r="H284" s="124"/>
      <c r="I284" s="32"/>
      <c r="J284" s="33"/>
      <c r="M284" s="172">
        <v>135839</v>
      </c>
      <c r="N284" s="171">
        <f t="shared" si="29"/>
        <v>24043503</v>
      </c>
      <c r="O284" s="240" t="str">
        <f t="shared" si="28"/>
        <v>OK</v>
      </c>
      <c r="P284" s="106"/>
      <c r="Q284" s="236" t="s">
        <v>473</v>
      </c>
      <c r="R284" s="223" t="s">
        <v>474</v>
      </c>
      <c r="S284" s="196" t="s">
        <v>3</v>
      </c>
      <c r="T284" s="195">
        <v>177</v>
      </c>
      <c r="V284" s="230" t="str">
        <f t="shared" si="25"/>
        <v>OK</v>
      </c>
      <c r="W284" s="230" t="str">
        <f t="shared" si="26"/>
        <v>OK</v>
      </c>
      <c r="X284" s="230" t="str">
        <f t="shared" si="27"/>
        <v>OK</v>
      </c>
    </row>
    <row r="285" spans="2:24" ht="76.5" x14ac:dyDescent="0.2">
      <c r="B285" s="122" t="s">
        <v>475</v>
      </c>
      <c r="C285" s="123" t="s">
        <v>476</v>
      </c>
      <c r="D285" s="37" t="s">
        <v>3</v>
      </c>
      <c r="E285" s="90">
        <v>1147</v>
      </c>
      <c r="F285" s="116">
        <v>223422</v>
      </c>
      <c r="G285" s="36">
        <f t="shared" si="24"/>
        <v>256265034</v>
      </c>
      <c r="H285" s="124"/>
      <c r="I285" s="32"/>
      <c r="J285" s="33"/>
      <c r="M285" s="172">
        <v>212251</v>
      </c>
      <c r="N285" s="171">
        <f t="shared" si="29"/>
        <v>243451897</v>
      </c>
      <c r="O285" s="240" t="str">
        <f t="shared" si="28"/>
        <v>OK</v>
      </c>
      <c r="P285" s="106"/>
      <c r="Q285" s="236" t="s">
        <v>475</v>
      </c>
      <c r="R285" s="223" t="s">
        <v>476</v>
      </c>
      <c r="S285" s="196" t="s">
        <v>3</v>
      </c>
      <c r="T285" s="195">
        <v>1147</v>
      </c>
      <c r="V285" s="230" t="str">
        <f t="shared" si="25"/>
        <v>OK</v>
      </c>
      <c r="W285" s="230" t="str">
        <f t="shared" si="26"/>
        <v>OK</v>
      </c>
      <c r="X285" s="230" t="str">
        <f t="shared" si="27"/>
        <v>OK</v>
      </c>
    </row>
    <row r="286" spans="2:24" ht="76.5" x14ac:dyDescent="0.2">
      <c r="B286" s="122" t="s">
        <v>477</v>
      </c>
      <c r="C286" s="123" t="s">
        <v>478</v>
      </c>
      <c r="D286" s="37" t="s">
        <v>3</v>
      </c>
      <c r="E286" s="90">
        <v>78</v>
      </c>
      <c r="F286" s="116">
        <v>71099</v>
      </c>
      <c r="G286" s="36">
        <f t="shared" si="24"/>
        <v>5545722</v>
      </c>
      <c r="H286" s="124"/>
      <c r="I286" s="32"/>
      <c r="J286" s="33"/>
      <c r="M286" s="172">
        <v>67544</v>
      </c>
      <c r="N286" s="171">
        <f t="shared" si="29"/>
        <v>5268432</v>
      </c>
      <c r="O286" s="240" t="str">
        <f t="shared" si="28"/>
        <v>OK</v>
      </c>
      <c r="P286" s="106"/>
      <c r="Q286" s="236" t="s">
        <v>477</v>
      </c>
      <c r="R286" s="223" t="s">
        <v>478</v>
      </c>
      <c r="S286" s="196" t="s">
        <v>3</v>
      </c>
      <c r="T286" s="195">
        <v>78</v>
      </c>
      <c r="V286" s="230" t="str">
        <f t="shared" si="25"/>
        <v>OK</v>
      </c>
      <c r="W286" s="230" t="str">
        <f t="shared" si="26"/>
        <v>OK</v>
      </c>
      <c r="X286" s="230" t="str">
        <f t="shared" si="27"/>
        <v>OK</v>
      </c>
    </row>
    <row r="287" spans="2:24" ht="76.5" x14ac:dyDescent="0.2">
      <c r="B287" s="122" t="s">
        <v>479</v>
      </c>
      <c r="C287" s="123" t="s">
        <v>480</v>
      </c>
      <c r="D287" s="37" t="s">
        <v>3</v>
      </c>
      <c r="E287" s="90">
        <v>39</v>
      </c>
      <c r="F287" s="116">
        <v>55927</v>
      </c>
      <c r="G287" s="36">
        <f t="shared" si="24"/>
        <v>2181153</v>
      </c>
      <c r="H287" s="124"/>
      <c r="I287" s="32"/>
      <c r="J287" s="33"/>
      <c r="M287" s="172">
        <v>53131</v>
      </c>
      <c r="N287" s="171">
        <f t="shared" si="29"/>
        <v>2072109</v>
      </c>
      <c r="O287" s="240" t="str">
        <f t="shared" si="28"/>
        <v>OK</v>
      </c>
      <c r="P287" s="106"/>
      <c r="Q287" s="236" t="s">
        <v>479</v>
      </c>
      <c r="R287" s="223" t="s">
        <v>480</v>
      </c>
      <c r="S287" s="196" t="s">
        <v>3</v>
      </c>
      <c r="T287" s="195">
        <v>39</v>
      </c>
      <c r="V287" s="230" t="str">
        <f t="shared" si="25"/>
        <v>OK</v>
      </c>
      <c r="W287" s="230" t="str">
        <f t="shared" si="26"/>
        <v>OK</v>
      </c>
      <c r="X287" s="230" t="str">
        <f t="shared" si="27"/>
        <v>OK</v>
      </c>
    </row>
    <row r="288" spans="2:24" ht="76.5" x14ac:dyDescent="0.2">
      <c r="B288" s="122" t="s">
        <v>481</v>
      </c>
      <c r="C288" s="123" t="s">
        <v>482</v>
      </c>
      <c r="D288" s="37" t="s">
        <v>3</v>
      </c>
      <c r="E288" s="90">
        <v>472</v>
      </c>
      <c r="F288" s="116">
        <v>274771</v>
      </c>
      <c r="G288" s="36">
        <f t="shared" si="24"/>
        <v>129691912</v>
      </c>
      <c r="H288" s="124"/>
      <c r="I288" s="32"/>
      <c r="J288" s="33"/>
      <c r="M288" s="172">
        <v>261032</v>
      </c>
      <c r="N288" s="171">
        <f t="shared" si="29"/>
        <v>123207104</v>
      </c>
      <c r="O288" s="240" t="str">
        <f t="shared" si="28"/>
        <v>OK</v>
      </c>
      <c r="P288" s="106"/>
      <c r="Q288" s="236" t="s">
        <v>481</v>
      </c>
      <c r="R288" s="223" t="s">
        <v>482</v>
      </c>
      <c r="S288" s="196" t="s">
        <v>3</v>
      </c>
      <c r="T288" s="195">
        <v>472</v>
      </c>
      <c r="V288" s="230" t="str">
        <f t="shared" si="25"/>
        <v>OK</v>
      </c>
      <c r="W288" s="230" t="str">
        <f t="shared" si="26"/>
        <v>OK</v>
      </c>
      <c r="X288" s="230" t="str">
        <f t="shared" si="27"/>
        <v>OK</v>
      </c>
    </row>
    <row r="289" spans="2:24" ht="76.5" x14ac:dyDescent="0.2">
      <c r="B289" s="122" t="s">
        <v>483</v>
      </c>
      <c r="C289" s="123" t="s">
        <v>484</v>
      </c>
      <c r="D289" s="37" t="s">
        <v>3</v>
      </c>
      <c r="E289" s="90">
        <v>16</v>
      </c>
      <c r="F289" s="116">
        <v>620083</v>
      </c>
      <c r="G289" s="36">
        <f t="shared" si="24"/>
        <v>9921328</v>
      </c>
      <c r="H289" s="124"/>
      <c r="I289" s="32"/>
      <c r="J289" s="33"/>
      <c r="M289" s="172">
        <v>589079</v>
      </c>
      <c r="N289" s="171">
        <f t="shared" si="29"/>
        <v>9425264</v>
      </c>
      <c r="O289" s="240" t="str">
        <f t="shared" si="28"/>
        <v>OK</v>
      </c>
      <c r="P289" s="106"/>
      <c r="Q289" s="236" t="s">
        <v>483</v>
      </c>
      <c r="R289" s="223" t="s">
        <v>484</v>
      </c>
      <c r="S289" s="196" t="s">
        <v>3</v>
      </c>
      <c r="T289" s="195">
        <v>16</v>
      </c>
      <c r="V289" s="230" t="str">
        <f t="shared" si="25"/>
        <v>OK</v>
      </c>
      <c r="W289" s="230" t="str">
        <f t="shared" si="26"/>
        <v>OK</v>
      </c>
      <c r="X289" s="230" t="str">
        <f t="shared" si="27"/>
        <v>OK</v>
      </c>
    </row>
    <row r="290" spans="2:24" ht="78.75" customHeight="1" x14ac:dyDescent="0.2">
      <c r="B290" s="122" t="s">
        <v>485</v>
      </c>
      <c r="C290" s="123" t="s">
        <v>486</v>
      </c>
      <c r="D290" s="37" t="s">
        <v>3</v>
      </c>
      <c r="E290" s="90">
        <v>1</v>
      </c>
      <c r="F290" s="116">
        <v>1963365</v>
      </c>
      <c r="G290" s="36">
        <f t="shared" si="24"/>
        <v>1963365</v>
      </c>
      <c r="H290" s="124"/>
      <c r="I290" s="32"/>
      <c r="J290" s="33"/>
      <c r="M290" s="172">
        <v>1865197</v>
      </c>
      <c r="N290" s="171">
        <f t="shared" si="29"/>
        <v>1865197</v>
      </c>
      <c r="O290" s="240" t="str">
        <f t="shared" si="28"/>
        <v>OK</v>
      </c>
      <c r="P290" s="106"/>
      <c r="Q290" s="236" t="s">
        <v>485</v>
      </c>
      <c r="R290" s="223" t="s">
        <v>486</v>
      </c>
      <c r="S290" s="196" t="s">
        <v>3</v>
      </c>
      <c r="T290" s="195">
        <v>1</v>
      </c>
      <c r="V290" s="230" t="str">
        <f t="shared" si="25"/>
        <v>OK</v>
      </c>
      <c r="W290" s="230" t="str">
        <f t="shared" si="26"/>
        <v>OK</v>
      </c>
      <c r="X290" s="230" t="str">
        <f t="shared" si="27"/>
        <v>OK</v>
      </c>
    </row>
    <row r="291" spans="2:24" ht="76.5" x14ac:dyDescent="0.2">
      <c r="B291" s="122" t="s">
        <v>487</v>
      </c>
      <c r="C291" s="123" t="s">
        <v>488</v>
      </c>
      <c r="D291" s="37" t="s">
        <v>3</v>
      </c>
      <c r="E291" s="90">
        <v>12</v>
      </c>
      <c r="F291" s="116">
        <v>267640</v>
      </c>
      <c r="G291" s="36">
        <f t="shared" si="24"/>
        <v>3211680</v>
      </c>
      <c r="H291" s="124"/>
      <c r="I291" s="32"/>
      <c r="J291" s="33"/>
      <c r="M291" s="172">
        <v>254258</v>
      </c>
      <c r="N291" s="171">
        <f t="shared" si="29"/>
        <v>3051096</v>
      </c>
      <c r="O291" s="240" t="str">
        <f t="shared" si="28"/>
        <v>OK</v>
      </c>
      <c r="P291" s="106"/>
      <c r="Q291" s="236" t="s">
        <v>487</v>
      </c>
      <c r="R291" s="223" t="s">
        <v>488</v>
      </c>
      <c r="S291" s="196" t="s">
        <v>3</v>
      </c>
      <c r="T291" s="195">
        <v>12</v>
      </c>
      <c r="V291" s="230" t="str">
        <f t="shared" si="25"/>
        <v>OK</v>
      </c>
      <c r="W291" s="230" t="str">
        <f t="shared" si="26"/>
        <v>OK</v>
      </c>
      <c r="X291" s="230" t="str">
        <f t="shared" si="27"/>
        <v>OK</v>
      </c>
    </row>
    <row r="292" spans="2:24" ht="76.5" x14ac:dyDescent="0.2">
      <c r="B292" s="122" t="s">
        <v>489</v>
      </c>
      <c r="C292" s="123" t="s">
        <v>490</v>
      </c>
      <c r="D292" s="37" t="s">
        <v>3</v>
      </c>
      <c r="E292" s="90">
        <v>1</v>
      </c>
      <c r="F292" s="116">
        <v>1213836</v>
      </c>
      <c r="G292" s="36">
        <f t="shared" si="24"/>
        <v>1213836</v>
      </c>
      <c r="H292" s="124"/>
      <c r="I292" s="32"/>
      <c r="J292" s="33"/>
      <c r="M292" s="172">
        <v>1153144</v>
      </c>
      <c r="N292" s="171">
        <f t="shared" si="29"/>
        <v>1153144</v>
      </c>
      <c r="O292" s="240" t="str">
        <f t="shared" si="28"/>
        <v>OK</v>
      </c>
      <c r="P292" s="106"/>
      <c r="Q292" s="236" t="s">
        <v>489</v>
      </c>
      <c r="R292" s="223" t="s">
        <v>490</v>
      </c>
      <c r="S292" s="196" t="s">
        <v>3</v>
      </c>
      <c r="T292" s="195">
        <v>1</v>
      </c>
      <c r="V292" s="230" t="str">
        <f t="shared" si="25"/>
        <v>OK</v>
      </c>
      <c r="W292" s="230" t="str">
        <f t="shared" si="26"/>
        <v>OK</v>
      </c>
      <c r="X292" s="230" t="str">
        <f t="shared" si="27"/>
        <v>OK</v>
      </c>
    </row>
    <row r="293" spans="2:24" ht="63.75" x14ac:dyDescent="0.2">
      <c r="B293" s="122" t="s">
        <v>491</v>
      </c>
      <c r="C293" s="123" t="s">
        <v>492</v>
      </c>
      <c r="D293" s="37" t="s">
        <v>3</v>
      </c>
      <c r="E293" s="90">
        <v>1</v>
      </c>
      <c r="F293" s="116">
        <v>1349014</v>
      </c>
      <c r="G293" s="36">
        <f t="shared" si="24"/>
        <v>1349014</v>
      </c>
      <c r="H293" s="124"/>
      <c r="I293" s="32"/>
      <c r="J293" s="33"/>
      <c r="M293" s="172">
        <v>1281563</v>
      </c>
      <c r="N293" s="171">
        <f t="shared" si="29"/>
        <v>1281563</v>
      </c>
      <c r="O293" s="240" t="str">
        <f t="shared" si="28"/>
        <v>OK</v>
      </c>
      <c r="P293" s="106"/>
      <c r="Q293" s="236" t="s">
        <v>491</v>
      </c>
      <c r="R293" s="223" t="s">
        <v>492</v>
      </c>
      <c r="S293" s="196" t="s">
        <v>3</v>
      </c>
      <c r="T293" s="195">
        <v>1</v>
      </c>
      <c r="V293" s="230" t="str">
        <f t="shared" si="25"/>
        <v>OK</v>
      </c>
      <c r="W293" s="230" t="str">
        <f t="shared" si="26"/>
        <v>OK</v>
      </c>
      <c r="X293" s="230" t="str">
        <f t="shared" si="27"/>
        <v>OK</v>
      </c>
    </row>
    <row r="294" spans="2:24" ht="63.75" x14ac:dyDescent="0.2">
      <c r="B294" s="122" t="s">
        <v>493</v>
      </c>
      <c r="C294" s="123" t="s">
        <v>494</v>
      </c>
      <c r="D294" s="37" t="s">
        <v>3</v>
      </c>
      <c r="E294" s="90">
        <v>21</v>
      </c>
      <c r="F294" s="116">
        <v>122983</v>
      </c>
      <c r="G294" s="36">
        <f t="shared" si="24"/>
        <v>2582643</v>
      </c>
      <c r="H294" s="124"/>
      <c r="I294" s="32"/>
      <c r="J294" s="33"/>
      <c r="M294" s="172">
        <v>116834</v>
      </c>
      <c r="N294" s="171">
        <f t="shared" si="29"/>
        <v>2453514</v>
      </c>
      <c r="O294" s="240" t="str">
        <f t="shared" si="28"/>
        <v>OK</v>
      </c>
      <c r="P294" s="106"/>
      <c r="Q294" s="236" t="s">
        <v>493</v>
      </c>
      <c r="R294" s="223" t="s">
        <v>494</v>
      </c>
      <c r="S294" s="196" t="s">
        <v>3</v>
      </c>
      <c r="T294" s="195">
        <v>21</v>
      </c>
      <c r="V294" s="230" t="str">
        <f t="shared" si="25"/>
        <v>OK</v>
      </c>
      <c r="W294" s="230" t="str">
        <f t="shared" si="26"/>
        <v>OK</v>
      </c>
      <c r="X294" s="230" t="str">
        <f t="shared" si="27"/>
        <v>OK</v>
      </c>
    </row>
    <row r="295" spans="2:24" x14ac:dyDescent="0.2">
      <c r="B295" s="125" t="s">
        <v>495</v>
      </c>
      <c r="C295" s="126" t="s">
        <v>496</v>
      </c>
      <c r="D295" s="127"/>
      <c r="E295" s="90"/>
      <c r="F295" s="116"/>
      <c r="G295" s="36"/>
      <c r="H295" s="124">
        <f>SUM(G296:G303)</f>
        <v>123382205</v>
      </c>
      <c r="I295" s="32"/>
      <c r="J295" s="33"/>
      <c r="M295" s="172">
        <v>0</v>
      </c>
      <c r="N295" s="171">
        <f t="shared" si="29"/>
        <v>0</v>
      </c>
      <c r="O295" s="240" t="str">
        <f t="shared" si="28"/>
        <v>OK</v>
      </c>
      <c r="P295" s="106"/>
      <c r="Q295" s="237" t="s">
        <v>495</v>
      </c>
      <c r="R295" s="224" t="s">
        <v>496</v>
      </c>
      <c r="S295" s="204"/>
      <c r="T295" s="195"/>
      <c r="V295" s="230" t="str">
        <f t="shared" si="25"/>
        <v>OK</v>
      </c>
      <c r="W295" s="230" t="str">
        <f t="shared" si="26"/>
        <v>OK</v>
      </c>
      <c r="X295" s="230" t="str">
        <f t="shared" si="27"/>
        <v>OK</v>
      </c>
    </row>
    <row r="296" spans="2:24" ht="63.75" x14ac:dyDescent="0.2">
      <c r="B296" s="122" t="s">
        <v>497</v>
      </c>
      <c r="C296" s="123" t="s">
        <v>498</v>
      </c>
      <c r="D296" s="37" t="s">
        <v>3</v>
      </c>
      <c r="E296" s="90">
        <v>16</v>
      </c>
      <c r="F296" s="116">
        <v>126062</v>
      </c>
      <c r="G296" s="36">
        <f t="shared" si="24"/>
        <v>2016992</v>
      </c>
      <c r="H296" s="124"/>
      <c r="I296" s="32"/>
      <c r="J296" s="33"/>
      <c r="M296" s="172">
        <v>119759</v>
      </c>
      <c r="N296" s="171">
        <f t="shared" si="29"/>
        <v>1916144</v>
      </c>
      <c r="O296" s="240" t="str">
        <f t="shared" si="28"/>
        <v>OK</v>
      </c>
      <c r="P296" s="106"/>
      <c r="Q296" s="236" t="s">
        <v>497</v>
      </c>
      <c r="R296" s="223" t="s">
        <v>498</v>
      </c>
      <c r="S296" s="196" t="s">
        <v>3</v>
      </c>
      <c r="T296" s="195">
        <v>16</v>
      </c>
      <c r="V296" s="230" t="str">
        <f t="shared" si="25"/>
        <v>OK</v>
      </c>
      <c r="W296" s="230" t="str">
        <f t="shared" si="26"/>
        <v>OK</v>
      </c>
      <c r="X296" s="230" t="str">
        <f t="shared" si="27"/>
        <v>OK</v>
      </c>
    </row>
    <row r="297" spans="2:24" ht="63.75" x14ac:dyDescent="0.2">
      <c r="B297" s="122" t="s">
        <v>499</v>
      </c>
      <c r="C297" s="123" t="s">
        <v>500</v>
      </c>
      <c r="D297" s="37" t="s">
        <v>3</v>
      </c>
      <c r="E297" s="90">
        <v>20</v>
      </c>
      <c r="F297" s="116">
        <v>1080500</v>
      </c>
      <c r="G297" s="36">
        <f t="shared" si="24"/>
        <v>21610000</v>
      </c>
      <c r="H297" s="124"/>
      <c r="I297" s="32"/>
      <c r="J297" s="33"/>
      <c r="M297" s="172">
        <v>1026475</v>
      </c>
      <c r="N297" s="171">
        <f t="shared" si="29"/>
        <v>20529500</v>
      </c>
      <c r="O297" s="240" t="str">
        <f t="shared" si="28"/>
        <v>OK</v>
      </c>
      <c r="P297" s="106"/>
      <c r="Q297" s="236" t="s">
        <v>499</v>
      </c>
      <c r="R297" s="223" t="s">
        <v>500</v>
      </c>
      <c r="S297" s="196" t="s">
        <v>3</v>
      </c>
      <c r="T297" s="195">
        <v>20</v>
      </c>
      <c r="V297" s="230" t="str">
        <f t="shared" si="25"/>
        <v>OK</v>
      </c>
      <c r="W297" s="230" t="str">
        <f t="shared" si="26"/>
        <v>OK</v>
      </c>
      <c r="X297" s="230" t="str">
        <f t="shared" si="27"/>
        <v>OK</v>
      </c>
    </row>
    <row r="298" spans="2:24" ht="63.75" x14ac:dyDescent="0.2">
      <c r="B298" s="122" t="s">
        <v>501</v>
      </c>
      <c r="C298" s="123" t="s">
        <v>502</v>
      </c>
      <c r="D298" s="37" t="s">
        <v>3</v>
      </c>
      <c r="E298" s="90">
        <v>24</v>
      </c>
      <c r="F298" s="116">
        <v>64409</v>
      </c>
      <c r="G298" s="36">
        <f t="shared" si="24"/>
        <v>1545816</v>
      </c>
      <c r="H298" s="124"/>
      <c r="I298" s="32"/>
      <c r="J298" s="33"/>
      <c r="M298" s="172">
        <v>61189</v>
      </c>
      <c r="N298" s="171">
        <f t="shared" si="29"/>
        <v>1468536</v>
      </c>
      <c r="O298" s="240" t="str">
        <f t="shared" si="28"/>
        <v>OK</v>
      </c>
      <c r="P298" s="106"/>
      <c r="Q298" s="236" t="s">
        <v>501</v>
      </c>
      <c r="R298" s="223" t="s">
        <v>502</v>
      </c>
      <c r="S298" s="196" t="s">
        <v>3</v>
      </c>
      <c r="T298" s="195">
        <v>24</v>
      </c>
      <c r="V298" s="230" t="str">
        <f t="shared" si="25"/>
        <v>OK</v>
      </c>
      <c r="W298" s="230" t="str">
        <f t="shared" si="26"/>
        <v>OK</v>
      </c>
      <c r="X298" s="230" t="str">
        <f t="shared" si="27"/>
        <v>OK</v>
      </c>
    </row>
    <row r="299" spans="2:24" ht="63.75" x14ac:dyDescent="0.2">
      <c r="B299" s="122" t="s">
        <v>503</v>
      </c>
      <c r="C299" s="123" t="s">
        <v>504</v>
      </c>
      <c r="D299" s="37" t="s">
        <v>3</v>
      </c>
      <c r="E299" s="90">
        <v>7</v>
      </c>
      <c r="F299" s="116">
        <v>144505</v>
      </c>
      <c r="G299" s="36">
        <f t="shared" si="24"/>
        <v>1011535</v>
      </c>
      <c r="H299" s="124"/>
      <c r="I299" s="32"/>
      <c r="J299" s="33"/>
      <c r="M299" s="172">
        <v>137280</v>
      </c>
      <c r="N299" s="171">
        <f t="shared" si="29"/>
        <v>960960</v>
      </c>
      <c r="O299" s="240" t="str">
        <f t="shared" si="28"/>
        <v>OK</v>
      </c>
      <c r="P299" s="106"/>
      <c r="Q299" s="236" t="s">
        <v>503</v>
      </c>
      <c r="R299" s="223" t="s">
        <v>504</v>
      </c>
      <c r="S299" s="196" t="s">
        <v>3</v>
      </c>
      <c r="T299" s="195">
        <v>7</v>
      </c>
      <c r="V299" s="230" t="str">
        <f t="shared" si="25"/>
        <v>OK</v>
      </c>
      <c r="W299" s="230" t="str">
        <f t="shared" si="26"/>
        <v>OK</v>
      </c>
      <c r="X299" s="230" t="str">
        <f t="shared" si="27"/>
        <v>OK</v>
      </c>
    </row>
    <row r="300" spans="2:24" ht="25.5" x14ac:dyDescent="0.2">
      <c r="B300" s="122" t="s">
        <v>505</v>
      </c>
      <c r="C300" s="123" t="s">
        <v>506</v>
      </c>
      <c r="D300" s="37" t="s">
        <v>3</v>
      </c>
      <c r="E300" s="90">
        <v>19</v>
      </c>
      <c r="F300" s="116">
        <v>2538641</v>
      </c>
      <c r="G300" s="36">
        <f t="shared" si="24"/>
        <v>48234179</v>
      </c>
      <c r="H300" s="124"/>
      <c r="I300" s="32"/>
      <c r="J300" s="33"/>
      <c r="M300" s="172">
        <v>2411709</v>
      </c>
      <c r="N300" s="171">
        <f t="shared" si="29"/>
        <v>45822471</v>
      </c>
      <c r="O300" s="240" t="str">
        <f t="shared" si="28"/>
        <v>OK</v>
      </c>
      <c r="P300" s="106"/>
      <c r="Q300" s="236" t="s">
        <v>505</v>
      </c>
      <c r="R300" s="223" t="s">
        <v>506</v>
      </c>
      <c r="S300" s="196" t="s">
        <v>3</v>
      </c>
      <c r="T300" s="195">
        <v>19</v>
      </c>
      <c r="V300" s="230" t="str">
        <f t="shared" si="25"/>
        <v>OK</v>
      </c>
      <c r="W300" s="230" t="str">
        <f t="shared" si="26"/>
        <v>OK</v>
      </c>
      <c r="X300" s="230" t="str">
        <f t="shared" si="27"/>
        <v>OK</v>
      </c>
    </row>
    <row r="301" spans="2:24" ht="38.25" x14ac:dyDescent="0.2">
      <c r="B301" s="122" t="s">
        <v>507</v>
      </c>
      <c r="C301" s="123" t="s">
        <v>508</v>
      </c>
      <c r="D301" s="127" t="s">
        <v>8</v>
      </c>
      <c r="E301" s="90">
        <v>170</v>
      </c>
      <c r="F301" s="116">
        <v>13530</v>
      </c>
      <c r="G301" s="36">
        <f t="shared" si="24"/>
        <v>2300100</v>
      </c>
      <c r="H301" s="124"/>
      <c r="I301" s="32"/>
      <c r="J301" s="33"/>
      <c r="M301" s="172">
        <v>12854</v>
      </c>
      <c r="N301" s="171">
        <f t="shared" si="29"/>
        <v>2185180</v>
      </c>
      <c r="O301" s="240" t="str">
        <f t="shared" si="28"/>
        <v>OK</v>
      </c>
      <c r="P301" s="106"/>
      <c r="Q301" s="236" t="s">
        <v>507</v>
      </c>
      <c r="R301" s="223" t="s">
        <v>508</v>
      </c>
      <c r="S301" s="204" t="s">
        <v>8</v>
      </c>
      <c r="T301" s="195">
        <v>170</v>
      </c>
      <c r="V301" s="230" t="str">
        <f t="shared" si="25"/>
        <v>OK</v>
      </c>
      <c r="W301" s="230" t="str">
        <f t="shared" si="26"/>
        <v>OK</v>
      </c>
      <c r="X301" s="230" t="str">
        <f t="shared" si="27"/>
        <v>OK</v>
      </c>
    </row>
    <row r="302" spans="2:24" ht="25.5" x14ac:dyDescent="0.2">
      <c r="B302" s="122" t="s">
        <v>509</v>
      </c>
      <c r="C302" s="123" t="s">
        <v>510</v>
      </c>
      <c r="D302" s="37" t="s">
        <v>3</v>
      </c>
      <c r="E302" s="90">
        <v>16</v>
      </c>
      <c r="F302" s="116">
        <v>932369</v>
      </c>
      <c r="G302" s="36">
        <f t="shared" si="24"/>
        <v>14917904</v>
      </c>
      <c r="H302" s="124"/>
      <c r="I302" s="32"/>
      <c r="J302" s="33"/>
      <c r="M302" s="172">
        <v>885751</v>
      </c>
      <c r="N302" s="171">
        <f t="shared" si="29"/>
        <v>14172016</v>
      </c>
      <c r="O302" s="240" t="str">
        <f t="shared" si="28"/>
        <v>OK</v>
      </c>
      <c r="P302" s="106"/>
      <c r="Q302" s="236" t="s">
        <v>509</v>
      </c>
      <c r="R302" s="223" t="s">
        <v>510</v>
      </c>
      <c r="S302" s="196" t="s">
        <v>3</v>
      </c>
      <c r="T302" s="195">
        <v>16</v>
      </c>
      <c r="V302" s="230" t="str">
        <f t="shared" si="25"/>
        <v>OK</v>
      </c>
      <c r="W302" s="230" t="str">
        <f t="shared" si="26"/>
        <v>OK</v>
      </c>
      <c r="X302" s="230" t="str">
        <f t="shared" si="27"/>
        <v>OK</v>
      </c>
    </row>
    <row r="303" spans="2:24" ht="25.5" x14ac:dyDescent="0.2">
      <c r="B303" s="122" t="s">
        <v>511</v>
      </c>
      <c r="C303" s="123" t="s">
        <v>512</v>
      </c>
      <c r="D303" s="37" t="s">
        <v>3</v>
      </c>
      <c r="E303" s="90">
        <v>3</v>
      </c>
      <c r="F303" s="116">
        <v>10581893</v>
      </c>
      <c r="G303" s="36">
        <f t="shared" si="24"/>
        <v>31745679</v>
      </c>
      <c r="H303" s="124"/>
      <c r="I303" s="32"/>
      <c r="J303" s="33"/>
      <c r="M303" s="172">
        <v>10052798</v>
      </c>
      <c r="N303" s="171">
        <f t="shared" si="29"/>
        <v>30158394</v>
      </c>
      <c r="O303" s="240" t="str">
        <f t="shared" si="28"/>
        <v>OK</v>
      </c>
      <c r="P303" s="106"/>
      <c r="Q303" s="236" t="s">
        <v>511</v>
      </c>
      <c r="R303" s="223" t="s">
        <v>512</v>
      </c>
      <c r="S303" s="196" t="s">
        <v>3</v>
      </c>
      <c r="T303" s="195">
        <v>3</v>
      </c>
      <c r="V303" s="230" t="str">
        <f t="shared" si="25"/>
        <v>OK</v>
      </c>
      <c r="W303" s="230" t="str">
        <f t="shared" si="26"/>
        <v>OK</v>
      </c>
      <c r="X303" s="230" t="str">
        <f t="shared" si="27"/>
        <v>OK</v>
      </c>
    </row>
    <row r="304" spans="2:24" x14ac:dyDescent="0.2">
      <c r="B304" s="125" t="s">
        <v>513</v>
      </c>
      <c r="C304" s="128" t="s">
        <v>514</v>
      </c>
      <c r="D304" s="129"/>
      <c r="E304" s="90"/>
      <c r="F304" s="116"/>
      <c r="G304" s="36"/>
      <c r="H304" s="130">
        <f>SUM(G305:G349)</f>
        <v>368544787</v>
      </c>
      <c r="I304" s="32"/>
      <c r="J304" s="33"/>
      <c r="M304" s="172">
        <v>0</v>
      </c>
      <c r="N304" s="171">
        <f t="shared" si="29"/>
        <v>0</v>
      </c>
      <c r="O304" s="240" t="str">
        <f t="shared" si="28"/>
        <v>OK</v>
      </c>
      <c r="P304" s="106"/>
      <c r="Q304" s="237" t="s">
        <v>513</v>
      </c>
      <c r="R304" s="224" t="s">
        <v>514</v>
      </c>
      <c r="S304" s="204"/>
      <c r="T304" s="195"/>
      <c r="V304" s="230" t="str">
        <f t="shared" si="25"/>
        <v>OK</v>
      </c>
      <c r="W304" s="230" t="str">
        <f t="shared" si="26"/>
        <v>OK</v>
      </c>
      <c r="X304" s="230" t="str">
        <f t="shared" si="27"/>
        <v>OK</v>
      </c>
    </row>
    <row r="305" spans="2:24" ht="38.25" x14ac:dyDescent="0.2">
      <c r="B305" s="122" t="s">
        <v>515</v>
      </c>
      <c r="C305" s="123" t="s">
        <v>516</v>
      </c>
      <c r="D305" s="37" t="s">
        <v>3</v>
      </c>
      <c r="E305" s="90">
        <v>144</v>
      </c>
      <c r="F305" s="116">
        <v>108729</v>
      </c>
      <c r="G305" s="36">
        <f t="shared" si="24"/>
        <v>15656976</v>
      </c>
      <c r="H305" s="124"/>
      <c r="I305" s="32"/>
      <c r="J305" s="33"/>
      <c r="M305" s="172">
        <v>103293</v>
      </c>
      <c r="N305" s="171">
        <f t="shared" si="29"/>
        <v>14874192</v>
      </c>
      <c r="O305" s="240" t="str">
        <f t="shared" si="28"/>
        <v>OK</v>
      </c>
      <c r="P305" s="106"/>
      <c r="Q305" s="236" t="s">
        <v>515</v>
      </c>
      <c r="R305" s="223" t="s">
        <v>516</v>
      </c>
      <c r="S305" s="196" t="s">
        <v>3</v>
      </c>
      <c r="T305" s="195">
        <v>144</v>
      </c>
      <c r="V305" s="230" t="str">
        <f t="shared" si="25"/>
        <v>OK</v>
      </c>
      <c r="W305" s="230" t="str">
        <f t="shared" si="26"/>
        <v>OK</v>
      </c>
      <c r="X305" s="230" t="str">
        <f t="shared" si="27"/>
        <v>OK</v>
      </c>
    </row>
    <row r="306" spans="2:24" ht="38.25" x14ac:dyDescent="0.2">
      <c r="B306" s="122" t="s">
        <v>517</v>
      </c>
      <c r="C306" s="123" t="s">
        <v>518</v>
      </c>
      <c r="D306" s="37" t="s">
        <v>3</v>
      </c>
      <c r="E306" s="90">
        <v>1147</v>
      </c>
      <c r="F306" s="116">
        <v>108729</v>
      </c>
      <c r="G306" s="36">
        <f t="shared" si="24"/>
        <v>124712163</v>
      </c>
      <c r="H306" s="124"/>
      <c r="I306" s="32"/>
      <c r="J306" s="33"/>
      <c r="M306" s="172">
        <v>103293</v>
      </c>
      <c r="N306" s="171">
        <f t="shared" si="29"/>
        <v>118477071</v>
      </c>
      <c r="O306" s="240" t="str">
        <f t="shared" si="28"/>
        <v>OK</v>
      </c>
      <c r="P306" s="106"/>
      <c r="Q306" s="236" t="s">
        <v>517</v>
      </c>
      <c r="R306" s="223" t="s">
        <v>518</v>
      </c>
      <c r="S306" s="196" t="s">
        <v>3</v>
      </c>
      <c r="T306" s="195">
        <v>1147</v>
      </c>
      <c r="V306" s="230" t="str">
        <f t="shared" si="25"/>
        <v>OK</v>
      </c>
      <c r="W306" s="230" t="str">
        <f t="shared" si="26"/>
        <v>OK</v>
      </c>
      <c r="X306" s="230" t="str">
        <f t="shared" si="27"/>
        <v>OK</v>
      </c>
    </row>
    <row r="307" spans="2:24" ht="38.25" x14ac:dyDescent="0.2">
      <c r="B307" s="122" t="s">
        <v>519</v>
      </c>
      <c r="C307" s="123" t="s">
        <v>520</v>
      </c>
      <c r="D307" s="37" t="s">
        <v>3</v>
      </c>
      <c r="E307" s="90">
        <v>17</v>
      </c>
      <c r="F307" s="116">
        <v>108729</v>
      </c>
      <c r="G307" s="36">
        <f t="shared" si="24"/>
        <v>1848393</v>
      </c>
      <c r="H307" s="124"/>
      <c r="I307" s="32"/>
      <c r="J307" s="33"/>
      <c r="M307" s="172">
        <v>103293</v>
      </c>
      <c r="N307" s="171">
        <f t="shared" si="29"/>
        <v>1755981</v>
      </c>
      <c r="O307" s="240" t="str">
        <f t="shared" si="28"/>
        <v>OK</v>
      </c>
      <c r="P307" s="106"/>
      <c r="Q307" s="236" t="s">
        <v>519</v>
      </c>
      <c r="R307" s="223" t="s">
        <v>520</v>
      </c>
      <c r="S307" s="196" t="s">
        <v>3</v>
      </c>
      <c r="T307" s="195">
        <v>17</v>
      </c>
      <c r="V307" s="230" t="str">
        <f t="shared" si="25"/>
        <v>OK</v>
      </c>
      <c r="W307" s="230" t="str">
        <f t="shared" si="26"/>
        <v>OK</v>
      </c>
      <c r="X307" s="230" t="str">
        <f t="shared" si="27"/>
        <v>OK</v>
      </c>
    </row>
    <row r="308" spans="2:24" ht="38.25" x14ac:dyDescent="0.2">
      <c r="B308" s="122" t="s">
        <v>521</v>
      </c>
      <c r="C308" s="123" t="s">
        <v>522</v>
      </c>
      <c r="D308" s="37" t="s">
        <v>3</v>
      </c>
      <c r="E308" s="90">
        <v>1</v>
      </c>
      <c r="F308" s="116">
        <v>115488</v>
      </c>
      <c r="G308" s="36">
        <f t="shared" si="24"/>
        <v>115488</v>
      </c>
      <c r="H308" s="124"/>
      <c r="I308" s="32"/>
      <c r="J308" s="33"/>
      <c r="M308" s="172">
        <v>109714</v>
      </c>
      <c r="N308" s="171">
        <f t="shared" si="29"/>
        <v>109714</v>
      </c>
      <c r="O308" s="240" t="str">
        <f t="shared" si="28"/>
        <v>OK</v>
      </c>
      <c r="P308" s="106"/>
      <c r="Q308" s="236" t="s">
        <v>521</v>
      </c>
      <c r="R308" s="223" t="s">
        <v>522</v>
      </c>
      <c r="S308" s="196" t="s">
        <v>3</v>
      </c>
      <c r="T308" s="195">
        <v>1</v>
      </c>
      <c r="V308" s="230" t="str">
        <f t="shared" si="25"/>
        <v>OK</v>
      </c>
      <c r="W308" s="230" t="str">
        <f t="shared" si="26"/>
        <v>OK</v>
      </c>
      <c r="X308" s="230" t="str">
        <f t="shared" si="27"/>
        <v>OK</v>
      </c>
    </row>
    <row r="309" spans="2:24" ht="25.5" x14ac:dyDescent="0.2">
      <c r="B309" s="122" t="s">
        <v>523</v>
      </c>
      <c r="C309" s="123" t="s">
        <v>524</v>
      </c>
      <c r="D309" s="37" t="s">
        <v>3</v>
      </c>
      <c r="E309" s="90">
        <v>142</v>
      </c>
      <c r="F309" s="131">
        <v>113370</v>
      </c>
      <c r="G309" s="36">
        <f t="shared" si="24"/>
        <v>16098540</v>
      </c>
      <c r="H309" s="124"/>
      <c r="I309" s="32"/>
      <c r="J309" s="33"/>
      <c r="M309" s="172">
        <v>107702</v>
      </c>
      <c r="N309" s="171">
        <f t="shared" si="29"/>
        <v>15293684</v>
      </c>
      <c r="O309" s="240" t="str">
        <f t="shared" si="28"/>
        <v>OK</v>
      </c>
      <c r="P309" s="106"/>
      <c r="Q309" s="236" t="s">
        <v>523</v>
      </c>
      <c r="R309" s="223" t="s">
        <v>524</v>
      </c>
      <c r="S309" s="196" t="s">
        <v>3</v>
      </c>
      <c r="T309" s="195">
        <v>142</v>
      </c>
      <c r="V309" s="230" t="str">
        <f t="shared" si="25"/>
        <v>OK</v>
      </c>
      <c r="W309" s="230" t="str">
        <f t="shared" si="26"/>
        <v>OK</v>
      </c>
      <c r="X309" s="230" t="str">
        <f t="shared" si="27"/>
        <v>OK</v>
      </c>
    </row>
    <row r="310" spans="2:24" ht="38.25" x14ac:dyDescent="0.2">
      <c r="B310" s="122" t="s">
        <v>525</v>
      </c>
      <c r="C310" s="123" t="s">
        <v>526</v>
      </c>
      <c r="D310" s="37" t="s">
        <v>3</v>
      </c>
      <c r="E310" s="90">
        <v>1</v>
      </c>
      <c r="F310" s="116">
        <v>115488</v>
      </c>
      <c r="G310" s="36">
        <f t="shared" si="24"/>
        <v>115488</v>
      </c>
      <c r="H310" s="124"/>
      <c r="I310" s="32"/>
      <c r="J310" s="33"/>
      <c r="M310" s="172">
        <v>109714</v>
      </c>
      <c r="N310" s="171">
        <f t="shared" si="29"/>
        <v>109714</v>
      </c>
      <c r="O310" s="240" t="str">
        <f t="shared" si="28"/>
        <v>OK</v>
      </c>
      <c r="P310" s="106"/>
      <c r="Q310" s="236" t="s">
        <v>525</v>
      </c>
      <c r="R310" s="223" t="s">
        <v>526</v>
      </c>
      <c r="S310" s="196" t="s">
        <v>3</v>
      </c>
      <c r="T310" s="195">
        <v>1</v>
      </c>
      <c r="V310" s="230" t="str">
        <f t="shared" si="25"/>
        <v>OK</v>
      </c>
      <c r="W310" s="230" t="str">
        <f t="shared" si="26"/>
        <v>OK</v>
      </c>
      <c r="X310" s="230" t="str">
        <f t="shared" si="27"/>
        <v>OK</v>
      </c>
    </row>
    <row r="311" spans="2:24" ht="38.25" x14ac:dyDescent="0.2">
      <c r="B311" s="122" t="s">
        <v>527</v>
      </c>
      <c r="C311" s="123" t="s">
        <v>528</v>
      </c>
      <c r="D311" s="37" t="s">
        <v>3</v>
      </c>
      <c r="E311" s="90">
        <v>1</v>
      </c>
      <c r="F311" s="116">
        <v>115488</v>
      </c>
      <c r="G311" s="36">
        <f t="shared" si="24"/>
        <v>115488</v>
      </c>
      <c r="H311" s="124"/>
      <c r="I311" s="32"/>
      <c r="J311" s="33"/>
      <c r="M311" s="172">
        <v>109714</v>
      </c>
      <c r="N311" s="171">
        <f t="shared" si="29"/>
        <v>109714</v>
      </c>
      <c r="O311" s="240" t="str">
        <f t="shared" si="28"/>
        <v>OK</v>
      </c>
      <c r="P311" s="106"/>
      <c r="Q311" s="236" t="s">
        <v>527</v>
      </c>
      <c r="R311" s="223" t="s">
        <v>528</v>
      </c>
      <c r="S311" s="196" t="s">
        <v>3</v>
      </c>
      <c r="T311" s="195">
        <v>1</v>
      </c>
      <c r="V311" s="230" t="str">
        <f t="shared" si="25"/>
        <v>OK</v>
      </c>
      <c r="W311" s="230" t="str">
        <f t="shared" si="26"/>
        <v>OK</v>
      </c>
      <c r="X311" s="230" t="str">
        <f t="shared" si="27"/>
        <v>OK</v>
      </c>
    </row>
    <row r="312" spans="2:24" ht="25.5" x14ac:dyDescent="0.2">
      <c r="B312" s="122" t="s">
        <v>529</v>
      </c>
      <c r="C312" s="123" t="s">
        <v>530</v>
      </c>
      <c r="D312" s="37" t="s">
        <v>3</v>
      </c>
      <c r="E312" s="90">
        <v>49</v>
      </c>
      <c r="F312" s="116">
        <v>115488</v>
      </c>
      <c r="G312" s="36">
        <f t="shared" si="24"/>
        <v>5658912</v>
      </c>
      <c r="H312" s="124"/>
      <c r="I312" s="32"/>
      <c r="J312" s="33"/>
      <c r="M312" s="172">
        <v>109714</v>
      </c>
      <c r="N312" s="171">
        <f t="shared" si="29"/>
        <v>5375986</v>
      </c>
      <c r="O312" s="240" t="str">
        <f t="shared" si="28"/>
        <v>OK</v>
      </c>
      <c r="P312" s="106"/>
      <c r="Q312" s="236" t="s">
        <v>529</v>
      </c>
      <c r="R312" s="223" t="s">
        <v>530</v>
      </c>
      <c r="S312" s="196" t="s">
        <v>3</v>
      </c>
      <c r="T312" s="195">
        <v>49</v>
      </c>
      <c r="V312" s="230" t="str">
        <f t="shared" si="25"/>
        <v>OK</v>
      </c>
      <c r="W312" s="230" t="str">
        <f t="shared" si="26"/>
        <v>OK</v>
      </c>
      <c r="X312" s="230" t="str">
        <f t="shared" si="27"/>
        <v>OK</v>
      </c>
    </row>
    <row r="313" spans="2:24" ht="38.25" x14ac:dyDescent="0.2">
      <c r="B313" s="122" t="s">
        <v>531</v>
      </c>
      <c r="C313" s="123" t="s">
        <v>532</v>
      </c>
      <c r="D313" s="37" t="s">
        <v>3</v>
      </c>
      <c r="E313" s="90">
        <v>1</v>
      </c>
      <c r="F313" s="116">
        <v>115488</v>
      </c>
      <c r="G313" s="36">
        <f t="shared" si="24"/>
        <v>115488</v>
      </c>
      <c r="H313" s="124"/>
      <c r="I313" s="32"/>
      <c r="J313" s="33"/>
      <c r="M313" s="172">
        <v>109714</v>
      </c>
      <c r="N313" s="171">
        <f t="shared" si="29"/>
        <v>109714</v>
      </c>
      <c r="O313" s="240" t="str">
        <f t="shared" si="28"/>
        <v>OK</v>
      </c>
      <c r="P313" s="106"/>
      <c r="Q313" s="236" t="s">
        <v>531</v>
      </c>
      <c r="R313" s="223" t="s">
        <v>532</v>
      </c>
      <c r="S313" s="196" t="s">
        <v>3</v>
      </c>
      <c r="T313" s="195">
        <v>1</v>
      </c>
      <c r="V313" s="230" t="str">
        <f t="shared" si="25"/>
        <v>OK</v>
      </c>
      <c r="W313" s="230" t="str">
        <f t="shared" si="26"/>
        <v>OK</v>
      </c>
      <c r="X313" s="230" t="str">
        <f t="shared" si="27"/>
        <v>OK</v>
      </c>
    </row>
    <row r="314" spans="2:24" ht="38.25" x14ac:dyDescent="0.2">
      <c r="B314" s="122" t="s">
        <v>533</v>
      </c>
      <c r="C314" s="123" t="s">
        <v>534</v>
      </c>
      <c r="D314" s="37" t="s">
        <v>3</v>
      </c>
      <c r="E314" s="90">
        <v>1</v>
      </c>
      <c r="F314" s="116">
        <v>115488</v>
      </c>
      <c r="G314" s="36">
        <f t="shared" si="24"/>
        <v>115488</v>
      </c>
      <c r="H314" s="124"/>
      <c r="I314" s="32"/>
      <c r="J314" s="33"/>
      <c r="M314" s="172">
        <v>109714</v>
      </c>
      <c r="N314" s="171">
        <f t="shared" si="29"/>
        <v>109714</v>
      </c>
      <c r="O314" s="240" t="str">
        <f t="shared" si="28"/>
        <v>OK</v>
      </c>
      <c r="P314" s="106"/>
      <c r="Q314" s="236" t="s">
        <v>533</v>
      </c>
      <c r="R314" s="223" t="s">
        <v>534</v>
      </c>
      <c r="S314" s="196" t="s">
        <v>3</v>
      </c>
      <c r="T314" s="195">
        <v>1</v>
      </c>
      <c r="V314" s="230" t="str">
        <f t="shared" si="25"/>
        <v>OK</v>
      </c>
      <c r="W314" s="230" t="str">
        <f t="shared" si="26"/>
        <v>OK</v>
      </c>
      <c r="X314" s="230" t="str">
        <f t="shared" si="27"/>
        <v>OK</v>
      </c>
    </row>
    <row r="315" spans="2:24" ht="25.5" x14ac:dyDescent="0.2">
      <c r="B315" s="122" t="s">
        <v>535</v>
      </c>
      <c r="C315" s="123" t="s">
        <v>536</v>
      </c>
      <c r="D315" s="37" t="s">
        <v>3</v>
      </c>
      <c r="E315" s="90">
        <v>9</v>
      </c>
      <c r="F315" s="116">
        <v>115488</v>
      </c>
      <c r="G315" s="36">
        <f t="shared" si="24"/>
        <v>1039392</v>
      </c>
      <c r="H315" s="124"/>
      <c r="I315" s="32"/>
      <c r="J315" s="33"/>
      <c r="M315" s="172">
        <v>109714</v>
      </c>
      <c r="N315" s="171">
        <f t="shared" si="29"/>
        <v>987426</v>
      </c>
      <c r="O315" s="240" t="str">
        <f t="shared" si="28"/>
        <v>OK</v>
      </c>
      <c r="P315" s="106"/>
      <c r="Q315" s="236" t="s">
        <v>535</v>
      </c>
      <c r="R315" s="223" t="s">
        <v>536</v>
      </c>
      <c r="S315" s="196" t="s">
        <v>3</v>
      </c>
      <c r="T315" s="195">
        <v>9</v>
      </c>
      <c r="V315" s="230" t="str">
        <f t="shared" si="25"/>
        <v>OK</v>
      </c>
      <c r="W315" s="230" t="str">
        <f t="shared" si="26"/>
        <v>OK</v>
      </c>
      <c r="X315" s="230" t="str">
        <f t="shared" si="27"/>
        <v>OK</v>
      </c>
    </row>
    <row r="316" spans="2:24" ht="38.25" x14ac:dyDescent="0.2">
      <c r="B316" s="122" t="s">
        <v>537</v>
      </c>
      <c r="C316" s="123" t="s">
        <v>538</v>
      </c>
      <c r="D316" s="37" t="s">
        <v>3</v>
      </c>
      <c r="E316" s="90">
        <v>1</v>
      </c>
      <c r="F316" s="116">
        <v>115488</v>
      </c>
      <c r="G316" s="36">
        <f t="shared" si="24"/>
        <v>115488</v>
      </c>
      <c r="H316" s="124"/>
      <c r="I316" s="32"/>
      <c r="J316" s="33"/>
      <c r="M316" s="172">
        <v>109714</v>
      </c>
      <c r="N316" s="171">
        <f t="shared" si="29"/>
        <v>109714</v>
      </c>
      <c r="O316" s="240" t="str">
        <f t="shared" si="28"/>
        <v>OK</v>
      </c>
      <c r="P316" s="106"/>
      <c r="Q316" s="236" t="s">
        <v>537</v>
      </c>
      <c r="R316" s="223" t="s">
        <v>538</v>
      </c>
      <c r="S316" s="196" t="s">
        <v>3</v>
      </c>
      <c r="T316" s="195">
        <v>1</v>
      </c>
      <c r="V316" s="230" t="str">
        <f t="shared" si="25"/>
        <v>OK</v>
      </c>
      <c r="W316" s="230" t="str">
        <f t="shared" si="26"/>
        <v>OK</v>
      </c>
      <c r="X316" s="230" t="str">
        <f t="shared" si="27"/>
        <v>OK</v>
      </c>
    </row>
    <row r="317" spans="2:24" ht="38.25" x14ac:dyDescent="0.2">
      <c r="B317" s="122" t="s">
        <v>539</v>
      </c>
      <c r="C317" s="123" t="s">
        <v>540</v>
      </c>
      <c r="D317" s="37" t="s">
        <v>3</v>
      </c>
      <c r="E317" s="90">
        <v>1</v>
      </c>
      <c r="F317" s="116">
        <v>108729</v>
      </c>
      <c r="G317" s="36">
        <f t="shared" si="24"/>
        <v>108729</v>
      </c>
      <c r="H317" s="124"/>
      <c r="I317" s="32"/>
      <c r="J317" s="33"/>
      <c r="M317" s="172">
        <v>103293</v>
      </c>
      <c r="N317" s="171">
        <f t="shared" si="29"/>
        <v>103293</v>
      </c>
      <c r="O317" s="240" t="str">
        <f t="shared" si="28"/>
        <v>OK</v>
      </c>
      <c r="P317" s="106"/>
      <c r="Q317" s="236" t="s">
        <v>539</v>
      </c>
      <c r="R317" s="223" t="s">
        <v>540</v>
      </c>
      <c r="S317" s="196" t="s">
        <v>3</v>
      </c>
      <c r="T317" s="195">
        <v>1</v>
      </c>
      <c r="V317" s="230" t="str">
        <f t="shared" si="25"/>
        <v>OK</v>
      </c>
      <c r="W317" s="230" t="str">
        <f t="shared" si="26"/>
        <v>OK</v>
      </c>
      <c r="X317" s="230" t="str">
        <f t="shared" si="27"/>
        <v>OK</v>
      </c>
    </row>
    <row r="318" spans="2:24" ht="38.25" x14ac:dyDescent="0.2">
      <c r="B318" s="122" t="s">
        <v>541</v>
      </c>
      <c r="C318" s="123" t="s">
        <v>542</v>
      </c>
      <c r="D318" s="37" t="s">
        <v>3</v>
      </c>
      <c r="E318" s="90">
        <v>1</v>
      </c>
      <c r="F318" s="116">
        <v>108729</v>
      </c>
      <c r="G318" s="36">
        <f t="shared" si="24"/>
        <v>108729</v>
      </c>
      <c r="H318" s="124"/>
      <c r="I318" s="32"/>
      <c r="J318" s="33"/>
      <c r="M318" s="172">
        <v>103293</v>
      </c>
      <c r="N318" s="171">
        <f t="shared" si="29"/>
        <v>103293</v>
      </c>
      <c r="O318" s="240" t="str">
        <f t="shared" si="28"/>
        <v>OK</v>
      </c>
      <c r="P318" s="106"/>
      <c r="Q318" s="236" t="s">
        <v>541</v>
      </c>
      <c r="R318" s="223" t="s">
        <v>542</v>
      </c>
      <c r="S318" s="196" t="s">
        <v>3</v>
      </c>
      <c r="T318" s="195">
        <v>1</v>
      </c>
      <c r="V318" s="230" t="str">
        <f t="shared" si="25"/>
        <v>OK</v>
      </c>
      <c r="W318" s="230" t="str">
        <f t="shared" si="26"/>
        <v>OK</v>
      </c>
      <c r="X318" s="230" t="str">
        <f t="shared" si="27"/>
        <v>OK</v>
      </c>
    </row>
    <row r="319" spans="2:24" ht="38.25" x14ac:dyDescent="0.2">
      <c r="B319" s="122" t="s">
        <v>543</v>
      </c>
      <c r="C319" s="123" t="s">
        <v>544</v>
      </c>
      <c r="D319" s="37" t="s">
        <v>3</v>
      </c>
      <c r="E319" s="90">
        <v>1</v>
      </c>
      <c r="F319" s="116">
        <v>108729</v>
      </c>
      <c r="G319" s="36">
        <f t="shared" si="24"/>
        <v>108729</v>
      </c>
      <c r="H319" s="124"/>
      <c r="I319" s="32"/>
      <c r="J319" s="33"/>
      <c r="M319" s="172">
        <v>103293</v>
      </c>
      <c r="N319" s="171">
        <f t="shared" si="29"/>
        <v>103293</v>
      </c>
      <c r="O319" s="240" t="str">
        <f t="shared" si="28"/>
        <v>OK</v>
      </c>
      <c r="P319" s="106"/>
      <c r="Q319" s="236" t="s">
        <v>543</v>
      </c>
      <c r="R319" s="223" t="s">
        <v>544</v>
      </c>
      <c r="S319" s="196" t="s">
        <v>3</v>
      </c>
      <c r="T319" s="195">
        <v>1</v>
      </c>
      <c r="V319" s="230" t="str">
        <f t="shared" si="25"/>
        <v>OK</v>
      </c>
      <c r="W319" s="230" t="str">
        <f t="shared" si="26"/>
        <v>OK</v>
      </c>
      <c r="X319" s="230" t="str">
        <f t="shared" si="27"/>
        <v>OK</v>
      </c>
    </row>
    <row r="320" spans="2:24" ht="25.5" x14ac:dyDescent="0.2">
      <c r="B320" s="122" t="s">
        <v>545</v>
      </c>
      <c r="C320" s="123" t="s">
        <v>546</v>
      </c>
      <c r="D320" s="37" t="s">
        <v>3</v>
      </c>
      <c r="E320" s="90">
        <v>472</v>
      </c>
      <c r="F320" s="116">
        <v>108729</v>
      </c>
      <c r="G320" s="36">
        <f t="shared" si="24"/>
        <v>51320088</v>
      </c>
      <c r="H320" s="124"/>
      <c r="I320" s="32"/>
      <c r="J320" s="33"/>
      <c r="M320" s="172">
        <v>103293</v>
      </c>
      <c r="N320" s="171">
        <f t="shared" si="29"/>
        <v>48754296</v>
      </c>
      <c r="O320" s="240" t="str">
        <f t="shared" si="28"/>
        <v>OK</v>
      </c>
      <c r="P320" s="106"/>
      <c r="Q320" s="236" t="s">
        <v>545</v>
      </c>
      <c r="R320" s="223" t="s">
        <v>546</v>
      </c>
      <c r="S320" s="196" t="s">
        <v>3</v>
      </c>
      <c r="T320" s="195">
        <v>472</v>
      </c>
      <c r="V320" s="230" t="str">
        <f t="shared" si="25"/>
        <v>OK</v>
      </c>
      <c r="W320" s="230" t="str">
        <f t="shared" si="26"/>
        <v>OK</v>
      </c>
      <c r="X320" s="230" t="str">
        <f t="shared" si="27"/>
        <v>OK</v>
      </c>
    </row>
    <row r="321" spans="2:24" ht="25.5" x14ac:dyDescent="0.2">
      <c r="B321" s="122" t="s">
        <v>547</v>
      </c>
      <c r="C321" s="123" t="s">
        <v>548</v>
      </c>
      <c r="D321" s="37" t="s">
        <v>3</v>
      </c>
      <c r="E321" s="90">
        <v>494</v>
      </c>
      <c r="F321" s="116">
        <v>113370</v>
      </c>
      <c r="G321" s="36">
        <f t="shared" si="24"/>
        <v>56004780</v>
      </c>
      <c r="H321" s="124"/>
      <c r="I321" s="32"/>
      <c r="J321" s="33"/>
      <c r="M321" s="172">
        <v>107702</v>
      </c>
      <c r="N321" s="171">
        <f t="shared" si="29"/>
        <v>53204788</v>
      </c>
      <c r="O321" s="240" t="str">
        <f t="shared" si="28"/>
        <v>OK</v>
      </c>
      <c r="P321" s="106"/>
      <c r="Q321" s="236" t="s">
        <v>547</v>
      </c>
      <c r="R321" s="223" t="s">
        <v>548</v>
      </c>
      <c r="S321" s="196" t="s">
        <v>3</v>
      </c>
      <c r="T321" s="195">
        <v>494</v>
      </c>
      <c r="V321" s="230" t="str">
        <f t="shared" si="25"/>
        <v>OK</v>
      </c>
      <c r="W321" s="230" t="str">
        <f t="shared" si="26"/>
        <v>OK</v>
      </c>
      <c r="X321" s="230" t="str">
        <f t="shared" si="27"/>
        <v>OK</v>
      </c>
    </row>
    <row r="322" spans="2:24" ht="38.25" x14ac:dyDescent="0.2">
      <c r="B322" s="122" t="s">
        <v>549</v>
      </c>
      <c r="C322" s="123" t="s">
        <v>550</v>
      </c>
      <c r="D322" s="37" t="s">
        <v>3</v>
      </c>
      <c r="E322" s="90">
        <v>1</v>
      </c>
      <c r="F322" s="116">
        <v>102105</v>
      </c>
      <c r="G322" s="36">
        <f t="shared" si="24"/>
        <v>102105</v>
      </c>
      <c r="H322" s="124"/>
      <c r="I322" s="32"/>
      <c r="J322" s="33"/>
      <c r="M322" s="172">
        <v>97000</v>
      </c>
      <c r="N322" s="171">
        <f t="shared" si="29"/>
        <v>97000</v>
      </c>
      <c r="O322" s="240" t="str">
        <f t="shared" si="28"/>
        <v>OK</v>
      </c>
      <c r="P322" s="106"/>
      <c r="Q322" s="236" t="s">
        <v>549</v>
      </c>
      <c r="R322" s="223" t="s">
        <v>550</v>
      </c>
      <c r="S322" s="196" t="s">
        <v>3</v>
      </c>
      <c r="T322" s="195">
        <v>1</v>
      </c>
      <c r="V322" s="230" t="str">
        <f t="shared" si="25"/>
        <v>OK</v>
      </c>
      <c r="W322" s="230" t="str">
        <f t="shared" si="26"/>
        <v>OK</v>
      </c>
      <c r="X322" s="230" t="str">
        <f t="shared" si="27"/>
        <v>OK</v>
      </c>
    </row>
    <row r="323" spans="2:24" ht="38.25" x14ac:dyDescent="0.2">
      <c r="B323" s="122" t="s">
        <v>551</v>
      </c>
      <c r="C323" s="123" t="s">
        <v>552</v>
      </c>
      <c r="D323" s="37" t="s">
        <v>3</v>
      </c>
      <c r="E323" s="90">
        <v>49</v>
      </c>
      <c r="F323" s="116">
        <v>108729</v>
      </c>
      <c r="G323" s="36">
        <f t="shared" si="24"/>
        <v>5327721</v>
      </c>
      <c r="H323" s="124"/>
      <c r="I323" s="32"/>
      <c r="J323" s="33"/>
      <c r="M323" s="172">
        <v>103293</v>
      </c>
      <c r="N323" s="171">
        <f t="shared" si="29"/>
        <v>5061357</v>
      </c>
      <c r="O323" s="240" t="str">
        <f t="shared" si="28"/>
        <v>OK</v>
      </c>
      <c r="P323" s="106"/>
      <c r="Q323" s="236" t="s">
        <v>551</v>
      </c>
      <c r="R323" s="223" t="s">
        <v>552</v>
      </c>
      <c r="S323" s="196" t="s">
        <v>3</v>
      </c>
      <c r="T323" s="195">
        <v>49</v>
      </c>
      <c r="V323" s="230" t="str">
        <f t="shared" si="25"/>
        <v>OK</v>
      </c>
      <c r="W323" s="230" t="str">
        <f t="shared" si="26"/>
        <v>OK</v>
      </c>
      <c r="X323" s="230" t="str">
        <f t="shared" si="27"/>
        <v>OK</v>
      </c>
    </row>
    <row r="324" spans="2:24" ht="38.25" x14ac:dyDescent="0.2">
      <c r="B324" s="122" t="s">
        <v>553</v>
      </c>
      <c r="C324" s="123" t="s">
        <v>554</v>
      </c>
      <c r="D324" s="37" t="s">
        <v>3</v>
      </c>
      <c r="E324" s="90">
        <v>1</v>
      </c>
      <c r="F324" s="116">
        <v>119432</v>
      </c>
      <c r="G324" s="36">
        <f t="shared" si="24"/>
        <v>119432</v>
      </c>
      <c r="H324" s="124"/>
      <c r="I324" s="32"/>
      <c r="J324" s="33"/>
      <c r="M324" s="172">
        <v>113460</v>
      </c>
      <c r="N324" s="171">
        <f t="shared" si="29"/>
        <v>113460</v>
      </c>
      <c r="O324" s="240" t="str">
        <f t="shared" si="28"/>
        <v>OK</v>
      </c>
      <c r="P324" s="106"/>
      <c r="Q324" s="236" t="s">
        <v>553</v>
      </c>
      <c r="R324" s="223" t="s">
        <v>554</v>
      </c>
      <c r="S324" s="196" t="s">
        <v>3</v>
      </c>
      <c r="T324" s="195">
        <v>1</v>
      </c>
      <c r="V324" s="230" t="str">
        <f t="shared" si="25"/>
        <v>OK</v>
      </c>
      <c r="W324" s="230" t="str">
        <f t="shared" si="26"/>
        <v>OK</v>
      </c>
      <c r="X324" s="230" t="str">
        <f t="shared" si="27"/>
        <v>OK</v>
      </c>
    </row>
    <row r="325" spans="2:24" ht="38.25" x14ac:dyDescent="0.2">
      <c r="B325" s="122" t="s">
        <v>555</v>
      </c>
      <c r="C325" s="123" t="s">
        <v>556</v>
      </c>
      <c r="D325" s="37" t="s">
        <v>3</v>
      </c>
      <c r="E325" s="90">
        <v>1</v>
      </c>
      <c r="F325" s="116">
        <v>122384</v>
      </c>
      <c r="G325" s="36">
        <f t="shared" si="24"/>
        <v>122384</v>
      </c>
      <c r="H325" s="124"/>
      <c r="I325" s="32"/>
      <c r="J325" s="33"/>
      <c r="M325" s="172">
        <v>116265</v>
      </c>
      <c r="N325" s="171">
        <f t="shared" si="29"/>
        <v>116265</v>
      </c>
      <c r="O325" s="240" t="str">
        <f t="shared" si="28"/>
        <v>OK</v>
      </c>
      <c r="P325" s="106"/>
      <c r="Q325" s="236" t="s">
        <v>555</v>
      </c>
      <c r="R325" s="223" t="s">
        <v>556</v>
      </c>
      <c r="S325" s="196" t="s">
        <v>3</v>
      </c>
      <c r="T325" s="195">
        <v>1</v>
      </c>
      <c r="V325" s="230" t="str">
        <f t="shared" si="25"/>
        <v>OK</v>
      </c>
      <c r="W325" s="230" t="str">
        <f t="shared" si="26"/>
        <v>OK</v>
      </c>
      <c r="X325" s="230" t="str">
        <f t="shared" si="27"/>
        <v>OK</v>
      </c>
    </row>
    <row r="326" spans="2:24" ht="38.25" x14ac:dyDescent="0.2">
      <c r="B326" s="122" t="s">
        <v>557</v>
      </c>
      <c r="C326" s="123" t="s">
        <v>558</v>
      </c>
      <c r="D326" s="37" t="s">
        <v>3</v>
      </c>
      <c r="E326" s="90">
        <v>1</v>
      </c>
      <c r="F326" s="116">
        <v>343724</v>
      </c>
      <c r="G326" s="36">
        <f t="shared" si="24"/>
        <v>343724</v>
      </c>
      <c r="H326" s="124"/>
      <c r="I326" s="32"/>
      <c r="J326" s="33"/>
      <c r="M326" s="172">
        <v>326538</v>
      </c>
      <c r="N326" s="171">
        <f t="shared" si="29"/>
        <v>326538</v>
      </c>
      <c r="O326" s="240" t="str">
        <f t="shared" si="28"/>
        <v>OK</v>
      </c>
      <c r="P326" s="106"/>
      <c r="Q326" s="236" t="s">
        <v>557</v>
      </c>
      <c r="R326" s="223" t="s">
        <v>558</v>
      </c>
      <c r="S326" s="196" t="s">
        <v>3</v>
      </c>
      <c r="T326" s="195">
        <v>1</v>
      </c>
      <c r="V326" s="230" t="str">
        <f t="shared" si="25"/>
        <v>OK</v>
      </c>
      <c r="W326" s="230" t="str">
        <f t="shared" si="26"/>
        <v>OK</v>
      </c>
      <c r="X326" s="230" t="str">
        <f t="shared" si="27"/>
        <v>OK</v>
      </c>
    </row>
    <row r="327" spans="2:24" ht="25.5" x14ac:dyDescent="0.2">
      <c r="B327" s="122" t="s">
        <v>559</v>
      </c>
      <c r="C327" s="123" t="s">
        <v>560</v>
      </c>
      <c r="D327" s="37" t="s">
        <v>3</v>
      </c>
      <c r="E327" s="90">
        <v>318</v>
      </c>
      <c r="F327" s="116">
        <v>108729</v>
      </c>
      <c r="G327" s="36">
        <f t="shared" si="24"/>
        <v>34575822</v>
      </c>
      <c r="H327" s="124"/>
      <c r="I327" s="32"/>
      <c r="J327" s="33"/>
      <c r="M327" s="172">
        <v>103293</v>
      </c>
      <c r="N327" s="171">
        <f t="shared" si="29"/>
        <v>32847174</v>
      </c>
      <c r="O327" s="240" t="str">
        <f t="shared" si="28"/>
        <v>OK</v>
      </c>
      <c r="P327" s="106"/>
      <c r="Q327" s="236" t="s">
        <v>559</v>
      </c>
      <c r="R327" s="223" t="s">
        <v>560</v>
      </c>
      <c r="S327" s="196" t="s">
        <v>3</v>
      </c>
      <c r="T327" s="195">
        <v>318</v>
      </c>
      <c r="V327" s="230" t="str">
        <f t="shared" si="25"/>
        <v>OK</v>
      </c>
      <c r="W327" s="230" t="str">
        <f t="shared" si="26"/>
        <v>OK</v>
      </c>
      <c r="X327" s="230" t="str">
        <f t="shared" si="27"/>
        <v>OK</v>
      </c>
    </row>
    <row r="328" spans="2:24" ht="38.25" x14ac:dyDescent="0.2">
      <c r="B328" s="122" t="s">
        <v>561</v>
      </c>
      <c r="C328" s="123" t="s">
        <v>562</v>
      </c>
      <c r="D328" s="37" t="s">
        <v>3</v>
      </c>
      <c r="E328" s="90">
        <v>1</v>
      </c>
      <c r="F328" s="116">
        <v>108729</v>
      </c>
      <c r="G328" s="36">
        <f t="shared" si="24"/>
        <v>108729</v>
      </c>
      <c r="H328" s="124"/>
      <c r="I328" s="32"/>
      <c r="J328" s="33"/>
      <c r="M328" s="172">
        <v>103293</v>
      </c>
      <c r="N328" s="171">
        <f t="shared" si="29"/>
        <v>103293</v>
      </c>
      <c r="O328" s="240" t="str">
        <f t="shared" si="28"/>
        <v>OK</v>
      </c>
      <c r="P328" s="106"/>
      <c r="Q328" s="236" t="s">
        <v>561</v>
      </c>
      <c r="R328" s="223" t="s">
        <v>562</v>
      </c>
      <c r="S328" s="196" t="s">
        <v>3</v>
      </c>
      <c r="T328" s="195">
        <v>1</v>
      </c>
      <c r="V328" s="230" t="str">
        <f t="shared" si="25"/>
        <v>OK</v>
      </c>
      <c r="W328" s="230" t="str">
        <f t="shared" si="26"/>
        <v>OK</v>
      </c>
      <c r="X328" s="230" t="str">
        <f t="shared" si="27"/>
        <v>OK</v>
      </c>
    </row>
    <row r="329" spans="2:24" ht="25.5" x14ac:dyDescent="0.2">
      <c r="B329" s="122" t="s">
        <v>563</v>
      </c>
      <c r="C329" s="123" t="s">
        <v>564</v>
      </c>
      <c r="D329" s="37" t="s">
        <v>3</v>
      </c>
      <c r="E329" s="90">
        <v>2</v>
      </c>
      <c r="F329" s="116">
        <v>119432</v>
      </c>
      <c r="G329" s="36">
        <f t="shared" si="24"/>
        <v>238864</v>
      </c>
      <c r="H329" s="124"/>
      <c r="I329" s="32"/>
      <c r="J329" s="33"/>
      <c r="M329" s="172">
        <v>113460</v>
      </c>
      <c r="N329" s="171">
        <f t="shared" si="29"/>
        <v>226920</v>
      </c>
      <c r="O329" s="240" t="str">
        <f t="shared" si="28"/>
        <v>OK</v>
      </c>
      <c r="P329" s="106"/>
      <c r="Q329" s="236" t="s">
        <v>563</v>
      </c>
      <c r="R329" s="223" t="s">
        <v>564</v>
      </c>
      <c r="S329" s="196" t="s">
        <v>3</v>
      </c>
      <c r="T329" s="195">
        <v>2</v>
      </c>
      <c r="V329" s="230" t="str">
        <f t="shared" si="25"/>
        <v>OK</v>
      </c>
      <c r="W329" s="230" t="str">
        <f t="shared" si="26"/>
        <v>OK</v>
      </c>
      <c r="X329" s="230" t="str">
        <f t="shared" si="27"/>
        <v>OK</v>
      </c>
    </row>
    <row r="330" spans="2:24" ht="25.5" x14ac:dyDescent="0.2">
      <c r="B330" s="122" t="s">
        <v>565</v>
      </c>
      <c r="C330" s="123" t="s">
        <v>566</v>
      </c>
      <c r="D330" s="37" t="s">
        <v>3</v>
      </c>
      <c r="E330" s="90">
        <v>2</v>
      </c>
      <c r="F330" s="116">
        <v>131770</v>
      </c>
      <c r="G330" s="36">
        <f t="shared" ref="G330:G393" si="30">+ROUND(F330*E330,0)</f>
        <v>263540</v>
      </c>
      <c r="H330" s="124"/>
      <c r="I330" s="32"/>
      <c r="J330" s="33"/>
      <c r="M330" s="239">
        <v>125182</v>
      </c>
      <c r="N330" s="171">
        <f t="shared" si="29"/>
        <v>250364</v>
      </c>
      <c r="O330" s="240" t="str">
        <f t="shared" si="28"/>
        <v>OK</v>
      </c>
      <c r="P330" s="106"/>
      <c r="Q330" s="236" t="s">
        <v>565</v>
      </c>
      <c r="R330" s="223" t="s">
        <v>566</v>
      </c>
      <c r="S330" s="196" t="s">
        <v>3</v>
      </c>
      <c r="T330" s="195">
        <v>2</v>
      </c>
      <c r="V330" s="230" t="str">
        <f t="shared" si="25"/>
        <v>OK</v>
      </c>
      <c r="W330" s="230" t="str">
        <f t="shared" si="26"/>
        <v>OK</v>
      </c>
      <c r="X330" s="230" t="str">
        <f t="shared" si="27"/>
        <v>OK</v>
      </c>
    </row>
    <row r="331" spans="2:24" ht="38.25" x14ac:dyDescent="0.2">
      <c r="B331" s="122" t="s">
        <v>567</v>
      </c>
      <c r="C331" s="123" t="s">
        <v>568</v>
      </c>
      <c r="D331" s="37" t="s">
        <v>3</v>
      </c>
      <c r="E331" s="90">
        <v>118</v>
      </c>
      <c r="F331" s="116">
        <v>197524</v>
      </c>
      <c r="G331" s="36">
        <f t="shared" si="30"/>
        <v>23307832</v>
      </c>
      <c r="H331" s="124"/>
      <c r="I331" s="32"/>
      <c r="J331" s="33"/>
      <c r="M331" s="239">
        <v>187648</v>
      </c>
      <c r="N331" s="171">
        <f t="shared" si="29"/>
        <v>22142464</v>
      </c>
      <c r="O331" s="240" t="str">
        <f t="shared" si="28"/>
        <v>OK</v>
      </c>
      <c r="P331" s="106"/>
      <c r="Q331" s="236" t="s">
        <v>567</v>
      </c>
      <c r="R331" s="223" t="s">
        <v>568</v>
      </c>
      <c r="S331" s="196" t="s">
        <v>3</v>
      </c>
      <c r="T331" s="195">
        <v>118</v>
      </c>
      <c r="V331" s="230" t="str">
        <f t="shared" si="25"/>
        <v>OK</v>
      </c>
      <c r="W331" s="230" t="str">
        <f t="shared" si="26"/>
        <v>OK</v>
      </c>
      <c r="X331" s="230" t="str">
        <f t="shared" si="27"/>
        <v>OK</v>
      </c>
    </row>
    <row r="332" spans="2:24" ht="38.25" x14ac:dyDescent="0.2">
      <c r="B332" s="122" t="s">
        <v>569</v>
      </c>
      <c r="C332" s="123" t="s">
        <v>570</v>
      </c>
      <c r="D332" s="37" t="s">
        <v>3</v>
      </c>
      <c r="E332" s="90">
        <v>1</v>
      </c>
      <c r="F332" s="116">
        <v>203901</v>
      </c>
      <c r="G332" s="36">
        <f t="shared" si="30"/>
        <v>203901</v>
      </c>
      <c r="H332" s="124"/>
      <c r="I332" s="32"/>
      <c r="J332" s="33"/>
      <c r="M332" s="239">
        <v>193706</v>
      </c>
      <c r="N332" s="171">
        <f t="shared" si="29"/>
        <v>193706</v>
      </c>
      <c r="O332" s="240" t="str">
        <f t="shared" si="28"/>
        <v>OK</v>
      </c>
      <c r="P332" s="106"/>
      <c r="Q332" s="236" t="s">
        <v>569</v>
      </c>
      <c r="R332" s="223" t="s">
        <v>570</v>
      </c>
      <c r="S332" s="196" t="s">
        <v>3</v>
      </c>
      <c r="T332" s="195">
        <v>1</v>
      </c>
      <c r="V332" s="230" t="str">
        <f t="shared" si="25"/>
        <v>OK</v>
      </c>
      <c r="W332" s="230" t="str">
        <f t="shared" si="26"/>
        <v>OK</v>
      </c>
      <c r="X332" s="230" t="str">
        <f t="shared" si="27"/>
        <v>OK</v>
      </c>
    </row>
    <row r="333" spans="2:24" ht="38.25" x14ac:dyDescent="0.2">
      <c r="B333" s="122" t="s">
        <v>571</v>
      </c>
      <c r="C333" s="123" t="s">
        <v>572</v>
      </c>
      <c r="D333" s="37" t="s">
        <v>3</v>
      </c>
      <c r="E333" s="90">
        <v>1</v>
      </c>
      <c r="F333" s="116">
        <v>203901</v>
      </c>
      <c r="G333" s="36">
        <f t="shared" si="30"/>
        <v>203901</v>
      </c>
      <c r="H333" s="124"/>
      <c r="I333" s="32"/>
      <c r="J333" s="33"/>
      <c r="M333" s="172">
        <v>193706</v>
      </c>
      <c r="N333" s="171">
        <f t="shared" si="29"/>
        <v>193706</v>
      </c>
      <c r="O333" s="240" t="str">
        <f t="shared" si="28"/>
        <v>OK</v>
      </c>
      <c r="P333" s="106"/>
      <c r="Q333" s="236" t="s">
        <v>571</v>
      </c>
      <c r="R333" s="223" t="s">
        <v>572</v>
      </c>
      <c r="S333" s="196" t="s">
        <v>3</v>
      </c>
      <c r="T333" s="195">
        <v>1</v>
      </c>
      <c r="V333" s="230" t="str">
        <f t="shared" si="25"/>
        <v>OK</v>
      </c>
      <c r="W333" s="230" t="str">
        <f t="shared" si="26"/>
        <v>OK</v>
      </c>
      <c r="X333" s="230" t="str">
        <f t="shared" si="27"/>
        <v>OK</v>
      </c>
    </row>
    <row r="334" spans="2:24" ht="38.25" x14ac:dyDescent="0.2">
      <c r="B334" s="122" t="s">
        <v>573</v>
      </c>
      <c r="C334" s="123" t="s">
        <v>574</v>
      </c>
      <c r="D334" s="37" t="s">
        <v>3</v>
      </c>
      <c r="E334" s="90">
        <v>1</v>
      </c>
      <c r="F334" s="116">
        <v>108729</v>
      </c>
      <c r="G334" s="36">
        <f t="shared" si="30"/>
        <v>108729</v>
      </c>
      <c r="H334" s="124"/>
      <c r="I334" s="32"/>
      <c r="J334" s="33"/>
      <c r="M334" s="172">
        <v>103293</v>
      </c>
      <c r="N334" s="171">
        <f t="shared" si="29"/>
        <v>103293</v>
      </c>
      <c r="O334" s="240" t="str">
        <f t="shared" si="28"/>
        <v>OK</v>
      </c>
      <c r="P334" s="106"/>
      <c r="Q334" s="236" t="s">
        <v>573</v>
      </c>
      <c r="R334" s="223" t="s">
        <v>574</v>
      </c>
      <c r="S334" s="196" t="s">
        <v>3</v>
      </c>
      <c r="T334" s="195">
        <v>1</v>
      </c>
      <c r="V334" s="230" t="str">
        <f t="shared" ref="V334:V397" si="31">IF(R334=C334,"OK","ERROR")</f>
        <v>OK</v>
      </c>
      <c r="W334" s="230" t="str">
        <f t="shared" ref="W334:W397" si="32">IF(S334=D334,"OK","ERROR")</f>
        <v>OK</v>
      </c>
      <c r="X334" s="230" t="str">
        <f t="shared" ref="X334:X397" si="33">IF(T334=E334,"OK","ERROR")</f>
        <v>OK</v>
      </c>
    </row>
    <row r="335" spans="2:24" ht="38.25" x14ac:dyDescent="0.2">
      <c r="B335" s="122" t="s">
        <v>575</v>
      </c>
      <c r="C335" s="123" t="s">
        <v>576</v>
      </c>
      <c r="D335" s="37" t="s">
        <v>3</v>
      </c>
      <c r="E335" s="90">
        <v>1</v>
      </c>
      <c r="F335" s="116">
        <v>119432</v>
      </c>
      <c r="G335" s="36">
        <f t="shared" si="30"/>
        <v>119432</v>
      </c>
      <c r="H335" s="124"/>
      <c r="I335" s="32"/>
      <c r="J335" s="33"/>
      <c r="M335" s="172">
        <v>113460</v>
      </c>
      <c r="N335" s="171">
        <f t="shared" si="29"/>
        <v>113460</v>
      </c>
      <c r="O335" s="240" t="str">
        <f t="shared" ref="O335:O398" si="34">IF(AND(M335&gt;=$F335*0.9,M335&lt;=$F335),"OK","ERROR Vr")</f>
        <v>OK</v>
      </c>
      <c r="P335" s="106"/>
      <c r="Q335" s="236" t="s">
        <v>575</v>
      </c>
      <c r="R335" s="223" t="s">
        <v>576</v>
      </c>
      <c r="S335" s="196" t="s">
        <v>3</v>
      </c>
      <c r="T335" s="195">
        <v>1</v>
      </c>
      <c r="V335" s="230" t="str">
        <f t="shared" si="31"/>
        <v>OK</v>
      </c>
      <c r="W335" s="230" t="str">
        <f t="shared" si="32"/>
        <v>OK</v>
      </c>
      <c r="X335" s="230" t="str">
        <f t="shared" si="33"/>
        <v>OK</v>
      </c>
    </row>
    <row r="336" spans="2:24" ht="38.25" x14ac:dyDescent="0.2">
      <c r="B336" s="122" t="s">
        <v>577</v>
      </c>
      <c r="C336" s="123" t="s">
        <v>578</v>
      </c>
      <c r="D336" s="37" t="s">
        <v>3</v>
      </c>
      <c r="E336" s="90">
        <v>1</v>
      </c>
      <c r="F336" s="116">
        <v>108729</v>
      </c>
      <c r="G336" s="36">
        <f t="shared" si="30"/>
        <v>108729</v>
      </c>
      <c r="H336" s="124"/>
      <c r="I336" s="32"/>
      <c r="J336" s="33"/>
      <c r="M336" s="172">
        <v>103293</v>
      </c>
      <c r="N336" s="171">
        <f t="shared" ref="N336:N399" si="35">ROUND($E336*M336,0)</f>
        <v>103293</v>
      </c>
      <c r="O336" s="240" t="str">
        <f t="shared" si="34"/>
        <v>OK</v>
      </c>
      <c r="P336" s="106"/>
      <c r="Q336" s="236" t="s">
        <v>577</v>
      </c>
      <c r="R336" s="223" t="s">
        <v>578</v>
      </c>
      <c r="S336" s="196" t="s">
        <v>3</v>
      </c>
      <c r="T336" s="195">
        <v>1</v>
      </c>
      <c r="V336" s="230" t="str">
        <f t="shared" si="31"/>
        <v>OK</v>
      </c>
      <c r="W336" s="230" t="str">
        <f t="shared" si="32"/>
        <v>OK</v>
      </c>
      <c r="X336" s="230" t="str">
        <f t="shared" si="33"/>
        <v>OK</v>
      </c>
    </row>
    <row r="337" spans="2:24" ht="38.25" x14ac:dyDescent="0.2">
      <c r="B337" s="122" t="s">
        <v>579</v>
      </c>
      <c r="C337" s="123" t="s">
        <v>580</v>
      </c>
      <c r="D337" s="37" t="s">
        <v>3</v>
      </c>
      <c r="E337" s="90">
        <v>1</v>
      </c>
      <c r="F337" s="116">
        <v>108729</v>
      </c>
      <c r="G337" s="36">
        <f t="shared" si="30"/>
        <v>108729</v>
      </c>
      <c r="H337" s="124"/>
      <c r="I337" s="32"/>
      <c r="J337" s="33"/>
      <c r="M337" s="172">
        <v>103293</v>
      </c>
      <c r="N337" s="171">
        <f t="shared" si="35"/>
        <v>103293</v>
      </c>
      <c r="O337" s="240" t="str">
        <f t="shared" si="34"/>
        <v>OK</v>
      </c>
      <c r="P337" s="106"/>
      <c r="Q337" s="236" t="s">
        <v>579</v>
      </c>
      <c r="R337" s="223" t="s">
        <v>580</v>
      </c>
      <c r="S337" s="196" t="s">
        <v>3</v>
      </c>
      <c r="T337" s="195">
        <v>1</v>
      </c>
      <c r="V337" s="230" t="str">
        <f t="shared" si="31"/>
        <v>OK</v>
      </c>
      <c r="W337" s="230" t="str">
        <f t="shared" si="32"/>
        <v>OK</v>
      </c>
      <c r="X337" s="230" t="str">
        <f t="shared" si="33"/>
        <v>OK</v>
      </c>
    </row>
    <row r="338" spans="2:24" ht="25.5" x14ac:dyDescent="0.2">
      <c r="B338" s="122" t="s">
        <v>581</v>
      </c>
      <c r="C338" s="123" t="s">
        <v>582</v>
      </c>
      <c r="D338" s="37" t="s">
        <v>3</v>
      </c>
      <c r="E338" s="90">
        <v>1</v>
      </c>
      <c r="F338" s="116">
        <v>113370</v>
      </c>
      <c r="G338" s="36">
        <f t="shared" si="30"/>
        <v>113370</v>
      </c>
      <c r="H338" s="124"/>
      <c r="I338" s="32"/>
      <c r="J338" s="33"/>
      <c r="M338" s="172">
        <v>107702</v>
      </c>
      <c r="N338" s="171">
        <f t="shared" si="35"/>
        <v>107702</v>
      </c>
      <c r="O338" s="240" t="str">
        <f t="shared" si="34"/>
        <v>OK</v>
      </c>
      <c r="P338" s="106"/>
      <c r="Q338" s="236" t="s">
        <v>581</v>
      </c>
      <c r="R338" s="223" t="s">
        <v>582</v>
      </c>
      <c r="S338" s="196" t="s">
        <v>3</v>
      </c>
      <c r="T338" s="195">
        <v>1</v>
      </c>
      <c r="V338" s="230" t="str">
        <f t="shared" si="31"/>
        <v>OK</v>
      </c>
      <c r="W338" s="230" t="str">
        <f t="shared" si="32"/>
        <v>OK</v>
      </c>
      <c r="X338" s="230" t="str">
        <f t="shared" si="33"/>
        <v>OK</v>
      </c>
    </row>
    <row r="339" spans="2:24" ht="38.25" x14ac:dyDescent="0.2">
      <c r="B339" s="122" t="s">
        <v>583</v>
      </c>
      <c r="C339" s="123" t="s">
        <v>584</v>
      </c>
      <c r="D339" s="37" t="s">
        <v>3</v>
      </c>
      <c r="E339" s="90">
        <v>1</v>
      </c>
      <c r="F339" s="116">
        <v>105722</v>
      </c>
      <c r="G339" s="36">
        <f t="shared" si="30"/>
        <v>105722</v>
      </c>
      <c r="H339" s="124"/>
      <c r="I339" s="32"/>
      <c r="J339" s="33"/>
      <c r="M339" s="172">
        <v>100436</v>
      </c>
      <c r="N339" s="171">
        <f t="shared" si="35"/>
        <v>100436</v>
      </c>
      <c r="O339" s="240" t="str">
        <f t="shared" si="34"/>
        <v>OK</v>
      </c>
      <c r="P339" s="106"/>
      <c r="Q339" s="236" t="s">
        <v>583</v>
      </c>
      <c r="R339" s="223" t="s">
        <v>584</v>
      </c>
      <c r="S339" s="196" t="s">
        <v>3</v>
      </c>
      <c r="T339" s="195">
        <v>1</v>
      </c>
      <c r="V339" s="230" t="str">
        <f t="shared" si="31"/>
        <v>OK</v>
      </c>
      <c r="W339" s="230" t="str">
        <f t="shared" si="32"/>
        <v>OK</v>
      </c>
      <c r="X339" s="230" t="str">
        <f t="shared" si="33"/>
        <v>OK</v>
      </c>
    </row>
    <row r="340" spans="2:24" ht="38.25" x14ac:dyDescent="0.2">
      <c r="B340" s="122" t="s">
        <v>585</v>
      </c>
      <c r="C340" s="123" t="s">
        <v>586</v>
      </c>
      <c r="D340" s="37" t="s">
        <v>3</v>
      </c>
      <c r="E340" s="90">
        <v>5</v>
      </c>
      <c r="F340" s="116">
        <v>229879</v>
      </c>
      <c r="G340" s="36">
        <f t="shared" si="30"/>
        <v>1149395</v>
      </c>
      <c r="H340" s="124"/>
      <c r="I340" s="32"/>
      <c r="J340" s="33"/>
      <c r="M340" s="172">
        <v>218385</v>
      </c>
      <c r="N340" s="171">
        <f t="shared" si="35"/>
        <v>1091925</v>
      </c>
      <c r="O340" s="240" t="str">
        <f t="shared" si="34"/>
        <v>OK</v>
      </c>
      <c r="P340" s="106"/>
      <c r="Q340" s="236" t="s">
        <v>585</v>
      </c>
      <c r="R340" s="223" t="s">
        <v>586</v>
      </c>
      <c r="S340" s="196" t="s">
        <v>3</v>
      </c>
      <c r="T340" s="195">
        <v>5</v>
      </c>
      <c r="V340" s="230" t="str">
        <f t="shared" si="31"/>
        <v>OK</v>
      </c>
      <c r="W340" s="230" t="str">
        <f t="shared" si="32"/>
        <v>OK</v>
      </c>
      <c r="X340" s="230" t="str">
        <f t="shared" si="33"/>
        <v>OK</v>
      </c>
    </row>
    <row r="341" spans="2:24" ht="114.75" x14ac:dyDescent="0.2">
      <c r="B341" s="122" t="s">
        <v>587</v>
      </c>
      <c r="C341" s="123" t="s">
        <v>588</v>
      </c>
      <c r="D341" s="37" t="s">
        <v>3</v>
      </c>
      <c r="E341" s="90">
        <v>1</v>
      </c>
      <c r="F341" s="116">
        <v>171630</v>
      </c>
      <c r="G341" s="36">
        <f t="shared" si="30"/>
        <v>171630</v>
      </c>
      <c r="H341" s="124"/>
      <c r="I341" s="32"/>
      <c r="J341" s="33"/>
      <c r="M341" s="172">
        <v>163049</v>
      </c>
      <c r="N341" s="171">
        <f t="shared" si="35"/>
        <v>163049</v>
      </c>
      <c r="O341" s="240" t="str">
        <f t="shared" si="34"/>
        <v>OK</v>
      </c>
      <c r="P341" s="106"/>
      <c r="Q341" s="236" t="s">
        <v>587</v>
      </c>
      <c r="R341" s="223" t="s">
        <v>588</v>
      </c>
      <c r="S341" s="196" t="s">
        <v>3</v>
      </c>
      <c r="T341" s="195">
        <v>1</v>
      </c>
      <c r="V341" s="230" t="str">
        <f t="shared" si="31"/>
        <v>OK</v>
      </c>
      <c r="W341" s="230" t="str">
        <f t="shared" si="32"/>
        <v>OK</v>
      </c>
      <c r="X341" s="230" t="str">
        <f t="shared" si="33"/>
        <v>OK</v>
      </c>
    </row>
    <row r="342" spans="2:24" ht="102" x14ac:dyDescent="0.2">
      <c r="B342" s="122" t="s">
        <v>589</v>
      </c>
      <c r="C342" s="123" t="s">
        <v>590</v>
      </c>
      <c r="D342" s="37" t="s">
        <v>3</v>
      </c>
      <c r="E342" s="90">
        <v>1</v>
      </c>
      <c r="F342" s="116">
        <v>152306</v>
      </c>
      <c r="G342" s="36">
        <f t="shared" si="30"/>
        <v>152306</v>
      </c>
      <c r="H342" s="124"/>
      <c r="I342" s="32"/>
      <c r="J342" s="33"/>
      <c r="M342" s="172">
        <v>144691</v>
      </c>
      <c r="N342" s="171">
        <f t="shared" si="35"/>
        <v>144691</v>
      </c>
      <c r="O342" s="240" t="str">
        <f t="shared" si="34"/>
        <v>OK</v>
      </c>
      <c r="P342" s="106"/>
      <c r="Q342" s="236" t="s">
        <v>589</v>
      </c>
      <c r="R342" s="223" t="s">
        <v>590</v>
      </c>
      <c r="S342" s="196" t="s">
        <v>3</v>
      </c>
      <c r="T342" s="195">
        <v>1</v>
      </c>
      <c r="V342" s="230" t="str">
        <f t="shared" si="31"/>
        <v>OK</v>
      </c>
      <c r="W342" s="230" t="str">
        <f t="shared" si="32"/>
        <v>OK</v>
      </c>
      <c r="X342" s="230" t="str">
        <f t="shared" si="33"/>
        <v>OK</v>
      </c>
    </row>
    <row r="343" spans="2:24" ht="102" x14ac:dyDescent="0.2">
      <c r="B343" s="122" t="s">
        <v>591</v>
      </c>
      <c r="C343" s="123" t="s">
        <v>592</v>
      </c>
      <c r="D343" s="37" t="s">
        <v>3</v>
      </c>
      <c r="E343" s="90">
        <v>1</v>
      </c>
      <c r="F343" s="116">
        <v>152306</v>
      </c>
      <c r="G343" s="36">
        <f t="shared" si="30"/>
        <v>152306</v>
      </c>
      <c r="H343" s="124"/>
      <c r="I343" s="32"/>
      <c r="J343" s="33"/>
      <c r="M343" s="172">
        <v>144691</v>
      </c>
      <c r="N343" s="171">
        <f t="shared" si="35"/>
        <v>144691</v>
      </c>
      <c r="O343" s="240" t="str">
        <f t="shared" si="34"/>
        <v>OK</v>
      </c>
      <c r="P343" s="106"/>
      <c r="Q343" s="236" t="s">
        <v>591</v>
      </c>
      <c r="R343" s="223" t="s">
        <v>592</v>
      </c>
      <c r="S343" s="196" t="s">
        <v>3</v>
      </c>
      <c r="T343" s="195">
        <v>1</v>
      </c>
      <c r="V343" s="230" t="str">
        <f t="shared" si="31"/>
        <v>OK</v>
      </c>
      <c r="W343" s="230" t="str">
        <f t="shared" si="32"/>
        <v>OK</v>
      </c>
      <c r="X343" s="230" t="str">
        <f t="shared" si="33"/>
        <v>OK</v>
      </c>
    </row>
    <row r="344" spans="2:24" ht="102" x14ac:dyDescent="0.2">
      <c r="B344" s="122" t="s">
        <v>593</v>
      </c>
      <c r="C344" s="123" t="s">
        <v>594</v>
      </c>
      <c r="D344" s="37" t="s">
        <v>3</v>
      </c>
      <c r="E344" s="90">
        <v>144</v>
      </c>
      <c r="F344" s="116">
        <v>152306</v>
      </c>
      <c r="G344" s="36">
        <f t="shared" si="30"/>
        <v>21932064</v>
      </c>
      <c r="H344" s="124"/>
      <c r="I344" s="32"/>
      <c r="J344" s="33"/>
      <c r="M344" s="172">
        <v>144691</v>
      </c>
      <c r="N344" s="171">
        <f t="shared" si="35"/>
        <v>20835504</v>
      </c>
      <c r="O344" s="240" t="str">
        <f t="shared" si="34"/>
        <v>OK</v>
      </c>
      <c r="P344" s="106"/>
      <c r="Q344" s="236" t="s">
        <v>593</v>
      </c>
      <c r="R344" s="223" t="s">
        <v>594</v>
      </c>
      <c r="S344" s="196" t="s">
        <v>3</v>
      </c>
      <c r="T344" s="195">
        <v>144</v>
      </c>
      <c r="V344" s="230" t="str">
        <f t="shared" si="31"/>
        <v>OK</v>
      </c>
      <c r="W344" s="230" t="str">
        <f t="shared" si="32"/>
        <v>OK</v>
      </c>
      <c r="X344" s="230" t="str">
        <f t="shared" si="33"/>
        <v>OK</v>
      </c>
    </row>
    <row r="345" spans="2:24" ht="114.75" x14ac:dyDescent="0.2">
      <c r="B345" s="122" t="s">
        <v>595</v>
      </c>
      <c r="C345" s="123" t="s">
        <v>596</v>
      </c>
      <c r="D345" s="37" t="s">
        <v>3</v>
      </c>
      <c r="E345" s="90">
        <v>24</v>
      </c>
      <c r="F345" s="116">
        <v>108729</v>
      </c>
      <c r="G345" s="36">
        <f t="shared" si="30"/>
        <v>2609496</v>
      </c>
      <c r="H345" s="124"/>
      <c r="I345" s="32"/>
      <c r="J345" s="33"/>
      <c r="M345" s="172">
        <v>103293</v>
      </c>
      <c r="N345" s="171">
        <f t="shared" si="35"/>
        <v>2479032</v>
      </c>
      <c r="O345" s="240" t="str">
        <f t="shared" si="34"/>
        <v>OK</v>
      </c>
      <c r="P345" s="106"/>
      <c r="Q345" s="236" t="s">
        <v>595</v>
      </c>
      <c r="R345" s="223" t="s">
        <v>596</v>
      </c>
      <c r="S345" s="196" t="s">
        <v>3</v>
      </c>
      <c r="T345" s="195">
        <v>24</v>
      </c>
      <c r="V345" s="230" t="str">
        <f t="shared" si="31"/>
        <v>OK</v>
      </c>
      <c r="W345" s="230" t="str">
        <f t="shared" si="32"/>
        <v>OK</v>
      </c>
      <c r="X345" s="230" t="str">
        <f t="shared" si="33"/>
        <v>OK</v>
      </c>
    </row>
    <row r="346" spans="2:24" ht="114.75" x14ac:dyDescent="0.2">
      <c r="B346" s="122" t="s">
        <v>597</v>
      </c>
      <c r="C346" s="123" t="s">
        <v>598</v>
      </c>
      <c r="D346" s="37" t="s">
        <v>3</v>
      </c>
      <c r="E346" s="90">
        <v>17</v>
      </c>
      <c r="F346" s="116">
        <v>108729</v>
      </c>
      <c r="G346" s="36">
        <f t="shared" si="30"/>
        <v>1848393</v>
      </c>
      <c r="H346" s="124"/>
      <c r="I346" s="32"/>
      <c r="J346" s="33"/>
      <c r="M346" s="172">
        <v>103293</v>
      </c>
      <c r="N346" s="171">
        <f t="shared" si="35"/>
        <v>1755981</v>
      </c>
      <c r="O346" s="240" t="str">
        <f t="shared" si="34"/>
        <v>OK</v>
      </c>
      <c r="P346" s="106"/>
      <c r="Q346" s="236" t="s">
        <v>597</v>
      </c>
      <c r="R346" s="223" t="s">
        <v>598</v>
      </c>
      <c r="S346" s="196" t="s">
        <v>3</v>
      </c>
      <c r="T346" s="195">
        <v>17</v>
      </c>
      <c r="V346" s="230" t="str">
        <f t="shared" si="31"/>
        <v>OK</v>
      </c>
      <c r="W346" s="230" t="str">
        <f t="shared" si="32"/>
        <v>OK</v>
      </c>
      <c r="X346" s="230" t="str">
        <f t="shared" si="33"/>
        <v>OK</v>
      </c>
    </row>
    <row r="347" spans="2:24" ht="127.5" x14ac:dyDescent="0.2">
      <c r="B347" s="122" t="s">
        <v>599</v>
      </c>
      <c r="C347" s="123" t="s">
        <v>600</v>
      </c>
      <c r="D347" s="37" t="s">
        <v>3</v>
      </c>
      <c r="E347" s="90">
        <v>1</v>
      </c>
      <c r="F347" s="116">
        <v>108729</v>
      </c>
      <c r="G347" s="36">
        <f t="shared" si="30"/>
        <v>108729</v>
      </c>
      <c r="H347" s="124"/>
      <c r="I347" s="32"/>
      <c r="J347" s="33"/>
      <c r="M347" s="172">
        <v>103293</v>
      </c>
      <c r="N347" s="171">
        <f t="shared" si="35"/>
        <v>103293</v>
      </c>
      <c r="O347" s="240" t="str">
        <f t="shared" si="34"/>
        <v>OK</v>
      </c>
      <c r="P347" s="106"/>
      <c r="Q347" s="236" t="s">
        <v>599</v>
      </c>
      <c r="R347" s="223" t="s">
        <v>600</v>
      </c>
      <c r="S347" s="196" t="s">
        <v>3</v>
      </c>
      <c r="T347" s="195">
        <v>1</v>
      </c>
      <c r="V347" s="230" t="str">
        <f t="shared" si="31"/>
        <v>OK</v>
      </c>
      <c r="W347" s="230" t="str">
        <f t="shared" si="32"/>
        <v>OK</v>
      </c>
      <c r="X347" s="230" t="str">
        <f t="shared" si="33"/>
        <v>OK</v>
      </c>
    </row>
    <row r="348" spans="2:24" ht="114.75" x14ac:dyDescent="0.2">
      <c r="B348" s="122" t="s">
        <v>601</v>
      </c>
      <c r="C348" s="123" t="s">
        <v>602</v>
      </c>
      <c r="D348" s="37" t="s">
        <v>3</v>
      </c>
      <c r="E348" s="90">
        <v>12</v>
      </c>
      <c r="F348" s="116">
        <v>108729</v>
      </c>
      <c r="G348" s="36">
        <f t="shared" si="30"/>
        <v>1304748</v>
      </c>
      <c r="H348" s="124"/>
      <c r="I348" s="32"/>
      <c r="J348" s="33"/>
      <c r="M348" s="172">
        <v>103293</v>
      </c>
      <c r="N348" s="171">
        <f t="shared" si="35"/>
        <v>1239516</v>
      </c>
      <c r="O348" s="240" t="str">
        <f t="shared" si="34"/>
        <v>OK</v>
      </c>
      <c r="P348" s="106"/>
      <c r="Q348" s="236" t="s">
        <v>601</v>
      </c>
      <c r="R348" s="223" t="s">
        <v>602</v>
      </c>
      <c r="S348" s="196" t="s">
        <v>3</v>
      </c>
      <c r="T348" s="195">
        <v>12</v>
      </c>
      <c r="V348" s="230" t="str">
        <f t="shared" si="31"/>
        <v>OK</v>
      </c>
      <c r="W348" s="230" t="str">
        <f t="shared" si="32"/>
        <v>OK</v>
      </c>
      <c r="X348" s="230" t="str">
        <f t="shared" si="33"/>
        <v>OK</v>
      </c>
    </row>
    <row r="349" spans="2:24" ht="127.5" x14ac:dyDescent="0.2">
      <c r="B349" s="122" t="s">
        <v>603</v>
      </c>
      <c r="C349" s="123" t="s">
        <v>604</v>
      </c>
      <c r="D349" s="37" t="s">
        <v>3</v>
      </c>
      <c r="E349" s="90">
        <v>1</v>
      </c>
      <c r="F349" s="116">
        <v>174695</v>
      </c>
      <c r="G349" s="36">
        <f t="shared" si="30"/>
        <v>174695</v>
      </c>
      <c r="H349" s="124"/>
      <c r="I349" s="32"/>
      <c r="J349" s="33"/>
      <c r="M349" s="172">
        <v>165960</v>
      </c>
      <c r="N349" s="171">
        <f t="shared" si="35"/>
        <v>165960</v>
      </c>
      <c r="O349" s="240" t="str">
        <f t="shared" si="34"/>
        <v>OK</v>
      </c>
      <c r="P349" s="106"/>
      <c r="Q349" s="236" t="s">
        <v>603</v>
      </c>
      <c r="R349" s="223" t="s">
        <v>604</v>
      </c>
      <c r="S349" s="196" t="s">
        <v>3</v>
      </c>
      <c r="T349" s="195">
        <v>1</v>
      </c>
      <c r="V349" s="230" t="str">
        <f t="shared" si="31"/>
        <v>OK</v>
      </c>
      <c r="W349" s="230" t="str">
        <f t="shared" si="32"/>
        <v>OK</v>
      </c>
      <c r="X349" s="230" t="str">
        <f t="shared" si="33"/>
        <v>OK</v>
      </c>
    </row>
    <row r="350" spans="2:24" x14ac:dyDescent="0.2">
      <c r="B350" s="125" t="s">
        <v>605</v>
      </c>
      <c r="C350" s="128" t="s">
        <v>606</v>
      </c>
      <c r="D350" s="129"/>
      <c r="E350" s="90"/>
      <c r="F350" s="116"/>
      <c r="G350" s="36"/>
      <c r="H350" s="130">
        <f>SUM(G351:G377)</f>
        <v>82414809</v>
      </c>
      <c r="I350" s="32"/>
      <c r="J350" s="33"/>
      <c r="M350" s="172">
        <v>0</v>
      </c>
      <c r="N350" s="171">
        <f t="shared" si="35"/>
        <v>0</v>
      </c>
      <c r="O350" s="240" t="str">
        <f t="shared" si="34"/>
        <v>OK</v>
      </c>
      <c r="P350" s="106"/>
      <c r="Q350" s="237" t="s">
        <v>605</v>
      </c>
      <c r="R350" s="224" t="s">
        <v>606</v>
      </c>
      <c r="S350" s="204"/>
      <c r="T350" s="195"/>
      <c r="V350" s="230" t="str">
        <f t="shared" si="31"/>
        <v>OK</v>
      </c>
      <c r="W350" s="230" t="str">
        <f t="shared" si="32"/>
        <v>OK</v>
      </c>
      <c r="X350" s="230" t="str">
        <f t="shared" si="33"/>
        <v>OK</v>
      </c>
    </row>
    <row r="351" spans="2:24" ht="38.25" x14ac:dyDescent="0.2">
      <c r="B351" s="122" t="s">
        <v>607</v>
      </c>
      <c r="C351" s="123" t="s">
        <v>608</v>
      </c>
      <c r="D351" s="127" t="s">
        <v>8</v>
      </c>
      <c r="E351" s="90">
        <v>90</v>
      </c>
      <c r="F351" s="116">
        <v>104206</v>
      </c>
      <c r="G351" s="36">
        <f t="shared" si="30"/>
        <v>9378540</v>
      </c>
      <c r="H351" s="130"/>
      <c r="I351" s="32"/>
      <c r="J351" s="33"/>
      <c r="M351" s="172">
        <v>98996</v>
      </c>
      <c r="N351" s="171">
        <f t="shared" si="35"/>
        <v>8909640</v>
      </c>
      <c r="O351" s="240" t="str">
        <f t="shared" si="34"/>
        <v>OK</v>
      </c>
      <c r="P351" s="106"/>
      <c r="Q351" s="236" t="s">
        <v>607</v>
      </c>
      <c r="R351" s="223" t="s">
        <v>608</v>
      </c>
      <c r="S351" s="204" t="s">
        <v>8</v>
      </c>
      <c r="T351" s="195">
        <v>90</v>
      </c>
      <c r="V351" s="230" t="str">
        <f t="shared" si="31"/>
        <v>OK</v>
      </c>
      <c r="W351" s="230" t="str">
        <f t="shared" si="32"/>
        <v>OK</v>
      </c>
      <c r="X351" s="230" t="str">
        <f t="shared" si="33"/>
        <v>OK</v>
      </c>
    </row>
    <row r="352" spans="2:24" ht="38.25" x14ac:dyDescent="0.2">
      <c r="B352" s="122" t="s">
        <v>609</v>
      </c>
      <c r="C352" s="123" t="s">
        <v>610</v>
      </c>
      <c r="D352" s="37" t="s">
        <v>3</v>
      </c>
      <c r="E352" s="90">
        <v>108</v>
      </c>
      <c r="F352" s="116">
        <v>156945</v>
      </c>
      <c r="G352" s="36">
        <f t="shared" si="30"/>
        <v>16950060</v>
      </c>
      <c r="H352" s="130"/>
      <c r="I352" s="32"/>
      <c r="J352" s="33"/>
      <c r="M352" s="172">
        <v>149098</v>
      </c>
      <c r="N352" s="171">
        <f t="shared" si="35"/>
        <v>16102584</v>
      </c>
      <c r="O352" s="240" t="str">
        <f t="shared" si="34"/>
        <v>OK</v>
      </c>
      <c r="P352" s="106"/>
      <c r="Q352" s="236" t="s">
        <v>609</v>
      </c>
      <c r="R352" s="223" t="s">
        <v>610</v>
      </c>
      <c r="S352" s="196" t="s">
        <v>3</v>
      </c>
      <c r="T352" s="195">
        <v>108</v>
      </c>
      <c r="V352" s="230" t="str">
        <f t="shared" si="31"/>
        <v>OK</v>
      </c>
      <c r="W352" s="230" t="str">
        <f t="shared" si="32"/>
        <v>OK</v>
      </c>
      <c r="X352" s="230" t="str">
        <f t="shared" si="33"/>
        <v>OK</v>
      </c>
    </row>
    <row r="353" spans="2:24" ht="38.25" x14ac:dyDescent="0.2">
      <c r="B353" s="122" t="s">
        <v>611</v>
      </c>
      <c r="C353" s="123" t="s">
        <v>612</v>
      </c>
      <c r="D353" s="37" t="s">
        <v>3</v>
      </c>
      <c r="E353" s="90">
        <v>210</v>
      </c>
      <c r="F353" s="131">
        <v>114216</v>
      </c>
      <c r="G353" s="36">
        <f t="shared" si="30"/>
        <v>23985360</v>
      </c>
      <c r="H353" s="130"/>
      <c r="I353" s="32"/>
      <c r="J353" s="33"/>
      <c r="M353" s="172">
        <v>108505</v>
      </c>
      <c r="N353" s="171">
        <f t="shared" si="35"/>
        <v>22786050</v>
      </c>
      <c r="O353" s="240" t="str">
        <f t="shared" si="34"/>
        <v>OK</v>
      </c>
      <c r="P353" s="106"/>
      <c r="Q353" s="236" t="s">
        <v>611</v>
      </c>
      <c r="R353" s="223" t="s">
        <v>612</v>
      </c>
      <c r="S353" s="196" t="s">
        <v>3</v>
      </c>
      <c r="T353" s="195">
        <v>210</v>
      </c>
      <c r="V353" s="230" t="str">
        <f t="shared" si="31"/>
        <v>OK</v>
      </c>
      <c r="W353" s="230" t="str">
        <f t="shared" si="32"/>
        <v>OK</v>
      </c>
      <c r="X353" s="230" t="str">
        <f t="shared" si="33"/>
        <v>OK</v>
      </c>
    </row>
    <row r="354" spans="2:24" ht="38.25" x14ac:dyDescent="0.2">
      <c r="B354" s="122" t="s">
        <v>613</v>
      </c>
      <c r="C354" s="123" t="s">
        <v>614</v>
      </c>
      <c r="D354" s="37" t="s">
        <v>3</v>
      </c>
      <c r="E354" s="90">
        <v>190</v>
      </c>
      <c r="F354" s="131">
        <v>117685</v>
      </c>
      <c r="G354" s="36">
        <f t="shared" si="30"/>
        <v>22360150</v>
      </c>
      <c r="H354" s="130"/>
      <c r="I354" s="32"/>
      <c r="J354" s="33"/>
      <c r="M354" s="172">
        <v>111801</v>
      </c>
      <c r="N354" s="171">
        <f t="shared" si="35"/>
        <v>21242190</v>
      </c>
      <c r="O354" s="240" t="str">
        <f t="shared" si="34"/>
        <v>OK</v>
      </c>
      <c r="P354" s="106"/>
      <c r="Q354" s="236" t="s">
        <v>613</v>
      </c>
      <c r="R354" s="223" t="s">
        <v>614</v>
      </c>
      <c r="S354" s="196" t="s">
        <v>3</v>
      </c>
      <c r="T354" s="195">
        <v>190</v>
      </c>
      <c r="V354" s="230" t="str">
        <f t="shared" si="31"/>
        <v>OK</v>
      </c>
      <c r="W354" s="230" t="str">
        <f t="shared" si="32"/>
        <v>OK</v>
      </c>
      <c r="X354" s="230" t="str">
        <f t="shared" si="33"/>
        <v>OK</v>
      </c>
    </row>
    <row r="355" spans="2:24" ht="38.25" x14ac:dyDescent="0.2">
      <c r="B355" s="122" t="s">
        <v>615</v>
      </c>
      <c r="C355" s="123" t="s">
        <v>616</v>
      </c>
      <c r="D355" s="37" t="s">
        <v>3</v>
      </c>
      <c r="E355" s="90">
        <v>9</v>
      </c>
      <c r="F355" s="131">
        <v>131567</v>
      </c>
      <c r="G355" s="36">
        <f t="shared" si="30"/>
        <v>1184103</v>
      </c>
      <c r="H355" s="130"/>
      <c r="I355" s="32"/>
      <c r="J355" s="33"/>
      <c r="M355" s="172">
        <v>124989</v>
      </c>
      <c r="N355" s="171">
        <f t="shared" si="35"/>
        <v>1124901</v>
      </c>
      <c r="O355" s="240" t="str">
        <f t="shared" si="34"/>
        <v>OK</v>
      </c>
      <c r="P355" s="106"/>
      <c r="Q355" s="236" t="s">
        <v>615</v>
      </c>
      <c r="R355" s="223" t="s">
        <v>616</v>
      </c>
      <c r="S355" s="196" t="s">
        <v>3</v>
      </c>
      <c r="T355" s="195">
        <v>9</v>
      </c>
      <c r="V355" s="230" t="str">
        <f t="shared" si="31"/>
        <v>OK</v>
      </c>
      <c r="W355" s="230" t="str">
        <f t="shared" si="32"/>
        <v>OK</v>
      </c>
      <c r="X355" s="230" t="str">
        <f t="shared" si="33"/>
        <v>OK</v>
      </c>
    </row>
    <row r="356" spans="2:24" ht="38.25" x14ac:dyDescent="0.2">
      <c r="B356" s="122" t="s">
        <v>617</v>
      </c>
      <c r="C356" s="123" t="s">
        <v>618</v>
      </c>
      <c r="D356" s="37" t="s">
        <v>3</v>
      </c>
      <c r="E356" s="90">
        <v>31</v>
      </c>
      <c r="F356" s="116">
        <v>98992</v>
      </c>
      <c r="G356" s="36">
        <f t="shared" si="30"/>
        <v>3068752</v>
      </c>
      <c r="H356" s="130"/>
      <c r="I356" s="32"/>
      <c r="J356" s="33"/>
      <c r="M356" s="172">
        <v>94042</v>
      </c>
      <c r="N356" s="171">
        <f t="shared" si="35"/>
        <v>2915302</v>
      </c>
      <c r="O356" s="240" t="str">
        <f t="shared" si="34"/>
        <v>OK</v>
      </c>
      <c r="P356" s="106"/>
      <c r="Q356" s="236" t="s">
        <v>617</v>
      </c>
      <c r="R356" s="223" t="s">
        <v>618</v>
      </c>
      <c r="S356" s="196" t="s">
        <v>3</v>
      </c>
      <c r="T356" s="195">
        <v>31</v>
      </c>
      <c r="V356" s="230" t="str">
        <f t="shared" si="31"/>
        <v>OK</v>
      </c>
      <c r="W356" s="230" t="str">
        <f t="shared" si="32"/>
        <v>OK</v>
      </c>
      <c r="X356" s="230" t="str">
        <f t="shared" si="33"/>
        <v>OK</v>
      </c>
    </row>
    <row r="357" spans="2:24" ht="25.5" x14ac:dyDescent="0.2">
      <c r="B357" s="122" t="s">
        <v>619</v>
      </c>
      <c r="C357" s="123" t="s">
        <v>620</v>
      </c>
      <c r="D357" s="127" t="s">
        <v>8</v>
      </c>
      <c r="E357" s="90">
        <v>780</v>
      </c>
      <c r="F357" s="116">
        <v>4594</v>
      </c>
      <c r="G357" s="36">
        <f t="shared" si="30"/>
        <v>3583320</v>
      </c>
      <c r="H357" s="124"/>
      <c r="I357" s="32"/>
      <c r="J357" s="33"/>
      <c r="M357" s="172">
        <v>4364</v>
      </c>
      <c r="N357" s="171">
        <f t="shared" si="35"/>
        <v>3403920</v>
      </c>
      <c r="O357" s="240" t="str">
        <f t="shared" si="34"/>
        <v>OK</v>
      </c>
      <c r="P357" s="106"/>
      <c r="Q357" s="236" t="s">
        <v>619</v>
      </c>
      <c r="R357" s="223" t="s">
        <v>620</v>
      </c>
      <c r="S357" s="204" t="s">
        <v>8</v>
      </c>
      <c r="T357" s="195">
        <v>780</v>
      </c>
      <c r="V357" s="230" t="str">
        <f t="shared" si="31"/>
        <v>OK</v>
      </c>
      <c r="W357" s="230" t="str">
        <f t="shared" si="32"/>
        <v>OK</v>
      </c>
      <c r="X357" s="230" t="str">
        <f t="shared" si="33"/>
        <v>OK</v>
      </c>
    </row>
    <row r="358" spans="2:24" ht="38.25" x14ac:dyDescent="0.2">
      <c r="B358" s="122" t="s">
        <v>621</v>
      </c>
      <c r="C358" s="123" t="s">
        <v>622</v>
      </c>
      <c r="D358" s="37" t="s">
        <v>3</v>
      </c>
      <c r="E358" s="90">
        <v>1</v>
      </c>
      <c r="F358" s="116">
        <v>300344</v>
      </c>
      <c r="G358" s="36">
        <f t="shared" si="30"/>
        <v>300344</v>
      </c>
      <c r="H358" s="124"/>
      <c r="I358" s="32"/>
      <c r="J358" s="33"/>
      <c r="M358" s="172">
        <v>285327</v>
      </c>
      <c r="N358" s="171">
        <f t="shared" si="35"/>
        <v>285327</v>
      </c>
      <c r="O358" s="240" t="str">
        <f t="shared" si="34"/>
        <v>OK</v>
      </c>
      <c r="P358" s="106"/>
      <c r="Q358" s="236" t="s">
        <v>621</v>
      </c>
      <c r="R358" s="223" t="s">
        <v>622</v>
      </c>
      <c r="S358" s="196" t="s">
        <v>3</v>
      </c>
      <c r="T358" s="195">
        <v>1</v>
      </c>
      <c r="V358" s="230" t="str">
        <f t="shared" si="31"/>
        <v>OK</v>
      </c>
      <c r="W358" s="230" t="str">
        <f t="shared" si="32"/>
        <v>OK</v>
      </c>
      <c r="X358" s="230" t="str">
        <f t="shared" si="33"/>
        <v>OK</v>
      </c>
    </row>
    <row r="359" spans="2:24" ht="38.25" x14ac:dyDescent="0.2">
      <c r="B359" s="122" t="s">
        <v>623</v>
      </c>
      <c r="C359" s="123" t="s">
        <v>624</v>
      </c>
      <c r="D359" s="37" t="s">
        <v>3</v>
      </c>
      <c r="E359" s="90">
        <v>2</v>
      </c>
      <c r="F359" s="116">
        <v>272430</v>
      </c>
      <c r="G359" s="36">
        <f t="shared" si="30"/>
        <v>544860</v>
      </c>
      <c r="H359" s="124"/>
      <c r="I359" s="32"/>
      <c r="J359" s="33"/>
      <c r="M359" s="172">
        <v>258809</v>
      </c>
      <c r="N359" s="171">
        <f t="shared" si="35"/>
        <v>517618</v>
      </c>
      <c r="O359" s="240" t="str">
        <f t="shared" si="34"/>
        <v>OK</v>
      </c>
      <c r="P359" s="106"/>
      <c r="Q359" s="236" t="s">
        <v>623</v>
      </c>
      <c r="R359" s="223" t="s">
        <v>624</v>
      </c>
      <c r="S359" s="196" t="s">
        <v>3</v>
      </c>
      <c r="T359" s="195">
        <v>2</v>
      </c>
      <c r="V359" s="230" t="str">
        <f t="shared" si="31"/>
        <v>OK</v>
      </c>
      <c r="W359" s="230" t="str">
        <f t="shared" si="32"/>
        <v>OK</v>
      </c>
      <c r="X359" s="230" t="str">
        <f t="shared" si="33"/>
        <v>OK</v>
      </c>
    </row>
    <row r="360" spans="2:24" ht="38.25" x14ac:dyDescent="0.2">
      <c r="B360" s="122" t="s">
        <v>625</v>
      </c>
      <c r="C360" s="123" t="s">
        <v>626</v>
      </c>
      <c r="D360" s="127" t="s">
        <v>8</v>
      </c>
      <c r="E360" s="90">
        <v>1</v>
      </c>
      <c r="F360" s="116">
        <v>131770</v>
      </c>
      <c r="G360" s="36">
        <f t="shared" si="30"/>
        <v>131770</v>
      </c>
      <c r="H360" s="124"/>
      <c r="I360" s="32"/>
      <c r="J360" s="33"/>
      <c r="M360" s="172">
        <v>125182</v>
      </c>
      <c r="N360" s="171">
        <f t="shared" si="35"/>
        <v>125182</v>
      </c>
      <c r="O360" s="240" t="str">
        <f t="shared" si="34"/>
        <v>OK</v>
      </c>
      <c r="P360" s="106"/>
      <c r="Q360" s="236" t="s">
        <v>625</v>
      </c>
      <c r="R360" s="223" t="s">
        <v>626</v>
      </c>
      <c r="S360" s="204" t="s">
        <v>8</v>
      </c>
      <c r="T360" s="195">
        <v>1</v>
      </c>
      <c r="V360" s="230" t="str">
        <f t="shared" si="31"/>
        <v>OK</v>
      </c>
      <c r="W360" s="230" t="str">
        <f t="shared" si="32"/>
        <v>OK</v>
      </c>
      <c r="X360" s="230" t="str">
        <f t="shared" si="33"/>
        <v>OK</v>
      </c>
    </row>
    <row r="361" spans="2:24" ht="38.25" x14ac:dyDescent="0.2">
      <c r="B361" s="122" t="s">
        <v>627</v>
      </c>
      <c r="C361" s="123" t="s">
        <v>628</v>
      </c>
      <c r="D361" s="127" t="s">
        <v>8</v>
      </c>
      <c r="E361" s="90">
        <v>1</v>
      </c>
      <c r="F361" s="116">
        <v>42538</v>
      </c>
      <c r="G361" s="36">
        <f t="shared" si="30"/>
        <v>42538</v>
      </c>
      <c r="H361" s="124"/>
      <c r="I361" s="32"/>
      <c r="J361" s="33"/>
      <c r="M361" s="172">
        <v>40411</v>
      </c>
      <c r="N361" s="171">
        <f t="shared" si="35"/>
        <v>40411</v>
      </c>
      <c r="O361" s="240" t="str">
        <f t="shared" si="34"/>
        <v>OK</v>
      </c>
      <c r="P361" s="106"/>
      <c r="Q361" s="236" t="s">
        <v>627</v>
      </c>
      <c r="R361" s="223" t="s">
        <v>628</v>
      </c>
      <c r="S361" s="204" t="s">
        <v>8</v>
      </c>
      <c r="T361" s="195">
        <v>1</v>
      </c>
      <c r="V361" s="230" t="str">
        <f t="shared" si="31"/>
        <v>OK</v>
      </c>
      <c r="W361" s="230" t="str">
        <f t="shared" si="32"/>
        <v>OK</v>
      </c>
      <c r="X361" s="230" t="str">
        <f t="shared" si="33"/>
        <v>OK</v>
      </c>
    </row>
    <row r="362" spans="2:24" ht="38.25" x14ac:dyDescent="0.2">
      <c r="B362" s="122" t="s">
        <v>629</v>
      </c>
      <c r="C362" s="123" t="s">
        <v>630</v>
      </c>
      <c r="D362" s="37" t="s">
        <v>3</v>
      </c>
      <c r="E362" s="90">
        <v>10</v>
      </c>
      <c r="F362" s="116">
        <v>46156</v>
      </c>
      <c r="G362" s="36">
        <f t="shared" si="30"/>
        <v>461560</v>
      </c>
      <c r="H362" s="124"/>
      <c r="I362" s="32"/>
      <c r="J362" s="33"/>
      <c r="M362" s="172">
        <v>43848</v>
      </c>
      <c r="N362" s="171">
        <f t="shared" si="35"/>
        <v>438480</v>
      </c>
      <c r="O362" s="240" t="str">
        <f t="shared" si="34"/>
        <v>OK</v>
      </c>
      <c r="P362" s="106"/>
      <c r="Q362" s="236" t="s">
        <v>629</v>
      </c>
      <c r="R362" s="223" t="s">
        <v>630</v>
      </c>
      <c r="S362" s="196" t="s">
        <v>3</v>
      </c>
      <c r="T362" s="195">
        <v>10</v>
      </c>
      <c r="V362" s="230" t="str">
        <f t="shared" si="31"/>
        <v>OK</v>
      </c>
      <c r="W362" s="230" t="str">
        <f t="shared" si="32"/>
        <v>OK</v>
      </c>
      <c r="X362" s="230" t="str">
        <f t="shared" si="33"/>
        <v>OK</v>
      </c>
    </row>
    <row r="363" spans="2:24" ht="38.25" x14ac:dyDescent="0.2">
      <c r="B363" s="122" t="s">
        <v>631</v>
      </c>
      <c r="C363" s="123" t="s">
        <v>632</v>
      </c>
      <c r="D363" s="37" t="s">
        <v>3</v>
      </c>
      <c r="E363" s="90">
        <v>1</v>
      </c>
      <c r="F363" s="116">
        <v>38791</v>
      </c>
      <c r="G363" s="36">
        <f t="shared" si="30"/>
        <v>38791</v>
      </c>
      <c r="H363" s="124"/>
      <c r="I363" s="32"/>
      <c r="J363" s="33"/>
      <c r="M363" s="172">
        <v>36851</v>
      </c>
      <c r="N363" s="171">
        <f t="shared" si="35"/>
        <v>36851</v>
      </c>
      <c r="O363" s="240" t="str">
        <f t="shared" si="34"/>
        <v>OK</v>
      </c>
      <c r="P363" s="106"/>
      <c r="Q363" s="236" t="s">
        <v>631</v>
      </c>
      <c r="R363" s="223" t="s">
        <v>632</v>
      </c>
      <c r="S363" s="196" t="s">
        <v>3</v>
      </c>
      <c r="T363" s="195">
        <v>1</v>
      </c>
      <c r="V363" s="230" t="str">
        <f t="shared" si="31"/>
        <v>OK</v>
      </c>
      <c r="W363" s="230" t="str">
        <f t="shared" si="32"/>
        <v>OK</v>
      </c>
      <c r="X363" s="230" t="str">
        <f t="shared" si="33"/>
        <v>OK</v>
      </c>
    </row>
    <row r="364" spans="2:24" ht="38.25" x14ac:dyDescent="0.2">
      <c r="B364" s="122" t="s">
        <v>633</v>
      </c>
      <c r="C364" s="123" t="s">
        <v>634</v>
      </c>
      <c r="D364" s="127" t="s">
        <v>8</v>
      </c>
      <c r="E364" s="90">
        <v>1</v>
      </c>
      <c r="F364" s="116">
        <v>42538</v>
      </c>
      <c r="G364" s="36">
        <f t="shared" si="30"/>
        <v>42538</v>
      </c>
      <c r="H364" s="124"/>
      <c r="I364" s="32"/>
      <c r="J364" s="33"/>
      <c r="M364" s="172">
        <v>40411</v>
      </c>
      <c r="N364" s="171">
        <f t="shared" si="35"/>
        <v>40411</v>
      </c>
      <c r="O364" s="240" t="str">
        <f t="shared" si="34"/>
        <v>OK</v>
      </c>
      <c r="P364" s="106"/>
      <c r="Q364" s="236" t="s">
        <v>633</v>
      </c>
      <c r="R364" s="223" t="s">
        <v>634</v>
      </c>
      <c r="S364" s="204" t="s">
        <v>8</v>
      </c>
      <c r="T364" s="195">
        <v>1</v>
      </c>
      <c r="V364" s="230" t="str">
        <f t="shared" si="31"/>
        <v>OK</v>
      </c>
      <c r="W364" s="230" t="str">
        <f t="shared" si="32"/>
        <v>OK</v>
      </c>
      <c r="X364" s="230" t="str">
        <f t="shared" si="33"/>
        <v>OK</v>
      </c>
    </row>
    <row r="365" spans="2:24" ht="38.25" x14ac:dyDescent="0.2">
      <c r="B365" s="122" t="s">
        <v>635</v>
      </c>
      <c r="C365" s="123" t="s">
        <v>636</v>
      </c>
      <c r="D365" s="127" t="s">
        <v>8</v>
      </c>
      <c r="E365" s="90">
        <v>1</v>
      </c>
      <c r="F365" s="116">
        <v>35064</v>
      </c>
      <c r="G365" s="36">
        <f t="shared" si="30"/>
        <v>35064</v>
      </c>
      <c r="H365" s="124"/>
      <c r="I365" s="32"/>
      <c r="J365" s="33"/>
      <c r="M365" s="172">
        <v>33311</v>
      </c>
      <c r="N365" s="171">
        <f t="shared" si="35"/>
        <v>33311</v>
      </c>
      <c r="O365" s="240" t="str">
        <f t="shared" si="34"/>
        <v>OK</v>
      </c>
      <c r="P365" s="106"/>
      <c r="Q365" s="236" t="s">
        <v>635</v>
      </c>
      <c r="R365" s="223" t="s">
        <v>636</v>
      </c>
      <c r="S365" s="204" t="s">
        <v>8</v>
      </c>
      <c r="T365" s="195">
        <v>1</v>
      </c>
      <c r="V365" s="230" t="str">
        <f t="shared" si="31"/>
        <v>OK</v>
      </c>
      <c r="W365" s="230" t="str">
        <f t="shared" si="32"/>
        <v>OK</v>
      </c>
      <c r="X365" s="230" t="str">
        <f t="shared" si="33"/>
        <v>OK</v>
      </c>
    </row>
    <row r="366" spans="2:24" ht="38.25" x14ac:dyDescent="0.2">
      <c r="B366" s="122" t="s">
        <v>637</v>
      </c>
      <c r="C366" s="123" t="s">
        <v>638</v>
      </c>
      <c r="D366" s="127" t="s">
        <v>8</v>
      </c>
      <c r="E366" s="90">
        <v>1</v>
      </c>
      <c r="F366" s="116">
        <v>13170</v>
      </c>
      <c r="G366" s="36">
        <f t="shared" si="30"/>
        <v>13170</v>
      </c>
      <c r="H366" s="124"/>
      <c r="I366" s="32"/>
      <c r="J366" s="33"/>
      <c r="M366" s="172">
        <v>12512</v>
      </c>
      <c r="N366" s="171">
        <f t="shared" si="35"/>
        <v>12512</v>
      </c>
      <c r="O366" s="240" t="str">
        <f t="shared" si="34"/>
        <v>OK</v>
      </c>
      <c r="P366" s="106"/>
      <c r="Q366" s="236" t="s">
        <v>637</v>
      </c>
      <c r="R366" s="223" t="s">
        <v>638</v>
      </c>
      <c r="S366" s="204" t="s">
        <v>8</v>
      </c>
      <c r="T366" s="195">
        <v>1</v>
      </c>
      <c r="V366" s="230" t="str">
        <f t="shared" si="31"/>
        <v>OK</v>
      </c>
      <c r="W366" s="230" t="str">
        <f t="shared" si="32"/>
        <v>OK</v>
      </c>
      <c r="X366" s="230" t="str">
        <f t="shared" si="33"/>
        <v>OK</v>
      </c>
    </row>
    <row r="367" spans="2:24" ht="38.25" x14ac:dyDescent="0.2">
      <c r="B367" s="122" t="s">
        <v>639</v>
      </c>
      <c r="C367" s="123" t="s">
        <v>640</v>
      </c>
      <c r="D367" s="127" t="s">
        <v>8</v>
      </c>
      <c r="E367" s="90">
        <v>1</v>
      </c>
      <c r="F367" s="116">
        <v>13302</v>
      </c>
      <c r="G367" s="36">
        <f t="shared" si="30"/>
        <v>13302</v>
      </c>
      <c r="H367" s="124"/>
      <c r="I367" s="32"/>
      <c r="J367" s="33"/>
      <c r="M367" s="172">
        <v>12637</v>
      </c>
      <c r="N367" s="171">
        <f t="shared" si="35"/>
        <v>12637</v>
      </c>
      <c r="O367" s="240" t="str">
        <f t="shared" si="34"/>
        <v>OK</v>
      </c>
      <c r="P367" s="106"/>
      <c r="Q367" s="236" t="s">
        <v>639</v>
      </c>
      <c r="R367" s="223" t="s">
        <v>640</v>
      </c>
      <c r="S367" s="204" t="s">
        <v>8</v>
      </c>
      <c r="T367" s="195">
        <v>1</v>
      </c>
      <c r="V367" s="230" t="str">
        <f t="shared" si="31"/>
        <v>OK</v>
      </c>
      <c r="W367" s="230" t="str">
        <f t="shared" si="32"/>
        <v>OK</v>
      </c>
      <c r="X367" s="230" t="str">
        <f t="shared" si="33"/>
        <v>OK</v>
      </c>
    </row>
    <row r="368" spans="2:24" ht="38.25" x14ac:dyDescent="0.2">
      <c r="B368" s="122" t="s">
        <v>641</v>
      </c>
      <c r="C368" s="123" t="s">
        <v>642</v>
      </c>
      <c r="D368" s="127" t="s">
        <v>8</v>
      </c>
      <c r="E368" s="90">
        <v>1</v>
      </c>
      <c r="F368" s="116">
        <v>27728</v>
      </c>
      <c r="G368" s="36">
        <f t="shared" si="30"/>
        <v>27728</v>
      </c>
      <c r="H368" s="124"/>
      <c r="I368" s="32"/>
      <c r="J368" s="33"/>
      <c r="M368" s="172">
        <v>26342</v>
      </c>
      <c r="N368" s="171">
        <f t="shared" si="35"/>
        <v>26342</v>
      </c>
      <c r="O368" s="240" t="str">
        <f t="shared" si="34"/>
        <v>OK</v>
      </c>
      <c r="P368" s="106"/>
      <c r="Q368" s="236" t="s">
        <v>641</v>
      </c>
      <c r="R368" s="223" t="s">
        <v>642</v>
      </c>
      <c r="S368" s="204" t="s">
        <v>8</v>
      </c>
      <c r="T368" s="195">
        <v>1</v>
      </c>
      <c r="V368" s="230" t="str">
        <f t="shared" si="31"/>
        <v>OK</v>
      </c>
      <c r="W368" s="230" t="str">
        <f t="shared" si="32"/>
        <v>OK</v>
      </c>
      <c r="X368" s="230" t="str">
        <f t="shared" si="33"/>
        <v>OK</v>
      </c>
    </row>
    <row r="369" spans="2:24" ht="38.25" x14ac:dyDescent="0.2">
      <c r="B369" s="122" t="s">
        <v>643</v>
      </c>
      <c r="C369" s="123" t="s">
        <v>644</v>
      </c>
      <c r="D369" s="127" t="s">
        <v>8</v>
      </c>
      <c r="E369" s="90">
        <v>1</v>
      </c>
      <c r="F369" s="116">
        <v>3411</v>
      </c>
      <c r="G369" s="36">
        <f t="shared" si="30"/>
        <v>3411</v>
      </c>
      <c r="H369" s="124"/>
      <c r="I369" s="32"/>
      <c r="J369" s="33"/>
      <c r="M369" s="172">
        <v>3240</v>
      </c>
      <c r="N369" s="171">
        <f t="shared" si="35"/>
        <v>3240</v>
      </c>
      <c r="O369" s="240" t="str">
        <f t="shared" si="34"/>
        <v>OK</v>
      </c>
      <c r="P369" s="106"/>
      <c r="Q369" s="236" t="s">
        <v>643</v>
      </c>
      <c r="R369" s="223" t="s">
        <v>644</v>
      </c>
      <c r="S369" s="204" t="s">
        <v>8</v>
      </c>
      <c r="T369" s="195">
        <v>1</v>
      </c>
      <c r="V369" s="230" t="str">
        <f t="shared" si="31"/>
        <v>OK</v>
      </c>
      <c r="W369" s="230" t="str">
        <f t="shared" si="32"/>
        <v>OK</v>
      </c>
      <c r="X369" s="230" t="str">
        <f t="shared" si="33"/>
        <v>OK</v>
      </c>
    </row>
    <row r="370" spans="2:24" ht="38.25" x14ac:dyDescent="0.2">
      <c r="B370" s="122" t="s">
        <v>645</v>
      </c>
      <c r="C370" s="123" t="s">
        <v>646</v>
      </c>
      <c r="D370" s="127" t="s">
        <v>8</v>
      </c>
      <c r="E370" s="90">
        <v>1</v>
      </c>
      <c r="F370" s="116">
        <v>4594</v>
      </c>
      <c r="G370" s="36">
        <f t="shared" si="30"/>
        <v>4594</v>
      </c>
      <c r="H370" s="124"/>
      <c r="I370" s="32"/>
      <c r="J370" s="33"/>
      <c r="M370" s="172">
        <v>4364</v>
      </c>
      <c r="N370" s="171">
        <f t="shared" si="35"/>
        <v>4364</v>
      </c>
      <c r="O370" s="240" t="str">
        <f t="shared" si="34"/>
        <v>OK</v>
      </c>
      <c r="P370" s="106"/>
      <c r="Q370" s="236" t="s">
        <v>645</v>
      </c>
      <c r="R370" s="223" t="s">
        <v>646</v>
      </c>
      <c r="S370" s="204" t="s">
        <v>8</v>
      </c>
      <c r="T370" s="195">
        <v>1</v>
      </c>
      <c r="V370" s="230" t="str">
        <f t="shared" si="31"/>
        <v>OK</v>
      </c>
      <c r="W370" s="230" t="str">
        <f t="shared" si="32"/>
        <v>OK</v>
      </c>
      <c r="X370" s="230" t="str">
        <f t="shared" si="33"/>
        <v>OK</v>
      </c>
    </row>
    <row r="371" spans="2:24" ht="38.25" x14ac:dyDescent="0.2">
      <c r="B371" s="122" t="s">
        <v>647</v>
      </c>
      <c r="C371" s="123" t="s">
        <v>648</v>
      </c>
      <c r="D371" s="127" t="s">
        <v>8</v>
      </c>
      <c r="E371" s="90">
        <v>1</v>
      </c>
      <c r="F371" s="116">
        <v>27838</v>
      </c>
      <c r="G371" s="36">
        <f t="shared" si="30"/>
        <v>27838</v>
      </c>
      <c r="H371" s="124"/>
      <c r="I371" s="32"/>
      <c r="J371" s="33"/>
      <c r="M371" s="172">
        <v>26446</v>
      </c>
      <c r="N371" s="171">
        <f t="shared" si="35"/>
        <v>26446</v>
      </c>
      <c r="O371" s="240" t="str">
        <f t="shared" si="34"/>
        <v>OK</v>
      </c>
      <c r="P371" s="106"/>
      <c r="Q371" s="236" t="s">
        <v>647</v>
      </c>
      <c r="R371" s="223" t="s">
        <v>648</v>
      </c>
      <c r="S371" s="204" t="s">
        <v>8</v>
      </c>
      <c r="T371" s="195">
        <v>1</v>
      </c>
      <c r="V371" s="230" t="str">
        <f t="shared" si="31"/>
        <v>OK</v>
      </c>
      <c r="W371" s="230" t="str">
        <f t="shared" si="32"/>
        <v>OK</v>
      </c>
      <c r="X371" s="230" t="str">
        <f t="shared" si="33"/>
        <v>OK</v>
      </c>
    </row>
    <row r="372" spans="2:24" ht="38.25" x14ac:dyDescent="0.2">
      <c r="B372" s="122" t="s">
        <v>649</v>
      </c>
      <c r="C372" s="123" t="s">
        <v>650</v>
      </c>
      <c r="D372" s="127" t="s">
        <v>8</v>
      </c>
      <c r="E372" s="90">
        <v>1</v>
      </c>
      <c r="F372" s="116">
        <v>4594</v>
      </c>
      <c r="G372" s="36">
        <f t="shared" si="30"/>
        <v>4594</v>
      </c>
      <c r="H372" s="124"/>
      <c r="I372" s="32"/>
      <c r="J372" s="33"/>
      <c r="M372" s="172">
        <v>4364</v>
      </c>
      <c r="N372" s="171">
        <f t="shared" si="35"/>
        <v>4364</v>
      </c>
      <c r="O372" s="240" t="str">
        <f t="shared" si="34"/>
        <v>OK</v>
      </c>
      <c r="P372" s="106"/>
      <c r="Q372" s="236" t="s">
        <v>649</v>
      </c>
      <c r="R372" s="223" t="s">
        <v>650</v>
      </c>
      <c r="S372" s="204" t="s">
        <v>8</v>
      </c>
      <c r="T372" s="195">
        <v>1</v>
      </c>
      <c r="V372" s="230" t="str">
        <f t="shared" si="31"/>
        <v>OK</v>
      </c>
      <c r="W372" s="230" t="str">
        <f t="shared" si="32"/>
        <v>OK</v>
      </c>
      <c r="X372" s="230" t="str">
        <f t="shared" si="33"/>
        <v>OK</v>
      </c>
    </row>
    <row r="373" spans="2:24" ht="38.25" x14ac:dyDescent="0.2">
      <c r="B373" s="122" t="s">
        <v>651</v>
      </c>
      <c r="C373" s="123" t="s">
        <v>652</v>
      </c>
      <c r="D373" s="37" t="s">
        <v>3</v>
      </c>
      <c r="E373" s="90">
        <v>1</v>
      </c>
      <c r="F373" s="116">
        <v>35434</v>
      </c>
      <c r="G373" s="36">
        <f t="shared" si="30"/>
        <v>35434</v>
      </c>
      <c r="H373" s="124"/>
      <c r="I373" s="32"/>
      <c r="J373" s="33"/>
      <c r="M373" s="172">
        <v>33662</v>
      </c>
      <c r="N373" s="171">
        <f t="shared" si="35"/>
        <v>33662</v>
      </c>
      <c r="O373" s="240" t="str">
        <f t="shared" si="34"/>
        <v>OK</v>
      </c>
      <c r="P373" s="106"/>
      <c r="Q373" s="236" t="s">
        <v>651</v>
      </c>
      <c r="R373" s="223" t="s">
        <v>652</v>
      </c>
      <c r="S373" s="196" t="s">
        <v>3</v>
      </c>
      <c r="T373" s="195">
        <v>1</v>
      </c>
      <c r="V373" s="230" t="str">
        <f t="shared" si="31"/>
        <v>OK</v>
      </c>
      <c r="W373" s="230" t="str">
        <f t="shared" si="32"/>
        <v>OK</v>
      </c>
      <c r="X373" s="230" t="str">
        <f t="shared" si="33"/>
        <v>OK</v>
      </c>
    </row>
    <row r="374" spans="2:24" x14ac:dyDescent="0.2">
      <c r="B374" s="122" t="s">
        <v>653</v>
      </c>
      <c r="C374" s="123" t="s">
        <v>654</v>
      </c>
      <c r="D374" s="127" t="s">
        <v>8</v>
      </c>
      <c r="E374" s="90">
        <v>1</v>
      </c>
      <c r="F374" s="116">
        <v>35514</v>
      </c>
      <c r="G374" s="36">
        <f t="shared" si="30"/>
        <v>35514</v>
      </c>
      <c r="H374" s="124"/>
      <c r="I374" s="32"/>
      <c r="J374" s="33"/>
      <c r="M374" s="172">
        <v>33738</v>
      </c>
      <c r="N374" s="171">
        <f t="shared" si="35"/>
        <v>33738</v>
      </c>
      <c r="O374" s="240" t="str">
        <f t="shared" si="34"/>
        <v>OK</v>
      </c>
      <c r="P374" s="106"/>
      <c r="Q374" s="236" t="s">
        <v>653</v>
      </c>
      <c r="R374" s="223" t="s">
        <v>654</v>
      </c>
      <c r="S374" s="204" t="s">
        <v>8</v>
      </c>
      <c r="T374" s="195">
        <v>1</v>
      </c>
      <c r="V374" s="230" t="str">
        <f t="shared" si="31"/>
        <v>OK</v>
      </c>
      <c r="W374" s="230" t="str">
        <f t="shared" si="32"/>
        <v>OK</v>
      </c>
      <c r="X374" s="230" t="str">
        <f t="shared" si="33"/>
        <v>OK</v>
      </c>
    </row>
    <row r="375" spans="2:24" x14ac:dyDescent="0.2">
      <c r="B375" s="122" t="s">
        <v>655</v>
      </c>
      <c r="C375" s="123" t="s">
        <v>656</v>
      </c>
      <c r="D375" s="127" t="s">
        <v>8</v>
      </c>
      <c r="E375" s="90">
        <v>1</v>
      </c>
      <c r="F375" s="116">
        <v>98992</v>
      </c>
      <c r="G375" s="36">
        <f t="shared" si="30"/>
        <v>98992</v>
      </c>
      <c r="H375" s="124"/>
      <c r="I375" s="32"/>
      <c r="J375" s="33"/>
      <c r="M375" s="172">
        <v>94042</v>
      </c>
      <c r="N375" s="171">
        <f t="shared" si="35"/>
        <v>94042</v>
      </c>
      <c r="O375" s="240" t="str">
        <f t="shared" si="34"/>
        <v>OK</v>
      </c>
      <c r="P375" s="106"/>
      <c r="Q375" s="236" t="s">
        <v>655</v>
      </c>
      <c r="R375" s="223" t="s">
        <v>656</v>
      </c>
      <c r="S375" s="204" t="s">
        <v>8</v>
      </c>
      <c r="T375" s="195">
        <v>1</v>
      </c>
      <c r="V375" s="230" t="str">
        <f t="shared" si="31"/>
        <v>OK</v>
      </c>
      <c r="W375" s="230" t="str">
        <f t="shared" si="32"/>
        <v>OK</v>
      </c>
      <c r="X375" s="230" t="str">
        <f t="shared" si="33"/>
        <v>OK</v>
      </c>
    </row>
    <row r="376" spans="2:24" x14ac:dyDescent="0.2">
      <c r="B376" s="122" t="s">
        <v>657</v>
      </c>
      <c r="C376" s="123" t="s">
        <v>658</v>
      </c>
      <c r="D376" s="127" t="s">
        <v>8</v>
      </c>
      <c r="E376" s="90">
        <v>1</v>
      </c>
      <c r="F376" s="116">
        <v>20920</v>
      </c>
      <c r="G376" s="36">
        <f t="shared" si="30"/>
        <v>20920</v>
      </c>
      <c r="H376" s="124"/>
      <c r="I376" s="32"/>
      <c r="J376" s="33"/>
      <c r="M376" s="172">
        <v>19874</v>
      </c>
      <c r="N376" s="171">
        <f t="shared" si="35"/>
        <v>19874</v>
      </c>
      <c r="O376" s="240" t="str">
        <f t="shared" si="34"/>
        <v>OK</v>
      </c>
      <c r="P376" s="106"/>
      <c r="Q376" s="236" t="s">
        <v>657</v>
      </c>
      <c r="R376" s="223" t="s">
        <v>658</v>
      </c>
      <c r="S376" s="204" t="s">
        <v>8</v>
      </c>
      <c r="T376" s="195">
        <v>1</v>
      </c>
      <c r="V376" s="230" t="str">
        <f t="shared" si="31"/>
        <v>OK</v>
      </c>
      <c r="W376" s="230" t="str">
        <f t="shared" si="32"/>
        <v>OK</v>
      </c>
      <c r="X376" s="230" t="str">
        <f t="shared" si="33"/>
        <v>OK</v>
      </c>
    </row>
    <row r="377" spans="2:24" ht="38.25" x14ac:dyDescent="0.2">
      <c r="B377" s="122" t="s">
        <v>659</v>
      </c>
      <c r="C377" s="123" t="s">
        <v>660</v>
      </c>
      <c r="D377" s="127" t="s">
        <v>8</v>
      </c>
      <c r="E377" s="90">
        <v>1</v>
      </c>
      <c r="F377" s="116">
        <v>21562</v>
      </c>
      <c r="G377" s="36">
        <f t="shared" si="30"/>
        <v>21562</v>
      </c>
      <c r="H377" s="124"/>
      <c r="I377" s="32"/>
      <c r="J377" s="33"/>
      <c r="M377" s="172">
        <v>20484</v>
      </c>
      <c r="N377" s="171">
        <f t="shared" si="35"/>
        <v>20484</v>
      </c>
      <c r="O377" s="240" t="str">
        <f t="shared" si="34"/>
        <v>OK</v>
      </c>
      <c r="P377" s="106"/>
      <c r="Q377" s="236" t="s">
        <v>659</v>
      </c>
      <c r="R377" s="223" t="s">
        <v>660</v>
      </c>
      <c r="S377" s="204" t="s">
        <v>8</v>
      </c>
      <c r="T377" s="195">
        <v>1</v>
      </c>
      <c r="V377" s="230" t="str">
        <f t="shared" si="31"/>
        <v>OK</v>
      </c>
      <c r="W377" s="230" t="str">
        <f t="shared" si="32"/>
        <v>OK</v>
      </c>
      <c r="X377" s="230" t="str">
        <f t="shared" si="33"/>
        <v>OK</v>
      </c>
    </row>
    <row r="378" spans="2:24" x14ac:dyDescent="0.2">
      <c r="B378" s="125" t="s">
        <v>661</v>
      </c>
      <c r="C378" s="128" t="s">
        <v>662</v>
      </c>
      <c r="D378" s="129"/>
      <c r="E378" s="90"/>
      <c r="F378" s="116"/>
      <c r="G378" s="36"/>
      <c r="H378" s="130">
        <f>SUM(G379:G405)</f>
        <v>148135944</v>
      </c>
      <c r="I378" s="32"/>
      <c r="J378" s="33"/>
      <c r="M378" s="172">
        <v>0</v>
      </c>
      <c r="N378" s="171">
        <f t="shared" si="35"/>
        <v>0</v>
      </c>
      <c r="O378" s="240" t="str">
        <f t="shared" si="34"/>
        <v>OK</v>
      </c>
      <c r="P378" s="106"/>
      <c r="Q378" s="237" t="s">
        <v>661</v>
      </c>
      <c r="R378" s="224" t="s">
        <v>662</v>
      </c>
      <c r="S378" s="204"/>
      <c r="T378" s="195"/>
      <c r="V378" s="230" t="str">
        <f t="shared" si="31"/>
        <v>OK</v>
      </c>
      <c r="W378" s="230" t="str">
        <f t="shared" si="32"/>
        <v>OK</v>
      </c>
      <c r="X378" s="230" t="str">
        <f t="shared" si="33"/>
        <v>OK</v>
      </c>
    </row>
    <row r="379" spans="2:24" ht="25.5" x14ac:dyDescent="0.2">
      <c r="B379" s="122" t="s">
        <v>663</v>
      </c>
      <c r="C379" s="123" t="s">
        <v>664</v>
      </c>
      <c r="D379" s="127" t="s">
        <v>8</v>
      </c>
      <c r="E379" s="90">
        <v>1</v>
      </c>
      <c r="F379" s="116">
        <v>14017</v>
      </c>
      <c r="G379" s="36">
        <f t="shared" si="30"/>
        <v>14017</v>
      </c>
      <c r="H379" s="130"/>
      <c r="I379" s="32"/>
      <c r="J379" s="33"/>
      <c r="M379" s="172">
        <v>13316</v>
      </c>
      <c r="N379" s="171">
        <f t="shared" si="35"/>
        <v>13316</v>
      </c>
      <c r="O379" s="240" t="str">
        <f t="shared" si="34"/>
        <v>OK</v>
      </c>
      <c r="P379" s="106"/>
      <c r="Q379" s="236" t="s">
        <v>663</v>
      </c>
      <c r="R379" s="223" t="s">
        <v>664</v>
      </c>
      <c r="S379" s="204" t="s">
        <v>8</v>
      </c>
      <c r="T379" s="195">
        <v>1</v>
      </c>
      <c r="V379" s="230" t="str">
        <f t="shared" si="31"/>
        <v>OK</v>
      </c>
      <c r="W379" s="230" t="str">
        <f t="shared" si="32"/>
        <v>OK</v>
      </c>
      <c r="X379" s="230" t="str">
        <f t="shared" si="33"/>
        <v>OK</v>
      </c>
    </row>
    <row r="380" spans="2:24" ht="38.25" x14ac:dyDescent="0.2">
      <c r="B380" s="122" t="s">
        <v>665</v>
      </c>
      <c r="C380" s="123" t="s">
        <v>666</v>
      </c>
      <c r="D380" s="37" t="s">
        <v>3</v>
      </c>
      <c r="E380" s="90">
        <v>28</v>
      </c>
      <c r="F380" s="116">
        <v>303221</v>
      </c>
      <c r="G380" s="36">
        <f t="shared" si="30"/>
        <v>8490188</v>
      </c>
      <c r="H380" s="130"/>
      <c r="I380" s="32"/>
      <c r="J380" s="33"/>
      <c r="M380" s="172">
        <v>288060</v>
      </c>
      <c r="N380" s="171">
        <f t="shared" si="35"/>
        <v>8065680</v>
      </c>
      <c r="O380" s="240" t="str">
        <f t="shared" si="34"/>
        <v>OK</v>
      </c>
      <c r="P380" s="106"/>
      <c r="Q380" s="236" t="s">
        <v>665</v>
      </c>
      <c r="R380" s="223" t="s">
        <v>666</v>
      </c>
      <c r="S380" s="196" t="s">
        <v>3</v>
      </c>
      <c r="T380" s="195">
        <v>28</v>
      </c>
      <c r="V380" s="230" t="str">
        <f t="shared" si="31"/>
        <v>OK</v>
      </c>
      <c r="W380" s="230" t="str">
        <f t="shared" si="32"/>
        <v>OK</v>
      </c>
      <c r="X380" s="230" t="str">
        <f t="shared" si="33"/>
        <v>OK</v>
      </c>
    </row>
    <row r="381" spans="2:24" ht="38.25" x14ac:dyDescent="0.2">
      <c r="B381" s="122" t="s">
        <v>667</v>
      </c>
      <c r="C381" s="123" t="s">
        <v>668</v>
      </c>
      <c r="D381" s="127" t="s">
        <v>8</v>
      </c>
      <c r="E381" s="90">
        <v>240</v>
      </c>
      <c r="F381" s="116">
        <v>41455</v>
      </c>
      <c r="G381" s="36">
        <f t="shared" si="30"/>
        <v>9949200</v>
      </c>
      <c r="H381" s="130"/>
      <c r="I381" s="32"/>
      <c r="J381" s="33"/>
      <c r="M381" s="172">
        <v>39382</v>
      </c>
      <c r="N381" s="171">
        <f t="shared" si="35"/>
        <v>9451680</v>
      </c>
      <c r="O381" s="240" t="str">
        <f t="shared" si="34"/>
        <v>OK</v>
      </c>
      <c r="P381" s="106"/>
      <c r="Q381" s="236" t="s">
        <v>667</v>
      </c>
      <c r="R381" s="223" t="s">
        <v>668</v>
      </c>
      <c r="S381" s="204" t="s">
        <v>8</v>
      </c>
      <c r="T381" s="195">
        <v>240</v>
      </c>
      <c r="V381" s="230" t="str">
        <f t="shared" si="31"/>
        <v>OK</v>
      </c>
      <c r="W381" s="230" t="str">
        <f t="shared" si="32"/>
        <v>OK</v>
      </c>
      <c r="X381" s="230" t="str">
        <f t="shared" si="33"/>
        <v>OK</v>
      </c>
    </row>
    <row r="382" spans="2:24" ht="38.25" x14ac:dyDescent="0.2">
      <c r="B382" s="122" t="s">
        <v>669</v>
      </c>
      <c r="C382" s="123" t="s">
        <v>670</v>
      </c>
      <c r="D382" s="127" t="s">
        <v>8</v>
      </c>
      <c r="E382" s="90">
        <v>450</v>
      </c>
      <c r="F382" s="116">
        <v>52425</v>
      </c>
      <c r="G382" s="36">
        <f t="shared" si="30"/>
        <v>23591250</v>
      </c>
      <c r="H382" s="124"/>
      <c r="I382" s="32"/>
      <c r="J382" s="33"/>
      <c r="M382" s="172">
        <v>49804</v>
      </c>
      <c r="N382" s="171">
        <f t="shared" si="35"/>
        <v>22411800</v>
      </c>
      <c r="O382" s="240" t="str">
        <f t="shared" si="34"/>
        <v>OK</v>
      </c>
      <c r="P382" s="106"/>
      <c r="Q382" s="236" t="s">
        <v>669</v>
      </c>
      <c r="R382" s="223" t="s">
        <v>670</v>
      </c>
      <c r="S382" s="204" t="s">
        <v>8</v>
      </c>
      <c r="T382" s="195">
        <v>450</v>
      </c>
      <c r="V382" s="230" t="str">
        <f t="shared" si="31"/>
        <v>OK</v>
      </c>
      <c r="W382" s="230" t="str">
        <f t="shared" si="32"/>
        <v>OK</v>
      </c>
      <c r="X382" s="230" t="str">
        <f t="shared" si="33"/>
        <v>OK</v>
      </c>
    </row>
    <row r="383" spans="2:24" ht="38.25" x14ac:dyDescent="0.2">
      <c r="B383" s="122" t="s">
        <v>671</v>
      </c>
      <c r="C383" s="123" t="s">
        <v>672</v>
      </c>
      <c r="D383" s="127" t="s">
        <v>8</v>
      </c>
      <c r="E383" s="90">
        <v>8</v>
      </c>
      <c r="F383" s="116">
        <v>525766</v>
      </c>
      <c r="G383" s="36">
        <f t="shared" si="30"/>
        <v>4206128</v>
      </c>
      <c r="H383" s="124"/>
      <c r="I383" s="32"/>
      <c r="J383" s="33"/>
      <c r="M383" s="172">
        <v>499478</v>
      </c>
      <c r="N383" s="171">
        <f t="shared" si="35"/>
        <v>3995824</v>
      </c>
      <c r="O383" s="240" t="str">
        <f t="shared" si="34"/>
        <v>OK</v>
      </c>
      <c r="P383" s="106"/>
      <c r="Q383" s="236" t="s">
        <v>671</v>
      </c>
      <c r="R383" s="223" t="s">
        <v>672</v>
      </c>
      <c r="S383" s="204" t="s">
        <v>8</v>
      </c>
      <c r="T383" s="195">
        <v>8</v>
      </c>
      <c r="V383" s="230" t="str">
        <f t="shared" si="31"/>
        <v>OK</v>
      </c>
      <c r="W383" s="230" t="str">
        <f t="shared" si="32"/>
        <v>OK</v>
      </c>
      <c r="X383" s="230" t="str">
        <f t="shared" si="33"/>
        <v>OK</v>
      </c>
    </row>
    <row r="384" spans="2:24" ht="38.25" x14ac:dyDescent="0.2">
      <c r="B384" s="122" t="s">
        <v>673</v>
      </c>
      <c r="C384" s="132" t="s">
        <v>674</v>
      </c>
      <c r="D384" s="37" t="s">
        <v>3</v>
      </c>
      <c r="E384" s="90">
        <v>1</v>
      </c>
      <c r="F384" s="116">
        <v>4974573</v>
      </c>
      <c r="G384" s="36">
        <f t="shared" si="30"/>
        <v>4974573</v>
      </c>
      <c r="H384" s="124"/>
      <c r="I384" s="32"/>
      <c r="J384" s="33"/>
      <c r="M384" s="172">
        <v>4725844</v>
      </c>
      <c r="N384" s="171">
        <f t="shared" si="35"/>
        <v>4725844</v>
      </c>
      <c r="O384" s="240" t="str">
        <f t="shared" si="34"/>
        <v>OK</v>
      </c>
      <c r="P384" s="106"/>
      <c r="Q384" s="236" t="s">
        <v>673</v>
      </c>
      <c r="R384" s="223" t="s">
        <v>674</v>
      </c>
      <c r="S384" s="196" t="s">
        <v>3</v>
      </c>
      <c r="T384" s="195">
        <v>1</v>
      </c>
      <c r="V384" s="230" t="str">
        <f t="shared" si="31"/>
        <v>OK</v>
      </c>
      <c r="W384" s="230" t="str">
        <f t="shared" si="32"/>
        <v>OK</v>
      </c>
      <c r="X384" s="230" t="str">
        <f t="shared" si="33"/>
        <v>OK</v>
      </c>
    </row>
    <row r="385" spans="2:24" ht="38.25" x14ac:dyDescent="0.2">
      <c r="B385" s="122" t="s">
        <v>675</v>
      </c>
      <c r="C385" s="123" t="s">
        <v>676</v>
      </c>
      <c r="D385" s="37" t="s">
        <v>3</v>
      </c>
      <c r="E385" s="90">
        <v>1</v>
      </c>
      <c r="F385" s="116">
        <v>2754170</v>
      </c>
      <c r="G385" s="36">
        <f t="shared" si="30"/>
        <v>2754170</v>
      </c>
      <c r="H385" s="124"/>
      <c r="I385" s="32"/>
      <c r="J385" s="33"/>
      <c r="M385" s="172">
        <v>2616462</v>
      </c>
      <c r="N385" s="171">
        <f t="shared" si="35"/>
        <v>2616462</v>
      </c>
      <c r="O385" s="240" t="str">
        <f t="shared" si="34"/>
        <v>OK</v>
      </c>
      <c r="P385" s="106"/>
      <c r="Q385" s="236" t="s">
        <v>675</v>
      </c>
      <c r="R385" s="223" t="s">
        <v>676</v>
      </c>
      <c r="S385" s="196" t="s">
        <v>3</v>
      </c>
      <c r="T385" s="195">
        <v>1</v>
      </c>
      <c r="V385" s="230" t="str">
        <f t="shared" si="31"/>
        <v>OK</v>
      </c>
      <c r="W385" s="230" t="str">
        <f t="shared" si="32"/>
        <v>OK</v>
      </c>
      <c r="X385" s="230" t="str">
        <f t="shared" si="33"/>
        <v>OK</v>
      </c>
    </row>
    <row r="386" spans="2:24" ht="38.25" x14ac:dyDescent="0.2">
      <c r="B386" s="122" t="s">
        <v>677</v>
      </c>
      <c r="C386" s="123" t="s">
        <v>678</v>
      </c>
      <c r="D386" s="37" t="s">
        <v>3</v>
      </c>
      <c r="E386" s="90">
        <v>8</v>
      </c>
      <c r="F386" s="116">
        <v>491281</v>
      </c>
      <c r="G386" s="36">
        <f t="shared" si="30"/>
        <v>3930248</v>
      </c>
      <c r="H386" s="124"/>
      <c r="I386" s="32"/>
      <c r="J386" s="33"/>
      <c r="M386" s="172">
        <v>466717</v>
      </c>
      <c r="N386" s="171">
        <f t="shared" si="35"/>
        <v>3733736</v>
      </c>
      <c r="O386" s="240" t="str">
        <f t="shared" si="34"/>
        <v>OK</v>
      </c>
      <c r="P386" s="106"/>
      <c r="Q386" s="236" t="s">
        <v>677</v>
      </c>
      <c r="R386" s="223" t="s">
        <v>678</v>
      </c>
      <c r="S386" s="196" t="s">
        <v>3</v>
      </c>
      <c r="T386" s="195">
        <v>8</v>
      </c>
      <c r="V386" s="230" t="str">
        <f t="shared" si="31"/>
        <v>OK</v>
      </c>
      <c r="W386" s="230" t="str">
        <f t="shared" si="32"/>
        <v>OK</v>
      </c>
      <c r="X386" s="230" t="str">
        <f t="shared" si="33"/>
        <v>OK</v>
      </c>
    </row>
    <row r="387" spans="2:24" ht="38.25" x14ac:dyDescent="0.2">
      <c r="B387" s="122" t="s">
        <v>679</v>
      </c>
      <c r="C387" s="123" t="s">
        <v>680</v>
      </c>
      <c r="D387" s="127" t="s">
        <v>8</v>
      </c>
      <c r="E387" s="90">
        <v>700</v>
      </c>
      <c r="F387" s="116">
        <v>17109</v>
      </c>
      <c r="G387" s="36">
        <f t="shared" si="30"/>
        <v>11976300</v>
      </c>
      <c r="H387" s="124"/>
      <c r="I387" s="32"/>
      <c r="J387" s="33"/>
      <c r="M387" s="172">
        <v>16254</v>
      </c>
      <c r="N387" s="171">
        <f t="shared" si="35"/>
        <v>11377800</v>
      </c>
      <c r="O387" s="240" t="str">
        <f t="shared" si="34"/>
        <v>OK</v>
      </c>
      <c r="P387" s="106"/>
      <c r="Q387" s="236" t="s">
        <v>679</v>
      </c>
      <c r="R387" s="223" t="s">
        <v>680</v>
      </c>
      <c r="S387" s="204" t="s">
        <v>8</v>
      </c>
      <c r="T387" s="195">
        <v>700</v>
      </c>
      <c r="V387" s="230" t="str">
        <f t="shared" si="31"/>
        <v>OK</v>
      </c>
      <c r="W387" s="230" t="str">
        <f t="shared" si="32"/>
        <v>OK</v>
      </c>
      <c r="X387" s="230" t="str">
        <f t="shared" si="33"/>
        <v>OK</v>
      </c>
    </row>
    <row r="388" spans="2:24" x14ac:dyDescent="0.2">
      <c r="B388" s="122" t="s">
        <v>681</v>
      </c>
      <c r="C388" s="123" t="s">
        <v>682</v>
      </c>
      <c r="D388" s="127" t="s">
        <v>8</v>
      </c>
      <c r="E388" s="90">
        <v>1</v>
      </c>
      <c r="F388" s="116">
        <v>518511</v>
      </c>
      <c r="G388" s="36">
        <f t="shared" si="30"/>
        <v>518511</v>
      </c>
      <c r="H388" s="124"/>
      <c r="I388" s="32"/>
      <c r="J388" s="33"/>
      <c r="M388" s="172">
        <v>492585</v>
      </c>
      <c r="N388" s="171">
        <f t="shared" si="35"/>
        <v>492585</v>
      </c>
      <c r="O388" s="240" t="str">
        <f t="shared" si="34"/>
        <v>OK</v>
      </c>
      <c r="P388" s="106"/>
      <c r="Q388" s="236" t="s">
        <v>681</v>
      </c>
      <c r="R388" s="223" t="s">
        <v>682</v>
      </c>
      <c r="S388" s="204" t="s">
        <v>8</v>
      </c>
      <c r="T388" s="195">
        <v>1</v>
      </c>
      <c r="V388" s="230" t="str">
        <f t="shared" si="31"/>
        <v>OK</v>
      </c>
      <c r="W388" s="230" t="str">
        <f t="shared" si="32"/>
        <v>OK</v>
      </c>
      <c r="X388" s="230" t="str">
        <f t="shared" si="33"/>
        <v>OK</v>
      </c>
    </row>
    <row r="389" spans="2:24" x14ac:dyDescent="0.2">
      <c r="B389" s="122" t="s">
        <v>683</v>
      </c>
      <c r="C389" s="123" t="s">
        <v>684</v>
      </c>
      <c r="D389" s="127" t="s">
        <v>8</v>
      </c>
      <c r="E389" s="90">
        <v>1</v>
      </c>
      <c r="F389" s="116">
        <v>64814</v>
      </c>
      <c r="G389" s="36">
        <f t="shared" si="30"/>
        <v>64814</v>
      </c>
      <c r="H389" s="124"/>
      <c r="I389" s="32"/>
      <c r="J389" s="33"/>
      <c r="M389" s="172">
        <v>61573</v>
      </c>
      <c r="N389" s="171">
        <f t="shared" si="35"/>
        <v>61573</v>
      </c>
      <c r="O389" s="240" t="str">
        <f t="shared" si="34"/>
        <v>OK</v>
      </c>
      <c r="P389" s="106"/>
      <c r="Q389" s="236" t="s">
        <v>683</v>
      </c>
      <c r="R389" s="223" t="s">
        <v>684</v>
      </c>
      <c r="S389" s="204" t="s">
        <v>8</v>
      </c>
      <c r="T389" s="195">
        <v>1</v>
      </c>
      <c r="V389" s="230" t="str">
        <f t="shared" si="31"/>
        <v>OK</v>
      </c>
      <c r="W389" s="230" t="str">
        <f t="shared" si="32"/>
        <v>OK</v>
      </c>
      <c r="X389" s="230" t="str">
        <f t="shared" si="33"/>
        <v>OK</v>
      </c>
    </row>
    <row r="390" spans="2:24" ht="25.5" x14ac:dyDescent="0.2">
      <c r="B390" s="122" t="s">
        <v>685</v>
      </c>
      <c r="C390" s="123" t="s">
        <v>686</v>
      </c>
      <c r="D390" s="127" t="s">
        <v>8</v>
      </c>
      <c r="E390" s="90">
        <v>1</v>
      </c>
      <c r="F390" s="116">
        <v>534973</v>
      </c>
      <c r="G390" s="36">
        <f t="shared" si="30"/>
        <v>534973</v>
      </c>
      <c r="H390" s="124"/>
      <c r="I390" s="32"/>
      <c r="J390" s="33"/>
      <c r="M390" s="172">
        <v>508224</v>
      </c>
      <c r="N390" s="171">
        <f t="shared" si="35"/>
        <v>508224</v>
      </c>
      <c r="O390" s="240" t="str">
        <f t="shared" si="34"/>
        <v>OK</v>
      </c>
      <c r="P390" s="106"/>
      <c r="Q390" s="236" t="s">
        <v>685</v>
      </c>
      <c r="R390" s="223" t="s">
        <v>686</v>
      </c>
      <c r="S390" s="204" t="s">
        <v>8</v>
      </c>
      <c r="T390" s="195">
        <v>1</v>
      </c>
      <c r="V390" s="230" t="str">
        <f t="shared" si="31"/>
        <v>OK</v>
      </c>
      <c r="W390" s="230" t="str">
        <f t="shared" si="32"/>
        <v>OK</v>
      </c>
      <c r="X390" s="230" t="str">
        <f t="shared" si="33"/>
        <v>OK</v>
      </c>
    </row>
    <row r="391" spans="2:24" ht="38.25" x14ac:dyDescent="0.2">
      <c r="B391" s="122" t="s">
        <v>687</v>
      </c>
      <c r="C391" s="123" t="s">
        <v>688</v>
      </c>
      <c r="D391" s="37" t="s">
        <v>3</v>
      </c>
      <c r="E391" s="90">
        <v>1</v>
      </c>
      <c r="F391" s="116">
        <v>2255642</v>
      </c>
      <c r="G391" s="36">
        <f t="shared" si="30"/>
        <v>2255642</v>
      </c>
      <c r="H391" s="124"/>
      <c r="I391" s="32"/>
      <c r="J391" s="33"/>
      <c r="M391" s="172">
        <v>2142860</v>
      </c>
      <c r="N391" s="171">
        <f t="shared" si="35"/>
        <v>2142860</v>
      </c>
      <c r="O391" s="240" t="str">
        <f t="shared" si="34"/>
        <v>OK</v>
      </c>
      <c r="P391" s="106"/>
      <c r="Q391" s="236" t="s">
        <v>687</v>
      </c>
      <c r="R391" s="223" t="s">
        <v>688</v>
      </c>
      <c r="S391" s="196" t="s">
        <v>3</v>
      </c>
      <c r="T391" s="195">
        <v>1</v>
      </c>
      <c r="V391" s="230" t="str">
        <f t="shared" si="31"/>
        <v>OK</v>
      </c>
      <c r="W391" s="230" t="str">
        <f t="shared" si="32"/>
        <v>OK</v>
      </c>
      <c r="X391" s="230" t="str">
        <f t="shared" si="33"/>
        <v>OK</v>
      </c>
    </row>
    <row r="392" spans="2:24" ht="25.5" x14ac:dyDescent="0.2">
      <c r="B392" s="122" t="s">
        <v>689</v>
      </c>
      <c r="C392" s="123" t="s">
        <v>690</v>
      </c>
      <c r="D392" s="37" t="s">
        <v>3</v>
      </c>
      <c r="E392" s="90">
        <v>1</v>
      </c>
      <c r="F392" s="116">
        <v>110370</v>
      </c>
      <c r="G392" s="36">
        <f t="shared" si="30"/>
        <v>110370</v>
      </c>
      <c r="H392" s="124"/>
      <c r="I392" s="32"/>
      <c r="J392" s="33"/>
      <c r="M392" s="172">
        <v>104852</v>
      </c>
      <c r="N392" s="171">
        <f t="shared" si="35"/>
        <v>104852</v>
      </c>
      <c r="O392" s="240" t="str">
        <f t="shared" si="34"/>
        <v>OK</v>
      </c>
      <c r="P392" s="106"/>
      <c r="Q392" s="236" t="s">
        <v>689</v>
      </c>
      <c r="R392" s="223" t="s">
        <v>690</v>
      </c>
      <c r="S392" s="196" t="s">
        <v>3</v>
      </c>
      <c r="T392" s="195">
        <v>1</v>
      </c>
      <c r="V392" s="230" t="str">
        <f t="shared" si="31"/>
        <v>OK</v>
      </c>
      <c r="W392" s="230" t="str">
        <f t="shared" si="32"/>
        <v>OK</v>
      </c>
      <c r="X392" s="230" t="str">
        <f t="shared" si="33"/>
        <v>OK</v>
      </c>
    </row>
    <row r="393" spans="2:24" ht="25.5" x14ac:dyDescent="0.2">
      <c r="B393" s="122" t="s">
        <v>691</v>
      </c>
      <c r="C393" s="123" t="s">
        <v>692</v>
      </c>
      <c r="D393" s="127" t="s">
        <v>693</v>
      </c>
      <c r="E393" s="90">
        <v>52</v>
      </c>
      <c r="F393" s="116">
        <v>25317</v>
      </c>
      <c r="G393" s="36">
        <f t="shared" si="30"/>
        <v>1316484</v>
      </c>
      <c r="H393" s="124"/>
      <c r="I393" s="32"/>
      <c r="J393" s="33"/>
      <c r="M393" s="172">
        <v>24051</v>
      </c>
      <c r="N393" s="171">
        <f t="shared" si="35"/>
        <v>1250652</v>
      </c>
      <c r="O393" s="240" t="str">
        <f t="shared" si="34"/>
        <v>OK</v>
      </c>
      <c r="P393" s="106"/>
      <c r="Q393" s="236" t="s">
        <v>691</v>
      </c>
      <c r="R393" s="223" t="s">
        <v>692</v>
      </c>
      <c r="S393" s="204" t="s">
        <v>693</v>
      </c>
      <c r="T393" s="195">
        <v>52</v>
      </c>
      <c r="V393" s="230" t="str">
        <f t="shared" si="31"/>
        <v>OK</v>
      </c>
      <c r="W393" s="230" t="str">
        <f t="shared" si="32"/>
        <v>OK</v>
      </c>
      <c r="X393" s="230" t="str">
        <f t="shared" si="33"/>
        <v>OK</v>
      </c>
    </row>
    <row r="394" spans="2:24" ht="25.5" x14ac:dyDescent="0.2">
      <c r="B394" s="122" t="s">
        <v>694</v>
      </c>
      <c r="C394" s="123" t="s">
        <v>695</v>
      </c>
      <c r="D394" s="127" t="s">
        <v>693</v>
      </c>
      <c r="E394" s="90">
        <v>346</v>
      </c>
      <c r="F394" s="116">
        <v>28981</v>
      </c>
      <c r="G394" s="36">
        <f t="shared" ref="G394:G457" si="36">+ROUND(F394*E394,0)</f>
        <v>10027426</v>
      </c>
      <c r="H394" s="124"/>
      <c r="I394" s="32"/>
      <c r="J394" s="33"/>
      <c r="M394" s="172">
        <v>27532</v>
      </c>
      <c r="N394" s="171">
        <f t="shared" si="35"/>
        <v>9526072</v>
      </c>
      <c r="O394" s="240" t="str">
        <f t="shared" si="34"/>
        <v>OK</v>
      </c>
      <c r="P394" s="106"/>
      <c r="Q394" s="236" t="s">
        <v>694</v>
      </c>
      <c r="R394" s="223" t="s">
        <v>695</v>
      </c>
      <c r="S394" s="204" t="s">
        <v>693</v>
      </c>
      <c r="T394" s="195">
        <v>346</v>
      </c>
      <c r="V394" s="230" t="str">
        <f t="shared" si="31"/>
        <v>OK</v>
      </c>
      <c r="W394" s="230" t="str">
        <f t="shared" si="32"/>
        <v>OK</v>
      </c>
      <c r="X394" s="230" t="str">
        <f t="shared" si="33"/>
        <v>OK</v>
      </c>
    </row>
    <row r="395" spans="2:24" x14ac:dyDescent="0.2">
      <c r="B395" s="122" t="s">
        <v>696</v>
      </c>
      <c r="C395" s="123" t="s">
        <v>697</v>
      </c>
      <c r="D395" s="37" t="s">
        <v>3</v>
      </c>
      <c r="E395" s="90">
        <v>18</v>
      </c>
      <c r="F395" s="116">
        <v>2361992</v>
      </c>
      <c r="G395" s="36">
        <f t="shared" si="36"/>
        <v>42515856</v>
      </c>
      <c r="H395" s="124"/>
      <c r="I395" s="32"/>
      <c r="J395" s="33"/>
      <c r="M395" s="172">
        <v>2243892</v>
      </c>
      <c r="N395" s="171">
        <f t="shared" si="35"/>
        <v>40390056</v>
      </c>
      <c r="O395" s="240" t="str">
        <f t="shared" si="34"/>
        <v>OK</v>
      </c>
      <c r="P395" s="106"/>
      <c r="Q395" s="236" t="s">
        <v>696</v>
      </c>
      <c r="R395" s="223" t="s">
        <v>697</v>
      </c>
      <c r="S395" s="196" t="s">
        <v>3</v>
      </c>
      <c r="T395" s="195">
        <v>18</v>
      </c>
      <c r="V395" s="230" t="str">
        <f t="shared" si="31"/>
        <v>OK</v>
      </c>
      <c r="W395" s="230" t="str">
        <f t="shared" si="32"/>
        <v>OK</v>
      </c>
      <c r="X395" s="230" t="str">
        <f t="shared" si="33"/>
        <v>OK</v>
      </c>
    </row>
    <row r="396" spans="2:24" x14ac:dyDescent="0.2">
      <c r="B396" s="122" t="s">
        <v>698</v>
      </c>
      <c r="C396" s="123" t="s">
        <v>699</v>
      </c>
      <c r="D396" s="37" t="s">
        <v>3</v>
      </c>
      <c r="E396" s="90">
        <v>48</v>
      </c>
      <c r="F396" s="116">
        <v>32425</v>
      </c>
      <c r="G396" s="36">
        <f t="shared" si="36"/>
        <v>1556400</v>
      </c>
      <c r="H396" s="124"/>
      <c r="I396" s="32"/>
      <c r="J396" s="33"/>
      <c r="M396" s="172">
        <v>30804</v>
      </c>
      <c r="N396" s="171">
        <f t="shared" si="35"/>
        <v>1478592</v>
      </c>
      <c r="O396" s="240" t="str">
        <f t="shared" si="34"/>
        <v>OK</v>
      </c>
      <c r="P396" s="106"/>
      <c r="Q396" s="236" t="s">
        <v>698</v>
      </c>
      <c r="R396" s="223" t="s">
        <v>699</v>
      </c>
      <c r="S396" s="196" t="s">
        <v>3</v>
      </c>
      <c r="T396" s="195">
        <v>48</v>
      </c>
      <c r="V396" s="230" t="str">
        <f t="shared" si="31"/>
        <v>OK</v>
      </c>
      <c r="W396" s="230" t="str">
        <f t="shared" si="32"/>
        <v>OK</v>
      </c>
      <c r="X396" s="230" t="str">
        <f t="shared" si="33"/>
        <v>OK</v>
      </c>
    </row>
    <row r="397" spans="2:24" ht="25.5" x14ac:dyDescent="0.2">
      <c r="B397" s="122" t="s">
        <v>700</v>
      </c>
      <c r="C397" s="123" t="s">
        <v>701</v>
      </c>
      <c r="D397" s="37" t="s">
        <v>3</v>
      </c>
      <c r="E397" s="90">
        <v>16</v>
      </c>
      <c r="F397" s="116">
        <v>63433</v>
      </c>
      <c r="G397" s="36">
        <f t="shared" si="36"/>
        <v>1014928</v>
      </c>
      <c r="H397" s="124"/>
      <c r="I397" s="32"/>
      <c r="J397" s="33"/>
      <c r="M397" s="172">
        <v>60261</v>
      </c>
      <c r="N397" s="171">
        <f t="shared" si="35"/>
        <v>964176</v>
      </c>
      <c r="O397" s="240" t="str">
        <f t="shared" si="34"/>
        <v>OK</v>
      </c>
      <c r="P397" s="106"/>
      <c r="Q397" s="236" t="s">
        <v>700</v>
      </c>
      <c r="R397" s="223" t="s">
        <v>701</v>
      </c>
      <c r="S397" s="196" t="s">
        <v>3</v>
      </c>
      <c r="T397" s="195">
        <v>16</v>
      </c>
      <c r="V397" s="230" t="str">
        <f t="shared" si="31"/>
        <v>OK</v>
      </c>
      <c r="W397" s="230" t="str">
        <f t="shared" si="32"/>
        <v>OK</v>
      </c>
      <c r="X397" s="230" t="str">
        <f t="shared" si="33"/>
        <v>OK</v>
      </c>
    </row>
    <row r="398" spans="2:24" x14ac:dyDescent="0.2">
      <c r="B398" s="122" t="s">
        <v>702</v>
      </c>
      <c r="C398" s="123" t="s">
        <v>703</v>
      </c>
      <c r="D398" s="37" t="s">
        <v>3</v>
      </c>
      <c r="E398" s="90">
        <v>16</v>
      </c>
      <c r="F398" s="116">
        <v>179772</v>
      </c>
      <c r="G398" s="36">
        <f t="shared" si="36"/>
        <v>2876352</v>
      </c>
      <c r="H398" s="124"/>
      <c r="I398" s="32"/>
      <c r="J398" s="33"/>
      <c r="M398" s="172">
        <v>170783</v>
      </c>
      <c r="N398" s="171">
        <f t="shared" si="35"/>
        <v>2732528</v>
      </c>
      <c r="O398" s="240" t="str">
        <f t="shared" si="34"/>
        <v>OK</v>
      </c>
      <c r="P398" s="106"/>
      <c r="Q398" s="236" t="s">
        <v>702</v>
      </c>
      <c r="R398" s="223" t="s">
        <v>703</v>
      </c>
      <c r="S398" s="196" t="s">
        <v>3</v>
      </c>
      <c r="T398" s="195">
        <v>16</v>
      </c>
      <c r="V398" s="230" t="str">
        <f t="shared" ref="V398:V461" si="37">IF(R398=C398,"OK","ERROR")</f>
        <v>OK</v>
      </c>
      <c r="W398" s="230" t="str">
        <f t="shared" ref="W398:W461" si="38">IF(S398=D398,"OK","ERROR")</f>
        <v>OK</v>
      </c>
      <c r="X398" s="230" t="str">
        <f t="shared" ref="X398:X461" si="39">IF(T398=E398,"OK","ERROR")</f>
        <v>OK</v>
      </c>
    </row>
    <row r="399" spans="2:24" ht="25.5" x14ac:dyDescent="0.2">
      <c r="B399" s="122" t="s">
        <v>704</v>
      </c>
      <c r="C399" s="123" t="s">
        <v>705</v>
      </c>
      <c r="D399" s="37" t="s">
        <v>3</v>
      </c>
      <c r="E399" s="90">
        <v>16</v>
      </c>
      <c r="F399" s="116">
        <v>458000</v>
      </c>
      <c r="G399" s="36">
        <f t="shared" si="36"/>
        <v>7328000</v>
      </c>
      <c r="H399" s="124"/>
      <c r="I399" s="32"/>
      <c r="J399" s="33"/>
      <c r="M399" s="172">
        <v>435100</v>
      </c>
      <c r="N399" s="171">
        <f t="shared" si="35"/>
        <v>6961600</v>
      </c>
      <c r="O399" s="240" t="str">
        <f t="shared" ref="O399:O462" si="40">IF(AND(M399&gt;=$F399*0.9,M399&lt;=$F399),"OK","ERROR Vr")</f>
        <v>OK</v>
      </c>
      <c r="P399" s="106"/>
      <c r="Q399" s="236" t="s">
        <v>704</v>
      </c>
      <c r="R399" s="223" t="s">
        <v>705</v>
      </c>
      <c r="S399" s="196" t="s">
        <v>3</v>
      </c>
      <c r="T399" s="195">
        <v>16</v>
      </c>
      <c r="V399" s="230" t="str">
        <f t="shared" si="37"/>
        <v>OK</v>
      </c>
      <c r="W399" s="230" t="str">
        <f t="shared" si="38"/>
        <v>OK</v>
      </c>
      <c r="X399" s="230" t="str">
        <f t="shared" si="39"/>
        <v>OK</v>
      </c>
    </row>
    <row r="400" spans="2:24" x14ac:dyDescent="0.2">
      <c r="B400" s="122" t="s">
        <v>706</v>
      </c>
      <c r="C400" s="123" t="s">
        <v>707</v>
      </c>
      <c r="D400" s="37" t="s">
        <v>3</v>
      </c>
      <c r="E400" s="90">
        <v>16</v>
      </c>
      <c r="F400" s="116">
        <v>191578</v>
      </c>
      <c r="G400" s="36">
        <f t="shared" si="36"/>
        <v>3065248</v>
      </c>
      <c r="H400" s="124"/>
      <c r="I400" s="32"/>
      <c r="J400" s="33"/>
      <c r="M400" s="172">
        <v>181999</v>
      </c>
      <c r="N400" s="171">
        <f t="shared" ref="N400:N463" si="41">ROUND($E400*M400,0)</f>
        <v>2911984</v>
      </c>
      <c r="O400" s="240" t="str">
        <f t="shared" si="40"/>
        <v>OK</v>
      </c>
      <c r="P400" s="106"/>
      <c r="Q400" s="236" t="s">
        <v>706</v>
      </c>
      <c r="R400" s="223" t="s">
        <v>707</v>
      </c>
      <c r="S400" s="196" t="s">
        <v>3</v>
      </c>
      <c r="T400" s="195">
        <v>16</v>
      </c>
      <c r="V400" s="230" t="str">
        <f t="shared" si="37"/>
        <v>OK</v>
      </c>
      <c r="W400" s="230" t="str">
        <f t="shared" si="38"/>
        <v>OK</v>
      </c>
      <c r="X400" s="230" t="str">
        <f t="shared" si="39"/>
        <v>OK</v>
      </c>
    </row>
    <row r="401" spans="2:24" x14ac:dyDescent="0.2">
      <c r="B401" s="122" t="s">
        <v>708</v>
      </c>
      <c r="C401" s="123" t="s">
        <v>709</v>
      </c>
      <c r="D401" s="37" t="s">
        <v>3</v>
      </c>
      <c r="E401" s="90">
        <v>1</v>
      </c>
      <c r="F401" s="116">
        <v>359413</v>
      </c>
      <c r="G401" s="36">
        <f t="shared" si="36"/>
        <v>359413</v>
      </c>
      <c r="H401" s="124"/>
      <c r="I401" s="32"/>
      <c r="J401" s="33"/>
      <c r="M401" s="172">
        <v>341442</v>
      </c>
      <c r="N401" s="171">
        <f t="shared" si="41"/>
        <v>341442</v>
      </c>
      <c r="O401" s="240" t="str">
        <f t="shared" si="40"/>
        <v>OK</v>
      </c>
      <c r="P401" s="106"/>
      <c r="Q401" s="236" t="s">
        <v>708</v>
      </c>
      <c r="R401" s="223" t="s">
        <v>709</v>
      </c>
      <c r="S401" s="196" t="s">
        <v>3</v>
      </c>
      <c r="T401" s="195">
        <v>1</v>
      </c>
      <c r="V401" s="230" t="str">
        <f t="shared" si="37"/>
        <v>OK</v>
      </c>
      <c r="W401" s="230" t="str">
        <f t="shared" si="38"/>
        <v>OK</v>
      </c>
      <c r="X401" s="230" t="str">
        <f t="shared" si="39"/>
        <v>OK</v>
      </c>
    </row>
    <row r="402" spans="2:24" x14ac:dyDescent="0.2">
      <c r="B402" s="122" t="s">
        <v>710</v>
      </c>
      <c r="C402" s="123" t="s">
        <v>711</v>
      </c>
      <c r="D402" s="37" t="s">
        <v>3</v>
      </c>
      <c r="E402" s="90">
        <v>16</v>
      </c>
      <c r="F402" s="116">
        <v>81416</v>
      </c>
      <c r="G402" s="36">
        <f t="shared" si="36"/>
        <v>1302656</v>
      </c>
      <c r="H402" s="124"/>
      <c r="I402" s="32"/>
      <c r="J402" s="33"/>
      <c r="M402" s="172">
        <v>77345</v>
      </c>
      <c r="N402" s="171">
        <f t="shared" si="41"/>
        <v>1237520</v>
      </c>
      <c r="O402" s="240" t="str">
        <f t="shared" si="40"/>
        <v>OK</v>
      </c>
      <c r="P402" s="106"/>
      <c r="Q402" s="236" t="s">
        <v>710</v>
      </c>
      <c r="R402" s="223" t="s">
        <v>711</v>
      </c>
      <c r="S402" s="196" t="s">
        <v>3</v>
      </c>
      <c r="T402" s="195">
        <v>16</v>
      </c>
      <c r="V402" s="230" t="str">
        <f t="shared" si="37"/>
        <v>OK</v>
      </c>
      <c r="W402" s="230" t="str">
        <f t="shared" si="38"/>
        <v>OK</v>
      </c>
      <c r="X402" s="230" t="str">
        <f t="shared" si="39"/>
        <v>OK</v>
      </c>
    </row>
    <row r="403" spans="2:24" x14ac:dyDescent="0.2">
      <c r="B403" s="122" t="s">
        <v>712</v>
      </c>
      <c r="C403" s="123" t="s">
        <v>713</v>
      </c>
      <c r="D403" s="37" t="s">
        <v>3</v>
      </c>
      <c r="E403" s="90">
        <v>17</v>
      </c>
      <c r="F403" s="116">
        <v>76716</v>
      </c>
      <c r="G403" s="36">
        <f t="shared" si="36"/>
        <v>1304172</v>
      </c>
      <c r="H403" s="124"/>
      <c r="I403" s="32"/>
      <c r="J403" s="33"/>
      <c r="M403" s="172">
        <v>72880</v>
      </c>
      <c r="N403" s="171">
        <f t="shared" si="41"/>
        <v>1238960</v>
      </c>
      <c r="O403" s="240" t="str">
        <f t="shared" si="40"/>
        <v>OK</v>
      </c>
      <c r="P403" s="106"/>
      <c r="Q403" s="236" t="s">
        <v>712</v>
      </c>
      <c r="R403" s="223" t="s">
        <v>713</v>
      </c>
      <c r="S403" s="196" t="s">
        <v>3</v>
      </c>
      <c r="T403" s="195">
        <v>17</v>
      </c>
      <c r="V403" s="230" t="str">
        <f t="shared" si="37"/>
        <v>OK</v>
      </c>
      <c r="W403" s="230" t="str">
        <f t="shared" si="38"/>
        <v>OK</v>
      </c>
      <c r="X403" s="230" t="str">
        <f t="shared" si="39"/>
        <v>OK</v>
      </c>
    </row>
    <row r="404" spans="2:24" x14ac:dyDescent="0.2">
      <c r="B404" s="122" t="s">
        <v>714</v>
      </c>
      <c r="C404" s="123" t="s">
        <v>715</v>
      </c>
      <c r="D404" s="37" t="s">
        <v>3</v>
      </c>
      <c r="E404" s="90">
        <v>9</v>
      </c>
      <c r="F404" s="116">
        <v>91204</v>
      </c>
      <c r="G404" s="36">
        <f t="shared" si="36"/>
        <v>820836</v>
      </c>
      <c r="H404" s="124"/>
      <c r="I404" s="32"/>
      <c r="J404" s="33"/>
      <c r="M404" s="172">
        <v>86644</v>
      </c>
      <c r="N404" s="171">
        <f t="shared" si="41"/>
        <v>779796</v>
      </c>
      <c r="O404" s="240" t="str">
        <f t="shared" si="40"/>
        <v>OK</v>
      </c>
      <c r="P404" s="106"/>
      <c r="Q404" s="236" t="s">
        <v>714</v>
      </c>
      <c r="R404" s="223" t="s">
        <v>715</v>
      </c>
      <c r="S404" s="196" t="s">
        <v>3</v>
      </c>
      <c r="T404" s="195">
        <v>9</v>
      </c>
      <c r="V404" s="230" t="str">
        <f t="shared" si="37"/>
        <v>OK</v>
      </c>
      <c r="W404" s="230" t="str">
        <f t="shared" si="38"/>
        <v>OK</v>
      </c>
      <c r="X404" s="230" t="str">
        <f t="shared" si="39"/>
        <v>OK</v>
      </c>
    </row>
    <row r="405" spans="2:24" ht="25.5" x14ac:dyDescent="0.2">
      <c r="B405" s="122" t="s">
        <v>716</v>
      </c>
      <c r="C405" s="123" t="s">
        <v>717</v>
      </c>
      <c r="D405" s="127" t="s">
        <v>1081</v>
      </c>
      <c r="E405" s="90">
        <v>1</v>
      </c>
      <c r="F405" s="116">
        <v>1277789</v>
      </c>
      <c r="G405" s="36">
        <f t="shared" si="36"/>
        <v>1277789</v>
      </c>
      <c r="H405" s="124"/>
      <c r="I405" s="32"/>
      <c r="J405" s="33"/>
      <c r="M405" s="172">
        <v>1213900</v>
      </c>
      <c r="N405" s="171">
        <f t="shared" si="41"/>
        <v>1213900</v>
      </c>
      <c r="O405" s="240" t="str">
        <f t="shared" si="40"/>
        <v>OK</v>
      </c>
      <c r="P405" s="106"/>
      <c r="Q405" s="236" t="s">
        <v>716</v>
      </c>
      <c r="R405" s="223" t="s">
        <v>717</v>
      </c>
      <c r="S405" s="204" t="s">
        <v>1081</v>
      </c>
      <c r="T405" s="195">
        <v>1</v>
      </c>
      <c r="V405" s="230" t="str">
        <f t="shared" si="37"/>
        <v>OK</v>
      </c>
      <c r="W405" s="230" t="str">
        <f t="shared" si="38"/>
        <v>OK</v>
      </c>
      <c r="X405" s="230" t="str">
        <f t="shared" si="39"/>
        <v>OK</v>
      </c>
    </row>
    <row r="406" spans="2:24" x14ac:dyDescent="0.2">
      <c r="B406" s="125" t="s">
        <v>718</v>
      </c>
      <c r="C406" s="128" t="s">
        <v>719</v>
      </c>
      <c r="D406" s="129"/>
      <c r="E406" s="90"/>
      <c r="F406" s="116"/>
      <c r="G406" s="36"/>
      <c r="H406" s="130">
        <f>SUM(G407:G416)</f>
        <v>119124492</v>
      </c>
      <c r="I406" s="32"/>
      <c r="J406" s="33"/>
      <c r="M406" s="172">
        <v>0</v>
      </c>
      <c r="N406" s="171">
        <f t="shared" si="41"/>
        <v>0</v>
      </c>
      <c r="O406" s="240" t="str">
        <f t="shared" si="40"/>
        <v>OK</v>
      </c>
      <c r="P406" s="106"/>
      <c r="Q406" s="237" t="s">
        <v>718</v>
      </c>
      <c r="R406" s="224" t="s">
        <v>719</v>
      </c>
      <c r="S406" s="204"/>
      <c r="T406" s="195"/>
      <c r="V406" s="230" t="str">
        <f t="shared" si="37"/>
        <v>OK</v>
      </c>
      <c r="W406" s="230" t="str">
        <f t="shared" si="38"/>
        <v>OK</v>
      </c>
      <c r="X406" s="230" t="str">
        <f t="shared" si="39"/>
        <v>OK</v>
      </c>
    </row>
    <row r="407" spans="2:24" ht="38.25" x14ac:dyDescent="0.2">
      <c r="B407" s="122" t="s">
        <v>720</v>
      </c>
      <c r="C407" s="123" t="s">
        <v>721</v>
      </c>
      <c r="D407" s="37" t="s">
        <v>3</v>
      </c>
      <c r="E407" s="90">
        <v>1</v>
      </c>
      <c r="F407" s="116">
        <v>6225287</v>
      </c>
      <c r="G407" s="36">
        <f t="shared" si="36"/>
        <v>6225287</v>
      </c>
      <c r="H407" s="130"/>
      <c r="I407" s="32"/>
      <c r="J407" s="33"/>
      <c r="M407" s="172">
        <v>5914023</v>
      </c>
      <c r="N407" s="171">
        <f t="shared" si="41"/>
        <v>5914023</v>
      </c>
      <c r="O407" s="240" t="str">
        <f t="shared" si="40"/>
        <v>OK</v>
      </c>
      <c r="P407" s="106"/>
      <c r="Q407" s="236" t="s">
        <v>720</v>
      </c>
      <c r="R407" s="223" t="s">
        <v>721</v>
      </c>
      <c r="S407" s="196" t="s">
        <v>3</v>
      </c>
      <c r="T407" s="195">
        <v>1</v>
      </c>
      <c r="V407" s="230" t="str">
        <f t="shared" si="37"/>
        <v>OK</v>
      </c>
      <c r="W407" s="230" t="str">
        <f t="shared" si="38"/>
        <v>OK</v>
      </c>
      <c r="X407" s="230" t="str">
        <f t="shared" si="39"/>
        <v>OK</v>
      </c>
    </row>
    <row r="408" spans="2:24" ht="38.25" x14ac:dyDescent="0.2">
      <c r="B408" s="122" t="s">
        <v>722</v>
      </c>
      <c r="C408" s="123" t="s">
        <v>723</v>
      </c>
      <c r="D408" s="37" t="s">
        <v>3</v>
      </c>
      <c r="E408" s="90">
        <v>1</v>
      </c>
      <c r="F408" s="116">
        <v>5145055</v>
      </c>
      <c r="G408" s="36">
        <f t="shared" si="36"/>
        <v>5145055</v>
      </c>
      <c r="H408" s="130"/>
      <c r="I408" s="32"/>
      <c r="J408" s="33"/>
      <c r="M408" s="172">
        <v>4887802</v>
      </c>
      <c r="N408" s="171">
        <f t="shared" si="41"/>
        <v>4887802</v>
      </c>
      <c r="O408" s="240" t="str">
        <f t="shared" si="40"/>
        <v>OK</v>
      </c>
      <c r="P408" s="106"/>
      <c r="Q408" s="236" t="s">
        <v>722</v>
      </c>
      <c r="R408" s="223" t="s">
        <v>723</v>
      </c>
      <c r="S408" s="196" t="s">
        <v>3</v>
      </c>
      <c r="T408" s="195">
        <v>1</v>
      </c>
      <c r="V408" s="230" t="str">
        <f t="shared" si="37"/>
        <v>OK</v>
      </c>
      <c r="W408" s="230" t="str">
        <f t="shared" si="38"/>
        <v>OK</v>
      </c>
      <c r="X408" s="230" t="str">
        <f t="shared" si="39"/>
        <v>OK</v>
      </c>
    </row>
    <row r="409" spans="2:24" ht="38.25" x14ac:dyDescent="0.2">
      <c r="B409" s="122" t="s">
        <v>724</v>
      </c>
      <c r="C409" s="123" t="s">
        <v>725</v>
      </c>
      <c r="D409" s="37" t="s">
        <v>3</v>
      </c>
      <c r="E409" s="90">
        <v>6</v>
      </c>
      <c r="F409" s="116">
        <v>1375983</v>
      </c>
      <c r="G409" s="36">
        <f t="shared" si="36"/>
        <v>8255898</v>
      </c>
      <c r="H409" s="130"/>
      <c r="I409" s="32"/>
      <c r="J409" s="33"/>
      <c r="M409" s="172">
        <v>1307184</v>
      </c>
      <c r="N409" s="171">
        <f t="shared" si="41"/>
        <v>7843104</v>
      </c>
      <c r="O409" s="240" t="str">
        <f t="shared" si="40"/>
        <v>OK</v>
      </c>
      <c r="P409" s="106"/>
      <c r="Q409" s="236" t="s">
        <v>724</v>
      </c>
      <c r="R409" s="223" t="s">
        <v>725</v>
      </c>
      <c r="S409" s="196" t="s">
        <v>3</v>
      </c>
      <c r="T409" s="195">
        <v>6</v>
      </c>
      <c r="V409" s="230" t="str">
        <f t="shared" si="37"/>
        <v>OK</v>
      </c>
      <c r="W409" s="230" t="str">
        <f t="shared" si="38"/>
        <v>OK</v>
      </c>
      <c r="X409" s="230" t="str">
        <f t="shared" si="39"/>
        <v>OK</v>
      </c>
    </row>
    <row r="410" spans="2:24" ht="38.25" x14ac:dyDescent="0.2">
      <c r="B410" s="122" t="s">
        <v>726</v>
      </c>
      <c r="C410" s="123" t="s">
        <v>727</v>
      </c>
      <c r="D410" s="127" t="s">
        <v>8</v>
      </c>
      <c r="E410" s="90">
        <v>30</v>
      </c>
      <c r="F410" s="116">
        <v>710381</v>
      </c>
      <c r="G410" s="36">
        <f t="shared" si="36"/>
        <v>21311430</v>
      </c>
      <c r="H410" s="124"/>
      <c r="I410" s="32"/>
      <c r="J410" s="33"/>
      <c r="M410" s="172">
        <v>674862</v>
      </c>
      <c r="N410" s="171">
        <f t="shared" si="41"/>
        <v>20245860</v>
      </c>
      <c r="O410" s="240" t="str">
        <f t="shared" si="40"/>
        <v>OK</v>
      </c>
      <c r="P410" s="106"/>
      <c r="Q410" s="236" t="s">
        <v>726</v>
      </c>
      <c r="R410" s="223" t="s">
        <v>727</v>
      </c>
      <c r="S410" s="204" t="s">
        <v>8</v>
      </c>
      <c r="T410" s="195">
        <v>30</v>
      </c>
      <c r="V410" s="230" t="str">
        <f t="shared" si="37"/>
        <v>OK</v>
      </c>
      <c r="W410" s="230" t="str">
        <f t="shared" si="38"/>
        <v>OK</v>
      </c>
      <c r="X410" s="230" t="str">
        <f t="shared" si="39"/>
        <v>OK</v>
      </c>
    </row>
    <row r="411" spans="2:24" ht="25.5" x14ac:dyDescent="0.2">
      <c r="B411" s="122" t="s">
        <v>728</v>
      </c>
      <c r="C411" s="123" t="s">
        <v>729</v>
      </c>
      <c r="D411" s="37" t="s">
        <v>3</v>
      </c>
      <c r="E411" s="90">
        <v>20</v>
      </c>
      <c r="F411" s="116">
        <v>486113</v>
      </c>
      <c r="G411" s="36">
        <f t="shared" si="36"/>
        <v>9722260</v>
      </c>
      <c r="H411" s="124"/>
      <c r="I411" s="32"/>
      <c r="J411" s="33"/>
      <c r="M411" s="172">
        <v>461807</v>
      </c>
      <c r="N411" s="171">
        <f t="shared" si="41"/>
        <v>9236140</v>
      </c>
      <c r="O411" s="240" t="str">
        <f t="shared" si="40"/>
        <v>OK</v>
      </c>
      <c r="P411" s="106"/>
      <c r="Q411" s="236" t="s">
        <v>728</v>
      </c>
      <c r="R411" s="223" t="s">
        <v>729</v>
      </c>
      <c r="S411" s="196" t="s">
        <v>3</v>
      </c>
      <c r="T411" s="195">
        <v>20</v>
      </c>
      <c r="V411" s="230" t="str">
        <f t="shared" si="37"/>
        <v>OK</v>
      </c>
      <c r="W411" s="230" t="str">
        <f t="shared" si="38"/>
        <v>OK</v>
      </c>
      <c r="X411" s="230" t="str">
        <f t="shared" si="39"/>
        <v>OK</v>
      </c>
    </row>
    <row r="412" spans="2:24" ht="25.5" x14ac:dyDescent="0.2">
      <c r="B412" s="122" t="s">
        <v>730</v>
      </c>
      <c r="C412" s="123" t="s">
        <v>731</v>
      </c>
      <c r="D412" s="127" t="s">
        <v>8</v>
      </c>
      <c r="E412" s="90">
        <v>30</v>
      </c>
      <c r="F412" s="116">
        <v>364093</v>
      </c>
      <c r="G412" s="36">
        <f t="shared" si="36"/>
        <v>10922790</v>
      </c>
      <c r="H412" s="124"/>
      <c r="I412" s="32"/>
      <c r="J412" s="33"/>
      <c r="M412" s="172">
        <v>345888</v>
      </c>
      <c r="N412" s="171">
        <f t="shared" si="41"/>
        <v>10376640</v>
      </c>
      <c r="O412" s="240" t="str">
        <f t="shared" si="40"/>
        <v>OK</v>
      </c>
      <c r="P412" s="106"/>
      <c r="Q412" s="236" t="s">
        <v>730</v>
      </c>
      <c r="R412" s="223" t="s">
        <v>731</v>
      </c>
      <c r="S412" s="204" t="s">
        <v>8</v>
      </c>
      <c r="T412" s="195">
        <v>30</v>
      </c>
      <c r="V412" s="230" t="str">
        <f t="shared" si="37"/>
        <v>OK</v>
      </c>
      <c r="W412" s="230" t="str">
        <f t="shared" si="38"/>
        <v>OK</v>
      </c>
      <c r="X412" s="230" t="str">
        <f t="shared" si="39"/>
        <v>OK</v>
      </c>
    </row>
    <row r="413" spans="2:24" ht="38.25" x14ac:dyDescent="0.2">
      <c r="B413" s="122" t="s">
        <v>732</v>
      </c>
      <c r="C413" s="123" t="s">
        <v>733</v>
      </c>
      <c r="D413" s="127" t="s">
        <v>8</v>
      </c>
      <c r="E413" s="90">
        <v>10</v>
      </c>
      <c r="F413" s="116">
        <v>263664</v>
      </c>
      <c r="G413" s="36">
        <f t="shared" si="36"/>
        <v>2636640</v>
      </c>
      <c r="H413" s="124"/>
      <c r="I413" s="32"/>
      <c r="J413" s="33"/>
      <c r="M413" s="172">
        <v>250481</v>
      </c>
      <c r="N413" s="171">
        <f t="shared" si="41"/>
        <v>2504810</v>
      </c>
      <c r="O413" s="240" t="str">
        <f t="shared" si="40"/>
        <v>OK</v>
      </c>
      <c r="P413" s="106"/>
      <c r="Q413" s="236" t="s">
        <v>732</v>
      </c>
      <c r="R413" s="223" t="s">
        <v>733</v>
      </c>
      <c r="S413" s="204" t="s">
        <v>8</v>
      </c>
      <c r="T413" s="195">
        <v>10</v>
      </c>
      <c r="V413" s="230" t="str">
        <f t="shared" si="37"/>
        <v>OK</v>
      </c>
      <c r="W413" s="230" t="str">
        <f t="shared" si="38"/>
        <v>OK</v>
      </c>
      <c r="X413" s="230" t="str">
        <f t="shared" si="39"/>
        <v>OK</v>
      </c>
    </row>
    <row r="414" spans="2:24" ht="25.5" x14ac:dyDescent="0.2">
      <c r="B414" s="122" t="s">
        <v>734</v>
      </c>
      <c r="C414" s="123" t="s">
        <v>735</v>
      </c>
      <c r="D414" s="127" t="s">
        <v>8</v>
      </c>
      <c r="E414" s="90">
        <v>42</v>
      </c>
      <c r="F414" s="116">
        <v>219464</v>
      </c>
      <c r="G414" s="36">
        <f t="shared" si="36"/>
        <v>9217488</v>
      </c>
      <c r="H414" s="124"/>
      <c r="I414" s="32"/>
      <c r="J414" s="33"/>
      <c r="M414" s="172">
        <v>208491</v>
      </c>
      <c r="N414" s="171">
        <f t="shared" si="41"/>
        <v>8756622</v>
      </c>
      <c r="O414" s="240" t="str">
        <f t="shared" si="40"/>
        <v>OK</v>
      </c>
      <c r="P414" s="106"/>
      <c r="Q414" s="236" t="s">
        <v>734</v>
      </c>
      <c r="R414" s="223" t="s">
        <v>735</v>
      </c>
      <c r="S414" s="204" t="s">
        <v>8</v>
      </c>
      <c r="T414" s="195">
        <v>42</v>
      </c>
      <c r="V414" s="230" t="str">
        <f t="shared" si="37"/>
        <v>OK</v>
      </c>
      <c r="W414" s="230" t="str">
        <f t="shared" si="38"/>
        <v>OK</v>
      </c>
      <c r="X414" s="230" t="str">
        <f t="shared" si="39"/>
        <v>OK</v>
      </c>
    </row>
    <row r="415" spans="2:24" ht="38.25" x14ac:dyDescent="0.2">
      <c r="B415" s="122" t="s">
        <v>736</v>
      </c>
      <c r="C415" s="123" t="s">
        <v>737</v>
      </c>
      <c r="D415" s="127" t="s">
        <v>8</v>
      </c>
      <c r="E415" s="90">
        <v>112</v>
      </c>
      <c r="F415" s="116">
        <v>127547</v>
      </c>
      <c r="G415" s="36">
        <f t="shared" si="36"/>
        <v>14285264</v>
      </c>
      <c r="H415" s="124"/>
      <c r="I415" s="32"/>
      <c r="J415" s="33"/>
      <c r="M415" s="172">
        <v>121170</v>
      </c>
      <c r="N415" s="171">
        <f t="shared" si="41"/>
        <v>13571040</v>
      </c>
      <c r="O415" s="240" t="str">
        <f t="shared" si="40"/>
        <v>OK</v>
      </c>
      <c r="P415" s="106"/>
      <c r="Q415" s="236" t="s">
        <v>736</v>
      </c>
      <c r="R415" s="223" t="s">
        <v>737</v>
      </c>
      <c r="S415" s="204" t="s">
        <v>8</v>
      </c>
      <c r="T415" s="195">
        <v>112</v>
      </c>
      <c r="V415" s="230" t="str">
        <f t="shared" si="37"/>
        <v>OK</v>
      </c>
      <c r="W415" s="230" t="str">
        <f t="shared" si="38"/>
        <v>OK</v>
      </c>
      <c r="X415" s="230" t="str">
        <f t="shared" si="39"/>
        <v>OK</v>
      </c>
    </row>
    <row r="416" spans="2:24" ht="38.25" x14ac:dyDescent="0.2">
      <c r="B416" s="122" t="s">
        <v>738</v>
      </c>
      <c r="C416" s="123" t="s">
        <v>739</v>
      </c>
      <c r="D416" s="127" t="s">
        <v>8</v>
      </c>
      <c r="E416" s="90">
        <v>310</v>
      </c>
      <c r="F416" s="116">
        <v>101298</v>
      </c>
      <c r="G416" s="36">
        <f t="shared" si="36"/>
        <v>31402380</v>
      </c>
      <c r="H416" s="124"/>
      <c r="I416" s="32"/>
      <c r="J416" s="33"/>
      <c r="M416" s="172">
        <v>96233</v>
      </c>
      <c r="N416" s="171">
        <f t="shared" si="41"/>
        <v>29832230</v>
      </c>
      <c r="O416" s="240" t="str">
        <f t="shared" si="40"/>
        <v>OK</v>
      </c>
      <c r="P416" s="106"/>
      <c r="Q416" s="236" t="s">
        <v>738</v>
      </c>
      <c r="R416" s="223" t="s">
        <v>739</v>
      </c>
      <c r="S416" s="204" t="s">
        <v>8</v>
      </c>
      <c r="T416" s="195">
        <v>310</v>
      </c>
      <c r="V416" s="230" t="str">
        <f t="shared" si="37"/>
        <v>OK</v>
      </c>
      <c r="W416" s="230" t="str">
        <f t="shared" si="38"/>
        <v>OK</v>
      </c>
      <c r="X416" s="230" t="str">
        <f t="shared" si="39"/>
        <v>OK</v>
      </c>
    </row>
    <row r="417" spans="2:24" x14ac:dyDescent="0.2">
      <c r="B417" s="125" t="s">
        <v>740</v>
      </c>
      <c r="C417" s="128" t="s">
        <v>741</v>
      </c>
      <c r="D417" s="129"/>
      <c r="E417" s="90"/>
      <c r="F417" s="116"/>
      <c r="G417" s="36"/>
      <c r="H417" s="130">
        <f>SUM(G418:G467)</f>
        <v>504658172</v>
      </c>
      <c r="I417" s="32"/>
      <c r="J417" s="33"/>
      <c r="M417" s="172">
        <v>0</v>
      </c>
      <c r="N417" s="171">
        <f t="shared" si="41"/>
        <v>0</v>
      </c>
      <c r="O417" s="240" t="str">
        <f t="shared" si="40"/>
        <v>OK</v>
      </c>
      <c r="P417" s="106"/>
      <c r="Q417" s="237" t="s">
        <v>740</v>
      </c>
      <c r="R417" s="224" t="s">
        <v>741</v>
      </c>
      <c r="S417" s="204"/>
      <c r="T417" s="195"/>
      <c r="V417" s="230" t="str">
        <f t="shared" si="37"/>
        <v>OK</v>
      </c>
      <c r="W417" s="230" t="str">
        <f t="shared" si="38"/>
        <v>OK</v>
      </c>
      <c r="X417" s="230" t="str">
        <f t="shared" si="39"/>
        <v>OK</v>
      </c>
    </row>
    <row r="418" spans="2:24" ht="25.5" x14ac:dyDescent="0.2">
      <c r="B418" s="122" t="s">
        <v>742</v>
      </c>
      <c r="C418" s="123" t="s">
        <v>743</v>
      </c>
      <c r="D418" s="127" t="s">
        <v>8</v>
      </c>
      <c r="E418" s="90">
        <v>1</v>
      </c>
      <c r="F418" s="116">
        <v>187293</v>
      </c>
      <c r="G418" s="36">
        <f t="shared" si="36"/>
        <v>187293</v>
      </c>
      <c r="H418" s="130"/>
      <c r="I418" s="32"/>
      <c r="J418" s="33"/>
      <c r="M418" s="172">
        <v>177928</v>
      </c>
      <c r="N418" s="171">
        <f t="shared" si="41"/>
        <v>177928</v>
      </c>
      <c r="O418" s="240" t="str">
        <f t="shared" si="40"/>
        <v>OK</v>
      </c>
      <c r="P418" s="106"/>
      <c r="Q418" s="236" t="s">
        <v>742</v>
      </c>
      <c r="R418" s="223" t="s">
        <v>743</v>
      </c>
      <c r="S418" s="204" t="s">
        <v>8</v>
      </c>
      <c r="T418" s="195">
        <v>1</v>
      </c>
      <c r="V418" s="230" t="str">
        <f t="shared" si="37"/>
        <v>OK</v>
      </c>
      <c r="W418" s="230" t="str">
        <f t="shared" si="38"/>
        <v>OK</v>
      </c>
      <c r="X418" s="230" t="str">
        <f t="shared" si="39"/>
        <v>OK</v>
      </c>
    </row>
    <row r="419" spans="2:24" ht="25.5" x14ac:dyDescent="0.2">
      <c r="B419" s="122" t="s">
        <v>744</v>
      </c>
      <c r="C419" s="123" t="s">
        <v>745</v>
      </c>
      <c r="D419" s="37" t="s">
        <v>3</v>
      </c>
      <c r="E419" s="90">
        <v>1</v>
      </c>
      <c r="F419" s="116">
        <v>1360087</v>
      </c>
      <c r="G419" s="36">
        <f t="shared" si="36"/>
        <v>1360087</v>
      </c>
      <c r="H419" s="130"/>
      <c r="I419" s="32"/>
      <c r="J419" s="33"/>
      <c r="M419" s="172">
        <v>1292083</v>
      </c>
      <c r="N419" s="171">
        <f t="shared" si="41"/>
        <v>1292083</v>
      </c>
      <c r="O419" s="240" t="str">
        <f t="shared" si="40"/>
        <v>OK</v>
      </c>
      <c r="P419" s="106"/>
      <c r="Q419" s="236" t="s">
        <v>744</v>
      </c>
      <c r="R419" s="223" t="s">
        <v>745</v>
      </c>
      <c r="S419" s="196" t="s">
        <v>3</v>
      </c>
      <c r="T419" s="195">
        <v>1</v>
      </c>
      <c r="V419" s="230" t="str">
        <f t="shared" si="37"/>
        <v>OK</v>
      </c>
      <c r="W419" s="230" t="str">
        <f t="shared" si="38"/>
        <v>OK</v>
      </c>
      <c r="X419" s="230" t="str">
        <f t="shared" si="39"/>
        <v>OK</v>
      </c>
    </row>
    <row r="420" spans="2:24" ht="25.5" x14ac:dyDescent="0.2">
      <c r="B420" s="122" t="s">
        <v>746</v>
      </c>
      <c r="C420" s="123" t="s">
        <v>747</v>
      </c>
      <c r="D420" s="37" t="s">
        <v>3</v>
      </c>
      <c r="E420" s="90">
        <v>1</v>
      </c>
      <c r="F420" s="116">
        <v>988299</v>
      </c>
      <c r="G420" s="36">
        <f t="shared" si="36"/>
        <v>988299</v>
      </c>
      <c r="H420" s="130"/>
      <c r="I420" s="32"/>
      <c r="J420" s="33"/>
      <c r="M420" s="172">
        <v>938884</v>
      </c>
      <c r="N420" s="171">
        <f t="shared" si="41"/>
        <v>938884</v>
      </c>
      <c r="O420" s="240" t="str">
        <f t="shared" si="40"/>
        <v>OK</v>
      </c>
      <c r="P420" s="106"/>
      <c r="Q420" s="236" t="s">
        <v>746</v>
      </c>
      <c r="R420" s="223" t="s">
        <v>747</v>
      </c>
      <c r="S420" s="196" t="s">
        <v>3</v>
      </c>
      <c r="T420" s="195">
        <v>1</v>
      </c>
      <c r="V420" s="230" t="str">
        <f t="shared" si="37"/>
        <v>OK</v>
      </c>
      <c r="W420" s="230" t="str">
        <f t="shared" si="38"/>
        <v>OK</v>
      </c>
      <c r="X420" s="230" t="str">
        <f t="shared" si="39"/>
        <v>OK</v>
      </c>
    </row>
    <row r="421" spans="2:24" ht="25.5" x14ac:dyDescent="0.2">
      <c r="B421" s="122" t="s">
        <v>748</v>
      </c>
      <c r="C421" s="123" t="s">
        <v>749</v>
      </c>
      <c r="D421" s="127" t="s">
        <v>8</v>
      </c>
      <c r="E421" s="90">
        <v>45</v>
      </c>
      <c r="F421" s="116">
        <v>1859412</v>
      </c>
      <c r="G421" s="36">
        <f t="shared" si="36"/>
        <v>83673540</v>
      </c>
      <c r="H421" s="124"/>
      <c r="I421" s="32"/>
      <c r="J421" s="33"/>
      <c r="M421" s="172">
        <v>1766441</v>
      </c>
      <c r="N421" s="171">
        <f t="shared" si="41"/>
        <v>79489845</v>
      </c>
      <c r="O421" s="240" t="str">
        <f t="shared" si="40"/>
        <v>OK</v>
      </c>
      <c r="P421" s="106"/>
      <c r="Q421" s="236" t="s">
        <v>748</v>
      </c>
      <c r="R421" s="223" t="s">
        <v>749</v>
      </c>
      <c r="S421" s="204" t="s">
        <v>8</v>
      </c>
      <c r="T421" s="195">
        <v>45</v>
      </c>
      <c r="V421" s="230" t="str">
        <f t="shared" si="37"/>
        <v>OK</v>
      </c>
      <c r="W421" s="230" t="str">
        <f t="shared" si="38"/>
        <v>OK</v>
      </c>
      <c r="X421" s="230" t="str">
        <f t="shared" si="39"/>
        <v>OK</v>
      </c>
    </row>
    <row r="422" spans="2:24" ht="25.5" x14ac:dyDescent="0.2">
      <c r="B422" s="122" t="s">
        <v>750</v>
      </c>
      <c r="C422" s="123" t="s">
        <v>751</v>
      </c>
      <c r="D422" s="127" t="s">
        <v>8</v>
      </c>
      <c r="E422" s="90">
        <v>36</v>
      </c>
      <c r="F422" s="116">
        <v>264996</v>
      </c>
      <c r="G422" s="36">
        <f t="shared" si="36"/>
        <v>9539856</v>
      </c>
      <c r="H422" s="124"/>
      <c r="I422" s="32"/>
      <c r="J422" s="33"/>
      <c r="M422" s="172">
        <v>251746</v>
      </c>
      <c r="N422" s="171">
        <f t="shared" si="41"/>
        <v>9062856</v>
      </c>
      <c r="O422" s="240" t="str">
        <f t="shared" si="40"/>
        <v>OK</v>
      </c>
      <c r="P422" s="106"/>
      <c r="Q422" s="236" t="s">
        <v>750</v>
      </c>
      <c r="R422" s="223" t="s">
        <v>751</v>
      </c>
      <c r="S422" s="204" t="s">
        <v>8</v>
      </c>
      <c r="T422" s="195">
        <v>36</v>
      </c>
      <c r="V422" s="230" t="str">
        <f t="shared" si="37"/>
        <v>OK</v>
      </c>
      <c r="W422" s="230" t="str">
        <f t="shared" si="38"/>
        <v>OK</v>
      </c>
      <c r="X422" s="230" t="str">
        <f t="shared" si="39"/>
        <v>OK</v>
      </c>
    </row>
    <row r="423" spans="2:24" ht="25.5" x14ac:dyDescent="0.2">
      <c r="B423" s="122" t="s">
        <v>752</v>
      </c>
      <c r="C423" s="123" t="s">
        <v>753</v>
      </c>
      <c r="D423" s="127" t="s">
        <v>8</v>
      </c>
      <c r="E423" s="90">
        <v>1</v>
      </c>
      <c r="F423" s="116">
        <v>617778</v>
      </c>
      <c r="G423" s="36">
        <f t="shared" si="36"/>
        <v>617778</v>
      </c>
      <c r="H423" s="124"/>
      <c r="I423" s="32"/>
      <c r="J423" s="33"/>
      <c r="M423" s="172">
        <v>586889</v>
      </c>
      <c r="N423" s="171">
        <f t="shared" si="41"/>
        <v>586889</v>
      </c>
      <c r="O423" s="240" t="str">
        <f t="shared" si="40"/>
        <v>OK</v>
      </c>
      <c r="P423" s="106"/>
      <c r="Q423" s="236" t="s">
        <v>752</v>
      </c>
      <c r="R423" s="223" t="s">
        <v>753</v>
      </c>
      <c r="S423" s="204" t="s">
        <v>8</v>
      </c>
      <c r="T423" s="195">
        <v>1</v>
      </c>
      <c r="V423" s="230" t="str">
        <f t="shared" si="37"/>
        <v>OK</v>
      </c>
      <c r="W423" s="230" t="str">
        <f t="shared" si="38"/>
        <v>OK</v>
      </c>
      <c r="X423" s="230" t="str">
        <f t="shared" si="39"/>
        <v>OK</v>
      </c>
    </row>
    <row r="424" spans="2:24" ht="25.5" x14ac:dyDescent="0.2">
      <c r="B424" s="122" t="s">
        <v>754</v>
      </c>
      <c r="C424" s="123" t="s">
        <v>755</v>
      </c>
      <c r="D424" s="127" t="s">
        <v>8</v>
      </c>
      <c r="E424" s="90">
        <v>10</v>
      </c>
      <c r="F424" s="116">
        <v>27124</v>
      </c>
      <c r="G424" s="36">
        <f t="shared" si="36"/>
        <v>271240</v>
      </c>
      <c r="H424" s="124"/>
      <c r="I424" s="32"/>
      <c r="J424" s="33"/>
      <c r="M424" s="172">
        <v>25768</v>
      </c>
      <c r="N424" s="171">
        <f t="shared" si="41"/>
        <v>257680</v>
      </c>
      <c r="O424" s="240" t="str">
        <f t="shared" si="40"/>
        <v>OK</v>
      </c>
      <c r="P424" s="106"/>
      <c r="Q424" s="236" t="s">
        <v>754</v>
      </c>
      <c r="R424" s="223" t="s">
        <v>755</v>
      </c>
      <c r="S424" s="204" t="s">
        <v>8</v>
      </c>
      <c r="T424" s="195">
        <v>10</v>
      </c>
      <c r="V424" s="230" t="str">
        <f t="shared" si="37"/>
        <v>OK</v>
      </c>
      <c r="W424" s="230" t="str">
        <f t="shared" si="38"/>
        <v>OK</v>
      </c>
      <c r="X424" s="230" t="str">
        <f t="shared" si="39"/>
        <v>OK</v>
      </c>
    </row>
    <row r="425" spans="2:24" ht="25.5" x14ac:dyDescent="0.2">
      <c r="B425" s="122" t="s">
        <v>756</v>
      </c>
      <c r="C425" s="123" t="s">
        <v>757</v>
      </c>
      <c r="D425" s="127" t="s">
        <v>8</v>
      </c>
      <c r="E425" s="90">
        <v>40</v>
      </c>
      <c r="F425" s="116">
        <v>27124</v>
      </c>
      <c r="G425" s="36">
        <f t="shared" si="36"/>
        <v>1084960</v>
      </c>
      <c r="H425" s="124"/>
      <c r="I425" s="32"/>
      <c r="J425" s="33"/>
      <c r="M425" s="172">
        <v>25768</v>
      </c>
      <c r="N425" s="171">
        <f t="shared" si="41"/>
        <v>1030720</v>
      </c>
      <c r="O425" s="240" t="str">
        <f t="shared" si="40"/>
        <v>OK</v>
      </c>
      <c r="P425" s="106"/>
      <c r="Q425" s="236" t="s">
        <v>756</v>
      </c>
      <c r="R425" s="223" t="s">
        <v>757</v>
      </c>
      <c r="S425" s="204" t="s">
        <v>8</v>
      </c>
      <c r="T425" s="195">
        <v>40</v>
      </c>
      <c r="V425" s="230" t="str">
        <f t="shared" si="37"/>
        <v>OK</v>
      </c>
      <c r="W425" s="230" t="str">
        <f t="shared" si="38"/>
        <v>OK</v>
      </c>
      <c r="X425" s="230" t="str">
        <f t="shared" si="39"/>
        <v>OK</v>
      </c>
    </row>
    <row r="426" spans="2:24" ht="25.5" x14ac:dyDescent="0.2">
      <c r="B426" s="122" t="s">
        <v>758</v>
      </c>
      <c r="C426" s="123" t="s">
        <v>759</v>
      </c>
      <c r="D426" s="127" t="s">
        <v>8</v>
      </c>
      <c r="E426" s="90">
        <v>406</v>
      </c>
      <c r="F426" s="116">
        <v>56067</v>
      </c>
      <c r="G426" s="36">
        <f t="shared" si="36"/>
        <v>22763202</v>
      </c>
      <c r="H426" s="124"/>
      <c r="I426" s="32"/>
      <c r="J426" s="33"/>
      <c r="M426" s="172">
        <v>53264</v>
      </c>
      <c r="N426" s="171">
        <f t="shared" si="41"/>
        <v>21625184</v>
      </c>
      <c r="O426" s="240" t="str">
        <f t="shared" si="40"/>
        <v>OK</v>
      </c>
      <c r="P426" s="106"/>
      <c r="Q426" s="236" t="s">
        <v>758</v>
      </c>
      <c r="R426" s="223" t="s">
        <v>759</v>
      </c>
      <c r="S426" s="204" t="s">
        <v>8</v>
      </c>
      <c r="T426" s="195">
        <v>406</v>
      </c>
      <c r="V426" s="230" t="str">
        <f t="shared" si="37"/>
        <v>OK</v>
      </c>
      <c r="W426" s="230" t="str">
        <f t="shared" si="38"/>
        <v>OK</v>
      </c>
      <c r="X426" s="230" t="str">
        <f t="shared" si="39"/>
        <v>OK</v>
      </c>
    </row>
    <row r="427" spans="2:24" ht="25.5" x14ac:dyDescent="0.2">
      <c r="B427" s="122" t="s">
        <v>760</v>
      </c>
      <c r="C427" s="123" t="s">
        <v>761</v>
      </c>
      <c r="D427" s="127" t="s">
        <v>8</v>
      </c>
      <c r="E427" s="90">
        <v>160</v>
      </c>
      <c r="F427" s="116">
        <v>80912</v>
      </c>
      <c r="G427" s="36">
        <f t="shared" si="36"/>
        <v>12945920</v>
      </c>
      <c r="H427" s="124"/>
      <c r="I427" s="32"/>
      <c r="J427" s="33"/>
      <c r="M427" s="172">
        <v>76866</v>
      </c>
      <c r="N427" s="171">
        <f t="shared" si="41"/>
        <v>12298560</v>
      </c>
      <c r="O427" s="240" t="str">
        <f t="shared" si="40"/>
        <v>OK</v>
      </c>
      <c r="P427" s="106"/>
      <c r="Q427" s="236" t="s">
        <v>760</v>
      </c>
      <c r="R427" s="223" t="s">
        <v>761</v>
      </c>
      <c r="S427" s="204" t="s">
        <v>8</v>
      </c>
      <c r="T427" s="195">
        <v>160</v>
      </c>
      <c r="V427" s="230" t="str">
        <f t="shared" si="37"/>
        <v>OK</v>
      </c>
      <c r="W427" s="230" t="str">
        <f t="shared" si="38"/>
        <v>OK</v>
      </c>
      <c r="X427" s="230" t="str">
        <f t="shared" si="39"/>
        <v>OK</v>
      </c>
    </row>
    <row r="428" spans="2:24" ht="25.5" x14ac:dyDescent="0.2">
      <c r="B428" s="122" t="s">
        <v>762</v>
      </c>
      <c r="C428" s="123" t="s">
        <v>763</v>
      </c>
      <c r="D428" s="127" t="s">
        <v>8</v>
      </c>
      <c r="E428" s="90">
        <v>37</v>
      </c>
      <c r="F428" s="116">
        <v>18330</v>
      </c>
      <c r="G428" s="36">
        <f t="shared" si="36"/>
        <v>678210</v>
      </c>
      <c r="H428" s="124"/>
      <c r="I428" s="32"/>
      <c r="J428" s="33"/>
      <c r="M428" s="172">
        <v>17414</v>
      </c>
      <c r="N428" s="171">
        <f t="shared" si="41"/>
        <v>644318</v>
      </c>
      <c r="O428" s="240" t="str">
        <f t="shared" si="40"/>
        <v>OK</v>
      </c>
      <c r="P428" s="106"/>
      <c r="Q428" s="236" t="s">
        <v>762</v>
      </c>
      <c r="R428" s="223" t="s">
        <v>763</v>
      </c>
      <c r="S428" s="204" t="s">
        <v>8</v>
      </c>
      <c r="T428" s="195">
        <v>37</v>
      </c>
      <c r="V428" s="230" t="str">
        <f t="shared" si="37"/>
        <v>OK</v>
      </c>
      <c r="W428" s="230" t="str">
        <f t="shared" si="38"/>
        <v>OK</v>
      </c>
      <c r="X428" s="230" t="str">
        <f t="shared" si="39"/>
        <v>OK</v>
      </c>
    </row>
    <row r="429" spans="2:24" ht="25.5" x14ac:dyDescent="0.2">
      <c r="B429" s="122" t="s">
        <v>764</v>
      </c>
      <c r="C429" s="123" t="s">
        <v>765</v>
      </c>
      <c r="D429" s="127" t="s">
        <v>8</v>
      </c>
      <c r="E429" s="90">
        <v>10</v>
      </c>
      <c r="F429" s="116">
        <v>36179</v>
      </c>
      <c r="G429" s="36">
        <f t="shared" si="36"/>
        <v>361790</v>
      </c>
      <c r="H429" s="124"/>
      <c r="I429" s="32"/>
      <c r="J429" s="33"/>
      <c r="M429" s="172">
        <v>34370</v>
      </c>
      <c r="N429" s="171">
        <f t="shared" si="41"/>
        <v>343700</v>
      </c>
      <c r="O429" s="240" t="str">
        <f t="shared" si="40"/>
        <v>OK</v>
      </c>
      <c r="P429" s="106"/>
      <c r="Q429" s="236" t="s">
        <v>764</v>
      </c>
      <c r="R429" s="223" t="s">
        <v>765</v>
      </c>
      <c r="S429" s="204" t="s">
        <v>8</v>
      </c>
      <c r="T429" s="195">
        <v>10</v>
      </c>
      <c r="V429" s="230" t="str">
        <f t="shared" si="37"/>
        <v>OK</v>
      </c>
      <c r="W429" s="230" t="str">
        <f t="shared" si="38"/>
        <v>OK</v>
      </c>
      <c r="X429" s="230" t="str">
        <f t="shared" si="39"/>
        <v>OK</v>
      </c>
    </row>
    <row r="430" spans="2:24" ht="25.5" x14ac:dyDescent="0.2">
      <c r="B430" s="122" t="s">
        <v>766</v>
      </c>
      <c r="C430" s="123" t="s">
        <v>767</v>
      </c>
      <c r="D430" s="127" t="s">
        <v>8</v>
      </c>
      <c r="E430" s="90">
        <v>315</v>
      </c>
      <c r="F430" s="116">
        <v>36179</v>
      </c>
      <c r="G430" s="36">
        <f t="shared" si="36"/>
        <v>11396385</v>
      </c>
      <c r="H430" s="124"/>
      <c r="I430" s="32"/>
      <c r="J430" s="33"/>
      <c r="M430" s="172">
        <v>34370</v>
      </c>
      <c r="N430" s="171">
        <f t="shared" si="41"/>
        <v>10826550</v>
      </c>
      <c r="O430" s="240" t="str">
        <f t="shared" si="40"/>
        <v>OK</v>
      </c>
      <c r="P430" s="106"/>
      <c r="Q430" s="236" t="s">
        <v>766</v>
      </c>
      <c r="R430" s="223" t="s">
        <v>767</v>
      </c>
      <c r="S430" s="204" t="s">
        <v>8</v>
      </c>
      <c r="T430" s="195">
        <v>315</v>
      </c>
      <c r="V430" s="230" t="str">
        <f t="shared" si="37"/>
        <v>OK</v>
      </c>
      <c r="W430" s="230" t="str">
        <f t="shared" si="38"/>
        <v>OK</v>
      </c>
      <c r="X430" s="230" t="str">
        <f t="shared" si="39"/>
        <v>OK</v>
      </c>
    </row>
    <row r="431" spans="2:24" ht="38.25" x14ac:dyDescent="0.2">
      <c r="B431" s="122" t="s">
        <v>768</v>
      </c>
      <c r="C431" s="123" t="s">
        <v>769</v>
      </c>
      <c r="D431" s="127" t="s">
        <v>8</v>
      </c>
      <c r="E431" s="90">
        <v>1</v>
      </c>
      <c r="F431" s="116">
        <v>10910</v>
      </c>
      <c r="G431" s="36">
        <f t="shared" si="36"/>
        <v>10910</v>
      </c>
      <c r="H431" s="124"/>
      <c r="I431" s="32"/>
      <c r="J431" s="33"/>
      <c r="M431" s="172">
        <v>10365</v>
      </c>
      <c r="N431" s="171">
        <f t="shared" si="41"/>
        <v>10365</v>
      </c>
      <c r="O431" s="240" t="str">
        <f t="shared" si="40"/>
        <v>OK</v>
      </c>
      <c r="P431" s="106"/>
      <c r="Q431" s="236" t="s">
        <v>768</v>
      </c>
      <c r="R431" s="223" t="s">
        <v>769</v>
      </c>
      <c r="S431" s="204" t="s">
        <v>8</v>
      </c>
      <c r="T431" s="195">
        <v>1</v>
      </c>
      <c r="V431" s="230" t="str">
        <f t="shared" si="37"/>
        <v>OK</v>
      </c>
      <c r="W431" s="230" t="str">
        <f t="shared" si="38"/>
        <v>OK</v>
      </c>
      <c r="X431" s="230" t="str">
        <f t="shared" si="39"/>
        <v>OK</v>
      </c>
    </row>
    <row r="432" spans="2:24" ht="25.5" x14ac:dyDescent="0.2">
      <c r="B432" s="122" t="s">
        <v>770</v>
      </c>
      <c r="C432" s="123" t="s">
        <v>771</v>
      </c>
      <c r="D432" s="127" t="s">
        <v>8</v>
      </c>
      <c r="E432" s="90">
        <v>48</v>
      </c>
      <c r="F432" s="116">
        <v>13650</v>
      </c>
      <c r="G432" s="36">
        <f t="shared" si="36"/>
        <v>655200</v>
      </c>
      <c r="H432" s="124"/>
      <c r="I432" s="32"/>
      <c r="J432" s="33"/>
      <c r="M432" s="172">
        <v>12968</v>
      </c>
      <c r="N432" s="171">
        <f t="shared" si="41"/>
        <v>622464</v>
      </c>
      <c r="O432" s="240" t="str">
        <f t="shared" si="40"/>
        <v>OK</v>
      </c>
      <c r="P432" s="106"/>
      <c r="Q432" s="236" t="s">
        <v>770</v>
      </c>
      <c r="R432" s="223" t="s">
        <v>771</v>
      </c>
      <c r="S432" s="204" t="s">
        <v>8</v>
      </c>
      <c r="T432" s="195">
        <v>48</v>
      </c>
      <c r="V432" s="230" t="str">
        <f t="shared" si="37"/>
        <v>OK</v>
      </c>
      <c r="W432" s="230" t="str">
        <f t="shared" si="38"/>
        <v>OK</v>
      </c>
      <c r="X432" s="230" t="str">
        <f t="shared" si="39"/>
        <v>OK</v>
      </c>
    </row>
    <row r="433" spans="2:24" ht="25.5" x14ac:dyDescent="0.2">
      <c r="B433" s="122" t="s">
        <v>772</v>
      </c>
      <c r="C433" s="123" t="s">
        <v>773</v>
      </c>
      <c r="D433" s="127" t="s">
        <v>8</v>
      </c>
      <c r="E433" s="90">
        <v>18</v>
      </c>
      <c r="F433" s="116">
        <v>10921</v>
      </c>
      <c r="G433" s="36">
        <f t="shared" si="36"/>
        <v>196578</v>
      </c>
      <c r="H433" s="124"/>
      <c r="I433" s="32"/>
      <c r="J433" s="33"/>
      <c r="M433" s="172">
        <v>10375</v>
      </c>
      <c r="N433" s="171">
        <f t="shared" si="41"/>
        <v>186750</v>
      </c>
      <c r="O433" s="240" t="str">
        <f t="shared" si="40"/>
        <v>OK</v>
      </c>
      <c r="P433" s="106"/>
      <c r="Q433" s="236" t="s">
        <v>772</v>
      </c>
      <c r="R433" s="223" t="s">
        <v>773</v>
      </c>
      <c r="S433" s="204" t="s">
        <v>8</v>
      </c>
      <c r="T433" s="195">
        <v>18</v>
      </c>
      <c r="V433" s="230" t="str">
        <f t="shared" si="37"/>
        <v>OK</v>
      </c>
      <c r="W433" s="230" t="str">
        <f t="shared" si="38"/>
        <v>OK</v>
      </c>
      <c r="X433" s="230" t="str">
        <f t="shared" si="39"/>
        <v>OK</v>
      </c>
    </row>
    <row r="434" spans="2:24" ht="25.5" x14ac:dyDescent="0.2">
      <c r="B434" s="122" t="s">
        <v>774</v>
      </c>
      <c r="C434" s="123" t="s">
        <v>775</v>
      </c>
      <c r="D434" s="127" t="s">
        <v>8</v>
      </c>
      <c r="E434" s="90">
        <v>7450</v>
      </c>
      <c r="F434" s="116">
        <v>8190</v>
      </c>
      <c r="G434" s="36">
        <f t="shared" si="36"/>
        <v>61015500</v>
      </c>
      <c r="H434" s="124"/>
      <c r="I434" s="32"/>
      <c r="J434" s="33"/>
      <c r="M434" s="172">
        <v>7781</v>
      </c>
      <c r="N434" s="171">
        <f t="shared" si="41"/>
        <v>57968450</v>
      </c>
      <c r="O434" s="240" t="str">
        <f t="shared" si="40"/>
        <v>OK</v>
      </c>
      <c r="P434" s="106"/>
      <c r="Q434" s="236" t="s">
        <v>774</v>
      </c>
      <c r="R434" s="223" t="s">
        <v>775</v>
      </c>
      <c r="S434" s="204" t="s">
        <v>8</v>
      </c>
      <c r="T434" s="195">
        <v>7450</v>
      </c>
      <c r="V434" s="230" t="str">
        <f t="shared" si="37"/>
        <v>OK</v>
      </c>
      <c r="W434" s="230" t="str">
        <f t="shared" si="38"/>
        <v>OK</v>
      </c>
      <c r="X434" s="230" t="str">
        <f t="shared" si="39"/>
        <v>OK</v>
      </c>
    </row>
    <row r="435" spans="2:24" ht="25.5" x14ac:dyDescent="0.2">
      <c r="B435" s="122" t="s">
        <v>776</v>
      </c>
      <c r="C435" s="123" t="s">
        <v>777</v>
      </c>
      <c r="D435" s="127" t="s">
        <v>8</v>
      </c>
      <c r="E435" s="90">
        <v>9210</v>
      </c>
      <c r="F435" s="116">
        <v>10351</v>
      </c>
      <c r="G435" s="36">
        <f t="shared" si="36"/>
        <v>95332710</v>
      </c>
      <c r="H435" s="124"/>
      <c r="I435" s="32"/>
      <c r="J435" s="33"/>
      <c r="M435" s="172">
        <v>9833</v>
      </c>
      <c r="N435" s="171">
        <f t="shared" si="41"/>
        <v>90561930</v>
      </c>
      <c r="O435" s="240" t="str">
        <f t="shared" si="40"/>
        <v>OK</v>
      </c>
      <c r="P435" s="106"/>
      <c r="Q435" s="236" t="s">
        <v>776</v>
      </c>
      <c r="R435" s="223" t="s">
        <v>777</v>
      </c>
      <c r="S435" s="204" t="s">
        <v>8</v>
      </c>
      <c r="T435" s="195">
        <v>9210</v>
      </c>
      <c r="V435" s="230" t="str">
        <f t="shared" si="37"/>
        <v>OK</v>
      </c>
      <c r="W435" s="230" t="str">
        <f t="shared" si="38"/>
        <v>OK</v>
      </c>
      <c r="X435" s="230" t="str">
        <f t="shared" si="39"/>
        <v>OK</v>
      </c>
    </row>
    <row r="436" spans="2:24" ht="38.25" x14ac:dyDescent="0.2">
      <c r="B436" s="122" t="s">
        <v>778</v>
      </c>
      <c r="C436" s="123" t="s">
        <v>779</v>
      </c>
      <c r="D436" s="127" t="s">
        <v>8</v>
      </c>
      <c r="E436" s="90">
        <v>1</v>
      </c>
      <c r="F436" s="116">
        <v>8190</v>
      </c>
      <c r="G436" s="36">
        <f t="shared" si="36"/>
        <v>8190</v>
      </c>
      <c r="H436" s="124"/>
      <c r="I436" s="32"/>
      <c r="J436" s="33"/>
      <c r="M436" s="172">
        <v>7781</v>
      </c>
      <c r="N436" s="171">
        <f t="shared" si="41"/>
        <v>7781</v>
      </c>
      <c r="O436" s="240" t="str">
        <f t="shared" si="40"/>
        <v>OK</v>
      </c>
      <c r="P436" s="106"/>
      <c r="Q436" s="236" t="s">
        <v>778</v>
      </c>
      <c r="R436" s="223" t="s">
        <v>779</v>
      </c>
      <c r="S436" s="204" t="s">
        <v>8</v>
      </c>
      <c r="T436" s="195">
        <v>1</v>
      </c>
      <c r="V436" s="230" t="str">
        <f t="shared" si="37"/>
        <v>OK</v>
      </c>
      <c r="W436" s="230" t="str">
        <f t="shared" si="38"/>
        <v>OK</v>
      </c>
      <c r="X436" s="230" t="str">
        <f t="shared" si="39"/>
        <v>OK</v>
      </c>
    </row>
    <row r="437" spans="2:24" ht="38.25" x14ac:dyDescent="0.2">
      <c r="B437" s="122" t="s">
        <v>780</v>
      </c>
      <c r="C437" s="123" t="s">
        <v>781</v>
      </c>
      <c r="D437" s="127" t="s">
        <v>8</v>
      </c>
      <c r="E437" s="90">
        <v>1</v>
      </c>
      <c r="F437" s="116">
        <v>1143543</v>
      </c>
      <c r="G437" s="36">
        <f t="shared" si="36"/>
        <v>1143543</v>
      </c>
      <c r="H437" s="124"/>
      <c r="I437" s="32"/>
      <c r="J437" s="33"/>
      <c r="M437" s="172">
        <v>1086366</v>
      </c>
      <c r="N437" s="171">
        <f t="shared" si="41"/>
        <v>1086366</v>
      </c>
      <c r="O437" s="240" t="str">
        <f t="shared" si="40"/>
        <v>OK</v>
      </c>
      <c r="P437" s="106"/>
      <c r="Q437" s="236" t="s">
        <v>780</v>
      </c>
      <c r="R437" s="223" t="s">
        <v>781</v>
      </c>
      <c r="S437" s="204" t="s">
        <v>8</v>
      </c>
      <c r="T437" s="195">
        <v>1</v>
      </c>
      <c r="V437" s="230" t="str">
        <f t="shared" si="37"/>
        <v>OK</v>
      </c>
      <c r="W437" s="230" t="str">
        <f t="shared" si="38"/>
        <v>OK</v>
      </c>
      <c r="X437" s="230" t="str">
        <f t="shared" si="39"/>
        <v>OK</v>
      </c>
    </row>
    <row r="438" spans="2:24" ht="25.5" x14ac:dyDescent="0.2">
      <c r="B438" s="122" t="s">
        <v>782</v>
      </c>
      <c r="C438" s="123" t="s">
        <v>783</v>
      </c>
      <c r="D438" s="127" t="s">
        <v>8</v>
      </c>
      <c r="E438" s="90">
        <v>420</v>
      </c>
      <c r="F438" s="116">
        <v>172620</v>
      </c>
      <c r="G438" s="36">
        <f t="shared" si="36"/>
        <v>72500400</v>
      </c>
      <c r="H438" s="124"/>
      <c r="I438" s="32"/>
      <c r="J438" s="33"/>
      <c r="M438" s="172">
        <v>163989</v>
      </c>
      <c r="N438" s="171">
        <f t="shared" si="41"/>
        <v>68875380</v>
      </c>
      <c r="O438" s="240" t="str">
        <f t="shared" si="40"/>
        <v>OK</v>
      </c>
      <c r="P438" s="106"/>
      <c r="Q438" s="236" t="s">
        <v>782</v>
      </c>
      <c r="R438" s="223" t="s">
        <v>783</v>
      </c>
      <c r="S438" s="204" t="s">
        <v>8</v>
      </c>
      <c r="T438" s="195">
        <v>420</v>
      </c>
      <c r="V438" s="230" t="str">
        <f t="shared" si="37"/>
        <v>OK</v>
      </c>
      <c r="W438" s="230" t="str">
        <f t="shared" si="38"/>
        <v>OK</v>
      </c>
      <c r="X438" s="230" t="str">
        <f t="shared" si="39"/>
        <v>OK</v>
      </c>
    </row>
    <row r="439" spans="2:24" ht="25.5" x14ac:dyDescent="0.2">
      <c r="B439" s="122" t="s">
        <v>784</v>
      </c>
      <c r="C439" s="123" t="s">
        <v>785</v>
      </c>
      <c r="D439" s="127" t="s">
        <v>8</v>
      </c>
      <c r="E439" s="90">
        <v>97</v>
      </c>
      <c r="F439" s="116">
        <v>243391</v>
      </c>
      <c r="G439" s="36">
        <f t="shared" si="36"/>
        <v>23608927</v>
      </c>
      <c r="H439" s="124"/>
      <c r="I439" s="32"/>
      <c r="J439" s="33"/>
      <c r="M439" s="172">
        <v>231221</v>
      </c>
      <c r="N439" s="171">
        <f t="shared" si="41"/>
        <v>22428437</v>
      </c>
      <c r="O439" s="240" t="str">
        <f t="shared" si="40"/>
        <v>OK</v>
      </c>
      <c r="P439" s="106"/>
      <c r="Q439" s="236" t="s">
        <v>784</v>
      </c>
      <c r="R439" s="223" t="s">
        <v>785</v>
      </c>
      <c r="S439" s="204" t="s">
        <v>8</v>
      </c>
      <c r="T439" s="195">
        <v>97</v>
      </c>
      <c r="V439" s="230" t="str">
        <f t="shared" si="37"/>
        <v>OK</v>
      </c>
      <c r="W439" s="230" t="str">
        <f t="shared" si="38"/>
        <v>OK</v>
      </c>
      <c r="X439" s="230" t="str">
        <f t="shared" si="39"/>
        <v>OK</v>
      </c>
    </row>
    <row r="440" spans="2:24" ht="25.5" x14ac:dyDescent="0.2">
      <c r="B440" s="122" t="s">
        <v>786</v>
      </c>
      <c r="C440" s="123" t="s">
        <v>787</v>
      </c>
      <c r="D440" s="127" t="s">
        <v>8</v>
      </c>
      <c r="E440" s="90">
        <v>200</v>
      </c>
      <c r="F440" s="116">
        <v>172620</v>
      </c>
      <c r="G440" s="36">
        <f t="shared" si="36"/>
        <v>34524000</v>
      </c>
      <c r="H440" s="124"/>
      <c r="I440" s="32"/>
      <c r="J440" s="33"/>
      <c r="M440" s="172">
        <v>163989</v>
      </c>
      <c r="N440" s="171">
        <f t="shared" si="41"/>
        <v>32797800</v>
      </c>
      <c r="O440" s="240" t="str">
        <f t="shared" si="40"/>
        <v>OK</v>
      </c>
      <c r="P440" s="106"/>
      <c r="Q440" s="236" t="s">
        <v>786</v>
      </c>
      <c r="R440" s="223" t="s">
        <v>787</v>
      </c>
      <c r="S440" s="204" t="s">
        <v>8</v>
      </c>
      <c r="T440" s="195">
        <v>200</v>
      </c>
      <c r="V440" s="230" t="str">
        <f t="shared" si="37"/>
        <v>OK</v>
      </c>
      <c r="W440" s="230" t="str">
        <f t="shared" si="38"/>
        <v>OK</v>
      </c>
      <c r="X440" s="230" t="str">
        <f t="shared" si="39"/>
        <v>OK</v>
      </c>
    </row>
    <row r="441" spans="2:24" ht="25.5" x14ac:dyDescent="0.2">
      <c r="B441" s="122" t="s">
        <v>788</v>
      </c>
      <c r="C441" s="123" t="s">
        <v>789</v>
      </c>
      <c r="D441" s="127" t="s">
        <v>8</v>
      </c>
      <c r="E441" s="90">
        <v>85</v>
      </c>
      <c r="F441" s="116">
        <v>204977</v>
      </c>
      <c r="G441" s="36">
        <f t="shared" si="36"/>
        <v>17423045</v>
      </c>
      <c r="H441" s="124"/>
      <c r="I441" s="32"/>
      <c r="J441" s="33"/>
      <c r="M441" s="172">
        <v>194728</v>
      </c>
      <c r="N441" s="171">
        <f t="shared" si="41"/>
        <v>16551880</v>
      </c>
      <c r="O441" s="240" t="str">
        <f t="shared" si="40"/>
        <v>OK</v>
      </c>
      <c r="P441" s="106"/>
      <c r="Q441" s="236" t="s">
        <v>788</v>
      </c>
      <c r="R441" s="223" t="s">
        <v>789</v>
      </c>
      <c r="S441" s="204" t="s">
        <v>8</v>
      </c>
      <c r="T441" s="195">
        <v>85</v>
      </c>
      <c r="V441" s="230" t="str">
        <f t="shared" si="37"/>
        <v>OK</v>
      </c>
      <c r="W441" s="230" t="str">
        <f t="shared" si="38"/>
        <v>OK</v>
      </c>
      <c r="X441" s="230" t="str">
        <f t="shared" si="39"/>
        <v>OK</v>
      </c>
    </row>
    <row r="442" spans="2:24" ht="25.5" x14ac:dyDescent="0.2">
      <c r="B442" s="122" t="s">
        <v>790</v>
      </c>
      <c r="C442" s="123" t="s">
        <v>791</v>
      </c>
      <c r="D442" s="127" t="s">
        <v>8</v>
      </c>
      <c r="E442" s="90">
        <v>90</v>
      </c>
      <c r="F442" s="116">
        <v>409954</v>
      </c>
      <c r="G442" s="36">
        <f t="shared" si="36"/>
        <v>36895860</v>
      </c>
      <c r="H442" s="124"/>
      <c r="I442" s="32"/>
      <c r="J442" s="33"/>
      <c r="M442" s="172">
        <v>389456</v>
      </c>
      <c r="N442" s="171">
        <f t="shared" si="41"/>
        <v>35051040</v>
      </c>
      <c r="O442" s="240" t="str">
        <f t="shared" si="40"/>
        <v>OK</v>
      </c>
      <c r="P442" s="106"/>
      <c r="Q442" s="236" t="s">
        <v>790</v>
      </c>
      <c r="R442" s="223" t="s">
        <v>791</v>
      </c>
      <c r="S442" s="204" t="s">
        <v>8</v>
      </c>
      <c r="T442" s="195">
        <v>90</v>
      </c>
      <c r="V442" s="230" t="str">
        <f t="shared" si="37"/>
        <v>OK</v>
      </c>
      <c r="W442" s="230" t="str">
        <f t="shared" si="38"/>
        <v>OK</v>
      </c>
      <c r="X442" s="230" t="str">
        <f t="shared" si="39"/>
        <v>OK</v>
      </c>
    </row>
    <row r="443" spans="2:24" ht="25.5" x14ac:dyDescent="0.2">
      <c r="B443" s="122" t="s">
        <v>792</v>
      </c>
      <c r="C443" s="123" t="s">
        <v>793</v>
      </c>
      <c r="D443" s="127" t="s">
        <v>8</v>
      </c>
      <c r="E443" s="90">
        <v>1</v>
      </c>
      <c r="F443" s="116">
        <v>11222</v>
      </c>
      <c r="G443" s="36">
        <f t="shared" si="36"/>
        <v>11222</v>
      </c>
      <c r="H443" s="124"/>
      <c r="I443" s="32"/>
      <c r="J443" s="33"/>
      <c r="M443" s="172">
        <v>10661</v>
      </c>
      <c r="N443" s="171">
        <f t="shared" si="41"/>
        <v>10661</v>
      </c>
      <c r="O443" s="240" t="str">
        <f t="shared" si="40"/>
        <v>OK</v>
      </c>
      <c r="P443" s="106"/>
      <c r="Q443" s="236" t="s">
        <v>792</v>
      </c>
      <c r="R443" s="223" t="s">
        <v>793</v>
      </c>
      <c r="S443" s="204" t="s">
        <v>8</v>
      </c>
      <c r="T443" s="195">
        <v>1</v>
      </c>
      <c r="V443" s="230" t="str">
        <f t="shared" si="37"/>
        <v>OK</v>
      </c>
      <c r="W443" s="230" t="str">
        <f t="shared" si="38"/>
        <v>OK</v>
      </c>
      <c r="X443" s="230" t="str">
        <f t="shared" si="39"/>
        <v>OK</v>
      </c>
    </row>
    <row r="444" spans="2:24" ht="25.5" x14ac:dyDescent="0.2">
      <c r="B444" s="122" t="s">
        <v>794</v>
      </c>
      <c r="C444" s="123" t="s">
        <v>795</v>
      </c>
      <c r="D444" s="127" t="s">
        <v>8</v>
      </c>
      <c r="E444" s="90">
        <v>1</v>
      </c>
      <c r="F444" s="116">
        <v>328951</v>
      </c>
      <c r="G444" s="36">
        <f t="shared" si="36"/>
        <v>328951</v>
      </c>
      <c r="H444" s="124"/>
      <c r="I444" s="32"/>
      <c r="J444" s="33"/>
      <c r="M444" s="172">
        <v>312503</v>
      </c>
      <c r="N444" s="171">
        <f t="shared" si="41"/>
        <v>312503</v>
      </c>
      <c r="O444" s="240" t="str">
        <f t="shared" si="40"/>
        <v>OK</v>
      </c>
      <c r="P444" s="106"/>
      <c r="Q444" s="236" t="s">
        <v>794</v>
      </c>
      <c r="R444" s="223" t="s">
        <v>795</v>
      </c>
      <c r="S444" s="204" t="s">
        <v>8</v>
      </c>
      <c r="T444" s="195">
        <v>1</v>
      </c>
      <c r="V444" s="230" t="str">
        <f t="shared" si="37"/>
        <v>OK</v>
      </c>
      <c r="W444" s="230" t="str">
        <f t="shared" si="38"/>
        <v>OK</v>
      </c>
      <c r="X444" s="230" t="str">
        <f t="shared" si="39"/>
        <v>OK</v>
      </c>
    </row>
    <row r="445" spans="2:24" ht="38.25" x14ac:dyDescent="0.2">
      <c r="B445" s="122" t="s">
        <v>796</v>
      </c>
      <c r="C445" s="123" t="s">
        <v>797</v>
      </c>
      <c r="D445" s="127" t="s">
        <v>8</v>
      </c>
      <c r="E445" s="90">
        <v>1</v>
      </c>
      <c r="F445" s="116">
        <v>8190</v>
      </c>
      <c r="G445" s="36">
        <f t="shared" si="36"/>
        <v>8190</v>
      </c>
      <c r="H445" s="124"/>
      <c r="I445" s="32"/>
      <c r="J445" s="33"/>
      <c r="M445" s="172">
        <v>7781</v>
      </c>
      <c r="N445" s="171">
        <f t="shared" si="41"/>
        <v>7781</v>
      </c>
      <c r="O445" s="240" t="str">
        <f t="shared" si="40"/>
        <v>OK</v>
      </c>
      <c r="P445" s="106"/>
      <c r="Q445" s="236" t="s">
        <v>796</v>
      </c>
      <c r="R445" s="223" t="s">
        <v>797</v>
      </c>
      <c r="S445" s="204" t="s">
        <v>8</v>
      </c>
      <c r="T445" s="195">
        <v>1</v>
      </c>
      <c r="V445" s="230" t="str">
        <f t="shared" si="37"/>
        <v>OK</v>
      </c>
      <c r="W445" s="230" t="str">
        <f t="shared" si="38"/>
        <v>OK</v>
      </c>
      <c r="X445" s="230" t="str">
        <f t="shared" si="39"/>
        <v>OK</v>
      </c>
    </row>
    <row r="446" spans="2:24" ht="38.25" x14ac:dyDescent="0.2">
      <c r="B446" s="122" t="s">
        <v>798</v>
      </c>
      <c r="C446" s="123" t="s">
        <v>799</v>
      </c>
      <c r="D446" s="127" t="s">
        <v>8</v>
      </c>
      <c r="E446" s="90">
        <v>1</v>
      </c>
      <c r="F446" s="116">
        <v>136166</v>
      </c>
      <c r="G446" s="36">
        <f t="shared" si="36"/>
        <v>136166</v>
      </c>
      <c r="H446" s="124"/>
      <c r="I446" s="32"/>
      <c r="J446" s="33"/>
      <c r="M446" s="172">
        <v>129358</v>
      </c>
      <c r="N446" s="171">
        <f t="shared" si="41"/>
        <v>129358</v>
      </c>
      <c r="O446" s="240" t="str">
        <f t="shared" si="40"/>
        <v>OK</v>
      </c>
      <c r="P446" s="106"/>
      <c r="Q446" s="236" t="s">
        <v>798</v>
      </c>
      <c r="R446" s="223" t="s">
        <v>799</v>
      </c>
      <c r="S446" s="204" t="s">
        <v>8</v>
      </c>
      <c r="T446" s="195">
        <v>1</v>
      </c>
      <c r="V446" s="230" t="str">
        <f t="shared" si="37"/>
        <v>OK</v>
      </c>
      <c r="W446" s="230" t="str">
        <f t="shared" si="38"/>
        <v>OK</v>
      </c>
      <c r="X446" s="230" t="str">
        <f t="shared" si="39"/>
        <v>OK</v>
      </c>
    </row>
    <row r="447" spans="2:24" ht="25.5" x14ac:dyDescent="0.2">
      <c r="B447" s="122" t="s">
        <v>800</v>
      </c>
      <c r="C447" s="123" t="s">
        <v>801</v>
      </c>
      <c r="D447" s="127" t="s">
        <v>8</v>
      </c>
      <c r="E447" s="90">
        <v>300</v>
      </c>
      <c r="F447" s="116">
        <v>6201</v>
      </c>
      <c r="G447" s="36">
        <f t="shared" si="36"/>
        <v>1860300</v>
      </c>
      <c r="H447" s="130"/>
      <c r="I447" s="32"/>
      <c r="J447" s="33"/>
      <c r="M447" s="172">
        <v>5891</v>
      </c>
      <c r="N447" s="171">
        <f t="shared" si="41"/>
        <v>1767300</v>
      </c>
      <c r="O447" s="240" t="str">
        <f t="shared" si="40"/>
        <v>OK</v>
      </c>
      <c r="P447" s="106"/>
      <c r="Q447" s="236" t="s">
        <v>800</v>
      </c>
      <c r="R447" s="223" t="s">
        <v>801</v>
      </c>
      <c r="S447" s="204" t="s">
        <v>8</v>
      </c>
      <c r="T447" s="195">
        <v>300</v>
      </c>
      <c r="V447" s="230" t="str">
        <f t="shared" si="37"/>
        <v>OK</v>
      </c>
      <c r="W447" s="230" t="str">
        <f t="shared" si="38"/>
        <v>OK</v>
      </c>
      <c r="X447" s="230" t="str">
        <f t="shared" si="39"/>
        <v>OK</v>
      </c>
    </row>
    <row r="448" spans="2:24" ht="25.5" x14ac:dyDescent="0.2">
      <c r="B448" s="122" t="s">
        <v>802</v>
      </c>
      <c r="C448" s="123" t="s">
        <v>803</v>
      </c>
      <c r="D448" s="127" t="s">
        <v>8</v>
      </c>
      <c r="E448" s="90">
        <v>106</v>
      </c>
      <c r="F448" s="116">
        <v>7281</v>
      </c>
      <c r="G448" s="36">
        <f t="shared" si="36"/>
        <v>771786</v>
      </c>
      <c r="H448" s="130"/>
      <c r="I448" s="32"/>
      <c r="J448" s="33"/>
      <c r="M448" s="172">
        <v>6917</v>
      </c>
      <c r="N448" s="171">
        <f t="shared" si="41"/>
        <v>733202</v>
      </c>
      <c r="O448" s="240" t="str">
        <f t="shared" si="40"/>
        <v>OK</v>
      </c>
      <c r="P448" s="106"/>
      <c r="Q448" s="236" t="s">
        <v>802</v>
      </c>
      <c r="R448" s="223" t="s">
        <v>803</v>
      </c>
      <c r="S448" s="204" t="s">
        <v>8</v>
      </c>
      <c r="T448" s="195">
        <v>106</v>
      </c>
      <c r="V448" s="230" t="str">
        <f t="shared" si="37"/>
        <v>OK</v>
      </c>
      <c r="W448" s="230" t="str">
        <f t="shared" si="38"/>
        <v>OK</v>
      </c>
      <c r="X448" s="230" t="str">
        <f t="shared" si="39"/>
        <v>OK</v>
      </c>
    </row>
    <row r="449" spans="2:24" ht="25.5" x14ac:dyDescent="0.2">
      <c r="B449" s="122" t="s">
        <v>804</v>
      </c>
      <c r="C449" s="123" t="s">
        <v>805</v>
      </c>
      <c r="D449" s="127" t="s">
        <v>8</v>
      </c>
      <c r="E449" s="90">
        <v>31</v>
      </c>
      <c r="F449" s="116">
        <v>8915</v>
      </c>
      <c r="G449" s="36">
        <f t="shared" si="36"/>
        <v>276365</v>
      </c>
      <c r="H449" s="130"/>
      <c r="I449" s="32"/>
      <c r="J449" s="33"/>
      <c r="M449" s="172">
        <v>8469</v>
      </c>
      <c r="N449" s="171">
        <f t="shared" si="41"/>
        <v>262539</v>
      </c>
      <c r="O449" s="240" t="str">
        <f t="shared" si="40"/>
        <v>OK</v>
      </c>
      <c r="P449" s="106"/>
      <c r="Q449" s="236" t="s">
        <v>804</v>
      </c>
      <c r="R449" s="223" t="s">
        <v>805</v>
      </c>
      <c r="S449" s="204" t="s">
        <v>8</v>
      </c>
      <c r="T449" s="195">
        <v>31</v>
      </c>
      <c r="V449" s="230" t="str">
        <f t="shared" si="37"/>
        <v>OK</v>
      </c>
      <c r="W449" s="230" t="str">
        <f t="shared" si="38"/>
        <v>OK</v>
      </c>
      <c r="X449" s="230" t="str">
        <f t="shared" si="39"/>
        <v>OK</v>
      </c>
    </row>
    <row r="450" spans="2:24" ht="25.5" x14ac:dyDescent="0.2">
      <c r="B450" s="122" t="s">
        <v>806</v>
      </c>
      <c r="C450" s="123" t="s">
        <v>807</v>
      </c>
      <c r="D450" s="127" t="s">
        <v>8</v>
      </c>
      <c r="E450" s="90">
        <v>20</v>
      </c>
      <c r="F450" s="116">
        <v>11386</v>
      </c>
      <c r="G450" s="36">
        <f t="shared" si="36"/>
        <v>227720</v>
      </c>
      <c r="H450" s="130"/>
      <c r="I450" s="32"/>
      <c r="J450" s="33"/>
      <c r="M450" s="172">
        <v>10817</v>
      </c>
      <c r="N450" s="171">
        <f t="shared" si="41"/>
        <v>216340</v>
      </c>
      <c r="O450" s="240" t="str">
        <f t="shared" si="40"/>
        <v>OK</v>
      </c>
      <c r="P450" s="106"/>
      <c r="Q450" s="236" t="s">
        <v>806</v>
      </c>
      <c r="R450" s="223" t="s">
        <v>807</v>
      </c>
      <c r="S450" s="204" t="s">
        <v>8</v>
      </c>
      <c r="T450" s="195">
        <v>20</v>
      </c>
      <c r="V450" s="230" t="str">
        <f t="shared" si="37"/>
        <v>OK</v>
      </c>
      <c r="W450" s="230" t="str">
        <f t="shared" si="38"/>
        <v>OK</v>
      </c>
      <c r="X450" s="230" t="str">
        <f t="shared" si="39"/>
        <v>OK</v>
      </c>
    </row>
    <row r="451" spans="2:24" ht="25.5" x14ac:dyDescent="0.2">
      <c r="B451" s="122" t="s">
        <v>808</v>
      </c>
      <c r="C451" s="123" t="s">
        <v>809</v>
      </c>
      <c r="D451" s="127" t="s">
        <v>8</v>
      </c>
      <c r="E451" s="90">
        <v>26</v>
      </c>
      <c r="F451" s="116">
        <v>13348</v>
      </c>
      <c r="G451" s="36">
        <f t="shared" si="36"/>
        <v>347048</v>
      </c>
      <c r="H451" s="130"/>
      <c r="I451" s="32"/>
      <c r="J451" s="33"/>
      <c r="M451" s="172">
        <v>12681</v>
      </c>
      <c r="N451" s="171">
        <f t="shared" si="41"/>
        <v>329706</v>
      </c>
      <c r="O451" s="240" t="str">
        <f t="shared" si="40"/>
        <v>OK</v>
      </c>
      <c r="P451" s="106"/>
      <c r="Q451" s="236" t="s">
        <v>808</v>
      </c>
      <c r="R451" s="223" t="s">
        <v>809</v>
      </c>
      <c r="S451" s="204" t="s">
        <v>8</v>
      </c>
      <c r="T451" s="195">
        <v>26</v>
      </c>
      <c r="V451" s="230" t="str">
        <f t="shared" si="37"/>
        <v>OK</v>
      </c>
      <c r="W451" s="230" t="str">
        <f t="shared" si="38"/>
        <v>OK</v>
      </c>
      <c r="X451" s="230" t="str">
        <f t="shared" si="39"/>
        <v>OK</v>
      </c>
    </row>
    <row r="452" spans="2:24" ht="25.5" x14ac:dyDescent="0.2">
      <c r="B452" s="122" t="s">
        <v>810</v>
      </c>
      <c r="C452" s="123" t="s">
        <v>811</v>
      </c>
      <c r="D452" s="127" t="s">
        <v>8</v>
      </c>
      <c r="E452" s="90">
        <v>90</v>
      </c>
      <c r="F452" s="116">
        <v>14236</v>
      </c>
      <c r="G452" s="36">
        <f t="shared" si="36"/>
        <v>1281240</v>
      </c>
      <c r="H452" s="130"/>
      <c r="I452" s="32"/>
      <c r="J452" s="33"/>
      <c r="M452" s="172">
        <v>13524</v>
      </c>
      <c r="N452" s="171">
        <f t="shared" si="41"/>
        <v>1217160</v>
      </c>
      <c r="O452" s="240" t="str">
        <f t="shared" si="40"/>
        <v>OK</v>
      </c>
      <c r="P452" s="106"/>
      <c r="Q452" s="236" t="s">
        <v>810</v>
      </c>
      <c r="R452" s="223" t="s">
        <v>811</v>
      </c>
      <c r="S452" s="204" t="s">
        <v>8</v>
      </c>
      <c r="T452" s="195">
        <v>90</v>
      </c>
      <c r="V452" s="230" t="str">
        <f t="shared" si="37"/>
        <v>OK</v>
      </c>
      <c r="W452" s="230" t="str">
        <f t="shared" si="38"/>
        <v>OK</v>
      </c>
      <c r="X452" s="230" t="str">
        <f t="shared" si="39"/>
        <v>OK</v>
      </c>
    </row>
    <row r="453" spans="2:24" ht="25.5" x14ac:dyDescent="0.2">
      <c r="B453" s="122" t="s">
        <v>812</v>
      </c>
      <c r="C453" s="123" t="s">
        <v>813</v>
      </c>
      <c r="D453" s="127" t="s">
        <v>8</v>
      </c>
      <c r="E453" s="90">
        <v>102</v>
      </c>
      <c r="F453" s="116">
        <v>27697</v>
      </c>
      <c r="G453" s="36">
        <f t="shared" si="36"/>
        <v>2825094</v>
      </c>
      <c r="H453" s="130"/>
      <c r="I453" s="32"/>
      <c r="J453" s="33"/>
      <c r="M453" s="172">
        <v>26312</v>
      </c>
      <c r="N453" s="171">
        <f t="shared" si="41"/>
        <v>2683824</v>
      </c>
      <c r="O453" s="240" t="str">
        <f t="shared" si="40"/>
        <v>OK</v>
      </c>
      <c r="P453" s="106"/>
      <c r="Q453" s="236" t="s">
        <v>812</v>
      </c>
      <c r="R453" s="223" t="s">
        <v>813</v>
      </c>
      <c r="S453" s="204" t="s">
        <v>8</v>
      </c>
      <c r="T453" s="195">
        <v>102</v>
      </c>
      <c r="V453" s="230" t="str">
        <f t="shared" si="37"/>
        <v>OK</v>
      </c>
      <c r="W453" s="230" t="str">
        <f t="shared" si="38"/>
        <v>OK</v>
      </c>
      <c r="X453" s="230" t="str">
        <f t="shared" si="39"/>
        <v>OK</v>
      </c>
    </row>
    <row r="454" spans="2:24" ht="25.5" x14ac:dyDescent="0.2">
      <c r="B454" s="122" t="s">
        <v>814</v>
      </c>
      <c r="C454" s="123" t="s">
        <v>815</v>
      </c>
      <c r="D454" s="127" t="s">
        <v>8</v>
      </c>
      <c r="E454" s="90">
        <v>20</v>
      </c>
      <c r="F454" s="116">
        <v>15501</v>
      </c>
      <c r="G454" s="36">
        <f t="shared" si="36"/>
        <v>310020</v>
      </c>
      <c r="H454" s="130"/>
      <c r="I454" s="32"/>
      <c r="J454" s="33"/>
      <c r="M454" s="172">
        <v>14726</v>
      </c>
      <c r="N454" s="171">
        <f t="shared" si="41"/>
        <v>294520</v>
      </c>
      <c r="O454" s="240" t="str">
        <f t="shared" si="40"/>
        <v>OK</v>
      </c>
      <c r="P454" s="106"/>
      <c r="Q454" s="236" t="s">
        <v>814</v>
      </c>
      <c r="R454" s="223" t="s">
        <v>815</v>
      </c>
      <c r="S454" s="204" t="s">
        <v>8</v>
      </c>
      <c r="T454" s="195">
        <v>20</v>
      </c>
      <c r="V454" s="230" t="str">
        <f t="shared" si="37"/>
        <v>OK</v>
      </c>
      <c r="W454" s="230" t="str">
        <f t="shared" si="38"/>
        <v>OK</v>
      </c>
      <c r="X454" s="230" t="str">
        <f t="shared" si="39"/>
        <v>OK</v>
      </c>
    </row>
    <row r="455" spans="2:24" ht="25.5" x14ac:dyDescent="0.2">
      <c r="B455" s="122" t="s">
        <v>816</v>
      </c>
      <c r="C455" s="123" t="s">
        <v>817</v>
      </c>
      <c r="D455" s="127" t="s">
        <v>8</v>
      </c>
      <c r="E455" s="90">
        <v>24</v>
      </c>
      <c r="F455" s="116">
        <v>18202</v>
      </c>
      <c r="G455" s="36">
        <f t="shared" si="36"/>
        <v>436848</v>
      </c>
      <c r="H455" s="130"/>
      <c r="I455" s="32"/>
      <c r="J455" s="33"/>
      <c r="M455" s="172">
        <v>17292</v>
      </c>
      <c r="N455" s="171">
        <f t="shared" si="41"/>
        <v>415008</v>
      </c>
      <c r="O455" s="240" t="str">
        <f t="shared" si="40"/>
        <v>OK</v>
      </c>
      <c r="P455" s="106"/>
      <c r="Q455" s="236" t="s">
        <v>816</v>
      </c>
      <c r="R455" s="223" t="s">
        <v>817</v>
      </c>
      <c r="S455" s="204" t="s">
        <v>8</v>
      </c>
      <c r="T455" s="195">
        <v>24</v>
      </c>
      <c r="V455" s="230" t="str">
        <f t="shared" si="37"/>
        <v>OK</v>
      </c>
      <c r="W455" s="230" t="str">
        <f t="shared" si="38"/>
        <v>OK</v>
      </c>
      <c r="X455" s="230" t="str">
        <f t="shared" si="39"/>
        <v>OK</v>
      </c>
    </row>
    <row r="456" spans="2:24" ht="25.5" x14ac:dyDescent="0.2">
      <c r="B456" s="122" t="s">
        <v>818</v>
      </c>
      <c r="C456" s="123" t="s">
        <v>819</v>
      </c>
      <c r="D456" s="127" t="s">
        <v>8</v>
      </c>
      <c r="E456" s="90">
        <v>12</v>
      </c>
      <c r="F456" s="116">
        <v>22289</v>
      </c>
      <c r="G456" s="36">
        <f t="shared" si="36"/>
        <v>267468</v>
      </c>
      <c r="H456" s="130"/>
      <c r="I456" s="32"/>
      <c r="J456" s="33"/>
      <c r="M456" s="172">
        <v>21175</v>
      </c>
      <c r="N456" s="171">
        <f t="shared" si="41"/>
        <v>254100</v>
      </c>
      <c r="O456" s="240" t="str">
        <f t="shared" si="40"/>
        <v>OK</v>
      </c>
      <c r="P456" s="106"/>
      <c r="Q456" s="236" t="s">
        <v>818</v>
      </c>
      <c r="R456" s="223" t="s">
        <v>819</v>
      </c>
      <c r="S456" s="204" t="s">
        <v>8</v>
      </c>
      <c r="T456" s="195">
        <v>12</v>
      </c>
      <c r="V456" s="230" t="str">
        <f t="shared" si="37"/>
        <v>OK</v>
      </c>
      <c r="W456" s="230" t="str">
        <f t="shared" si="38"/>
        <v>OK</v>
      </c>
      <c r="X456" s="230" t="str">
        <f t="shared" si="39"/>
        <v>OK</v>
      </c>
    </row>
    <row r="457" spans="2:24" ht="25.5" x14ac:dyDescent="0.2">
      <c r="B457" s="122" t="s">
        <v>820</v>
      </c>
      <c r="C457" s="123" t="s">
        <v>821</v>
      </c>
      <c r="D457" s="127" t="s">
        <v>8</v>
      </c>
      <c r="E457" s="90">
        <v>10</v>
      </c>
      <c r="F457" s="116">
        <v>28464</v>
      </c>
      <c r="G457" s="36">
        <f t="shared" si="36"/>
        <v>284640</v>
      </c>
      <c r="H457" s="130"/>
      <c r="I457" s="32"/>
      <c r="J457" s="33"/>
      <c r="M457" s="172">
        <v>27041</v>
      </c>
      <c r="N457" s="171">
        <f t="shared" si="41"/>
        <v>270410</v>
      </c>
      <c r="O457" s="240" t="str">
        <f t="shared" si="40"/>
        <v>OK</v>
      </c>
      <c r="P457" s="106"/>
      <c r="Q457" s="236" t="s">
        <v>820</v>
      </c>
      <c r="R457" s="223" t="s">
        <v>821</v>
      </c>
      <c r="S457" s="204" t="s">
        <v>8</v>
      </c>
      <c r="T457" s="195">
        <v>10</v>
      </c>
      <c r="V457" s="230" t="str">
        <f t="shared" si="37"/>
        <v>OK</v>
      </c>
      <c r="W457" s="230" t="str">
        <f t="shared" si="38"/>
        <v>OK</v>
      </c>
      <c r="X457" s="230" t="str">
        <f t="shared" si="39"/>
        <v>OK</v>
      </c>
    </row>
    <row r="458" spans="2:24" ht="25.5" x14ac:dyDescent="0.2">
      <c r="B458" s="122" t="s">
        <v>822</v>
      </c>
      <c r="C458" s="123" t="s">
        <v>823</v>
      </c>
      <c r="D458" s="127" t="s">
        <v>8</v>
      </c>
      <c r="E458" s="90">
        <v>8</v>
      </c>
      <c r="F458" s="116">
        <v>33368</v>
      </c>
      <c r="G458" s="36">
        <f t="shared" ref="G458:G521" si="42">+ROUND(F458*E458,0)</f>
        <v>266944</v>
      </c>
      <c r="H458" s="130"/>
      <c r="I458" s="32"/>
      <c r="J458" s="33"/>
      <c r="M458" s="172">
        <v>31700</v>
      </c>
      <c r="N458" s="171">
        <f t="shared" si="41"/>
        <v>253600</v>
      </c>
      <c r="O458" s="240" t="str">
        <f t="shared" si="40"/>
        <v>OK</v>
      </c>
      <c r="P458" s="106"/>
      <c r="Q458" s="236" t="s">
        <v>822</v>
      </c>
      <c r="R458" s="223" t="s">
        <v>823</v>
      </c>
      <c r="S458" s="204" t="s">
        <v>8</v>
      </c>
      <c r="T458" s="195">
        <v>8</v>
      </c>
      <c r="V458" s="230" t="str">
        <f t="shared" si="37"/>
        <v>OK</v>
      </c>
      <c r="W458" s="230" t="str">
        <f t="shared" si="38"/>
        <v>OK</v>
      </c>
      <c r="X458" s="230" t="str">
        <f t="shared" si="39"/>
        <v>OK</v>
      </c>
    </row>
    <row r="459" spans="2:24" ht="25.5" x14ac:dyDescent="0.2">
      <c r="B459" s="122" t="s">
        <v>824</v>
      </c>
      <c r="C459" s="123" t="s">
        <v>825</v>
      </c>
      <c r="D459" s="127" t="s">
        <v>8</v>
      </c>
      <c r="E459" s="90">
        <v>30</v>
      </c>
      <c r="F459" s="116">
        <v>35591</v>
      </c>
      <c r="G459" s="36">
        <f t="shared" si="42"/>
        <v>1067730</v>
      </c>
      <c r="H459" s="130"/>
      <c r="I459" s="32"/>
      <c r="J459" s="33"/>
      <c r="M459" s="172">
        <v>33811</v>
      </c>
      <c r="N459" s="171">
        <f t="shared" si="41"/>
        <v>1014330</v>
      </c>
      <c r="O459" s="240" t="str">
        <f t="shared" si="40"/>
        <v>OK</v>
      </c>
      <c r="P459" s="106"/>
      <c r="Q459" s="236" t="s">
        <v>824</v>
      </c>
      <c r="R459" s="223" t="s">
        <v>825</v>
      </c>
      <c r="S459" s="204" t="s">
        <v>8</v>
      </c>
      <c r="T459" s="195">
        <v>30</v>
      </c>
      <c r="V459" s="230" t="str">
        <f t="shared" si="37"/>
        <v>OK</v>
      </c>
      <c r="W459" s="230" t="str">
        <f t="shared" si="38"/>
        <v>OK</v>
      </c>
      <c r="X459" s="230" t="str">
        <f t="shared" si="39"/>
        <v>OK</v>
      </c>
    </row>
    <row r="460" spans="2:24" ht="25.5" x14ac:dyDescent="0.2">
      <c r="B460" s="122" t="s">
        <v>826</v>
      </c>
      <c r="C460" s="123" t="s">
        <v>827</v>
      </c>
      <c r="D460" s="127" t="s">
        <v>8</v>
      </c>
      <c r="E460" s="90">
        <v>27</v>
      </c>
      <c r="F460" s="116">
        <v>69240</v>
      </c>
      <c r="G460" s="36">
        <f t="shared" si="42"/>
        <v>1869480</v>
      </c>
      <c r="H460" s="130"/>
      <c r="I460" s="32"/>
      <c r="J460" s="33"/>
      <c r="M460" s="172">
        <v>65778</v>
      </c>
      <c r="N460" s="171">
        <f t="shared" si="41"/>
        <v>1776006</v>
      </c>
      <c r="O460" s="240" t="str">
        <f t="shared" si="40"/>
        <v>OK</v>
      </c>
      <c r="P460" s="106"/>
      <c r="Q460" s="236" t="s">
        <v>826</v>
      </c>
      <c r="R460" s="223" t="s">
        <v>827</v>
      </c>
      <c r="S460" s="204" t="s">
        <v>8</v>
      </c>
      <c r="T460" s="195">
        <v>27</v>
      </c>
      <c r="V460" s="230" t="str">
        <f t="shared" si="37"/>
        <v>OK</v>
      </c>
      <c r="W460" s="230" t="str">
        <f t="shared" si="38"/>
        <v>OK</v>
      </c>
      <c r="X460" s="230" t="str">
        <f t="shared" si="39"/>
        <v>OK</v>
      </c>
    </row>
    <row r="461" spans="2:24" ht="25.5" x14ac:dyDescent="0.2">
      <c r="B461" s="122" t="s">
        <v>828</v>
      </c>
      <c r="C461" s="123" t="s">
        <v>829</v>
      </c>
      <c r="D461" s="127" t="s">
        <v>8</v>
      </c>
      <c r="E461" s="90">
        <v>35</v>
      </c>
      <c r="F461" s="116">
        <v>9301</v>
      </c>
      <c r="G461" s="36">
        <f t="shared" si="42"/>
        <v>325535</v>
      </c>
      <c r="H461" s="130"/>
      <c r="I461" s="32"/>
      <c r="J461" s="33"/>
      <c r="M461" s="172">
        <v>8836</v>
      </c>
      <c r="N461" s="171">
        <f t="shared" si="41"/>
        <v>309260</v>
      </c>
      <c r="O461" s="240" t="str">
        <f t="shared" si="40"/>
        <v>OK</v>
      </c>
      <c r="P461" s="106"/>
      <c r="Q461" s="236" t="s">
        <v>828</v>
      </c>
      <c r="R461" s="223" t="s">
        <v>829</v>
      </c>
      <c r="S461" s="204" t="s">
        <v>8</v>
      </c>
      <c r="T461" s="195">
        <v>35</v>
      </c>
      <c r="V461" s="230" t="str">
        <f t="shared" si="37"/>
        <v>OK</v>
      </c>
      <c r="W461" s="230" t="str">
        <f t="shared" si="38"/>
        <v>OK</v>
      </c>
      <c r="X461" s="230" t="str">
        <f t="shared" si="39"/>
        <v>OK</v>
      </c>
    </row>
    <row r="462" spans="2:24" ht="25.5" x14ac:dyDescent="0.2">
      <c r="B462" s="122" t="s">
        <v>830</v>
      </c>
      <c r="C462" s="123" t="s">
        <v>831</v>
      </c>
      <c r="D462" s="127" t="s">
        <v>8</v>
      </c>
      <c r="E462" s="90">
        <v>64</v>
      </c>
      <c r="F462" s="116">
        <v>10921</v>
      </c>
      <c r="G462" s="36">
        <f t="shared" si="42"/>
        <v>698944</v>
      </c>
      <c r="H462" s="130"/>
      <c r="I462" s="32"/>
      <c r="J462" s="33"/>
      <c r="M462" s="172">
        <v>10375</v>
      </c>
      <c r="N462" s="171">
        <f t="shared" si="41"/>
        <v>664000</v>
      </c>
      <c r="O462" s="240" t="str">
        <f t="shared" si="40"/>
        <v>OK</v>
      </c>
      <c r="P462" s="106"/>
      <c r="Q462" s="236" t="s">
        <v>830</v>
      </c>
      <c r="R462" s="223" t="s">
        <v>831</v>
      </c>
      <c r="S462" s="204" t="s">
        <v>8</v>
      </c>
      <c r="T462" s="195">
        <v>64</v>
      </c>
      <c r="V462" s="230" t="str">
        <f t="shared" ref="V462:V525" si="43">IF(R462=C462,"OK","ERROR")</f>
        <v>OK</v>
      </c>
      <c r="W462" s="230" t="str">
        <f t="shared" ref="W462:W525" si="44">IF(S462=D462,"OK","ERROR")</f>
        <v>OK</v>
      </c>
      <c r="X462" s="230" t="str">
        <f t="shared" ref="X462:X525" si="45">IF(T462=E462,"OK","ERROR")</f>
        <v>OK</v>
      </c>
    </row>
    <row r="463" spans="2:24" ht="25.5" x14ac:dyDescent="0.2">
      <c r="B463" s="122" t="s">
        <v>832</v>
      </c>
      <c r="C463" s="123" t="s">
        <v>833</v>
      </c>
      <c r="D463" s="127" t="s">
        <v>8</v>
      </c>
      <c r="E463" s="90">
        <v>21</v>
      </c>
      <c r="F463" s="116">
        <v>13373</v>
      </c>
      <c r="G463" s="36">
        <f t="shared" si="42"/>
        <v>280833</v>
      </c>
      <c r="H463" s="130"/>
      <c r="I463" s="32"/>
      <c r="J463" s="33"/>
      <c r="M463" s="172">
        <v>12704</v>
      </c>
      <c r="N463" s="171">
        <f t="shared" si="41"/>
        <v>266784</v>
      </c>
      <c r="O463" s="240" t="str">
        <f t="shared" ref="O463:O526" si="46">IF(AND(M463&gt;=$F463*0.9,M463&lt;=$F463),"OK","ERROR Vr")</f>
        <v>OK</v>
      </c>
      <c r="P463" s="106"/>
      <c r="Q463" s="236" t="s">
        <v>832</v>
      </c>
      <c r="R463" s="223" t="s">
        <v>833</v>
      </c>
      <c r="S463" s="204" t="s">
        <v>8</v>
      </c>
      <c r="T463" s="195">
        <v>21</v>
      </c>
      <c r="V463" s="230" t="str">
        <f t="shared" si="43"/>
        <v>OK</v>
      </c>
      <c r="W463" s="230" t="str">
        <f t="shared" si="44"/>
        <v>OK</v>
      </c>
      <c r="X463" s="230" t="str">
        <f t="shared" si="45"/>
        <v>OK</v>
      </c>
    </row>
    <row r="464" spans="2:24" ht="25.5" x14ac:dyDescent="0.2">
      <c r="B464" s="122" t="s">
        <v>834</v>
      </c>
      <c r="C464" s="123" t="s">
        <v>835</v>
      </c>
      <c r="D464" s="127" t="s">
        <v>8</v>
      </c>
      <c r="E464" s="90">
        <v>12</v>
      </c>
      <c r="F464" s="116">
        <v>17078</v>
      </c>
      <c r="G464" s="36">
        <f t="shared" si="42"/>
        <v>204936</v>
      </c>
      <c r="H464" s="130"/>
      <c r="I464" s="32"/>
      <c r="J464" s="33"/>
      <c r="M464" s="172">
        <v>16224</v>
      </c>
      <c r="N464" s="171">
        <f t="shared" ref="N464:N527" si="47">ROUND($E464*M464,0)</f>
        <v>194688</v>
      </c>
      <c r="O464" s="240" t="str">
        <f t="shared" si="46"/>
        <v>OK</v>
      </c>
      <c r="P464" s="106"/>
      <c r="Q464" s="236" t="s">
        <v>834</v>
      </c>
      <c r="R464" s="223" t="s">
        <v>835</v>
      </c>
      <c r="S464" s="204" t="s">
        <v>8</v>
      </c>
      <c r="T464" s="195">
        <v>12</v>
      </c>
      <c r="V464" s="230" t="str">
        <f t="shared" si="43"/>
        <v>OK</v>
      </c>
      <c r="W464" s="230" t="str">
        <f t="shared" si="44"/>
        <v>OK</v>
      </c>
      <c r="X464" s="230" t="str">
        <f t="shared" si="45"/>
        <v>OK</v>
      </c>
    </row>
    <row r="465" spans="2:24" ht="25.5" x14ac:dyDescent="0.2">
      <c r="B465" s="122" t="s">
        <v>836</v>
      </c>
      <c r="C465" s="123" t="s">
        <v>837</v>
      </c>
      <c r="D465" s="127" t="s">
        <v>8</v>
      </c>
      <c r="E465" s="90">
        <v>62</v>
      </c>
      <c r="F465" s="116">
        <v>20021</v>
      </c>
      <c r="G465" s="36">
        <f t="shared" si="42"/>
        <v>1241302</v>
      </c>
      <c r="H465" s="130"/>
      <c r="I465" s="32"/>
      <c r="J465" s="33"/>
      <c r="M465" s="172">
        <v>19020</v>
      </c>
      <c r="N465" s="171">
        <f t="shared" si="47"/>
        <v>1179240</v>
      </c>
      <c r="O465" s="240" t="str">
        <f t="shared" si="46"/>
        <v>OK</v>
      </c>
      <c r="P465" s="106"/>
      <c r="Q465" s="236" t="s">
        <v>836</v>
      </c>
      <c r="R465" s="223" t="s">
        <v>837</v>
      </c>
      <c r="S465" s="204" t="s">
        <v>8</v>
      </c>
      <c r="T465" s="195">
        <v>62</v>
      </c>
      <c r="V465" s="230" t="str">
        <f t="shared" si="43"/>
        <v>OK</v>
      </c>
      <c r="W465" s="230" t="str">
        <f t="shared" si="44"/>
        <v>OK</v>
      </c>
      <c r="X465" s="230" t="str">
        <f t="shared" si="45"/>
        <v>OK</v>
      </c>
    </row>
    <row r="466" spans="2:24" ht="25.5" x14ac:dyDescent="0.2">
      <c r="B466" s="122" t="s">
        <v>838</v>
      </c>
      <c r="C466" s="123" t="s">
        <v>839</v>
      </c>
      <c r="D466" s="127" t="s">
        <v>8</v>
      </c>
      <c r="E466" s="90">
        <v>1</v>
      </c>
      <c r="F466" s="116">
        <v>21355</v>
      </c>
      <c r="G466" s="36">
        <f t="shared" si="42"/>
        <v>21355</v>
      </c>
      <c r="H466" s="130"/>
      <c r="I466" s="32"/>
      <c r="J466" s="33"/>
      <c r="M466" s="172">
        <v>20287</v>
      </c>
      <c r="N466" s="171">
        <f t="shared" si="47"/>
        <v>20287</v>
      </c>
      <c r="O466" s="240" t="str">
        <f t="shared" si="46"/>
        <v>OK</v>
      </c>
      <c r="P466" s="106"/>
      <c r="Q466" s="236" t="s">
        <v>838</v>
      </c>
      <c r="R466" s="223" t="s">
        <v>839</v>
      </c>
      <c r="S466" s="204" t="s">
        <v>8</v>
      </c>
      <c r="T466" s="195">
        <v>1</v>
      </c>
      <c r="V466" s="230" t="str">
        <f t="shared" si="43"/>
        <v>OK</v>
      </c>
      <c r="W466" s="230" t="str">
        <f t="shared" si="44"/>
        <v>OK</v>
      </c>
      <c r="X466" s="230" t="str">
        <f t="shared" si="45"/>
        <v>OK</v>
      </c>
    </row>
    <row r="467" spans="2:24" ht="25.5" x14ac:dyDescent="0.2">
      <c r="B467" s="122" t="s">
        <v>840</v>
      </c>
      <c r="C467" s="123" t="s">
        <v>841</v>
      </c>
      <c r="D467" s="127" t="s">
        <v>8</v>
      </c>
      <c r="E467" s="90">
        <v>3</v>
      </c>
      <c r="F467" s="116">
        <v>41544</v>
      </c>
      <c r="G467" s="36">
        <f t="shared" si="42"/>
        <v>124632</v>
      </c>
      <c r="H467" s="130"/>
      <c r="I467" s="32"/>
      <c r="J467" s="33"/>
      <c r="M467" s="172">
        <v>39467</v>
      </c>
      <c r="N467" s="171">
        <f t="shared" si="47"/>
        <v>118401</v>
      </c>
      <c r="O467" s="240" t="str">
        <f t="shared" si="46"/>
        <v>OK</v>
      </c>
      <c r="P467" s="106"/>
      <c r="Q467" s="236" t="s">
        <v>840</v>
      </c>
      <c r="R467" s="223" t="s">
        <v>841</v>
      </c>
      <c r="S467" s="204" t="s">
        <v>8</v>
      </c>
      <c r="T467" s="195">
        <v>3</v>
      </c>
      <c r="V467" s="230" t="str">
        <f t="shared" si="43"/>
        <v>OK</v>
      </c>
      <c r="W467" s="230" t="str">
        <f t="shared" si="44"/>
        <v>OK</v>
      </c>
      <c r="X467" s="230" t="str">
        <f t="shared" si="45"/>
        <v>OK</v>
      </c>
    </row>
    <row r="468" spans="2:24" x14ac:dyDescent="0.2">
      <c r="B468" s="125" t="s">
        <v>842</v>
      </c>
      <c r="C468" s="128" t="s">
        <v>843</v>
      </c>
      <c r="D468" s="129"/>
      <c r="E468" s="90"/>
      <c r="F468" s="116"/>
      <c r="G468" s="36"/>
      <c r="H468" s="124">
        <f>SUM(G469:G513)</f>
        <v>154650752</v>
      </c>
      <c r="I468" s="32"/>
      <c r="J468" s="33"/>
      <c r="M468" s="172">
        <v>0</v>
      </c>
      <c r="N468" s="171">
        <f t="shared" si="47"/>
        <v>0</v>
      </c>
      <c r="O468" s="240" t="str">
        <f t="shared" si="46"/>
        <v>OK</v>
      </c>
      <c r="P468" s="106"/>
      <c r="Q468" s="237" t="s">
        <v>842</v>
      </c>
      <c r="R468" s="224" t="s">
        <v>843</v>
      </c>
      <c r="S468" s="204"/>
      <c r="T468" s="195"/>
      <c r="V468" s="230" t="str">
        <f t="shared" si="43"/>
        <v>OK</v>
      </c>
      <c r="W468" s="230" t="str">
        <f t="shared" si="44"/>
        <v>OK</v>
      </c>
      <c r="X468" s="230" t="str">
        <f t="shared" si="45"/>
        <v>OK</v>
      </c>
    </row>
    <row r="469" spans="2:24" ht="25.5" x14ac:dyDescent="0.2">
      <c r="B469" s="122" t="s">
        <v>844</v>
      </c>
      <c r="C469" s="123" t="s">
        <v>845</v>
      </c>
      <c r="D469" s="37" t="s">
        <v>3</v>
      </c>
      <c r="E469" s="90">
        <v>1</v>
      </c>
      <c r="F469" s="116">
        <v>534768</v>
      </c>
      <c r="G469" s="36">
        <f t="shared" si="42"/>
        <v>534768</v>
      </c>
      <c r="H469" s="130"/>
      <c r="I469" s="32"/>
      <c r="J469" s="33"/>
      <c r="M469" s="172">
        <v>508030</v>
      </c>
      <c r="N469" s="171">
        <f t="shared" si="47"/>
        <v>508030</v>
      </c>
      <c r="O469" s="240" t="str">
        <f t="shared" si="46"/>
        <v>OK</v>
      </c>
      <c r="P469" s="106"/>
      <c r="Q469" s="236" t="s">
        <v>844</v>
      </c>
      <c r="R469" s="223" t="s">
        <v>845</v>
      </c>
      <c r="S469" s="196" t="s">
        <v>3</v>
      </c>
      <c r="T469" s="195">
        <v>1</v>
      </c>
      <c r="V469" s="230" t="str">
        <f t="shared" si="43"/>
        <v>OK</v>
      </c>
      <c r="W469" s="230" t="str">
        <f t="shared" si="44"/>
        <v>OK</v>
      </c>
      <c r="X469" s="230" t="str">
        <f t="shared" si="45"/>
        <v>OK</v>
      </c>
    </row>
    <row r="470" spans="2:24" ht="38.25" x14ac:dyDescent="0.2">
      <c r="B470" s="122" t="s">
        <v>846</v>
      </c>
      <c r="C470" s="123" t="s">
        <v>847</v>
      </c>
      <c r="D470" s="37" t="s">
        <v>3</v>
      </c>
      <c r="E470" s="90">
        <v>1</v>
      </c>
      <c r="F470" s="116">
        <v>730718</v>
      </c>
      <c r="G470" s="36">
        <f t="shared" si="42"/>
        <v>730718</v>
      </c>
      <c r="H470" s="130"/>
      <c r="I470" s="32"/>
      <c r="J470" s="33"/>
      <c r="M470" s="172">
        <v>694182</v>
      </c>
      <c r="N470" s="171">
        <f t="shared" si="47"/>
        <v>694182</v>
      </c>
      <c r="O470" s="240" t="str">
        <f t="shared" si="46"/>
        <v>OK</v>
      </c>
      <c r="P470" s="106"/>
      <c r="Q470" s="236" t="s">
        <v>846</v>
      </c>
      <c r="R470" s="223" t="s">
        <v>847</v>
      </c>
      <c r="S470" s="196" t="s">
        <v>3</v>
      </c>
      <c r="T470" s="195">
        <v>1</v>
      </c>
      <c r="V470" s="230" t="str">
        <f t="shared" si="43"/>
        <v>OK</v>
      </c>
      <c r="W470" s="230" t="str">
        <f t="shared" si="44"/>
        <v>OK</v>
      </c>
      <c r="X470" s="230" t="str">
        <f t="shared" si="45"/>
        <v>OK</v>
      </c>
    </row>
    <row r="471" spans="2:24" ht="38.25" x14ac:dyDescent="0.2">
      <c r="B471" s="122" t="s">
        <v>848</v>
      </c>
      <c r="C471" s="123" t="s">
        <v>849</v>
      </c>
      <c r="D471" s="37" t="s">
        <v>3</v>
      </c>
      <c r="E471" s="90">
        <v>1</v>
      </c>
      <c r="F471" s="116">
        <v>31373321</v>
      </c>
      <c r="G471" s="36">
        <f t="shared" si="42"/>
        <v>31373321</v>
      </c>
      <c r="H471" s="130"/>
      <c r="I471" s="32"/>
      <c r="J471" s="33"/>
      <c r="M471" s="172">
        <v>29804655</v>
      </c>
      <c r="N471" s="171">
        <f t="shared" si="47"/>
        <v>29804655</v>
      </c>
      <c r="O471" s="240" t="str">
        <f t="shared" si="46"/>
        <v>OK</v>
      </c>
      <c r="P471" s="106"/>
      <c r="Q471" s="236" t="s">
        <v>848</v>
      </c>
      <c r="R471" s="223" t="s">
        <v>849</v>
      </c>
      <c r="S471" s="196" t="s">
        <v>3</v>
      </c>
      <c r="T471" s="195">
        <v>1</v>
      </c>
      <c r="V471" s="230" t="str">
        <f t="shared" si="43"/>
        <v>OK</v>
      </c>
      <c r="W471" s="230" t="str">
        <f t="shared" si="44"/>
        <v>OK</v>
      </c>
      <c r="X471" s="230" t="str">
        <f t="shared" si="45"/>
        <v>OK</v>
      </c>
    </row>
    <row r="472" spans="2:24" ht="38.25" x14ac:dyDescent="0.2">
      <c r="B472" s="122" t="s">
        <v>850</v>
      </c>
      <c r="C472" s="123" t="s">
        <v>851</v>
      </c>
      <c r="D472" s="37" t="s">
        <v>3</v>
      </c>
      <c r="E472" s="90">
        <v>1</v>
      </c>
      <c r="F472" s="116">
        <v>22438569</v>
      </c>
      <c r="G472" s="36">
        <f t="shared" si="42"/>
        <v>22438569</v>
      </c>
      <c r="H472" s="124"/>
      <c r="I472" s="32"/>
      <c r="J472" s="33"/>
      <c r="M472" s="172">
        <v>21316641</v>
      </c>
      <c r="N472" s="171">
        <f t="shared" si="47"/>
        <v>21316641</v>
      </c>
      <c r="O472" s="240" t="str">
        <f t="shared" si="46"/>
        <v>OK</v>
      </c>
      <c r="P472" s="106"/>
      <c r="Q472" s="236" t="s">
        <v>850</v>
      </c>
      <c r="R472" s="223" t="s">
        <v>851</v>
      </c>
      <c r="S472" s="196" t="s">
        <v>3</v>
      </c>
      <c r="T472" s="195">
        <v>1</v>
      </c>
      <c r="V472" s="230" t="str">
        <f t="shared" si="43"/>
        <v>OK</v>
      </c>
      <c r="W472" s="230" t="str">
        <f t="shared" si="44"/>
        <v>OK</v>
      </c>
      <c r="X472" s="230" t="str">
        <f t="shared" si="45"/>
        <v>OK</v>
      </c>
    </row>
    <row r="473" spans="2:24" ht="38.25" x14ac:dyDescent="0.2">
      <c r="B473" s="122" t="s">
        <v>852</v>
      </c>
      <c r="C473" s="123" t="s">
        <v>853</v>
      </c>
      <c r="D473" s="37" t="s">
        <v>3</v>
      </c>
      <c r="E473" s="90">
        <v>1</v>
      </c>
      <c r="F473" s="116">
        <v>28952663</v>
      </c>
      <c r="G473" s="36">
        <f t="shared" si="42"/>
        <v>28952663</v>
      </c>
      <c r="H473" s="124"/>
      <c r="I473" s="32"/>
      <c r="J473" s="33"/>
      <c r="M473" s="172">
        <v>27505030</v>
      </c>
      <c r="N473" s="171">
        <f t="shared" si="47"/>
        <v>27505030</v>
      </c>
      <c r="O473" s="240" t="str">
        <f t="shared" si="46"/>
        <v>OK</v>
      </c>
      <c r="P473" s="106"/>
      <c r="Q473" s="236" t="s">
        <v>852</v>
      </c>
      <c r="R473" s="223" t="s">
        <v>853</v>
      </c>
      <c r="S473" s="196" t="s">
        <v>3</v>
      </c>
      <c r="T473" s="195">
        <v>1</v>
      </c>
      <c r="V473" s="230" t="str">
        <f t="shared" si="43"/>
        <v>OK</v>
      </c>
      <c r="W473" s="230" t="str">
        <f t="shared" si="44"/>
        <v>OK</v>
      </c>
      <c r="X473" s="230" t="str">
        <f t="shared" si="45"/>
        <v>OK</v>
      </c>
    </row>
    <row r="474" spans="2:24" ht="38.25" x14ac:dyDescent="0.2">
      <c r="B474" s="122" t="s">
        <v>854</v>
      </c>
      <c r="C474" s="123" t="s">
        <v>855</v>
      </c>
      <c r="D474" s="37" t="s">
        <v>3</v>
      </c>
      <c r="E474" s="90">
        <v>1</v>
      </c>
      <c r="F474" s="116">
        <v>809991</v>
      </c>
      <c r="G474" s="36">
        <f t="shared" si="42"/>
        <v>809991</v>
      </c>
      <c r="H474" s="124"/>
      <c r="I474" s="32"/>
      <c r="J474" s="33"/>
      <c r="M474" s="172">
        <v>769491</v>
      </c>
      <c r="N474" s="171">
        <f t="shared" si="47"/>
        <v>769491</v>
      </c>
      <c r="O474" s="240" t="str">
        <f t="shared" si="46"/>
        <v>OK</v>
      </c>
      <c r="P474" s="106"/>
      <c r="Q474" s="236" t="s">
        <v>854</v>
      </c>
      <c r="R474" s="223" t="s">
        <v>855</v>
      </c>
      <c r="S474" s="196" t="s">
        <v>3</v>
      </c>
      <c r="T474" s="195">
        <v>1</v>
      </c>
      <c r="V474" s="230" t="str">
        <f t="shared" si="43"/>
        <v>OK</v>
      </c>
      <c r="W474" s="230" t="str">
        <f t="shared" si="44"/>
        <v>OK</v>
      </c>
      <c r="X474" s="230" t="str">
        <f t="shared" si="45"/>
        <v>OK</v>
      </c>
    </row>
    <row r="475" spans="2:24" ht="38.25" x14ac:dyDescent="0.2">
      <c r="B475" s="122" t="s">
        <v>856</v>
      </c>
      <c r="C475" s="123" t="s">
        <v>857</v>
      </c>
      <c r="D475" s="37" t="s">
        <v>3</v>
      </c>
      <c r="E475" s="90">
        <v>5</v>
      </c>
      <c r="F475" s="116">
        <v>744033</v>
      </c>
      <c r="G475" s="36">
        <f>+ROUND(F475*E475,0)</f>
        <v>3720165</v>
      </c>
      <c r="H475" s="124"/>
      <c r="I475" s="32"/>
      <c r="J475" s="33"/>
      <c r="M475" s="172">
        <v>706831</v>
      </c>
      <c r="N475" s="171">
        <f t="shared" si="47"/>
        <v>3534155</v>
      </c>
      <c r="O475" s="240" t="str">
        <f t="shared" si="46"/>
        <v>OK</v>
      </c>
      <c r="P475" s="106"/>
      <c r="Q475" s="236" t="s">
        <v>856</v>
      </c>
      <c r="R475" s="223" t="s">
        <v>857</v>
      </c>
      <c r="S475" s="196" t="s">
        <v>3</v>
      </c>
      <c r="T475" s="195">
        <v>5</v>
      </c>
      <c r="V475" s="230" t="str">
        <f t="shared" si="43"/>
        <v>OK</v>
      </c>
      <c r="W475" s="230" t="str">
        <f t="shared" si="44"/>
        <v>OK</v>
      </c>
      <c r="X475" s="230" t="str">
        <f t="shared" si="45"/>
        <v>OK</v>
      </c>
    </row>
    <row r="476" spans="2:24" ht="38.25" x14ac:dyDescent="0.2">
      <c r="B476" s="122" t="s">
        <v>858</v>
      </c>
      <c r="C476" s="123" t="s">
        <v>859</v>
      </c>
      <c r="D476" s="37" t="s">
        <v>3</v>
      </c>
      <c r="E476" s="90">
        <v>10</v>
      </c>
      <c r="F476" s="116">
        <v>708641</v>
      </c>
      <c r="G476" s="36">
        <f t="shared" si="42"/>
        <v>7086410</v>
      </c>
      <c r="H476" s="124"/>
      <c r="I476" s="32"/>
      <c r="J476" s="33"/>
      <c r="M476" s="172">
        <v>673209</v>
      </c>
      <c r="N476" s="171">
        <f t="shared" si="47"/>
        <v>6732090</v>
      </c>
      <c r="O476" s="240" t="str">
        <f t="shared" si="46"/>
        <v>OK</v>
      </c>
      <c r="P476" s="106"/>
      <c r="Q476" s="236" t="s">
        <v>858</v>
      </c>
      <c r="R476" s="223" t="s">
        <v>859</v>
      </c>
      <c r="S476" s="196" t="s">
        <v>3</v>
      </c>
      <c r="T476" s="195">
        <v>10</v>
      </c>
      <c r="V476" s="230" t="str">
        <f t="shared" si="43"/>
        <v>OK</v>
      </c>
      <c r="W476" s="230" t="str">
        <f t="shared" si="44"/>
        <v>OK</v>
      </c>
      <c r="X476" s="230" t="str">
        <f t="shared" si="45"/>
        <v>OK</v>
      </c>
    </row>
    <row r="477" spans="2:24" ht="38.25" x14ac:dyDescent="0.2">
      <c r="B477" s="122" t="s">
        <v>860</v>
      </c>
      <c r="C477" s="123" t="s">
        <v>861</v>
      </c>
      <c r="D477" s="37" t="s">
        <v>3</v>
      </c>
      <c r="E477" s="90">
        <v>4</v>
      </c>
      <c r="F477" s="116">
        <v>629668</v>
      </c>
      <c r="G477" s="36">
        <f t="shared" si="42"/>
        <v>2518672</v>
      </c>
      <c r="H477" s="124"/>
      <c r="I477" s="32"/>
      <c r="J477" s="33"/>
      <c r="M477" s="172">
        <v>598185</v>
      </c>
      <c r="N477" s="171">
        <f t="shared" si="47"/>
        <v>2392740</v>
      </c>
      <c r="O477" s="240" t="str">
        <f t="shared" si="46"/>
        <v>OK</v>
      </c>
      <c r="P477" s="106"/>
      <c r="Q477" s="236" t="s">
        <v>860</v>
      </c>
      <c r="R477" s="223" t="s">
        <v>861</v>
      </c>
      <c r="S477" s="196" t="s">
        <v>3</v>
      </c>
      <c r="T477" s="195">
        <v>4</v>
      </c>
      <c r="V477" s="230" t="str">
        <f t="shared" si="43"/>
        <v>OK</v>
      </c>
      <c r="W477" s="230" t="str">
        <f t="shared" si="44"/>
        <v>OK</v>
      </c>
      <c r="X477" s="230" t="str">
        <f t="shared" si="45"/>
        <v>OK</v>
      </c>
    </row>
    <row r="478" spans="2:24" ht="38.25" x14ac:dyDescent="0.2">
      <c r="B478" s="122" t="s">
        <v>862</v>
      </c>
      <c r="C478" s="123" t="s">
        <v>863</v>
      </c>
      <c r="D478" s="37" t="s">
        <v>3</v>
      </c>
      <c r="E478" s="90">
        <v>10</v>
      </c>
      <c r="F478" s="116">
        <v>555817</v>
      </c>
      <c r="G478" s="36">
        <f t="shared" si="42"/>
        <v>5558170</v>
      </c>
      <c r="H478" s="124"/>
      <c r="I478" s="32"/>
      <c r="J478" s="33"/>
      <c r="M478" s="172">
        <v>528026</v>
      </c>
      <c r="N478" s="171">
        <f t="shared" si="47"/>
        <v>5280260</v>
      </c>
      <c r="O478" s="240" t="str">
        <f t="shared" si="46"/>
        <v>OK</v>
      </c>
      <c r="P478" s="106"/>
      <c r="Q478" s="236" t="s">
        <v>862</v>
      </c>
      <c r="R478" s="223" t="s">
        <v>863</v>
      </c>
      <c r="S478" s="196" t="s">
        <v>3</v>
      </c>
      <c r="T478" s="195">
        <v>10</v>
      </c>
      <c r="V478" s="230" t="str">
        <f t="shared" si="43"/>
        <v>OK</v>
      </c>
      <c r="W478" s="230" t="str">
        <f t="shared" si="44"/>
        <v>OK</v>
      </c>
      <c r="X478" s="230" t="str">
        <f t="shared" si="45"/>
        <v>OK</v>
      </c>
    </row>
    <row r="479" spans="2:24" ht="38.25" x14ac:dyDescent="0.2">
      <c r="B479" s="122" t="s">
        <v>864</v>
      </c>
      <c r="C479" s="123" t="s">
        <v>865</v>
      </c>
      <c r="D479" s="37" t="s">
        <v>3</v>
      </c>
      <c r="E479" s="90">
        <v>3</v>
      </c>
      <c r="F479" s="116">
        <v>441697</v>
      </c>
      <c r="G479" s="36">
        <f t="shared" si="42"/>
        <v>1325091</v>
      </c>
      <c r="H479" s="124"/>
      <c r="I479" s="32"/>
      <c r="J479" s="33"/>
      <c r="M479" s="172">
        <v>419612</v>
      </c>
      <c r="N479" s="171">
        <f t="shared" si="47"/>
        <v>1258836</v>
      </c>
      <c r="O479" s="240" t="str">
        <f t="shared" si="46"/>
        <v>OK</v>
      </c>
      <c r="P479" s="106"/>
      <c r="Q479" s="236" t="s">
        <v>864</v>
      </c>
      <c r="R479" s="223" t="s">
        <v>865</v>
      </c>
      <c r="S479" s="196" t="s">
        <v>3</v>
      </c>
      <c r="T479" s="195">
        <v>3</v>
      </c>
      <c r="V479" s="230" t="str">
        <f t="shared" si="43"/>
        <v>OK</v>
      </c>
      <c r="W479" s="230" t="str">
        <f t="shared" si="44"/>
        <v>OK</v>
      </c>
      <c r="X479" s="230" t="str">
        <f t="shared" si="45"/>
        <v>OK</v>
      </c>
    </row>
    <row r="480" spans="2:24" ht="38.25" x14ac:dyDescent="0.2">
      <c r="B480" s="122" t="s">
        <v>866</v>
      </c>
      <c r="C480" s="123" t="s">
        <v>867</v>
      </c>
      <c r="D480" s="37" t="s">
        <v>3</v>
      </c>
      <c r="E480" s="90">
        <v>1</v>
      </c>
      <c r="F480" s="116">
        <v>240278</v>
      </c>
      <c r="G480" s="36">
        <f t="shared" si="42"/>
        <v>240278</v>
      </c>
      <c r="H480" s="124"/>
      <c r="I480" s="32"/>
      <c r="J480" s="33"/>
      <c r="M480" s="172">
        <v>228264</v>
      </c>
      <c r="N480" s="171">
        <f t="shared" si="47"/>
        <v>228264</v>
      </c>
      <c r="O480" s="240" t="str">
        <f t="shared" si="46"/>
        <v>OK</v>
      </c>
      <c r="P480" s="106"/>
      <c r="Q480" s="236" t="s">
        <v>866</v>
      </c>
      <c r="R480" s="223" t="s">
        <v>867</v>
      </c>
      <c r="S480" s="196" t="s">
        <v>3</v>
      </c>
      <c r="T480" s="195">
        <v>1</v>
      </c>
      <c r="V480" s="230" t="str">
        <f t="shared" si="43"/>
        <v>OK</v>
      </c>
      <c r="W480" s="230" t="str">
        <f t="shared" si="44"/>
        <v>OK</v>
      </c>
      <c r="X480" s="230" t="str">
        <f t="shared" si="45"/>
        <v>OK</v>
      </c>
    </row>
    <row r="481" spans="2:24" ht="38.25" x14ac:dyDescent="0.2">
      <c r="B481" s="122" t="s">
        <v>868</v>
      </c>
      <c r="C481" s="123" t="s">
        <v>869</v>
      </c>
      <c r="D481" s="37" t="s">
        <v>3</v>
      </c>
      <c r="E481" s="90">
        <v>13</v>
      </c>
      <c r="F481" s="116">
        <v>240278</v>
      </c>
      <c r="G481" s="36">
        <f t="shared" si="42"/>
        <v>3123614</v>
      </c>
      <c r="H481" s="124"/>
      <c r="I481" s="32"/>
      <c r="J481" s="33"/>
      <c r="M481" s="172">
        <v>228264</v>
      </c>
      <c r="N481" s="171">
        <f t="shared" si="47"/>
        <v>2967432</v>
      </c>
      <c r="O481" s="240" t="str">
        <f t="shared" si="46"/>
        <v>OK</v>
      </c>
      <c r="P481" s="106"/>
      <c r="Q481" s="236" t="s">
        <v>868</v>
      </c>
      <c r="R481" s="223" t="s">
        <v>869</v>
      </c>
      <c r="S481" s="196" t="s">
        <v>3</v>
      </c>
      <c r="T481" s="195">
        <v>13</v>
      </c>
      <c r="V481" s="230" t="str">
        <f t="shared" si="43"/>
        <v>OK</v>
      </c>
      <c r="W481" s="230" t="str">
        <f t="shared" si="44"/>
        <v>OK</v>
      </c>
      <c r="X481" s="230" t="str">
        <f t="shared" si="45"/>
        <v>OK</v>
      </c>
    </row>
    <row r="482" spans="2:24" ht="38.25" x14ac:dyDescent="0.2">
      <c r="B482" s="122" t="s">
        <v>870</v>
      </c>
      <c r="C482" s="123" t="s">
        <v>871</v>
      </c>
      <c r="D482" s="37" t="s">
        <v>3</v>
      </c>
      <c r="E482" s="90">
        <v>1</v>
      </c>
      <c r="F482" s="116">
        <v>240278</v>
      </c>
      <c r="G482" s="36">
        <f t="shared" si="42"/>
        <v>240278</v>
      </c>
      <c r="H482" s="124"/>
      <c r="I482" s="32"/>
      <c r="J482" s="33"/>
      <c r="M482" s="172">
        <v>228264</v>
      </c>
      <c r="N482" s="171">
        <f t="shared" si="47"/>
        <v>228264</v>
      </c>
      <c r="O482" s="240" t="str">
        <f t="shared" si="46"/>
        <v>OK</v>
      </c>
      <c r="P482" s="106"/>
      <c r="Q482" s="236" t="s">
        <v>870</v>
      </c>
      <c r="R482" s="223" t="s">
        <v>871</v>
      </c>
      <c r="S482" s="196" t="s">
        <v>3</v>
      </c>
      <c r="T482" s="195">
        <v>1</v>
      </c>
      <c r="V482" s="230" t="str">
        <f t="shared" si="43"/>
        <v>OK</v>
      </c>
      <c r="W482" s="230" t="str">
        <f t="shared" si="44"/>
        <v>OK</v>
      </c>
      <c r="X482" s="230" t="str">
        <f t="shared" si="45"/>
        <v>OK</v>
      </c>
    </row>
    <row r="483" spans="2:24" ht="38.25" x14ac:dyDescent="0.2">
      <c r="B483" s="122" t="s">
        <v>872</v>
      </c>
      <c r="C483" s="123" t="s">
        <v>873</v>
      </c>
      <c r="D483" s="37" t="s">
        <v>3</v>
      </c>
      <c r="E483" s="90">
        <v>1</v>
      </c>
      <c r="F483" s="116">
        <v>240278</v>
      </c>
      <c r="G483" s="36">
        <f t="shared" si="42"/>
        <v>240278</v>
      </c>
      <c r="H483" s="124"/>
      <c r="I483" s="32"/>
      <c r="J483" s="33"/>
      <c r="M483" s="172">
        <v>228264</v>
      </c>
      <c r="N483" s="171">
        <f t="shared" si="47"/>
        <v>228264</v>
      </c>
      <c r="O483" s="240" t="str">
        <f t="shared" si="46"/>
        <v>OK</v>
      </c>
      <c r="P483" s="106"/>
      <c r="Q483" s="236" t="s">
        <v>872</v>
      </c>
      <c r="R483" s="223" t="s">
        <v>873</v>
      </c>
      <c r="S483" s="196" t="s">
        <v>3</v>
      </c>
      <c r="T483" s="195">
        <v>1</v>
      </c>
      <c r="V483" s="230" t="str">
        <f t="shared" si="43"/>
        <v>OK</v>
      </c>
      <c r="W483" s="230" t="str">
        <f t="shared" si="44"/>
        <v>OK</v>
      </c>
      <c r="X483" s="230" t="str">
        <f t="shared" si="45"/>
        <v>OK</v>
      </c>
    </row>
    <row r="484" spans="2:24" ht="38.25" x14ac:dyDescent="0.2">
      <c r="B484" s="122" t="s">
        <v>874</v>
      </c>
      <c r="C484" s="123" t="s">
        <v>875</v>
      </c>
      <c r="D484" s="37" t="s">
        <v>3</v>
      </c>
      <c r="E484" s="90">
        <v>1</v>
      </c>
      <c r="F484" s="116">
        <v>294601</v>
      </c>
      <c r="G484" s="36">
        <f t="shared" si="42"/>
        <v>294601</v>
      </c>
      <c r="H484" s="124"/>
      <c r="I484" s="32"/>
      <c r="J484" s="33"/>
      <c r="M484" s="172">
        <v>279871</v>
      </c>
      <c r="N484" s="171">
        <f t="shared" si="47"/>
        <v>279871</v>
      </c>
      <c r="O484" s="240" t="str">
        <f t="shared" si="46"/>
        <v>OK</v>
      </c>
      <c r="P484" s="106"/>
      <c r="Q484" s="236" t="s">
        <v>874</v>
      </c>
      <c r="R484" s="223" t="s">
        <v>875</v>
      </c>
      <c r="S484" s="196" t="s">
        <v>3</v>
      </c>
      <c r="T484" s="195">
        <v>1</v>
      </c>
      <c r="V484" s="230" t="str">
        <f t="shared" si="43"/>
        <v>OK</v>
      </c>
      <c r="W484" s="230" t="str">
        <f t="shared" si="44"/>
        <v>OK</v>
      </c>
      <c r="X484" s="230" t="str">
        <f t="shared" si="45"/>
        <v>OK</v>
      </c>
    </row>
    <row r="485" spans="2:24" ht="38.25" x14ac:dyDescent="0.2">
      <c r="B485" s="122" t="s">
        <v>876</v>
      </c>
      <c r="C485" s="123" t="s">
        <v>877</v>
      </c>
      <c r="D485" s="37" t="s">
        <v>3</v>
      </c>
      <c r="E485" s="90">
        <v>3</v>
      </c>
      <c r="F485" s="116">
        <v>294601</v>
      </c>
      <c r="G485" s="36">
        <f t="shared" si="42"/>
        <v>883803</v>
      </c>
      <c r="H485" s="124"/>
      <c r="I485" s="32"/>
      <c r="J485" s="33"/>
      <c r="M485" s="172">
        <v>279871</v>
      </c>
      <c r="N485" s="171">
        <f t="shared" si="47"/>
        <v>839613</v>
      </c>
      <c r="O485" s="240" t="str">
        <f t="shared" si="46"/>
        <v>OK</v>
      </c>
      <c r="P485" s="106"/>
      <c r="Q485" s="236" t="s">
        <v>876</v>
      </c>
      <c r="R485" s="223" t="s">
        <v>877</v>
      </c>
      <c r="S485" s="196" t="s">
        <v>3</v>
      </c>
      <c r="T485" s="195">
        <v>3</v>
      </c>
      <c r="V485" s="230" t="str">
        <f t="shared" si="43"/>
        <v>OK</v>
      </c>
      <c r="W485" s="230" t="str">
        <f t="shared" si="44"/>
        <v>OK</v>
      </c>
      <c r="X485" s="230" t="str">
        <f t="shared" si="45"/>
        <v>OK</v>
      </c>
    </row>
    <row r="486" spans="2:24" ht="38.25" x14ac:dyDescent="0.2">
      <c r="B486" s="122" t="s">
        <v>878</v>
      </c>
      <c r="C486" s="123" t="s">
        <v>879</v>
      </c>
      <c r="D486" s="37" t="s">
        <v>3</v>
      </c>
      <c r="E486" s="90">
        <v>12</v>
      </c>
      <c r="F486" s="116">
        <v>606477</v>
      </c>
      <c r="G486" s="36">
        <f t="shared" si="42"/>
        <v>7277724</v>
      </c>
      <c r="H486" s="124"/>
      <c r="I486" s="32"/>
      <c r="J486" s="33"/>
      <c r="M486" s="172">
        <v>576153</v>
      </c>
      <c r="N486" s="171">
        <f t="shared" si="47"/>
        <v>6913836</v>
      </c>
      <c r="O486" s="240" t="str">
        <f t="shared" si="46"/>
        <v>OK</v>
      </c>
      <c r="P486" s="106"/>
      <c r="Q486" s="236" t="s">
        <v>878</v>
      </c>
      <c r="R486" s="223" t="s">
        <v>879</v>
      </c>
      <c r="S486" s="196" t="s">
        <v>3</v>
      </c>
      <c r="T486" s="195">
        <v>12</v>
      </c>
      <c r="V486" s="230" t="str">
        <f t="shared" si="43"/>
        <v>OK</v>
      </c>
      <c r="W486" s="230" t="str">
        <f t="shared" si="44"/>
        <v>OK</v>
      </c>
      <c r="X486" s="230" t="str">
        <f t="shared" si="45"/>
        <v>OK</v>
      </c>
    </row>
    <row r="487" spans="2:24" ht="38.25" x14ac:dyDescent="0.2">
      <c r="B487" s="122" t="s">
        <v>880</v>
      </c>
      <c r="C487" s="123" t="s">
        <v>881</v>
      </c>
      <c r="D487" s="37" t="s">
        <v>3</v>
      </c>
      <c r="E487" s="90">
        <v>1</v>
      </c>
      <c r="F487" s="116">
        <v>634351</v>
      </c>
      <c r="G487" s="36">
        <f t="shared" si="42"/>
        <v>634351</v>
      </c>
      <c r="H487" s="124"/>
      <c r="I487" s="32"/>
      <c r="J487" s="33"/>
      <c r="M487" s="172">
        <v>602633</v>
      </c>
      <c r="N487" s="171">
        <f t="shared" si="47"/>
        <v>602633</v>
      </c>
      <c r="O487" s="240" t="str">
        <f t="shared" si="46"/>
        <v>OK</v>
      </c>
      <c r="P487" s="106"/>
      <c r="Q487" s="236" t="s">
        <v>880</v>
      </c>
      <c r="R487" s="223" t="s">
        <v>881</v>
      </c>
      <c r="S487" s="196" t="s">
        <v>3</v>
      </c>
      <c r="T487" s="195">
        <v>1</v>
      </c>
      <c r="V487" s="230" t="str">
        <f t="shared" si="43"/>
        <v>OK</v>
      </c>
      <c r="W487" s="230" t="str">
        <f t="shared" si="44"/>
        <v>OK</v>
      </c>
      <c r="X487" s="230" t="str">
        <f t="shared" si="45"/>
        <v>OK</v>
      </c>
    </row>
    <row r="488" spans="2:24" ht="38.25" x14ac:dyDescent="0.2">
      <c r="B488" s="122" t="s">
        <v>882</v>
      </c>
      <c r="C488" s="123" t="s">
        <v>883</v>
      </c>
      <c r="D488" s="37" t="s">
        <v>3</v>
      </c>
      <c r="E488" s="90">
        <v>295</v>
      </c>
      <c r="F488" s="116">
        <v>18143</v>
      </c>
      <c r="G488" s="36">
        <f>+ROUND(F488*E488,0)</f>
        <v>5352185</v>
      </c>
      <c r="H488" s="124"/>
      <c r="I488" s="32"/>
      <c r="J488" s="33"/>
      <c r="M488" s="172">
        <v>17236</v>
      </c>
      <c r="N488" s="171">
        <f t="shared" si="47"/>
        <v>5084620</v>
      </c>
      <c r="O488" s="240" t="str">
        <f t="shared" si="46"/>
        <v>OK</v>
      </c>
      <c r="P488" s="106"/>
      <c r="Q488" s="236" t="s">
        <v>882</v>
      </c>
      <c r="R488" s="223" t="s">
        <v>883</v>
      </c>
      <c r="S488" s="196" t="s">
        <v>3</v>
      </c>
      <c r="T488" s="195">
        <v>295</v>
      </c>
      <c r="V488" s="230" t="str">
        <f t="shared" si="43"/>
        <v>OK</v>
      </c>
      <c r="W488" s="230" t="str">
        <f t="shared" si="44"/>
        <v>OK</v>
      </c>
      <c r="X488" s="230" t="str">
        <f t="shared" si="45"/>
        <v>OK</v>
      </c>
    </row>
    <row r="489" spans="2:24" ht="38.25" x14ac:dyDescent="0.2">
      <c r="B489" s="122" t="s">
        <v>884</v>
      </c>
      <c r="C489" s="123" t="s">
        <v>885</v>
      </c>
      <c r="D489" s="37" t="s">
        <v>3</v>
      </c>
      <c r="E489" s="90">
        <v>1</v>
      </c>
      <c r="F489" s="116">
        <v>20303</v>
      </c>
      <c r="G489" s="36">
        <f t="shared" si="42"/>
        <v>20303</v>
      </c>
      <c r="H489" s="124"/>
      <c r="I489" s="32"/>
      <c r="J489" s="33"/>
      <c r="M489" s="172">
        <v>19288</v>
      </c>
      <c r="N489" s="171">
        <f t="shared" si="47"/>
        <v>19288</v>
      </c>
      <c r="O489" s="240" t="str">
        <f t="shared" si="46"/>
        <v>OK</v>
      </c>
      <c r="P489" s="106"/>
      <c r="Q489" s="236" t="s">
        <v>884</v>
      </c>
      <c r="R489" s="223" t="s">
        <v>885</v>
      </c>
      <c r="S489" s="196" t="s">
        <v>3</v>
      </c>
      <c r="T489" s="195">
        <v>1</v>
      </c>
      <c r="V489" s="230" t="str">
        <f t="shared" si="43"/>
        <v>OK</v>
      </c>
      <c r="W489" s="230" t="str">
        <f t="shared" si="44"/>
        <v>OK</v>
      </c>
      <c r="X489" s="230" t="str">
        <f t="shared" si="45"/>
        <v>OK</v>
      </c>
    </row>
    <row r="490" spans="2:24" ht="38.25" x14ac:dyDescent="0.2">
      <c r="B490" s="122" t="s">
        <v>886</v>
      </c>
      <c r="C490" s="123" t="s">
        <v>887</v>
      </c>
      <c r="D490" s="37" t="s">
        <v>3</v>
      </c>
      <c r="E490" s="90">
        <v>1</v>
      </c>
      <c r="F490" s="116">
        <v>240017</v>
      </c>
      <c r="G490" s="36">
        <f t="shared" si="42"/>
        <v>240017</v>
      </c>
      <c r="H490" s="124"/>
      <c r="I490" s="32"/>
      <c r="J490" s="33"/>
      <c r="M490" s="172">
        <v>228016</v>
      </c>
      <c r="N490" s="171">
        <f t="shared" si="47"/>
        <v>228016</v>
      </c>
      <c r="O490" s="240" t="str">
        <f t="shared" si="46"/>
        <v>OK</v>
      </c>
      <c r="P490" s="106"/>
      <c r="Q490" s="236" t="s">
        <v>886</v>
      </c>
      <c r="R490" s="223" t="s">
        <v>887</v>
      </c>
      <c r="S490" s="196" t="s">
        <v>3</v>
      </c>
      <c r="T490" s="195">
        <v>1</v>
      </c>
      <c r="V490" s="230" t="str">
        <f t="shared" si="43"/>
        <v>OK</v>
      </c>
      <c r="W490" s="230" t="str">
        <f t="shared" si="44"/>
        <v>OK</v>
      </c>
      <c r="X490" s="230" t="str">
        <f t="shared" si="45"/>
        <v>OK</v>
      </c>
    </row>
    <row r="491" spans="2:24" ht="38.25" x14ac:dyDescent="0.2">
      <c r="B491" s="122" t="s">
        <v>888</v>
      </c>
      <c r="C491" s="123" t="s">
        <v>889</v>
      </c>
      <c r="D491" s="37" t="s">
        <v>3</v>
      </c>
      <c r="E491" s="90">
        <v>21</v>
      </c>
      <c r="F491" s="116">
        <v>59682</v>
      </c>
      <c r="G491" s="36">
        <f t="shared" si="42"/>
        <v>1253322</v>
      </c>
      <c r="H491" s="124"/>
      <c r="I491" s="32"/>
      <c r="J491" s="33"/>
      <c r="M491" s="172">
        <v>56698</v>
      </c>
      <c r="N491" s="171">
        <f t="shared" si="47"/>
        <v>1190658</v>
      </c>
      <c r="O491" s="240" t="str">
        <f t="shared" si="46"/>
        <v>OK</v>
      </c>
      <c r="P491" s="106"/>
      <c r="Q491" s="236" t="s">
        <v>888</v>
      </c>
      <c r="R491" s="223" t="s">
        <v>889</v>
      </c>
      <c r="S491" s="196" t="s">
        <v>3</v>
      </c>
      <c r="T491" s="195">
        <v>21</v>
      </c>
      <c r="V491" s="230" t="str">
        <f t="shared" si="43"/>
        <v>OK</v>
      </c>
      <c r="W491" s="230" t="str">
        <f t="shared" si="44"/>
        <v>OK</v>
      </c>
      <c r="X491" s="230" t="str">
        <f t="shared" si="45"/>
        <v>OK</v>
      </c>
    </row>
    <row r="492" spans="2:24" ht="38.25" x14ac:dyDescent="0.2">
      <c r="B492" s="122" t="s">
        <v>890</v>
      </c>
      <c r="C492" s="123" t="s">
        <v>891</v>
      </c>
      <c r="D492" s="37" t="s">
        <v>3</v>
      </c>
      <c r="E492" s="90">
        <v>6</v>
      </c>
      <c r="F492" s="116">
        <v>77603</v>
      </c>
      <c r="G492" s="36">
        <f t="shared" si="42"/>
        <v>465618</v>
      </c>
      <c r="H492" s="124"/>
      <c r="I492" s="32"/>
      <c r="J492" s="33"/>
      <c r="M492" s="172">
        <v>73723</v>
      </c>
      <c r="N492" s="171">
        <f t="shared" si="47"/>
        <v>442338</v>
      </c>
      <c r="O492" s="240" t="str">
        <f t="shared" si="46"/>
        <v>OK</v>
      </c>
      <c r="P492" s="106"/>
      <c r="Q492" s="236" t="s">
        <v>890</v>
      </c>
      <c r="R492" s="223" t="s">
        <v>891</v>
      </c>
      <c r="S492" s="196" t="s">
        <v>3</v>
      </c>
      <c r="T492" s="195">
        <v>6</v>
      </c>
      <c r="V492" s="230" t="str">
        <f t="shared" si="43"/>
        <v>OK</v>
      </c>
      <c r="W492" s="230" t="str">
        <f t="shared" si="44"/>
        <v>OK</v>
      </c>
      <c r="X492" s="230" t="str">
        <f t="shared" si="45"/>
        <v>OK</v>
      </c>
    </row>
    <row r="493" spans="2:24" ht="38.25" x14ac:dyDescent="0.2">
      <c r="B493" s="122" t="s">
        <v>892</v>
      </c>
      <c r="C493" s="123" t="s">
        <v>893</v>
      </c>
      <c r="D493" s="37" t="s">
        <v>3</v>
      </c>
      <c r="E493" s="90">
        <v>5</v>
      </c>
      <c r="F493" s="116">
        <v>122733</v>
      </c>
      <c r="G493" s="36">
        <f t="shared" si="42"/>
        <v>613665</v>
      </c>
      <c r="H493" s="124"/>
      <c r="I493" s="32"/>
      <c r="J493" s="33"/>
      <c r="M493" s="172">
        <v>116596</v>
      </c>
      <c r="N493" s="171">
        <f t="shared" si="47"/>
        <v>582980</v>
      </c>
      <c r="O493" s="240" t="str">
        <f t="shared" si="46"/>
        <v>OK</v>
      </c>
      <c r="P493" s="106"/>
      <c r="Q493" s="236" t="s">
        <v>892</v>
      </c>
      <c r="R493" s="223" t="s">
        <v>893</v>
      </c>
      <c r="S493" s="196" t="s">
        <v>3</v>
      </c>
      <c r="T493" s="195">
        <v>5</v>
      </c>
      <c r="V493" s="230" t="str">
        <f t="shared" si="43"/>
        <v>OK</v>
      </c>
      <c r="W493" s="230" t="str">
        <f t="shared" si="44"/>
        <v>OK</v>
      </c>
      <c r="X493" s="230" t="str">
        <f t="shared" si="45"/>
        <v>OK</v>
      </c>
    </row>
    <row r="494" spans="2:24" ht="38.25" x14ac:dyDescent="0.2">
      <c r="B494" s="122" t="s">
        <v>894</v>
      </c>
      <c r="C494" s="123" t="s">
        <v>895</v>
      </c>
      <c r="D494" s="37" t="s">
        <v>3</v>
      </c>
      <c r="E494" s="90">
        <v>3</v>
      </c>
      <c r="F494" s="116">
        <v>199229</v>
      </c>
      <c r="G494" s="36">
        <f t="shared" si="42"/>
        <v>597687</v>
      </c>
      <c r="H494" s="124"/>
      <c r="I494" s="32"/>
      <c r="J494" s="33"/>
      <c r="M494" s="172">
        <v>189268</v>
      </c>
      <c r="N494" s="171">
        <f t="shared" si="47"/>
        <v>567804</v>
      </c>
      <c r="O494" s="240" t="str">
        <f t="shared" si="46"/>
        <v>OK</v>
      </c>
      <c r="P494" s="106"/>
      <c r="Q494" s="236" t="s">
        <v>894</v>
      </c>
      <c r="R494" s="223" t="s">
        <v>895</v>
      </c>
      <c r="S494" s="196" t="s">
        <v>3</v>
      </c>
      <c r="T494" s="195">
        <v>3</v>
      </c>
      <c r="V494" s="230" t="str">
        <f t="shared" si="43"/>
        <v>OK</v>
      </c>
      <c r="W494" s="230" t="str">
        <f t="shared" si="44"/>
        <v>OK</v>
      </c>
      <c r="X494" s="230" t="str">
        <f t="shared" si="45"/>
        <v>OK</v>
      </c>
    </row>
    <row r="495" spans="2:24" ht="38.25" x14ac:dyDescent="0.2">
      <c r="B495" s="122" t="s">
        <v>896</v>
      </c>
      <c r="C495" s="123" t="s">
        <v>897</v>
      </c>
      <c r="D495" s="37" t="s">
        <v>3</v>
      </c>
      <c r="E495" s="90">
        <v>1</v>
      </c>
      <c r="F495" s="116">
        <v>130790</v>
      </c>
      <c r="G495" s="36">
        <f t="shared" si="42"/>
        <v>130790</v>
      </c>
      <c r="H495" s="124"/>
      <c r="I495" s="32"/>
      <c r="J495" s="33"/>
      <c r="M495" s="172">
        <v>124251</v>
      </c>
      <c r="N495" s="171">
        <f t="shared" si="47"/>
        <v>124251</v>
      </c>
      <c r="O495" s="240" t="str">
        <f t="shared" si="46"/>
        <v>OK</v>
      </c>
      <c r="P495" s="106"/>
      <c r="Q495" s="236" t="s">
        <v>896</v>
      </c>
      <c r="R495" s="223" t="s">
        <v>897</v>
      </c>
      <c r="S495" s="196" t="s">
        <v>3</v>
      </c>
      <c r="T495" s="195">
        <v>1</v>
      </c>
      <c r="V495" s="230" t="str">
        <f t="shared" si="43"/>
        <v>OK</v>
      </c>
      <c r="W495" s="230" t="str">
        <f t="shared" si="44"/>
        <v>OK</v>
      </c>
      <c r="X495" s="230" t="str">
        <f t="shared" si="45"/>
        <v>OK</v>
      </c>
    </row>
    <row r="496" spans="2:24" ht="38.25" x14ac:dyDescent="0.2">
      <c r="B496" s="122" t="s">
        <v>898</v>
      </c>
      <c r="C496" s="123" t="s">
        <v>899</v>
      </c>
      <c r="D496" s="37" t="s">
        <v>3</v>
      </c>
      <c r="E496" s="90">
        <v>1</v>
      </c>
      <c r="F496" s="116">
        <v>77603</v>
      </c>
      <c r="G496" s="36">
        <f t="shared" si="42"/>
        <v>77603</v>
      </c>
      <c r="H496" s="124"/>
      <c r="I496" s="32"/>
      <c r="J496" s="33"/>
      <c r="M496" s="172">
        <v>73723</v>
      </c>
      <c r="N496" s="171">
        <f t="shared" si="47"/>
        <v>73723</v>
      </c>
      <c r="O496" s="240" t="str">
        <f t="shared" si="46"/>
        <v>OK</v>
      </c>
      <c r="P496" s="106"/>
      <c r="Q496" s="236" t="s">
        <v>898</v>
      </c>
      <c r="R496" s="223" t="s">
        <v>899</v>
      </c>
      <c r="S496" s="196" t="s">
        <v>3</v>
      </c>
      <c r="T496" s="195">
        <v>1</v>
      </c>
      <c r="V496" s="230" t="str">
        <f t="shared" si="43"/>
        <v>OK</v>
      </c>
      <c r="W496" s="230" t="str">
        <f t="shared" si="44"/>
        <v>OK</v>
      </c>
      <c r="X496" s="230" t="str">
        <f t="shared" si="45"/>
        <v>OK</v>
      </c>
    </row>
    <row r="497" spans="2:24" ht="38.25" x14ac:dyDescent="0.2">
      <c r="B497" s="122" t="s">
        <v>900</v>
      </c>
      <c r="C497" s="123" t="s">
        <v>901</v>
      </c>
      <c r="D497" s="37" t="s">
        <v>3</v>
      </c>
      <c r="E497" s="90">
        <v>1</v>
      </c>
      <c r="F497" s="116">
        <v>18248</v>
      </c>
      <c r="G497" s="36">
        <f t="shared" si="42"/>
        <v>18248</v>
      </c>
      <c r="H497" s="124"/>
      <c r="I497" s="32"/>
      <c r="J497" s="33"/>
      <c r="M497" s="172">
        <v>17336</v>
      </c>
      <c r="N497" s="171">
        <f t="shared" si="47"/>
        <v>17336</v>
      </c>
      <c r="O497" s="240" t="str">
        <f t="shared" si="46"/>
        <v>OK</v>
      </c>
      <c r="P497" s="106"/>
      <c r="Q497" s="236" t="s">
        <v>900</v>
      </c>
      <c r="R497" s="223" t="s">
        <v>901</v>
      </c>
      <c r="S497" s="196" t="s">
        <v>3</v>
      </c>
      <c r="T497" s="195">
        <v>1</v>
      </c>
      <c r="V497" s="230" t="str">
        <f t="shared" si="43"/>
        <v>OK</v>
      </c>
      <c r="W497" s="230" t="str">
        <f t="shared" si="44"/>
        <v>OK</v>
      </c>
      <c r="X497" s="230" t="str">
        <f t="shared" si="45"/>
        <v>OK</v>
      </c>
    </row>
    <row r="498" spans="2:24" ht="38.25" x14ac:dyDescent="0.2">
      <c r="B498" s="122" t="s">
        <v>902</v>
      </c>
      <c r="C498" s="123" t="s">
        <v>893</v>
      </c>
      <c r="D498" s="37" t="s">
        <v>3</v>
      </c>
      <c r="E498" s="90">
        <v>6</v>
      </c>
      <c r="F498" s="116">
        <v>122733</v>
      </c>
      <c r="G498" s="36">
        <f t="shared" si="42"/>
        <v>736398</v>
      </c>
      <c r="H498" s="124"/>
      <c r="I498" s="32"/>
      <c r="J498" s="33"/>
      <c r="M498" s="172">
        <v>116596</v>
      </c>
      <c r="N498" s="171">
        <f t="shared" si="47"/>
        <v>699576</v>
      </c>
      <c r="O498" s="240" t="str">
        <f t="shared" si="46"/>
        <v>OK</v>
      </c>
      <c r="P498" s="106"/>
      <c r="Q498" s="236" t="s">
        <v>902</v>
      </c>
      <c r="R498" s="223" t="s">
        <v>893</v>
      </c>
      <c r="S498" s="196" t="s">
        <v>3</v>
      </c>
      <c r="T498" s="195">
        <v>6</v>
      </c>
      <c r="V498" s="230" t="str">
        <f t="shared" si="43"/>
        <v>OK</v>
      </c>
      <c r="W498" s="230" t="str">
        <f t="shared" si="44"/>
        <v>OK</v>
      </c>
      <c r="X498" s="230" t="str">
        <f t="shared" si="45"/>
        <v>OK</v>
      </c>
    </row>
    <row r="499" spans="2:24" ht="38.25" x14ac:dyDescent="0.2">
      <c r="B499" s="122" t="s">
        <v>903</v>
      </c>
      <c r="C499" s="123" t="s">
        <v>895</v>
      </c>
      <c r="D499" s="37" t="s">
        <v>3</v>
      </c>
      <c r="E499" s="90">
        <v>4</v>
      </c>
      <c r="F499" s="116">
        <v>133536</v>
      </c>
      <c r="G499" s="36">
        <f t="shared" si="42"/>
        <v>534144</v>
      </c>
      <c r="H499" s="124"/>
      <c r="I499" s="32"/>
      <c r="J499" s="33"/>
      <c r="M499" s="172">
        <v>126859</v>
      </c>
      <c r="N499" s="171">
        <f t="shared" si="47"/>
        <v>507436</v>
      </c>
      <c r="O499" s="240" t="str">
        <f t="shared" si="46"/>
        <v>OK</v>
      </c>
      <c r="P499" s="106"/>
      <c r="Q499" s="236" t="s">
        <v>903</v>
      </c>
      <c r="R499" s="223" t="s">
        <v>895</v>
      </c>
      <c r="S499" s="196" t="s">
        <v>3</v>
      </c>
      <c r="T499" s="195">
        <v>4</v>
      </c>
      <c r="V499" s="230" t="str">
        <f t="shared" si="43"/>
        <v>OK</v>
      </c>
      <c r="W499" s="230" t="str">
        <f t="shared" si="44"/>
        <v>OK</v>
      </c>
      <c r="X499" s="230" t="str">
        <f t="shared" si="45"/>
        <v>OK</v>
      </c>
    </row>
    <row r="500" spans="2:24" ht="38.25" x14ac:dyDescent="0.2">
      <c r="B500" s="122" t="s">
        <v>904</v>
      </c>
      <c r="C500" s="123" t="s">
        <v>905</v>
      </c>
      <c r="D500" s="37" t="s">
        <v>3</v>
      </c>
      <c r="E500" s="90">
        <v>1</v>
      </c>
      <c r="F500" s="116">
        <v>964690</v>
      </c>
      <c r="G500" s="36">
        <f t="shared" si="42"/>
        <v>964690</v>
      </c>
      <c r="H500" s="124"/>
      <c r="I500" s="32"/>
      <c r="J500" s="33"/>
      <c r="M500" s="172">
        <v>916456</v>
      </c>
      <c r="N500" s="171">
        <f t="shared" si="47"/>
        <v>916456</v>
      </c>
      <c r="O500" s="240" t="str">
        <f t="shared" si="46"/>
        <v>OK</v>
      </c>
      <c r="P500" s="106"/>
      <c r="Q500" s="236" t="s">
        <v>904</v>
      </c>
      <c r="R500" s="223" t="s">
        <v>905</v>
      </c>
      <c r="S500" s="196" t="s">
        <v>3</v>
      </c>
      <c r="T500" s="195">
        <v>1</v>
      </c>
      <c r="V500" s="230" t="str">
        <f t="shared" si="43"/>
        <v>OK</v>
      </c>
      <c r="W500" s="230" t="str">
        <f t="shared" si="44"/>
        <v>OK</v>
      </c>
      <c r="X500" s="230" t="str">
        <f t="shared" si="45"/>
        <v>OK</v>
      </c>
    </row>
    <row r="501" spans="2:24" ht="38.25" x14ac:dyDescent="0.2">
      <c r="B501" s="122" t="s">
        <v>906</v>
      </c>
      <c r="C501" s="123" t="s">
        <v>907</v>
      </c>
      <c r="D501" s="37" t="s">
        <v>3</v>
      </c>
      <c r="E501" s="90">
        <v>1</v>
      </c>
      <c r="F501" s="116">
        <v>4382873</v>
      </c>
      <c r="G501" s="36">
        <f t="shared" si="42"/>
        <v>4382873</v>
      </c>
      <c r="H501" s="124"/>
      <c r="I501" s="32"/>
      <c r="J501" s="33"/>
      <c r="M501" s="172">
        <v>4163729</v>
      </c>
      <c r="N501" s="171">
        <f t="shared" si="47"/>
        <v>4163729</v>
      </c>
      <c r="O501" s="240" t="str">
        <f t="shared" si="46"/>
        <v>OK</v>
      </c>
      <c r="P501" s="106"/>
      <c r="Q501" s="236" t="s">
        <v>906</v>
      </c>
      <c r="R501" s="223" t="s">
        <v>907</v>
      </c>
      <c r="S501" s="196" t="s">
        <v>3</v>
      </c>
      <c r="T501" s="195">
        <v>1</v>
      </c>
      <c r="V501" s="230" t="str">
        <f t="shared" si="43"/>
        <v>OK</v>
      </c>
      <c r="W501" s="230" t="str">
        <f t="shared" si="44"/>
        <v>OK</v>
      </c>
      <c r="X501" s="230" t="str">
        <f t="shared" si="45"/>
        <v>OK</v>
      </c>
    </row>
    <row r="502" spans="2:24" ht="38.25" x14ac:dyDescent="0.2">
      <c r="B502" s="122" t="s">
        <v>908</v>
      </c>
      <c r="C502" s="123" t="s">
        <v>909</v>
      </c>
      <c r="D502" s="37" t="s">
        <v>3</v>
      </c>
      <c r="E502" s="90">
        <v>1</v>
      </c>
      <c r="F502" s="116">
        <v>4019863</v>
      </c>
      <c r="G502" s="36">
        <f t="shared" si="42"/>
        <v>4019863</v>
      </c>
      <c r="H502" s="124"/>
      <c r="I502" s="32"/>
      <c r="J502" s="33"/>
      <c r="M502" s="172">
        <v>3818870</v>
      </c>
      <c r="N502" s="171">
        <f t="shared" si="47"/>
        <v>3818870</v>
      </c>
      <c r="O502" s="240" t="str">
        <f t="shared" si="46"/>
        <v>OK</v>
      </c>
      <c r="P502" s="106"/>
      <c r="Q502" s="236" t="s">
        <v>908</v>
      </c>
      <c r="R502" s="223" t="s">
        <v>909</v>
      </c>
      <c r="S502" s="196" t="s">
        <v>3</v>
      </c>
      <c r="T502" s="195">
        <v>1</v>
      </c>
      <c r="V502" s="230" t="str">
        <f t="shared" si="43"/>
        <v>OK</v>
      </c>
      <c r="W502" s="230" t="str">
        <f t="shared" si="44"/>
        <v>OK</v>
      </c>
      <c r="X502" s="230" t="str">
        <f t="shared" si="45"/>
        <v>OK</v>
      </c>
    </row>
    <row r="503" spans="2:24" ht="38.25" x14ac:dyDescent="0.2">
      <c r="B503" s="122" t="s">
        <v>910</v>
      </c>
      <c r="C503" s="123" t="s">
        <v>911</v>
      </c>
      <c r="D503" s="37" t="s">
        <v>3</v>
      </c>
      <c r="E503" s="90">
        <v>1</v>
      </c>
      <c r="F503" s="116">
        <v>8409825</v>
      </c>
      <c r="G503" s="36">
        <f t="shared" si="42"/>
        <v>8409825</v>
      </c>
      <c r="H503" s="124"/>
      <c r="I503" s="32"/>
      <c r="J503" s="33"/>
      <c r="M503" s="172">
        <v>7989334</v>
      </c>
      <c r="N503" s="171">
        <f t="shared" si="47"/>
        <v>7989334</v>
      </c>
      <c r="O503" s="240" t="str">
        <f t="shared" si="46"/>
        <v>OK</v>
      </c>
      <c r="P503" s="106"/>
      <c r="Q503" s="236" t="s">
        <v>910</v>
      </c>
      <c r="R503" s="223" t="s">
        <v>911</v>
      </c>
      <c r="S503" s="196" t="s">
        <v>3</v>
      </c>
      <c r="T503" s="195">
        <v>1</v>
      </c>
      <c r="V503" s="230" t="str">
        <f t="shared" si="43"/>
        <v>OK</v>
      </c>
      <c r="W503" s="230" t="str">
        <f t="shared" si="44"/>
        <v>OK</v>
      </c>
      <c r="X503" s="230" t="str">
        <f t="shared" si="45"/>
        <v>OK</v>
      </c>
    </row>
    <row r="504" spans="2:24" ht="25.5" x14ac:dyDescent="0.2">
      <c r="B504" s="122" t="s">
        <v>912</v>
      </c>
      <c r="C504" s="123" t="s">
        <v>913</v>
      </c>
      <c r="D504" s="37" t="s">
        <v>3</v>
      </c>
      <c r="E504" s="90">
        <v>1</v>
      </c>
      <c r="F504" s="116">
        <v>2026952</v>
      </c>
      <c r="G504" s="36">
        <f t="shared" si="42"/>
        <v>2026952</v>
      </c>
      <c r="H504" s="124"/>
      <c r="I504" s="32"/>
      <c r="J504" s="33"/>
      <c r="M504" s="172">
        <v>1925604</v>
      </c>
      <c r="N504" s="171">
        <f t="shared" si="47"/>
        <v>1925604</v>
      </c>
      <c r="O504" s="240" t="str">
        <f t="shared" si="46"/>
        <v>OK</v>
      </c>
      <c r="P504" s="106"/>
      <c r="Q504" s="236" t="s">
        <v>912</v>
      </c>
      <c r="R504" s="223" t="s">
        <v>913</v>
      </c>
      <c r="S504" s="196" t="s">
        <v>3</v>
      </c>
      <c r="T504" s="195">
        <v>1</v>
      </c>
      <c r="V504" s="230" t="str">
        <f t="shared" si="43"/>
        <v>OK</v>
      </c>
      <c r="W504" s="230" t="str">
        <f t="shared" si="44"/>
        <v>OK</v>
      </c>
      <c r="X504" s="230" t="str">
        <f t="shared" si="45"/>
        <v>OK</v>
      </c>
    </row>
    <row r="505" spans="2:24" ht="25.5" x14ac:dyDescent="0.2">
      <c r="B505" s="122" t="s">
        <v>914</v>
      </c>
      <c r="C505" s="123" t="s">
        <v>915</v>
      </c>
      <c r="D505" s="37" t="s">
        <v>3</v>
      </c>
      <c r="E505" s="90">
        <v>1</v>
      </c>
      <c r="F505" s="116">
        <v>322352</v>
      </c>
      <c r="G505" s="36">
        <f t="shared" si="42"/>
        <v>322352</v>
      </c>
      <c r="H505" s="124"/>
      <c r="I505" s="32"/>
      <c r="J505" s="33"/>
      <c r="M505" s="172">
        <v>306234</v>
      </c>
      <c r="N505" s="171">
        <f t="shared" si="47"/>
        <v>306234</v>
      </c>
      <c r="O505" s="240" t="str">
        <f t="shared" si="46"/>
        <v>OK</v>
      </c>
      <c r="P505" s="106"/>
      <c r="Q505" s="236" t="s">
        <v>914</v>
      </c>
      <c r="R505" s="223" t="s">
        <v>915</v>
      </c>
      <c r="S505" s="196" t="s">
        <v>3</v>
      </c>
      <c r="T505" s="195">
        <v>1</v>
      </c>
      <c r="V505" s="230" t="str">
        <f t="shared" si="43"/>
        <v>OK</v>
      </c>
      <c r="W505" s="230" t="str">
        <f t="shared" si="44"/>
        <v>OK</v>
      </c>
      <c r="X505" s="230" t="str">
        <f t="shared" si="45"/>
        <v>OK</v>
      </c>
    </row>
    <row r="506" spans="2:24" ht="38.25" x14ac:dyDescent="0.2">
      <c r="B506" s="122" t="s">
        <v>916</v>
      </c>
      <c r="C506" s="123" t="s">
        <v>917</v>
      </c>
      <c r="D506" s="37" t="s">
        <v>3</v>
      </c>
      <c r="E506" s="90">
        <v>1</v>
      </c>
      <c r="F506" s="116">
        <v>271607</v>
      </c>
      <c r="G506" s="36">
        <f t="shared" si="42"/>
        <v>271607</v>
      </c>
      <c r="H506" s="124"/>
      <c r="I506" s="32"/>
      <c r="J506" s="33"/>
      <c r="M506" s="172">
        <v>258027</v>
      </c>
      <c r="N506" s="171">
        <f t="shared" si="47"/>
        <v>258027</v>
      </c>
      <c r="O506" s="240" t="str">
        <f t="shared" si="46"/>
        <v>OK</v>
      </c>
      <c r="P506" s="106"/>
      <c r="Q506" s="236" t="s">
        <v>916</v>
      </c>
      <c r="R506" s="223" t="s">
        <v>917</v>
      </c>
      <c r="S506" s="196" t="s">
        <v>3</v>
      </c>
      <c r="T506" s="195">
        <v>1</v>
      </c>
      <c r="V506" s="230" t="str">
        <f t="shared" si="43"/>
        <v>OK</v>
      </c>
      <c r="W506" s="230" t="str">
        <f t="shared" si="44"/>
        <v>OK</v>
      </c>
      <c r="X506" s="230" t="str">
        <f t="shared" si="45"/>
        <v>OK</v>
      </c>
    </row>
    <row r="507" spans="2:24" ht="38.25" x14ac:dyDescent="0.2">
      <c r="B507" s="122" t="s">
        <v>918</v>
      </c>
      <c r="C507" s="123" t="s">
        <v>919</v>
      </c>
      <c r="D507" s="37" t="s">
        <v>3</v>
      </c>
      <c r="E507" s="90">
        <v>1</v>
      </c>
      <c r="F507" s="116">
        <v>989620</v>
      </c>
      <c r="G507" s="36">
        <f t="shared" si="42"/>
        <v>989620</v>
      </c>
      <c r="H507" s="124"/>
      <c r="I507" s="32"/>
      <c r="J507" s="33"/>
      <c r="M507" s="172">
        <v>940139</v>
      </c>
      <c r="N507" s="171">
        <f t="shared" si="47"/>
        <v>940139</v>
      </c>
      <c r="O507" s="240" t="str">
        <f t="shared" si="46"/>
        <v>OK</v>
      </c>
      <c r="P507" s="106"/>
      <c r="Q507" s="236" t="s">
        <v>918</v>
      </c>
      <c r="R507" s="223" t="s">
        <v>919</v>
      </c>
      <c r="S507" s="196" t="s">
        <v>3</v>
      </c>
      <c r="T507" s="195">
        <v>1</v>
      </c>
      <c r="V507" s="230" t="str">
        <f t="shared" si="43"/>
        <v>OK</v>
      </c>
      <c r="W507" s="230" t="str">
        <f t="shared" si="44"/>
        <v>OK</v>
      </c>
      <c r="X507" s="230" t="str">
        <f t="shared" si="45"/>
        <v>OK</v>
      </c>
    </row>
    <row r="508" spans="2:24" ht="25.5" x14ac:dyDescent="0.2">
      <c r="B508" s="122" t="s">
        <v>920</v>
      </c>
      <c r="C508" s="123" t="s">
        <v>921</v>
      </c>
      <c r="D508" s="37" t="s">
        <v>3</v>
      </c>
      <c r="E508" s="90">
        <v>1</v>
      </c>
      <c r="F508" s="116">
        <v>1098112</v>
      </c>
      <c r="G508" s="36">
        <f t="shared" si="42"/>
        <v>1098112</v>
      </c>
      <c r="H508" s="124"/>
      <c r="I508" s="32"/>
      <c r="J508" s="33"/>
      <c r="M508" s="172">
        <v>1043206</v>
      </c>
      <c r="N508" s="171">
        <f t="shared" si="47"/>
        <v>1043206</v>
      </c>
      <c r="O508" s="240" t="str">
        <f t="shared" si="46"/>
        <v>OK</v>
      </c>
      <c r="P508" s="106"/>
      <c r="Q508" s="236" t="s">
        <v>920</v>
      </c>
      <c r="R508" s="223" t="s">
        <v>921</v>
      </c>
      <c r="S508" s="196" t="s">
        <v>3</v>
      </c>
      <c r="T508" s="195">
        <v>1</v>
      </c>
      <c r="V508" s="230" t="str">
        <f t="shared" si="43"/>
        <v>OK</v>
      </c>
      <c r="W508" s="230" t="str">
        <f t="shared" si="44"/>
        <v>OK</v>
      </c>
      <c r="X508" s="230" t="str">
        <f t="shared" si="45"/>
        <v>OK</v>
      </c>
    </row>
    <row r="509" spans="2:24" ht="25.5" x14ac:dyDescent="0.2">
      <c r="B509" s="122" t="s">
        <v>922</v>
      </c>
      <c r="C509" s="123" t="s">
        <v>923</v>
      </c>
      <c r="D509" s="37" t="s">
        <v>3</v>
      </c>
      <c r="E509" s="90">
        <v>1</v>
      </c>
      <c r="F509" s="116">
        <v>985638</v>
      </c>
      <c r="G509" s="36">
        <f t="shared" si="42"/>
        <v>985638</v>
      </c>
      <c r="H509" s="124"/>
      <c r="I509" s="32"/>
      <c r="J509" s="33"/>
      <c r="M509" s="172">
        <v>936356</v>
      </c>
      <c r="N509" s="171">
        <f t="shared" si="47"/>
        <v>936356</v>
      </c>
      <c r="O509" s="240" t="str">
        <f t="shared" si="46"/>
        <v>OK</v>
      </c>
      <c r="P509" s="106"/>
      <c r="Q509" s="236" t="s">
        <v>922</v>
      </c>
      <c r="R509" s="223" t="s">
        <v>923</v>
      </c>
      <c r="S509" s="196" t="s">
        <v>3</v>
      </c>
      <c r="T509" s="195">
        <v>1</v>
      </c>
      <c r="V509" s="230" t="str">
        <f t="shared" si="43"/>
        <v>OK</v>
      </c>
      <c r="W509" s="230" t="str">
        <f t="shared" si="44"/>
        <v>OK</v>
      </c>
      <c r="X509" s="230" t="str">
        <f t="shared" si="45"/>
        <v>OK</v>
      </c>
    </row>
    <row r="510" spans="2:24" ht="25.5" x14ac:dyDescent="0.2">
      <c r="B510" s="122" t="s">
        <v>924</v>
      </c>
      <c r="C510" s="123" t="s">
        <v>925</v>
      </c>
      <c r="D510" s="37" t="s">
        <v>3</v>
      </c>
      <c r="E510" s="90">
        <v>2</v>
      </c>
      <c r="F510" s="116">
        <v>448023</v>
      </c>
      <c r="G510" s="36">
        <f t="shared" si="42"/>
        <v>896046</v>
      </c>
      <c r="H510" s="124"/>
      <c r="I510" s="32"/>
      <c r="J510" s="33"/>
      <c r="M510" s="172">
        <v>425622</v>
      </c>
      <c r="N510" s="171">
        <f t="shared" si="47"/>
        <v>851244</v>
      </c>
      <c r="O510" s="240" t="str">
        <f t="shared" si="46"/>
        <v>OK</v>
      </c>
      <c r="P510" s="106"/>
      <c r="Q510" s="236" t="s">
        <v>924</v>
      </c>
      <c r="R510" s="223" t="s">
        <v>925</v>
      </c>
      <c r="S510" s="196" t="s">
        <v>3</v>
      </c>
      <c r="T510" s="195">
        <v>2</v>
      </c>
      <c r="V510" s="230" t="str">
        <f t="shared" si="43"/>
        <v>OK</v>
      </c>
      <c r="W510" s="230" t="str">
        <f t="shared" si="44"/>
        <v>OK</v>
      </c>
      <c r="X510" s="230" t="str">
        <f t="shared" si="45"/>
        <v>OK</v>
      </c>
    </row>
    <row r="511" spans="2:24" ht="25.5" x14ac:dyDescent="0.2">
      <c r="B511" s="122" t="s">
        <v>926</v>
      </c>
      <c r="C511" s="123" t="s">
        <v>927</v>
      </c>
      <c r="D511" s="37" t="s">
        <v>3</v>
      </c>
      <c r="E511" s="90">
        <v>3</v>
      </c>
      <c r="F511" s="116">
        <v>378865</v>
      </c>
      <c r="G511" s="36">
        <f t="shared" si="42"/>
        <v>1136595</v>
      </c>
      <c r="H511" s="124"/>
      <c r="I511" s="32"/>
      <c r="J511" s="33"/>
      <c r="M511" s="172">
        <v>359922</v>
      </c>
      <c r="N511" s="171">
        <f t="shared" si="47"/>
        <v>1079766</v>
      </c>
      <c r="O511" s="240" t="str">
        <f t="shared" si="46"/>
        <v>OK</v>
      </c>
      <c r="P511" s="106"/>
      <c r="Q511" s="236" t="s">
        <v>926</v>
      </c>
      <c r="R511" s="223" t="s">
        <v>927</v>
      </c>
      <c r="S511" s="196" t="s">
        <v>3</v>
      </c>
      <c r="T511" s="195">
        <v>3</v>
      </c>
      <c r="V511" s="230" t="str">
        <f t="shared" si="43"/>
        <v>OK</v>
      </c>
      <c r="W511" s="230" t="str">
        <f t="shared" si="44"/>
        <v>OK</v>
      </c>
      <c r="X511" s="230" t="str">
        <f t="shared" si="45"/>
        <v>OK</v>
      </c>
    </row>
    <row r="512" spans="2:24" ht="25.5" x14ac:dyDescent="0.2">
      <c r="B512" s="122" t="s">
        <v>928</v>
      </c>
      <c r="C512" s="123" t="s">
        <v>929</v>
      </c>
      <c r="D512" s="37" t="s">
        <v>3</v>
      </c>
      <c r="E512" s="90">
        <v>3</v>
      </c>
      <c r="F512" s="116">
        <v>28506</v>
      </c>
      <c r="G512" s="36">
        <f t="shared" si="42"/>
        <v>85518</v>
      </c>
      <c r="H512" s="124"/>
      <c r="I512" s="32"/>
      <c r="J512" s="33"/>
      <c r="M512" s="172">
        <v>27081</v>
      </c>
      <c r="N512" s="171">
        <f t="shared" si="47"/>
        <v>81243</v>
      </c>
      <c r="O512" s="240" t="str">
        <f t="shared" si="46"/>
        <v>OK</v>
      </c>
      <c r="P512" s="106"/>
      <c r="Q512" s="236" t="s">
        <v>928</v>
      </c>
      <c r="R512" s="223" t="s">
        <v>929</v>
      </c>
      <c r="S512" s="196" t="s">
        <v>3</v>
      </c>
      <c r="T512" s="195">
        <v>3</v>
      </c>
      <c r="V512" s="230" t="str">
        <f t="shared" si="43"/>
        <v>OK</v>
      </c>
      <c r="W512" s="230" t="str">
        <f t="shared" si="44"/>
        <v>OK</v>
      </c>
      <c r="X512" s="230" t="str">
        <f t="shared" si="45"/>
        <v>OK</v>
      </c>
    </row>
    <row r="513" spans="2:24" ht="25.5" x14ac:dyDescent="0.2">
      <c r="B513" s="122" t="s">
        <v>930</v>
      </c>
      <c r="C513" s="123" t="s">
        <v>931</v>
      </c>
      <c r="D513" s="37" t="s">
        <v>3</v>
      </c>
      <c r="E513" s="90">
        <v>4</v>
      </c>
      <c r="F513" s="116">
        <v>259404</v>
      </c>
      <c r="G513" s="36">
        <f t="shared" si="42"/>
        <v>1037616</v>
      </c>
      <c r="H513" s="124"/>
      <c r="I513" s="32"/>
      <c r="J513" s="33"/>
      <c r="M513" s="172">
        <v>246434</v>
      </c>
      <c r="N513" s="171">
        <f t="shared" si="47"/>
        <v>985736</v>
      </c>
      <c r="O513" s="240" t="str">
        <f t="shared" si="46"/>
        <v>OK</v>
      </c>
      <c r="P513" s="106"/>
      <c r="Q513" s="236" t="s">
        <v>930</v>
      </c>
      <c r="R513" s="223" t="s">
        <v>931</v>
      </c>
      <c r="S513" s="196" t="s">
        <v>3</v>
      </c>
      <c r="T513" s="195">
        <v>4</v>
      </c>
      <c r="V513" s="230" t="str">
        <f t="shared" si="43"/>
        <v>OK</v>
      </c>
      <c r="W513" s="230" t="str">
        <f t="shared" si="44"/>
        <v>OK</v>
      </c>
      <c r="X513" s="230" t="str">
        <f t="shared" si="45"/>
        <v>OK</v>
      </c>
    </row>
    <row r="514" spans="2:24" x14ac:dyDescent="0.2">
      <c r="B514" s="125" t="s">
        <v>932</v>
      </c>
      <c r="C514" s="128" t="s">
        <v>933</v>
      </c>
      <c r="D514" s="129"/>
      <c r="E514" s="90"/>
      <c r="F514" s="116"/>
      <c r="G514" s="36"/>
      <c r="H514" s="130">
        <f>SUM(G515:G603)</f>
        <v>619598207</v>
      </c>
      <c r="I514" s="32"/>
      <c r="J514" s="33"/>
      <c r="M514" s="172">
        <v>0</v>
      </c>
      <c r="N514" s="171">
        <f t="shared" si="47"/>
        <v>0</v>
      </c>
      <c r="O514" s="240" t="str">
        <f t="shared" si="46"/>
        <v>OK</v>
      </c>
      <c r="P514" s="106"/>
      <c r="Q514" s="237" t="s">
        <v>932</v>
      </c>
      <c r="R514" s="224" t="s">
        <v>933</v>
      </c>
      <c r="S514" s="204"/>
      <c r="T514" s="195"/>
      <c r="V514" s="230" t="str">
        <f t="shared" si="43"/>
        <v>OK</v>
      </c>
      <c r="W514" s="230" t="str">
        <f t="shared" si="44"/>
        <v>OK</v>
      </c>
      <c r="X514" s="230" t="str">
        <f t="shared" si="45"/>
        <v>OK</v>
      </c>
    </row>
    <row r="515" spans="2:24" ht="25.5" x14ac:dyDescent="0.2">
      <c r="B515" s="122" t="s">
        <v>934</v>
      </c>
      <c r="C515" s="123" t="s">
        <v>935</v>
      </c>
      <c r="D515" s="127" t="s">
        <v>8</v>
      </c>
      <c r="E515" s="90">
        <v>9</v>
      </c>
      <c r="F515" s="116">
        <v>27460</v>
      </c>
      <c r="G515" s="36">
        <f t="shared" si="42"/>
        <v>247140</v>
      </c>
      <c r="H515" s="124"/>
      <c r="I515" s="32"/>
      <c r="J515" s="33"/>
      <c r="M515" s="172">
        <v>26087</v>
      </c>
      <c r="N515" s="171">
        <f t="shared" si="47"/>
        <v>234783</v>
      </c>
      <c r="O515" s="240" t="str">
        <f t="shared" si="46"/>
        <v>OK</v>
      </c>
      <c r="P515" s="106"/>
      <c r="Q515" s="236" t="s">
        <v>934</v>
      </c>
      <c r="R515" s="223" t="s">
        <v>935</v>
      </c>
      <c r="S515" s="204" t="s">
        <v>8</v>
      </c>
      <c r="T515" s="195">
        <v>9</v>
      </c>
      <c r="V515" s="230" t="str">
        <f t="shared" si="43"/>
        <v>OK</v>
      </c>
      <c r="W515" s="230" t="str">
        <f t="shared" si="44"/>
        <v>OK</v>
      </c>
      <c r="X515" s="230" t="str">
        <f t="shared" si="45"/>
        <v>OK</v>
      </c>
    </row>
    <row r="516" spans="2:24" ht="25.5" x14ac:dyDescent="0.2">
      <c r="B516" s="122" t="s">
        <v>936</v>
      </c>
      <c r="C516" s="123" t="s">
        <v>937</v>
      </c>
      <c r="D516" s="127" t="s">
        <v>8</v>
      </c>
      <c r="E516" s="90">
        <v>13.5</v>
      </c>
      <c r="F516" s="116">
        <v>20710</v>
      </c>
      <c r="G516" s="36">
        <f t="shared" si="42"/>
        <v>279585</v>
      </c>
      <c r="H516" s="124"/>
      <c r="I516" s="32"/>
      <c r="J516" s="33"/>
      <c r="M516" s="172">
        <v>19675</v>
      </c>
      <c r="N516" s="171">
        <f t="shared" si="47"/>
        <v>265613</v>
      </c>
      <c r="O516" s="240" t="str">
        <f t="shared" si="46"/>
        <v>OK</v>
      </c>
      <c r="P516" s="106"/>
      <c r="Q516" s="236" t="s">
        <v>936</v>
      </c>
      <c r="R516" s="223" t="s">
        <v>937</v>
      </c>
      <c r="S516" s="204" t="s">
        <v>8</v>
      </c>
      <c r="T516" s="195">
        <v>13.5</v>
      </c>
      <c r="V516" s="230" t="str">
        <f t="shared" si="43"/>
        <v>OK</v>
      </c>
      <c r="W516" s="230" t="str">
        <f t="shared" si="44"/>
        <v>OK</v>
      </c>
      <c r="X516" s="230" t="str">
        <f t="shared" si="45"/>
        <v>OK</v>
      </c>
    </row>
    <row r="517" spans="2:24" ht="25.5" x14ac:dyDescent="0.2">
      <c r="B517" s="122" t="s">
        <v>938</v>
      </c>
      <c r="C517" s="123" t="s">
        <v>939</v>
      </c>
      <c r="D517" s="127" t="s">
        <v>8</v>
      </c>
      <c r="E517" s="90">
        <v>13.5</v>
      </c>
      <c r="F517" s="116">
        <v>26147</v>
      </c>
      <c r="G517" s="36">
        <f t="shared" si="42"/>
        <v>352985</v>
      </c>
      <c r="H517" s="124"/>
      <c r="I517" s="32"/>
      <c r="J517" s="33"/>
      <c r="M517" s="172">
        <v>24840</v>
      </c>
      <c r="N517" s="171">
        <f t="shared" si="47"/>
        <v>335340</v>
      </c>
      <c r="O517" s="240" t="str">
        <f t="shared" si="46"/>
        <v>OK</v>
      </c>
      <c r="P517" s="106"/>
      <c r="Q517" s="236" t="s">
        <v>938</v>
      </c>
      <c r="R517" s="223" t="s">
        <v>939</v>
      </c>
      <c r="S517" s="204" t="s">
        <v>8</v>
      </c>
      <c r="T517" s="195">
        <v>13.5</v>
      </c>
      <c r="V517" s="230" t="str">
        <f t="shared" si="43"/>
        <v>OK</v>
      </c>
      <c r="W517" s="230" t="str">
        <f t="shared" si="44"/>
        <v>OK</v>
      </c>
      <c r="X517" s="230" t="str">
        <f t="shared" si="45"/>
        <v>OK</v>
      </c>
    </row>
    <row r="518" spans="2:24" ht="38.25" x14ac:dyDescent="0.2">
      <c r="B518" s="122" t="s">
        <v>940</v>
      </c>
      <c r="C518" s="123" t="s">
        <v>941</v>
      </c>
      <c r="D518" s="37" t="s">
        <v>3</v>
      </c>
      <c r="E518" s="90">
        <v>2</v>
      </c>
      <c r="F518" s="116">
        <v>54602</v>
      </c>
      <c r="G518" s="36">
        <f t="shared" si="42"/>
        <v>109204</v>
      </c>
      <c r="H518" s="124"/>
      <c r="I518" s="32"/>
      <c r="J518" s="33"/>
      <c r="M518" s="172">
        <v>51872</v>
      </c>
      <c r="N518" s="171">
        <f t="shared" si="47"/>
        <v>103744</v>
      </c>
      <c r="O518" s="240" t="str">
        <f t="shared" si="46"/>
        <v>OK</v>
      </c>
      <c r="P518" s="106"/>
      <c r="Q518" s="236" t="s">
        <v>940</v>
      </c>
      <c r="R518" s="223" t="s">
        <v>941</v>
      </c>
      <c r="S518" s="196" t="s">
        <v>3</v>
      </c>
      <c r="T518" s="195">
        <v>2</v>
      </c>
      <c r="V518" s="230" t="str">
        <f t="shared" si="43"/>
        <v>OK</v>
      </c>
      <c r="W518" s="230" t="str">
        <f t="shared" si="44"/>
        <v>OK</v>
      </c>
      <c r="X518" s="230" t="str">
        <f t="shared" si="45"/>
        <v>OK</v>
      </c>
    </row>
    <row r="519" spans="2:24" ht="25.5" x14ac:dyDescent="0.2">
      <c r="B519" s="122" t="s">
        <v>942</v>
      </c>
      <c r="C519" s="123" t="s">
        <v>943</v>
      </c>
      <c r="D519" s="37" t="s">
        <v>3</v>
      </c>
      <c r="E519" s="90">
        <v>2</v>
      </c>
      <c r="F519" s="116">
        <v>17326895</v>
      </c>
      <c r="G519" s="36">
        <f t="shared" si="42"/>
        <v>34653790</v>
      </c>
      <c r="H519" s="124"/>
      <c r="I519" s="32"/>
      <c r="J519" s="33"/>
      <c r="M519" s="172">
        <v>16460550</v>
      </c>
      <c r="N519" s="171">
        <f t="shared" si="47"/>
        <v>32921100</v>
      </c>
      <c r="O519" s="240" t="str">
        <f t="shared" si="46"/>
        <v>OK</v>
      </c>
      <c r="P519" s="106"/>
      <c r="Q519" s="236" t="s">
        <v>942</v>
      </c>
      <c r="R519" s="223" t="s">
        <v>943</v>
      </c>
      <c r="S519" s="196" t="s">
        <v>3</v>
      </c>
      <c r="T519" s="195">
        <v>2</v>
      </c>
      <c r="V519" s="230" t="str">
        <f t="shared" si="43"/>
        <v>OK</v>
      </c>
      <c r="W519" s="230" t="str">
        <f t="shared" si="44"/>
        <v>OK</v>
      </c>
      <c r="X519" s="230" t="str">
        <f t="shared" si="45"/>
        <v>OK</v>
      </c>
    </row>
    <row r="520" spans="2:24" ht="25.5" x14ac:dyDescent="0.2">
      <c r="B520" s="122" t="s">
        <v>944</v>
      </c>
      <c r="C520" s="123" t="s">
        <v>945</v>
      </c>
      <c r="D520" s="37" t="s">
        <v>3</v>
      </c>
      <c r="E520" s="90">
        <v>3</v>
      </c>
      <c r="F520" s="116">
        <v>10142068</v>
      </c>
      <c r="G520" s="36">
        <f t="shared" si="42"/>
        <v>30426204</v>
      </c>
      <c r="H520" s="124"/>
      <c r="I520" s="32"/>
      <c r="J520" s="33"/>
      <c r="M520" s="172">
        <v>9634965</v>
      </c>
      <c r="N520" s="171">
        <f t="shared" si="47"/>
        <v>28904895</v>
      </c>
      <c r="O520" s="240" t="str">
        <f t="shared" si="46"/>
        <v>OK</v>
      </c>
      <c r="P520" s="106"/>
      <c r="Q520" s="236" t="s">
        <v>944</v>
      </c>
      <c r="R520" s="223" t="s">
        <v>945</v>
      </c>
      <c r="S520" s="196" t="s">
        <v>3</v>
      </c>
      <c r="T520" s="195">
        <v>3</v>
      </c>
      <c r="V520" s="230" t="str">
        <f t="shared" si="43"/>
        <v>OK</v>
      </c>
      <c r="W520" s="230" t="str">
        <f t="shared" si="44"/>
        <v>OK</v>
      </c>
      <c r="X520" s="230" t="str">
        <f t="shared" si="45"/>
        <v>OK</v>
      </c>
    </row>
    <row r="521" spans="2:24" ht="25.5" x14ac:dyDescent="0.2">
      <c r="B521" s="122" t="s">
        <v>946</v>
      </c>
      <c r="C521" s="123" t="s">
        <v>947</v>
      </c>
      <c r="D521" s="127" t="s">
        <v>8</v>
      </c>
      <c r="E521" s="90">
        <v>5</v>
      </c>
      <c r="F521" s="116">
        <v>59640</v>
      </c>
      <c r="G521" s="36">
        <f t="shared" si="42"/>
        <v>298200</v>
      </c>
      <c r="H521" s="124"/>
      <c r="I521" s="32"/>
      <c r="J521" s="33"/>
      <c r="M521" s="172">
        <v>56658</v>
      </c>
      <c r="N521" s="171">
        <f t="shared" si="47"/>
        <v>283290</v>
      </c>
      <c r="O521" s="240" t="str">
        <f t="shared" si="46"/>
        <v>OK</v>
      </c>
      <c r="P521" s="106"/>
      <c r="Q521" s="236" t="s">
        <v>946</v>
      </c>
      <c r="R521" s="223" t="s">
        <v>947</v>
      </c>
      <c r="S521" s="204" t="s">
        <v>8</v>
      </c>
      <c r="T521" s="195">
        <v>5</v>
      </c>
      <c r="V521" s="230" t="str">
        <f t="shared" si="43"/>
        <v>OK</v>
      </c>
      <c r="W521" s="230" t="str">
        <f t="shared" si="44"/>
        <v>OK</v>
      </c>
      <c r="X521" s="230" t="str">
        <f t="shared" si="45"/>
        <v>OK</v>
      </c>
    </row>
    <row r="522" spans="2:24" ht="25.5" x14ac:dyDescent="0.2">
      <c r="B522" s="122" t="s">
        <v>948</v>
      </c>
      <c r="C522" s="123" t="s">
        <v>949</v>
      </c>
      <c r="D522" s="127" t="s">
        <v>8</v>
      </c>
      <c r="E522" s="90">
        <v>5</v>
      </c>
      <c r="F522" s="116">
        <v>69417</v>
      </c>
      <c r="G522" s="36">
        <f t="shared" ref="G522:G585" si="48">+ROUND(F522*E522,0)</f>
        <v>347085</v>
      </c>
      <c r="H522" s="124"/>
      <c r="I522" s="32"/>
      <c r="J522" s="33"/>
      <c r="M522" s="172">
        <v>65946</v>
      </c>
      <c r="N522" s="171">
        <f t="shared" si="47"/>
        <v>329730</v>
      </c>
      <c r="O522" s="240" t="str">
        <f t="shared" si="46"/>
        <v>OK</v>
      </c>
      <c r="P522" s="106"/>
      <c r="Q522" s="236" t="s">
        <v>948</v>
      </c>
      <c r="R522" s="223" t="s">
        <v>949</v>
      </c>
      <c r="S522" s="204" t="s">
        <v>8</v>
      </c>
      <c r="T522" s="195">
        <v>5</v>
      </c>
      <c r="V522" s="230" t="str">
        <f t="shared" si="43"/>
        <v>OK</v>
      </c>
      <c r="W522" s="230" t="str">
        <f t="shared" si="44"/>
        <v>OK</v>
      </c>
      <c r="X522" s="230" t="str">
        <f t="shared" si="45"/>
        <v>OK</v>
      </c>
    </row>
    <row r="523" spans="2:24" ht="25.5" x14ac:dyDescent="0.2">
      <c r="B523" s="122" t="s">
        <v>950</v>
      </c>
      <c r="C523" s="123" t="s">
        <v>951</v>
      </c>
      <c r="D523" s="127" t="s">
        <v>8</v>
      </c>
      <c r="E523" s="90">
        <v>5</v>
      </c>
      <c r="F523" s="116">
        <v>32324</v>
      </c>
      <c r="G523" s="36">
        <f t="shared" si="48"/>
        <v>161620</v>
      </c>
      <c r="H523" s="124"/>
      <c r="I523" s="32"/>
      <c r="J523" s="33"/>
      <c r="M523" s="172">
        <v>30708</v>
      </c>
      <c r="N523" s="171">
        <f t="shared" si="47"/>
        <v>153540</v>
      </c>
      <c r="O523" s="240" t="str">
        <f t="shared" si="46"/>
        <v>OK</v>
      </c>
      <c r="P523" s="106"/>
      <c r="Q523" s="236" t="s">
        <v>950</v>
      </c>
      <c r="R523" s="223" t="s">
        <v>951</v>
      </c>
      <c r="S523" s="204" t="s">
        <v>8</v>
      </c>
      <c r="T523" s="195">
        <v>5</v>
      </c>
      <c r="V523" s="230" t="str">
        <f t="shared" si="43"/>
        <v>OK</v>
      </c>
      <c r="W523" s="230" t="str">
        <f t="shared" si="44"/>
        <v>OK</v>
      </c>
      <c r="X523" s="230" t="str">
        <f t="shared" si="45"/>
        <v>OK</v>
      </c>
    </row>
    <row r="524" spans="2:24" ht="25.5" x14ac:dyDescent="0.2">
      <c r="B524" s="122" t="s">
        <v>952</v>
      </c>
      <c r="C524" s="123" t="s">
        <v>953</v>
      </c>
      <c r="D524" s="127" t="s">
        <v>8</v>
      </c>
      <c r="E524" s="90">
        <v>5</v>
      </c>
      <c r="F524" s="116">
        <v>36882</v>
      </c>
      <c r="G524" s="36">
        <f t="shared" si="48"/>
        <v>184410</v>
      </c>
      <c r="H524" s="124"/>
      <c r="I524" s="32"/>
      <c r="J524" s="33"/>
      <c r="M524" s="172">
        <v>35038</v>
      </c>
      <c r="N524" s="171">
        <f t="shared" si="47"/>
        <v>175190</v>
      </c>
      <c r="O524" s="240" t="str">
        <f t="shared" si="46"/>
        <v>OK</v>
      </c>
      <c r="P524" s="106"/>
      <c r="Q524" s="236" t="s">
        <v>952</v>
      </c>
      <c r="R524" s="223" t="s">
        <v>953</v>
      </c>
      <c r="S524" s="204" t="s">
        <v>8</v>
      </c>
      <c r="T524" s="195">
        <v>5</v>
      </c>
      <c r="V524" s="230" t="str">
        <f t="shared" si="43"/>
        <v>OK</v>
      </c>
      <c r="W524" s="230" t="str">
        <f t="shared" si="44"/>
        <v>OK</v>
      </c>
      <c r="X524" s="230" t="str">
        <f t="shared" si="45"/>
        <v>OK</v>
      </c>
    </row>
    <row r="525" spans="2:24" ht="25.5" x14ac:dyDescent="0.2">
      <c r="B525" s="122" t="s">
        <v>954</v>
      </c>
      <c r="C525" s="123" t="s">
        <v>955</v>
      </c>
      <c r="D525" s="127" t="s">
        <v>8</v>
      </c>
      <c r="E525" s="90">
        <v>9</v>
      </c>
      <c r="F525" s="116">
        <v>29303</v>
      </c>
      <c r="G525" s="36">
        <f t="shared" si="48"/>
        <v>263727</v>
      </c>
      <c r="H525" s="124"/>
      <c r="I525" s="32"/>
      <c r="J525" s="33"/>
      <c r="M525" s="172">
        <v>27838</v>
      </c>
      <c r="N525" s="171">
        <f t="shared" si="47"/>
        <v>250542</v>
      </c>
      <c r="O525" s="240" t="str">
        <f t="shared" si="46"/>
        <v>OK</v>
      </c>
      <c r="P525" s="106"/>
      <c r="Q525" s="236" t="s">
        <v>954</v>
      </c>
      <c r="R525" s="223" t="s">
        <v>955</v>
      </c>
      <c r="S525" s="204" t="s">
        <v>8</v>
      </c>
      <c r="T525" s="195">
        <v>9</v>
      </c>
      <c r="V525" s="230" t="str">
        <f t="shared" si="43"/>
        <v>OK</v>
      </c>
      <c r="W525" s="230" t="str">
        <f t="shared" si="44"/>
        <v>OK</v>
      </c>
      <c r="X525" s="230" t="str">
        <f t="shared" si="45"/>
        <v>OK</v>
      </c>
    </row>
    <row r="526" spans="2:24" ht="38.25" x14ac:dyDescent="0.2">
      <c r="B526" s="122" t="s">
        <v>956</v>
      </c>
      <c r="C526" s="123" t="s">
        <v>957</v>
      </c>
      <c r="D526" s="37" t="s">
        <v>3</v>
      </c>
      <c r="E526" s="90">
        <v>5</v>
      </c>
      <c r="F526" s="116">
        <v>47042</v>
      </c>
      <c r="G526" s="36">
        <f t="shared" si="48"/>
        <v>235210</v>
      </c>
      <c r="H526" s="124"/>
      <c r="I526" s="32"/>
      <c r="J526" s="33"/>
      <c r="M526" s="172">
        <v>44690</v>
      </c>
      <c r="N526" s="171">
        <f t="shared" si="47"/>
        <v>223450</v>
      </c>
      <c r="O526" s="240" t="str">
        <f t="shared" si="46"/>
        <v>OK</v>
      </c>
      <c r="P526" s="106"/>
      <c r="Q526" s="236" t="s">
        <v>956</v>
      </c>
      <c r="R526" s="223" t="s">
        <v>957</v>
      </c>
      <c r="S526" s="196" t="s">
        <v>3</v>
      </c>
      <c r="T526" s="195">
        <v>5</v>
      </c>
      <c r="V526" s="230" t="str">
        <f t="shared" ref="V526:V589" si="49">IF(R526=C526,"OK","ERROR")</f>
        <v>OK</v>
      </c>
      <c r="W526" s="230" t="str">
        <f t="shared" ref="W526:W589" si="50">IF(S526=D526,"OK","ERROR")</f>
        <v>OK</v>
      </c>
      <c r="X526" s="230" t="str">
        <f t="shared" ref="X526:X589" si="51">IF(T526=E526,"OK","ERROR")</f>
        <v>OK</v>
      </c>
    </row>
    <row r="527" spans="2:24" ht="25.5" x14ac:dyDescent="0.2">
      <c r="B527" s="122" t="s">
        <v>958</v>
      </c>
      <c r="C527" s="123" t="s">
        <v>959</v>
      </c>
      <c r="D527" s="37" t="s">
        <v>3</v>
      </c>
      <c r="E527" s="90">
        <v>1</v>
      </c>
      <c r="F527" s="116">
        <v>43888515</v>
      </c>
      <c r="G527" s="36">
        <f t="shared" si="48"/>
        <v>43888515</v>
      </c>
      <c r="H527" s="124"/>
      <c r="I527" s="32"/>
      <c r="J527" s="33"/>
      <c r="M527" s="172">
        <v>41694089</v>
      </c>
      <c r="N527" s="171">
        <f t="shared" si="47"/>
        <v>41694089</v>
      </c>
      <c r="O527" s="240" t="str">
        <f t="shared" ref="O527:O590" si="52">IF(AND(M527&gt;=$F527*0.9,M527&lt;=$F527),"OK","ERROR Vr")</f>
        <v>OK</v>
      </c>
      <c r="P527" s="106"/>
      <c r="Q527" s="236" t="s">
        <v>958</v>
      </c>
      <c r="R527" s="223" t="s">
        <v>959</v>
      </c>
      <c r="S527" s="196" t="s">
        <v>3</v>
      </c>
      <c r="T527" s="195">
        <v>1</v>
      </c>
      <c r="V527" s="230" t="str">
        <f t="shared" si="49"/>
        <v>OK</v>
      </c>
      <c r="W527" s="230" t="str">
        <f t="shared" si="50"/>
        <v>OK</v>
      </c>
      <c r="X527" s="230" t="str">
        <f t="shared" si="51"/>
        <v>OK</v>
      </c>
    </row>
    <row r="528" spans="2:24" ht="25.5" x14ac:dyDescent="0.2">
      <c r="B528" s="122" t="s">
        <v>960</v>
      </c>
      <c r="C528" s="123" t="s">
        <v>961</v>
      </c>
      <c r="D528" s="37" t="s">
        <v>3</v>
      </c>
      <c r="E528" s="90">
        <v>1</v>
      </c>
      <c r="F528" s="116">
        <v>32967083</v>
      </c>
      <c r="G528" s="36">
        <f t="shared" si="48"/>
        <v>32967083</v>
      </c>
      <c r="H528" s="124"/>
      <c r="I528" s="32"/>
      <c r="J528" s="33"/>
      <c r="M528" s="172">
        <v>31318729</v>
      </c>
      <c r="N528" s="171">
        <f t="shared" ref="N528:N591" si="53">ROUND($E528*M528,0)</f>
        <v>31318729</v>
      </c>
      <c r="O528" s="240" t="str">
        <f t="shared" si="52"/>
        <v>OK</v>
      </c>
      <c r="P528" s="106"/>
      <c r="Q528" s="236" t="s">
        <v>960</v>
      </c>
      <c r="R528" s="223" t="s">
        <v>961</v>
      </c>
      <c r="S528" s="196" t="s">
        <v>3</v>
      </c>
      <c r="T528" s="195">
        <v>1</v>
      </c>
      <c r="V528" s="230" t="str">
        <f t="shared" si="49"/>
        <v>OK</v>
      </c>
      <c r="W528" s="230" t="str">
        <f t="shared" si="50"/>
        <v>OK</v>
      </c>
      <c r="X528" s="230" t="str">
        <f t="shared" si="51"/>
        <v>OK</v>
      </c>
    </row>
    <row r="529" spans="2:24" ht="38.25" x14ac:dyDescent="0.2">
      <c r="B529" s="122" t="s">
        <v>962</v>
      </c>
      <c r="C529" s="123" t="s">
        <v>963</v>
      </c>
      <c r="D529" s="37" t="s">
        <v>3</v>
      </c>
      <c r="E529" s="90">
        <v>1</v>
      </c>
      <c r="F529" s="116">
        <v>14157082</v>
      </c>
      <c r="G529" s="36">
        <f t="shared" si="48"/>
        <v>14157082</v>
      </c>
      <c r="H529" s="130"/>
      <c r="I529" s="32"/>
      <c r="J529" s="33"/>
      <c r="M529" s="172">
        <v>13449228</v>
      </c>
      <c r="N529" s="171">
        <f t="shared" si="53"/>
        <v>13449228</v>
      </c>
      <c r="O529" s="240" t="str">
        <f t="shared" si="52"/>
        <v>OK</v>
      </c>
      <c r="P529" s="106"/>
      <c r="Q529" s="236" t="s">
        <v>962</v>
      </c>
      <c r="R529" s="223" t="s">
        <v>963</v>
      </c>
      <c r="S529" s="196" t="s">
        <v>3</v>
      </c>
      <c r="T529" s="195">
        <v>1</v>
      </c>
      <c r="V529" s="230" t="str">
        <f t="shared" si="49"/>
        <v>OK</v>
      </c>
      <c r="W529" s="230" t="str">
        <f t="shared" si="50"/>
        <v>OK</v>
      </c>
      <c r="X529" s="230" t="str">
        <f t="shared" si="51"/>
        <v>OK</v>
      </c>
    </row>
    <row r="530" spans="2:24" ht="25.5" x14ac:dyDescent="0.2">
      <c r="B530" s="122" t="s">
        <v>964</v>
      </c>
      <c r="C530" s="123" t="s">
        <v>965</v>
      </c>
      <c r="D530" s="37" t="s">
        <v>3</v>
      </c>
      <c r="E530" s="90">
        <v>4</v>
      </c>
      <c r="F530" s="116">
        <v>1577742</v>
      </c>
      <c r="G530" s="36">
        <f t="shared" si="48"/>
        <v>6310968</v>
      </c>
      <c r="H530" s="130"/>
      <c r="I530" s="32"/>
      <c r="J530" s="33"/>
      <c r="M530" s="172">
        <v>1498855</v>
      </c>
      <c r="N530" s="171">
        <f t="shared" si="53"/>
        <v>5995420</v>
      </c>
      <c r="O530" s="240" t="str">
        <f t="shared" si="52"/>
        <v>OK</v>
      </c>
      <c r="P530" s="106"/>
      <c r="Q530" s="236" t="s">
        <v>964</v>
      </c>
      <c r="R530" s="223" t="s">
        <v>965</v>
      </c>
      <c r="S530" s="196" t="s">
        <v>3</v>
      </c>
      <c r="T530" s="195">
        <v>4</v>
      </c>
      <c r="V530" s="230" t="str">
        <f t="shared" si="49"/>
        <v>OK</v>
      </c>
      <c r="W530" s="230" t="str">
        <f t="shared" si="50"/>
        <v>OK</v>
      </c>
      <c r="X530" s="230" t="str">
        <f t="shared" si="51"/>
        <v>OK</v>
      </c>
    </row>
    <row r="531" spans="2:24" ht="38.25" x14ac:dyDescent="0.2">
      <c r="B531" s="122" t="s">
        <v>966</v>
      </c>
      <c r="C531" s="123" t="s">
        <v>967</v>
      </c>
      <c r="D531" s="37" t="s">
        <v>3</v>
      </c>
      <c r="E531" s="90">
        <v>6</v>
      </c>
      <c r="F531" s="116">
        <v>6623018</v>
      </c>
      <c r="G531" s="36">
        <f t="shared" si="48"/>
        <v>39738108</v>
      </c>
      <c r="H531" s="130"/>
      <c r="I531" s="32"/>
      <c r="J531" s="33"/>
      <c r="M531" s="172">
        <v>6291867</v>
      </c>
      <c r="N531" s="171">
        <f t="shared" si="53"/>
        <v>37751202</v>
      </c>
      <c r="O531" s="240" t="str">
        <f t="shared" si="52"/>
        <v>OK</v>
      </c>
      <c r="P531" s="106"/>
      <c r="Q531" s="236" t="s">
        <v>966</v>
      </c>
      <c r="R531" s="223" t="s">
        <v>967</v>
      </c>
      <c r="S531" s="196" t="s">
        <v>3</v>
      </c>
      <c r="T531" s="195">
        <v>6</v>
      </c>
      <c r="V531" s="230" t="str">
        <f t="shared" si="49"/>
        <v>OK</v>
      </c>
      <c r="W531" s="230" t="str">
        <f t="shared" si="50"/>
        <v>OK</v>
      </c>
      <c r="X531" s="230" t="str">
        <f t="shared" si="51"/>
        <v>OK</v>
      </c>
    </row>
    <row r="532" spans="2:24" ht="38.25" x14ac:dyDescent="0.2">
      <c r="B532" s="122" t="s">
        <v>968</v>
      </c>
      <c r="C532" s="123" t="s">
        <v>969</v>
      </c>
      <c r="D532" s="37" t="s">
        <v>3</v>
      </c>
      <c r="E532" s="90">
        <v>2</v>
      </c>
      <c r="F532" s="116">
        <v>3700532</v>
      </c>
      <c r="G532" s="36">
        <f t="shared" si="48"/>
        <v>7401064</v>
      </c>
      <c r="H532" s="124"/>
      <c r="I532" s="32"/>
      <c r="J532" s="33"/>
      <c r="M532" s="172">
        <v>3515505</v>
      </c>
      <c r="N532" s="171">
        <f t="shared" si="53"/>
        <v>7031010</v>
      </c>
      <c r="O532" s="240" t="str">
        <f t="shared" si="52"/>
        <v>OK</v>
      </c>
      <c r="P532" s="106"/>
      <c r="Q532" s="236" t="s">
        <v>968</v>
      </c>
      <c r="R532" s="223" t="s">
        <v>969</v>
      </c>
      <c r="S532" s="196" t="s">
        <v>3</v>
      </c>
      <c r="T532" s="195">
        <v>2</v>
      </c>
      <c r="V532" s="230" t="str">
        <f t="shared" si="49"/>
        <v>OK</v>
      </c>
      <c r="W532" s="230" t="str">
        <f t="shared" si="50"/>
        <v>OK</v>
      </c>
      <c r="X532" s="230" t="str">
        <f t="shared" si="51"/>
        <v>OK</v>
      </c>
    </row>
    <row r="533" spans="2:24" ht="38.25" x14ac:dyDescent="0.2">
      <c r="B533" s="122" t="s">
        <v>970</v>
      </c>
      <c r="C533" s="123" t="s">
        <v>971</v>
      </c>
      <c r="D533" s="37" t="s">
        <v>3</v>
      </c>
      <c r="E533" s="90">
        <v>48</v>
      </c>
      <c r="F533" s="116">
        <v>654190</v>
      </c>
      <c r="G533" s="36">
        <f t="shared" si="48"/>
        <v>31401120</v>
      </c>
      <c r="H533" s="124"/>
      <c r="I533" s="32"/>
      <c r="J533" s="33"/>
      <c r="M533" s="172">
        <v>621481</v>
      </c>
      <c r="N533" s="171">
        <f t="shared" si="53"/>
        <v>29831088</v>
      </c>
      <c r="O533" s="240" t="str">
        <f t="shared" si="52"/>
        <v>OK</v>
      </c>
      <c r="P533" s="106"/>
      <c r="Q533" s="236" t="s">
        <v>970</v>
      </c>
      <c r="R533" s="223" t="s">
        <v>971</v>
      </c>
      <c r="S533" s="196" t="s">
        <v>3</v>
      </c>
      <c r="T533" s="195">
        <v>48</v>
      </c>
      <c r="V533" s="230" t="str">
        <f t="shared" si="49"/>
        <v>OK</v>
      </c>
      <c r="W533" s="230" t="str">
        <f t="shared" si="50"/>
        <v>OK</v>
      </c>
      <c r="X533" s="230" t="str">
        <f t="shared" si="51"/>
        <v>OK</v>
      </c>
    </row>
    <row r="534" spans="2:24" ht="25.5" x14ac:dyDescent="0.2">
      <c r="B534" s="122" t="s">
        <v>972</v>
      </c>
      <c r="C534" s="123" t="s">
        <v>973</v>
      </c>
      <c r="D534" s="37" t="s">
        <v>3</v>
      </c>
      <c r="E534" s="90">
        <v>3</v>
      </c>
      <c r="F534" s="116">
        <v>3881768</v>
      </c>
      <c r="G534" s="36">
        <f t="shared" si="48"/>
        <v>11645304</v>
      </c>
      <c r="H534" s="124"/>
      <c r="I534" s="32"/>
      <c r="J534" s="33"/>
      <c r="M534" s="172">
        <v>3687680</v>
      </c>
      <c r="N534" s="171">
        <f t="shared" si="53"/>
        <v>11063040</v>
      </c>
      <c r="O534" s="240" t="str">
        <f t="shared" si="52"/>
        <v>OK</v>
      </c>
      <c r="P534" s="106"/>
      <c r="Q534" s="236" t="s">
        <v>972</v>
      </c>
      <c r="R534" s="223" t="s">
        <v>973</v>
      </c>
      <c r="S534" s="196" t="s">
        <v>3</v>
      </c>
      <c r="T534" s="195">
        <v>3</v>
      </c>
      <c r="V534" s="230" t="str">
        <f t="shared" si="49"/>
        <v>OK</v>
      </c>
      <c r="W534" s="230" t="str">
        <f t="shared" si="50"/>
        <v>OK</v>
      </c>
      <c r="X534" s="230" t="str">
        <f t="shared" si="51"/>
        <v>OK</v>
      </c>
    </row>
    <row r="535" spans="2:24" ht="38.25" x14ac:dyDescent="0.2">
      <c r="B535" s="122" t="s">
        <v>974</v>
      </c>
      <c r="C535" s="123" t="s">
        <v>975</v>
      </c>
      <c r="D535" s="37" t="s">
        <v>3</v>
      </c>
      <c r="E535" s="90">
        <v>11</v>
      </c>
      <c r="F535" s="116">
        <v>1090717</v>
      </c>
      <c r="G535" s="36">
        <f t="shared" si="48"/>
        <v>11997887</v>
      </c>
      <c r="H535" s="124"/>
      <c r="I535" s="32"/>
      <c r="J535" s="33"/>
      <c r="M535" s="172">
        <v>1036181</v>
      </c>
      <c r="N535" s="171">
        <f t="shared" si="53"/>
        <v>11397991</v>
      </c>
      <c r="O535" s="240" t="str">
        <f t="shared" si="52"/>
        <v>OK</v>
      </c>
      <c r="P535" s="106"/>
      <c r="Q535" s="236" t="s">
        <v>974</v>
      </c>
      <c r="R535" s="223" t="s">
        <v>975</v>
      </c>
      <c r="S535" s="196" t="s">
        <v>3</v>
      </c>
      <c r="T535" s="195">
        <v>11</v>
      </c>
      <c r="V535" s="230" t="str">
        <f t="shared" si="49"/>
        <v>OK</v>
      </c>
      <c r="W535" s="230" t="str">
        <f t="shared" si="50"/>
        <v>OK</v>
      </c>
      <c r="X535" s="230" t="str">
        <f t="shared" si="51"/>
        <v>OK</v>
      </c>
    </row>
    <row r="536" spans="2:24" ht="38.25" x14ac:dyDescent="0.2">
      <c r="B536" s="122" t="s">
        <v>976</v>
      </c>
      <c r="C536" s="123" t="s">
        <v>977</v>
      </c>
      <c r="D536" s="37" t="s">
        <v>3</v>
      </c>
      <c r="E536" s="90">
        <v>4</v>
      </c>
      <c r="F536" s="116">
        <v>6533080</v>
      </c>
      <c r="G536" s="36">
        <f t="shared" si="48"/>
        <v>26132320</v>
      </c>
      <c r="H536" s="124"/>
      <c r="I536" s="32"/>
      <c r="J536" s="33"/>
      <c r="M536" s="172">
        <v>6206426</v>
      </c>
      <c r="N536" s="171">
        <f t="shared" si="53"/>
        <v>24825704</v>
      </c>
      <c r="O536" s="240" t="str">
        <f t="shared" si="52"/>
        <v>OK</v>
      </c>
      <c r="P536" s="106"/>
      <c r="Q536" s="236" t="s">
        <v>976</v>
      </c>
      <c r="R536" s="223" t="s">
        <v>977</v>
      </c>
      <c r="S536" s="196" t="s">
        <v>3</v>
      </c>
      <c r="T536" s="195">
        <v>4</v>
      </c>
      <c r="V536" s="230" t="str">
        <f t="shared" si="49"/>
        <v>OK</v>
      </c>
      <c r="W536" s="230" t="str">
        <f t="shared" si="50"/>
        <v>OK</v>
      </c>
      <c r="X536" s="230" t="str">
        <f t="shared" si="51"/>
        <v>OK</v>
      </c>
    </row>
    <row r="537" spans="2:24" ht="38.25" x14ac:dyDescent="0.2">
      <c r="B537" s="122" t="s">
        <v>978</v>
      </c>
      <c r="C537" s="123" t="s">
        <v>979</v>
      </c>
      <c r="D537" s="37" t="s">
        <v>3</v>
      </c>
      <c r="E537" s="90">
        <v>10</v>
      </c>
      <c r="F537" s="116">
        <v>1520074</v>
      </c>
      <c r="G537" s="36">
        <f t="shared" si="48"/>
        <v>15200740</v>
      </c>
      <c r="H537" s="124"/>
      <c r="I537" s="32"/>
      <c r="J537" s="33"/>
      <c r="M537" s="172">
        <v>1444070</v>
      </c>
      <c r="N537" s="171">
        <f t="shared" si="53"/>
        <v>14440700</v>
      </c>
      <c r="O537" s="240" t="str">
        <f t="shared" si="52"/>
        <v>OK</v>
      </c>
      <c r="P537" s="106"/>
      <c r="Q537" s="236" t="s">
        <v>978</v>
      </c>
      <c r="R537" s="223" t="s">
        <v>979</v>
      </c>
      <c r="S537" s="196" t="s">
        <v>3</v>
      </c>
      <c r="T537" s="195">
        <v>10</v>
      </c>
      <c r="V537" s="230" t="str">
        <f t="shared" si="49"/>
        <v>OK</v>
      </c>
      <c r="W537" s="230" t="str">
        <f t="shared" si="50"/>
        <v>OK</v>
      </c>
      <c r="X537" s="230" t="str">
        <f t="shared" si="51"/>
        <v>OK</v>
      </c>
    </row>
    <row r="538" spans="2:24" ht="38.25" x14ac:dyDescent="0.2">
      <c r="B538" s="122" t="s">
        <v>980</v>
      </c>
      <c r="C538" s="123" t="s">
        <v>981</v>
      </c>
      <c r="D538" s="37" t="s">
        <v>3</v>
      </c>
      <c r="E538" s="90">
        <v>1</v>
      </c>
      <c r="F538" s="116">
        <v>2127888</v>
      </c>
      <c r="G538" s="36">
        <f t="shared" si="48"/>
        <v>2127888</v>
      </c>
      <c r="H538" s="124"/>
      <c r="I538" s="32"/>
      <c r="J538" s="33"/>
      <c r="M538" s="172">
        <v>2021494</v>
      </c>
      <c r="N538" s="171">
        <f t="shared" si="53"/>
        <v>2021494</v>
      </c>
      <c r="O538" s="240" t="str">
        <f t="shared" si="52"/>
        <v>OK</v>
      </c>
      <c r="P538" s="106"/>
      <c r="Q538" s="236" t="s">
        <v>980</v>
      </c>
      <c r="R538" s="223" t="s">
        <v>981</v>
      </c>
      <c r="S538" s="196" t="s">
        <v>3</v>
      </c>
      <c r="T538" s="195">
        <v>1</v>
      </c>
      <c r="V538" s="230" t="str">
        <f t="shared" si="49"/>
        <v>OK</v>
      </c>
      <c r="W538" s="230" t="str">
        <f t="shared" si="50"/>
        <v>OK</v>
      </c>
      <c r="X538" s="230" t="str">
        <f t="shared" si="51"/>
        <v>OK</v>
      </c>
    </row>
    <row r="539" spans="2:24" ht="38.25" x14ac:dyDescent="0.2">
      <c r="B539" s="122" t="s">
        <v>982</v>
      </c>
      <c r="C539" s="123" t="s">
        <v>983</v>
      </c>
      <c r="D539" s="37" t="s">
        <v>3</v>
      </c>
      <c r="E539" s="90">
        <v>3</v>
      </c>
      <c r="F539" s="116">
        <v>460949</v>
      </c>
      <c r="G539" s="36">
        <f t="shared" si="48"/>
        <v>1382847</v>
      </c>
      <c r="H539" s="124"/>
      <c r="I539" s="32"/>
      <c r="J539" s="33"/>
      <c r="M539" s="172">
        <v>437902</v>
      </c>
      <c r="N539" s="171">
        <f t="shared" si="53"/>
        <v>1313706</v>
      </c>
      <c r="O539" s="240" t="str">
        <f t="shared" si="52"/>
        <v>OK</v>
      </c>
      <c r="P539" s="106"/>
      <c r="Q539" s="236" t="s">
        <v>982</v>
      </c>
      <c r="R539" s="223" t="s">
        <v>983</v>
      </c>
      <c r="S539" s="196" t="s">
        <v>3</v>
      </c>
      <c r="T539" s="195">
        <v>3</v>
      </c>
      <c r="V539" s="230" t="str">
        <f t="shared" si="49"/>
        <v>OK</v>
      </c>
      <c r="W539" s="230" t="str">
        <f t="shared" si="50"/>
        <v>OK</v>
      </c>
      <c r="X539" s="230" t="str">
        <f t="shared" si="51"/>
        <v>OK</v>
      </c>
    </row>
    <row r="540" spans="2:24" ht="38.25" x14ac:dyDescent="0.2">
      <c r="B540" s="122" t="s">
        <v>984</v>
      </c>
      <c r="C540" s="123" t="s">
        <v>985</v>
      </c>
      <c r="D540" s="37" t="s">
        <v>3</v>
      </c>
      <c r="E540" s="90">
        <v>4</v>
      </c>
      <c r="F540" s="116">
        <v>4331546</v>
      </c>
      <c r="G540" s="36">
        <f t="shared" si="48"/>
        <v>17326184</v>
      </c>
      <c r="H540" s="124"/>
      <c r="I540" s="32"/>
      <c r="J540" s="33"/>
      <c r="M540" s="172">
        <v>4114969</v>
      </c>
      <c r="N540" s="171">
        <f t="shared" si="53"/>
        <v>16459876</v>
      </c>
      <c r="O540" s="240" t="str">
        <f t="shared" si="52"/>
        <v>OK</v>
      </c>
      <c r="P540" s="106"/>
      <c r="Q540" s="236" t="s">
        <v>984</v>
      </c>
      <c r="R540" s="223" t="s">
        <v>985</v>
      </c>
      <c r="S540" s="196" t="s">
        <v>3</v>
      </c>
      <c r="T540" s="195">
        <v>4</v>
      </c>
      <c r="V540" s="230" t="str">
        <f t="shared" si="49"/>
        <v>OK</v>
      </c>
      <c r="W540" s="230" t="str">
        <f t="shared" si="50"/>
        <v>OK</v>
      </c>
      <c r="X540" s="230" t="str">
        <f t="shared" si="51"/>
        <v>OK</v>
      </c>
    </row>
    <row r="541" spans="2:24" ht="25.5" x14ac:dyDescent="0.2">
      <c r="B541" s="122" t="s">
        <v>986</v>
      </c>
      <c r="C541" s="123" t="s">
        <v>987</v>
      </c>
      <c r="D541" s="37" t="s">
        <v>3</v>
      </c>
      <c r="E541" s="90">
        <v>28</v>
      </c>
      <c r="F541" s="116">
        <v>131869</v>
      </c>
      <c r="G541" s="36">
        <f t="shared" si="48"/>
        <v>3692332</v>
      </c>
      <c r="H541" s="124"/>
      <c r="I541" s="32"/>
      <c r="J541" s="33"/>
      <c r="M541" s="172">
        <v>125276</v>
      </c>
      <c r="N541" s="171">
        <f t="shared" si="53"/>
        <v>3507728</v>
      </c>
      <c r="O541" s="240" t="str">
        <f t="shared" si="52"/>
        <v>OK</v>
      </c>
      <c r="P541" s="106"/>
      <c r="Q541" s="236" t="s">
        <v>986</v>
      </c>
      <c r="R541" s="223" t="s">
        <v>987</v>
      </c>
      <c r="S541" s="196" t="s">
        <v>3</v>
      </c>
      <c r="T541" s="195">
        <v>28</v>
      </c>
      <c r="V541" s="230" t="str">
        <f t="shared" si="49"/>
        <v>OK</v>
      </c>
      <c r="W541" s="230" t="str">
        <f t="shared" si="50"/>
        <v>OK</v>
      </c>
      <c r="X541" s="230" t="str">
        <f t="shared" si="51"/>
        <v>OK</v>
      </c>
    </row>
    <row r="542" spans="2:24" ht="25.5" x14ac:dyDescent="0.2">
      <c r="B542" s="122" t="s">
        <v>988</v>
      </c>
      <c r="C542" s="132" t="s">
        <v>989</v>
      </c>
      <c r="D542" s="37" t="s">
        <v>3</v>
      </c>
      <c r="E542" s="90">
        <v>2</v>
      </c>
      <c r="F542" s="131">
        <v>2054995</v>
      </c>
      <c r="G542" s="36">
        <f t="shared" si="48"/>
        <v>4109990</v>
      </c>
      <c r="H542" s="124"/>
      <c r="I542" s="32"/>
      <c r="J542" s="33"/>
      <c r="M542" s="172">
        <v>1952245</v>
      </c>
      <c r="N542" s="171">
        <f t="shared" si="53"/>
        <v>3904490</v>
      </c>
      <c r="O542" s="240" t="str">
        <f t="shared" si="52"/>
        <v>OK</v>
      </c>
      <c r="P542" s="106"/>
      <c r="Q542" s="236" t="s">
        <v>988</v>
      </c>
      <c r="R542" s="223" t="s">
        <v>989</v>
      </c>
      <c r="S542" s="196" t="s">
        <v>3</v>
      </c>
      <c r="T542" s="195">
        <v>2</v>
      </c>
      <c r="V542" s="230" t="str">
        <f t="shared" si="49"/>
        <v>OK</v>
      </c>
      <c r="W542" s="230" t="str">
        <f t="shared" si="50"/>
        <v>OK</v>
      </c>
      <c r="X542" s="230" t="str">
        <f t="shared" si="51"/>
        <v>OK</v>
      </c>
    </row>
    <row r="543" spans="2:24" ht="25.5" x14ac:dyDescent="0.2">
      <c r="B543" s="122" t="s">
        <v>990</v>
      </c>
      <c r="C543" s="123" t="s">
        <v>989</v>
      </c>
      <c r="D543" s="37" t="s">
        <v>3</v>
      </c>
      <c r="E543" s="90">
        <v>14</v>
      </c>
      <c r="F543" s="116">
        <v>1208130</v>
      </c>
      <c r="G543" s="36">
        <f t="shared" si="48"/>
        <v>16913820</v>
      </c>
      <c r="H543" s="124"/>
      <c r="I543" s="32"/>
      <c r="J543" s="33"/>
      <c r="M543" s="172">
        <v>1147724</v>
      </c>
      <c r="N543" s="171">
        <f t="shared" si="53"/>
        <v>16068136</v>
      </c>
      <c r="O543" s="240" t="str">
        <f t="shared" si="52"/>
        <v>OK</v>
      </c>
      <c r="P543" s="106"/>
      <c r="Q543" s="236" t="s">
        <v>990</v>
      </c>
      <c r="R543" s="223" t="s">
        <v>989</v>
      </c>
      <c r="S543" s="196" t="s">
        <v>3</v>
      </c>
      <c r="T543" s="195">
        <v>14</v>
      </c>
      <c r="V543" s="230" t="str">
        <f t="shared" si="49"/>
        <v>OK</v>
      </c>
      <c r="W543" s="230" t="str">
        <f t="shared" si="50"/>
        <v>OK</v>
      </c>
      <c r="X543" s="230" t="str">
        <f t="shared" si="51"/>
        <v>OK</v>
      </c>
    </row>
    <row r="544" spans="2:24" ht="25.5" x14ac:dyDescent="0.2">
      <c r="B544" s="122" t="s">
        <v>991</v>
      </c>
      <c r="C544" s="123" t="s">
        <v>992</v>
      </c>
      <c r="D544" s="37" t="s">
        <v>3</v>
      </c>
      <c r="E544" s="90">
        <v>221</v>
      </c>
      <c r="F544" s="116">
        <v>41055</v>
      </c>
      <c r="G544" s="36">
        <f t="shared" si="48"/>
        <v>9073155</v>
      </c>
      <c r="H544" s="124"/>
      <c r="I544" s="32"/>
      <c r="J544" s="33"/>
      <c r="M544" s="172">
        <v>39002</v>
      </c>
      <c r="N544" s="171">
        <f t="shared" si="53"/>
        <v>8619442</v>
      </c>
      <c r="O544" s="240" t="str">
        <f t="shared" si="52"/>
        <v>OK</v>
      </c>
      <c r="P544" s="106"/>
      <c r="Q544" s="236" t="s">
        <v>991</v>
      </c>
      <c r="R544" s="223" t="s">
        <v>992</v>
      </c>
      <c r="S544" s="196" t="s">
        <v>3</v>
      </c>
      <c r="T544" s="195">
        <v>221</v>
      </c>
      <c r="V544" s="230" t="str">
        <f t="shared" si="49"/>
        <v>OK</v>
      </c>
      <c r="W544" s="230" t="str">
        <f t="shared" si="50"/>
        <v>OK</v>
      </c>
      <c r="X544" s="230" t="str">
        <f t="shared" si="51"/>
        <v>OK</v>
      </c>
    </row>
    <row r="545" spans="2:24" x14ac:dyDescent="0.2">
      <c r="B545" s="122" t="s">
        <v>993</v>
      </c>
      <c r="C545" s="123" t="s">
        <v>994</v>
      </c>
      <c r="D545" s="37" t="s">
        <v>3</v>
      </c>
      <c r="E545" s="90">
        <v>2</v>
      </c>
      <c r="F545" s="116">
        <v>104969</v>
      </c>
      <c r="G545" s="36">
        <f t="shared" si="48"/>
        <v>209938</v>
      </c>
      <c r="H545" s="124"/>
      <c r="I545" s="32"/>
      <c r="J545" s="33"/>
      <c r="M545" s="172">
        <v>99721</v>
      </c>
      <c r="N545" s="171">
        <f t="shared" si="53"/>
        <v>199442</v>
      </c>
      <c r="O545" s="240" t="str">
        <f t="shared" si="52"/>
        <v>OK</v>
      </c>
      <c r="P545" s="106"/>
      <c r="Q545" s="236" t="s">
        <v>993</v>
      </c>
      <c r="R545" s="223" t="s">
        <v>994</v>
      </c>
      <c r="S545" s="196" t="s">
        <v>3</v>
      </c>
      <c r="T545" s="195">
        <v>2</v>
      </c>
      <c r="V545" s="230" t="str">
        <f t="shared" si="49"/>
        <v>OK</v>
      </c>
      <c r="W545" s="230" t="str">
        <f t="shared" si="50"/>
        <v>OK</v>
      </c>
      <c r="X545" s="230" t="str">
        <f t="shared" si="51"/>
        <v>OK</v>
      </c>
    </row>
    <row r="546" spans="2:24" ht="38.25" x14ac:dyDescent="0.2">
      <c r="B546" s="122" t="s">
        <v>995</v>
      </c>
      <c r="C546" s="123" t="s">
        <v>996</v>
      </c>
      <c r="D546" s="37" t="s">
        <v>3</v>
      </c>
      <c r="E546" s="90">
        <v>1</v>
      </c>
      <c r="F546" s="116">
        <v>896337</v>
      </c>
      <c r="G546" s="36">
        <f t="shared" si="48"/>
        <v>896337</v>
      </c>
      <c r="H546" s="124"/>
      <c r="I546" s="32"/>
      <c r="J546" s="33"/>
      <c r="M546" s="172">
        <v>851520</v>
      </c>
      <c r="N546" s="171">
        <f t="shared" si="53"/>
        <v>851520</v>
      </c>
      <c r="O546" s="240" t="str">
        <f t="shared" si="52"/>
        <v>OK</v>
      </c>
      <c r="P546" s="106"/>
      <c r="Q546" s="236" t="s">
        <v>995</v>
      </c>
      <c r="R546" s="223" t="s">
        <v>996</v>
      </c>
      <c r="S546" s="196" t="s">
        <v>3</v>
      </c>
      <c r="T546" s="195">
        <v>1</v>
      </c>
      <c r="V546" s="230" t="str">
        <f t="shared" si="49"/>
        <v>OK</v>
      </c>
      <c r="W546" s="230" t="str">
        <f t="shared" si="50"/>
        <v>OK</v>
      </c>
      <c r="X546" s="230" t="str">
        <f t="shared" si="51"/>
        <v>OK</v>
      </c>
    </row>
    <row r="547" spans="2:24" ht="25.5" x14ac:dyDescent="0.2">
      <c r="B547" s="122" t="s">
        <v>997</v>
      </c>
      <c r="C547" s="123" t="s">
        <v>998</v>
      </c>
      <c r="D547" s="37" t="s">
        <v>3</v>
      </c>
      <c r="E547" s="90">
        <v>3</v>
      </c>
      <c r="F547" s="116">
        <v>245573</v>
      </c>
      <c r="G547" s="36">
        <f t="shared" si="48"/>
        <v>736719</v>
      </c>
      <c r="H547" s="124"/>
      <c r="I547" s="32"/>
      <c r="J547" s="33"/>
      <c r="M547" s="172">
        <v>233294</v>
      </c>
      <c r="N547" s="171">
        <f t="shared" si="53"/>
        <v>699882</v>
      </c>
      <c r="O547" s="240" t="str">
        <f t="shared" si="52"/>
        <v>OK</v>
      </c>
      <c r="P547" s="106"/>
      <c r="Q547" s="236" t="s">
        <v>997</v>
      </c>
      <c r="R547" s="223" t="s">
        <v>998</v>
      </c>
      <c r="S547" s="196" t="s">
        <v>3</v>
      </c>
      <c r="T547" s="195">
        <v>3</v>
      </c>
      <c r="V547" s="230" t="str">
        <f t="shared" si="49"/>
        <v>OK</v>
      </c>
      <c r="W547" s="230" t="str">
        <f t="shared" si="50"/>
        <v>OK</v>
      </c>
      <c r="X547" s="230" t="str">
        <f t="shared" si="51"/>
        <v>OK</v>
      </c>
    </row>
    <row r="548" spans="2:24" ht="25.5" x14ac:dyDescent="0.2">
      <c r="B548" s="122" t="s">
        <v>999</v>
      </c>
      <c r="C548" s="123" t="s">
        <v>1000</v>
      </c>
      <c r="D548" s="37" t="s">
        <v>3</v>
      </c>
      <c r="E548" s="90">
        <v>4</v>
      </c>
      <c r="F548" s="116">
        <v>169901</v>
      </c>
      <c r="G548" s="36">
        <f t="shared" si="48"/>
        <v>679604</v>
      </c>
      <c r="H548" s="124"/>
      <c r="I548" s="32"/>
      <c r="J548" s="33"/>
      <c r="M548" s="172">
        <v>161406</v>
      </c>
      <c r="N548" s="171">
        <f t="shared" si="53"/>
        <v>645624</v>
      </c>
      <c r="O548" s="240" t="str">
        <f t="shared" si="52"/>
        <v>OK</v>
      </c>
      <c r="P548" s="106"/>
      <c r="Q548" s="236" t="s">
        <v>999</v>
      </c>
      <c r="R548" s="223" t="s">
        <v>1000</v>
      </c>
      <c r="S548" s="196" t="s">
        <v>3</v>
      </c>
      <c r="T548" s="195">
        <v>4</v>
      </c>
      <c r="V548" s="230" t="str">
        <f t="shared" si="49"/>
        <v>OK</v>
      </c>
      <c r="W548" s="230" t="str">
        <f t="shared" si="50"/>
        <v>OK</v>
      </c>
      <c r="X548" s="230" t="str">
        <f t="shared" si="51"/>
        <v>OK</v>
      </c>
    </row>
    <row r="549" spans="2:24" ht="25.5" x14ac:dyDescent="0.2">
      <c r="B549" s="122" t="s">
        <v>1001</v>
      </c>
      <c r="C549" s="123" t="s">
        <v>1002</v>
      </c>
      <c r="D549" s="37" t="s">
        <v>3</v>
      </c>
      <c r="E549" s="90">
        <v>4</v>
      </c>
      <c r="F549" s="116">
        <v>27326</v>
      </c>
      <c r="G549" s="36">
        <f t="shared" si="48"/>
        <v>109304</v>
      </c>
      <c r="H549" s="124"/>
      <c r="I549" s="32"/>
      <c r="J549" s="33"/>
      <c r="M549" s="172">
        <v>25960</v>
      </c>
      <c r="N549" s="171">
        <f t="shared" si="53"/>
        <v>103840</v>
      </c>
      <c r="O549" s="240" t="str">
        <f t="shared" si="52"/>
        <v>OK</v>
      </c>
      <c r="P549" s="106"/>
      <c r="Q549" s="236" t="s">
        <v>1001</v>
      </c>
      <c r="R549" s="223" t="s">
        <v>1002</v>
      </c>
      <c r="S549" s="196" t="s">
        <v>3</v>
      </c>
      <c r="T549" s="195">
        <v>4</v>
      </c>
      <c r="V549" s="230" t="str">
        <f t="shared" si="49"/>
        <v>OK</v>
      </c>
      <c r="W549" s="230" t="str">
        <f t="shared" si="50"/>
        <v>OK</v>
      </c>
      <c r="X549" s="230" t="str">
        <f t="shared" si="51"/>
        <v>OK</v>
      </c>
    </row>
    <row r="550" spans="2:24" ht="25.5" x14ac:dyDescent="0.2">
      <c r="B550" s="122" t="s">
        <v>1003</v>
      </c>
      <c r="C550" s="123" t="s">
        <v>1004</v>
      </c>
      <c r="D550" s="37" t="s">
        <v>3</v>
      </c>
      <c r="E550" s="90">
        <v>1</v>
      </c>
      <c r="F550" s="116">
        <v>666653</v>
      </c>
      <c r="G550" s="36">
        <f t="shared" si="48"/>
        <v>666653</v>
      </c>
      <c r="H550" s="124"/>
      <c r="I550" s="32"/>
      <c r="J550" s="33"/>
      <c r="M550" s="172">
        <v>633320</v>
      </c>
      <c r="N550" s="171">
        <f t="shared" si="53"/>
        <v>633320</v>
      </c>
      <c r="O550" s="240" t="str">
        <f t="shared" si="52"/>
        <v>OK</v>
      </c>
      <c r="P550" s="106"/>
      <c r="Q550" s="236" t="s">
        <v>1003</v>
      </c>
      <c r="R550" s="223" t="s">
        <v>1004</v>
      </c>
      <c r="S550" s="196" t="s">
        <v>3</v>
      </c>
      <c r="T550" s="195">
        <v>1</v>
      </c>
      <c r="V550" s="230" t="str">
        <f t="shared" si="49"/>
        <v>OK</v>
      </c>
      <c r="W550" s="230" t="str">
        <f t="shared" si="50"/>
        <v>OK</v>
      </c>
      <c r="X550" s="230" t="str">
        <f t="shared" si="51"/>
        <v>OK</v>
      </c>
    </row>
    <row r="551" spans="2:24" ht="25.5" x14ac:dyDescent="0.2">
      <c r="B551" s="122" t="s">
        <v>1005</v>
      </c>
      <c r="C551" s="123" t="s">
        <v>1006</v>
      </c>
      <c r="D551" s="37" t="s">
        <v>3</v>
      </c>
      <c r="E551" s="90">
        <v>68</v>
      </c>
      <c r="F551" s="116">
        <v>141826</v>
      </c>
      <c r="G551" s="36">
        <f t="shared" si="48"/>
        <v>9644168</v>
      </c>
      <c r="H551" s="124"/>
      <c r="I551" s="32"/>
      <c r="J551" s="33"/>
      <c r="M551" s="172">
        <v>134735</v>
      </c>
      <c r="N551" s="171">
        <f t="shared" si="53"/>
        <v>9161980</v>
      </c>
      <c r="O551" s="240" t="str">
        <f t="shared" si="52"/>
        <v>OK</v>
      </c>
      <c r="P551" s="106"/>
      <c r="Q551" s="236" t="s">
        <v>1005</v>
      </c>
      <c r="R551" s="223" t="s">
        <v>1006</v>
      </c>
      <c r="S551" s="196" t="s">
        <v>3</v>
      </c>
      <c r="T551" s="195">
        <v>68</v>
      </c>
      <c r="V551" s="230" t="str">
        <f t="shared" si="49"/>
        <v>OK</v>
      </c>
      <c r="W551" s="230" t="str">
        <f t="shared" si="50"/>
        <v>OK</v>
      </c>
      <c r="X551" s="230" t="str">
        <f t="shared" si="51"/>
        <v>OK</v>
      </c>
    </row>
    <row r="552" spans="2:24" ht="25.5" x14ac:dyDescent="0.2">
      <c r="B552" s="122" t="s">
        <v>1007</v>
      </c>
      <c r="C552" s="123" t="s">
        <v>1008</v>
      </c>
      <c r="D552" s="37" t="s">
        <v>3</v>
      </c>
      <c r="E552" s="90">
        <v>3</v>
      </c>
      <c r="F552" s="116">
        <v>108026</v>
      </c>
      <c r="G552" s="36">
        <f t="shared" si="48"/>
        <v>324078</v>
      </c>
      <c r="H552" s="124"/>
      <c r="I552" s="32"/>
      <c r="J552" s="33"/>
      <c r="M552" s="172">
        <v>102625</v>
      </c>
      <c r="N552" s="171">
        <f t="shared" si="53"/>
        <v>307875</v>
      </c>
      <c r="O552" s="240" t="str">
        <f t="shared" si="52"/>
        <v>OK</v>
      </c>
      <c r="P552" s="106"/>
      <c r="Q552" s="236" t="s">
        <v>1007</v>
      </c>
      <c r="R552" s="223" t="s">
        <v>1008</v>
      </c>
      <c r="S552" s="196" t="s">
        <v>3</v>
      </c>
      <c r="T552" s="195">
        <v>3</v>
      </c>
      <c r="V552" s="230" t="str">
        <f t="shared" si="49"/>
        <v>OK</v>
      </c>
      <c r="W552" s="230" t="str">
        <f t="shared" si="50"/>
        <v>OK</v>
      </c>
      <c r="X552" s="230" t="str">
        <f t="shared" si="51"/>
        <v>OK</v>
      </c>
    </row>
    <row r="553" spans="2:24" ht="25.5" x14ac:dyDescent="0.2">
      <c r="B553" s="122" t="s">
        <v>1009</v>
      </c>
      <c r="C553" s="123" t="s">
        <v>1010</v>
      </c>
      <c r="D553" s="37" t="s">
        <v>3</v>
      </c>
      <c r="E553" s="90">
        <v>6</v>
      </c>
      <c r="F553" s="116">
        <v>60670</v>
      </c>
      <c r="G553" s="36">
        <f t="shared" si="48"/>
        <v>364020</v>
      </c>
      <c r="H553" s="124"/>
      <c r="I553" s="32"/>
      <c r="J553" s="33"/>
      <c r="M553" s="172">
        <v>57637</v>
      </c>
      <c r="N553" s="171">
        <f t="shared" si="53"/>
        <v>345822</v>
      </c>
      <c r="O553" s="240" t="str">
        <f t="shared" si="52"/>
        <v>OK</v>
      </c>
      <c r="P553" s="106"/>
      <c r="Q553" s="236" t="s">
        <v>1009</v>
      </c>
      <c r="R553" s="223" t="s">
        <v>1010</v>
      </c>
      <c r="S553" s="196" t="s">
        <v>3</v>
      </c>
      <c r="T553" s="195">
        <v>6</v>
      </c>
      <c r="V553" s="230" t="str">
        <f t="shared" si="49"/>
        <v>OK</v>
      </c>
      <c r="W553" s="230" t="str">
        <f t="shared" si="50"/>
        <v>OK</v>
      </c>
      <c r="X553" s="230" t="str">
        <f t="shared" si="51"/>
        <v>OK</v>
      </c>
    </row>
    <row r="554" spans="2:24" ht="38.25" x14ac:dyDescent="0.2">
      <c r="B554" s="122" t="s">
        <v>1011</v>
      </c>
      <c r="C554" s="123" t="s">
        <v>1012</v>
      </c>
      <c r="D554" s="37" t="s">
        <v>3</v>
      </c>
      <c r="E554" s="90">
        <v>110</v>
      </c>
      <c r="F554" s="116">
        <v>444024</v>
      </c>
      <c r="G554" s="36">
        <f t="shared" si="48"/>
        <v>48842640</v>
      </c>
      <c r="H554" s="124"/>
      <c r="I554" s="32"/>
      <c r="J554" s="33"/>
      <c r="M554" s="172">
        <v>421823</v>
      </c>
      <c r="N554" s="171">
        <f t="shared" si="53"/>
        <v>46400530</v>
      </c>
      <c r="O554" s="240" t="str">
        <f t="shared" si="52"/>
        <v>OK</v>
      </c>
      <c r="P554" s="106"/>
      <c r="Q554" s="236" t="s">
        <v>1011</v>
      </c>
      <c r="R554" s="223" t="s">
        <v>1012</v>
      </c>
      <c r="S554" s="196" t="s">
        <v>3</v>
      </c>
      <c r="T554" s="195">
        <v>110</v>
      </c>
      <c r="V554" s="230" t="str">
        <f t="shared" si="49"/>
        <v>OK</v>
      </c>
      <c r="W554" s="230" t="str">
        <f t="shared" si="50"/>
        <v>OK</v>
      </c>
      <c r="X554" s="230" t="str">
        <f t="shared" si="51"/>
        <v>OK</v>
      </c>
    </row>
    <row r="555" spans="2:24" ht="38.25" x14ac:dyDescent="0.2">
      <c r="B555" s="122" t="s">
        <v>1013</v>
      </c>
      <c r="C555" s="123" t="s">
        <v>1014</v>
      </c>
      <c r="D555" s="37" t="s">
        <v>3</v>
      </c>
      <c r="E555" s="90">
        <v>30</v>
      </c>
      <c r="F555" s="116">
        <v>141047</v>
      </c>
      <c r="G555" s="36">
        <f t="shared" si="48"/>
        <v>4231410</v>
      </c>
      <c r="H555" s="124"/>
      <c r="I555" s="32"/>
      <c r="J555" s="33"/>
      <c r="M555" s="172">
        <v>133995</v>
      </c>
      <c r="N555" s="171">
        <f t="shared" si="53"/>
        <v>4019850</v>
      </c>
      <c r="O555" s="240" t="str">
        <f t="shared" si="52"/>
        <v>OK</v>
      </c>
      <c r="P555" s="106"/>
      <c r="Q555" s="236" t="s">
        <v>1013</v>
      </c>
      <c r="R555" s="223" t="s">
        <v>1014</v>
      </c>
      <c r="S555" s="196" t="s">
        <v>3</v>
      </c>
      <c r="T555" s="195">
        <v>30</v>
      </c>
      <c r="V555" s="230" t="str">
        <f t="shared" si="49"/>
        <v>OK</v>
      </c>
      <c r="W555" s="230" t="str">
        <f t="shared" si="50"/>
        <v>OK</v>
      </c>
      <c r="X555" s="230" t="str">
        <f t="shared" si="51"/>
        <v>OK</v>
      </c>
    </row>
    <row r="556" spans="2:24" ht="38.25" x14ac:dyDescent="0.2">
      <c r="B556" s="122" t="s">
        <v>1015</v>
      </c>
      <c r="C556" s="123" t="s">
        <v>1016</v>
      </c>
      <c r="D556" s="37" t="s">
        <v>3</v>
      </c>
      <c r="E556" s="90">
        <v>20</v>
      </c>
      <c r="F556" s="116">
        <v>145456</v>
      </c>
      <c r="G556" s="36">
        <f t="shared" si="48"/>
        <v>2909120</v>
      </c>
      <c r="H556" s="124"/>
      <c r="I556" s="32"/>
      <c r="J556" s="33"/>
      <c r="M556" s="172">
        <v>138183</v>
      </c>
      <c r="N556" s="171">
        <f t="shared" si="53"/>
        <v>2763660</v>
      </c>
      <c r="O556" s="240" t="str">
        <f t="shared" si="52"/>
        <v>OK</v>
      </c>
      <c r="P556" s="106"/>
      <c r="Q556" s="236" t="s">
        <v>1015</v>
      </c>
      <c r="R556" s="223" t="s">
        <v>1016</v>
      </c>
      <c r="S556" s="196" t="s">
        <v>3</v>
      </c>
      <c r="T556" s="195">
        <v>20</v>
      </c>
      <c r="V556" s="230" t="str">
        <f t="shared" si="49"/>
        <v>OK</v>
      </c>
      <c r="W556" s="230" t="str">
        <f t="shared" si="50"/>
        <v>OK</v>
      </c>
      <c r="X556" s="230" t="str">
        <f t="shared" si="51"/>
        <v>OK</v>
      </c>
    </row>
    <row r="557" spans="2:24" ht="38.25" x14ac:dyDescent="0.2">
      <c r="B557" s="122" t="s">
        <v>1017</v>
      </c>
      <c r="C557" s="123" t="s">
        <v>1018</v>
      </c>
      <c r="D557" s="37" t="s">
        <v>3</v>
      </c>
      <c r="E557" s="90">
        <v>233</v>
      </c>
      <c r="F557" s="116">
        <v>126048</v>
      </c>
      <c r="G557" s="36">
        <f t="shared" si="48"/>
        <v>29369184</v>
      </c>
      <c r="H557" s="124"/>
      <c r="I557" s="32"/>
      <c r="J557" s="33"/>
      <c r="M557" s="172">
        <v>119746</v>
      </c>
      <c r="N557" s="171">
        <f t="shared" si="53"/>
        <v>27900818</v>
      </c>
      <c r="O557" s="240" t="str">
        <f t="shared" si="52"/>
        <v>OK</v>
      </c>
      <c r="P557" s="106"/>
      <c r="Q557" s="236" t="s">
        <v>1017</v>
      </c>
      <c r="R557" s="223" t="s">
        <v>1018</v>
      </c>
      <c r="S557" s="196" t="s">
        <v>3</v>
      </c>
      <c r="T557" s="195">
        <v>233</v>
      </c>
      <c r="V557" s="230" t="str">
        <f t="shared" si="49"/>
        <v>OK</v>
      </c>
      <c r="W557" s="230" t="str">
        <f t="shared" si="50"/>
        <v>OK</v>
      </c>
      <c r="X557" s="230" t="str">
        <f t="shared" si="51"/>
        <v>OK</v>
      </c>
    </row>
    <row r="558" spans="2:24" ht="25.5" x14ac:dyDescent="0.2">
      <c r="B558" s="122" t="s">
        <v>1019</v>
      </c>
      <c r="C558" s="123" t="s">
        <v>1020</v>
      </c>
      <c r="D558" s="37" t="s">
        <v>3</v>
      </c>
      <c r="E558" s="90">
        <v>8</v>
      </c>
      <c r="F558" s="116">
        <v>118003</v>
      </c>
      <c r="G558" s="36">
        <f t="shared" si="48"/>
        <v>944024</v>
      </c>
      <c r="H558" s="124"/>
      <c r="I558" s="32"/>
      <c r="J558" s="33"/>
      <c r="M558" s="172">
        <v>112103</v>
      </c>
      <c r="N558" s="171">
        <f t="shared" si="53"/>
        <v>896824</v>
      </c>
      <c r="O558" s="240" t="str">
        <f t="shared" si="52"/>
        <v>OK</v>
      </c>
      <c r="P558" s="106"/>
      <c r="Q558" s="236" t="s">
        <v>1019</v>
      </c>
      <c r="R558" s="223" t="s">
        <v>1020</v>
      </c>
      <c r="S558" s="196" t="s">
        <v>3</v>
      </c>
      <c r="T558" s="195">
        <v>8</v>
      </c>
      <c r="V558" s="230" t="str">
        <f t="shared" si="49"/>
        <v>OK</v>
      </c>
      <c r="W558" s="230" t="str">
        <f t="shared" si="50"/>
        <v>OK</v>
      </c>
      <c r="X558" s="230" t="str">
        <f t="shared" si="51"/>
        <v>OK</v>
      </c>
    </row>
    <row r="559" spans="2:24" ht="25.5" x14ac:dyDescent="0.2">
      <c r="B559" s="122" t="s">
        <v>1021</v>
      </c>
      <c r="C559" s="123" t="s">
        <v>1022</v>
      </c>
      <c r="D559" s="37" t="s">
        <v>3</v>
      </c>
      <c r="E559" s="90">
        <v>120</v>
      </c>
      <c r="F559" s="116">
        <v>14015</v>
      </c>
      <c r="G559" s="36">
        <f t="shared" si="48"/>
        <v>1681800</v>
      </c>
      <c r="H559" s="124"/>
      <c r="I559" s="32"/>
      <c r="J559" s="33"/>
      <c r="M559" s="172">
        <v>13314</v>
      </c>
      <c r="N559" s="171">
        <f t="shared" si="53"/>
        <v>1597680</v>
      </c>
      <c r="O559" s="240" t="str">
        <f t="shared" si="52"/>
        <v>OK</v>
      </c>
      <c r="P559" s="106"/>
      <c r="Q559" s="236" t="s">
        <v>1021</v>
      </c>
      <c r="R559" s="223" t="s">
        <v>1022</v>
      </c>
      <c r="S559" s="196" t="s">
        <v>3</v>
      </c>
      <c r="T559" s="195">
        <v>120</v>
      </c>
      <c r="V559" s="230" t="str">
        <f t="shared" si="49"/>
        <v>OK</v>
      </c>
      <c r="W559" s="230" t="str">
        <f t="shared" si="50"/>
        <v>OK</v>
      </c>
      <c r="X559" s="230" t="str">
        <f t="shared" si="51"/>
        <v>OK</v>
      </c>
    </row>
    <row r="560" spans="2:24" ht="38.25" x14ac:dyDescent="0.2">
      <c r="B560" s="122" t="s">
        <v>1023</v>
      </c>
      <c r="C560" s="123" t="s">
        <v>1024</v>
      </c>
      <c r="D560" s="127" t="s">
        <v>8</v>
      </c>
      <c r="E560" s="90">
        <v>4</v>
      </c>
      <c r="F560" s="116">
        <v>42967</v>
      </c>
      <c r="G560" s="36">
        <f t="shared" si="48"/>
        <v>171868</v>
      </c>
      <c r="H560" s="124"/>
      <c r="I560" s="32"/>
      <c r="J560" s="33"/>
      <c r="M560" s="172">
        <v>40819</v>
      </c>
      <c r="N560" s="171">
        <f t="shared" si="53"/>
        <v>163276</v>
      </c>
      <c r="O560" s="240" t="str">
        <f t="shared" si="52"/>
        <v>OK</v>
      </c>
      <c r="P560" s="106"/>
      <c r="Q560" s="236" t="s">
        <v>1023</v>
      </c>
      <c r="R560" s="223" t="s">
        <v>1024</v>
      </c>
      <c r="S560" s="204" t="s">
        <v>8</v>
      </c>
      <c r="T560" s="195">
        <v>4</v>
      </c>
      <c r="V560" s="230" t="str">
        <f t="shared" si="49"/>
        <v>OK</v>
      </c>
      <c r="W560" s="230" t="str">
        <f t="shared" si="50"/>
        <v>OK</v>
      </c>
      <c r="X560" s="230" t="str">
        <f t="shared" si="51"/>
        <v>OK</v>
      </c>
    </row>
    <row r="561" spans="2:24" ht="38.25" x14ac:dyDescent="0.2">
      <c r="B561" s="122" t="s">
        <v>1025</v>
      </c>
      <c r="C561" s="123" t="s">
        <v>1026</v>
      </c>
      <c r="D561" s="127" t="s">
        <v>8</v>
      </c>
      <c r="E561" s="90">
        <v>10</v>
      </c>
      <c r="F561" s="116">
        <v>35064</v>
      </c>
      <c r="G561" s="36">
        <f t="shared" si="48"/>
        <v>350640</v>
      </c>
      <c r="H561" s="124"/>
      <c r="I561" s="32"/>
      <c r="J561" s="33"/>
      <c r="M561" s="172">
        <v>33311</v>
      </c>
      <c r="N561" s="171">
        <f t="shared" si="53"/>
        <v>333110</v>
      </c>
      <c r="O561" s="240" t="str">
        <f t="shared" si="52"/>
        <v>OK</v>
      </c>
      <c r="P561" s="106"/>
      <c r="Q561" s="236" t="s">
        <v>1025</v>
      </c>
      <c r="R561" s="223" t="s">
        <v>1026</v>
      </c>
      <c r="S561" s="204" t="s">
        <v>8</v>
      </c>
      <c r="T561" s="195">
        <v>10</v>
      </c>
      <c r="V561" s="230" t="str">
        <f t="shared" si="49"/>
        <v>OK</v>
      </c>
      <c r="W561" s="230" t="str">
        <f t="shared" si="50"/>
        <v>OK</v>
      </c>
      <c r="X561" s="230" t="str">
        <f t="shared" si="51"/>
        <v>OK</v>
      </c>
    </row>
    <row r="562" spans="2:24" ht="25.5" x14ac:dyDescent="0.2">
      <c r="B562" s="122" t="s">
        <v>1027</v>
      </c>
      <c r="C562" s="123" t="s">
        <v>1028</v>
      </c>
      <c r="D562" s="127" t="s">
        <v>8</v>
      </c>
      <c r="E562" s="90">
        <v>40</v>
      </c>
      <c r="F562" s="116">
        <v>20233</v>
      </c>
      <c r="G562" s="36">
        <f t="shared" si="48"/>
        <v>809320</v>
      </c>
      <c r="H562" s="124"/>
      <c r="I562" s="32"/>
      <c r="J562" s="33"/>
      <c r="M562" s="172">
        <v>19221</v>
      </c>
      <c r="N562" s="171">
        <f t="shared" si="53"/>
        <v>768840</v>
      </c>
      <c r="O562" s="240" t="str">
        <f t="shared" si="52"/>
        <v>OK</v>
      </c>
      <c r="P562" s="106"/>
      <c r="Q562" s="236" t="s">
        <v>1027</v>
      </c>
      <c r="R562" s="223" t="s">
        <v>1028</v>
      </c>
      <c r="S562" s="204" t="s">
        <v>8</v>
      </c>
      <c r="T562" s="195">
        <v>40</v>
      </c>
      <c r="V562" s="230" t="str">
        <f t="shared" si="49"/>
        <v>OK</v>
      </c>
      <c r="W562" s="230" t="str">
        <f t="shared" si="50"/>
        <v>OK</v>
      </c>
      <c r="X562" s="230" t="str">
        <f t="shared" si="51"/>
        <v>OK</v>
      </c>
    </row>
    <row r="563" spans="2:24" ht="25.5" x14ac:dyDescent="0.2">
      <c r="B563" s="122" t="s">
        <v>1029</v>
      </c>
      <c r="C563" s="123" t="s">
        <v>1030</v>
      </c>
      <c r="D563" s="127" t="s">
        <v>8</v>
      </c>
      <c r="E563" s="90">
        <v>30</v>
      </c>
      <c r="F563" s="116">
        <v>13965</v>
      </c>
      <c r="G563" s="36">
        <f t="shared" si="48"/>
        <v>418950</v>
      </c>
      <c r="H563" s="124"/>
      <c r="I563" s="32"/>
      <c r="J563" s="33"/>
      <c r="M563" s="172">
        <v>13267</v>
      </c>
      <c r="N563" s="171">
        <f t="shared" si="53"/>
        <v>398010</v>
      </c>
      <c r="O563" s="240" t="str">
        <f t="shared" si="52"/>
        <v>OK</v>
      </c>
      <c r="P563" s="106"/>
      <c r="Q563" s="236" t="s">
        <v>1029</v>
      </c>
      <c r="R563" s="223" t="s">
        <v>1030</v>
      </c>
      <c r="S563" s="204" t="s">
        <v>8</v>
      </c>
      <c r="T563" s="195">
        <v>30</v>
      </c>
      <c r="V563" s="230" t="str">
        <f t="shared" si="49"/>
        <v>OK</v>
      </c>
      <c r="W563" s="230" t="str">
        <f t="shared" si="50"/>
        <v>OK</v>
      </c>
      <c r="X563" s="230" t="str">
        <f t="shared" si="51"/>
        <v>OK</v>
      </c>
    </row>
    <row r="564" spans="2:24" x14ac:dyDescent="0.2">
      <c r="B564" s="122" t="s">
        <v>1031</v>
      </c>
      <c r="C564" s="123" t="s">
        <v>1032</v>
      </c>
      <c r="D564" s="127" t="s">
        <v>8</v>
      </c>
      <c r="E564" s="90">
        <v>10347</v>
      </c>
      <c r="F564" s="131">
        <v>4955</v>
      </c>
      <c r="G564" s="36">
        <f t="shared" si="48"/>
        <v>51269385</v>
      </c>
      <c r="H564" s="124"/>
      <c r="I564" s="32"/>
      <c r="J564" s="33"/>
      <c r="M564" s="172">
        <v>4707</v>
      </c>
      <c r="N564" s="171">
        <f t="shared" si="53"/>
        <v>48703329</v>
      </c>
      <c r="O564" s="240" t="str">
        <f t="shared" si="52"/>
        <v>OK</v>
      </c>
      <c r="P564" s="106"/>
      <c r="Q564" s="236" t="s">
        <v>1031</v>
      </c>
      <c r="R564" s="223" t="s">
        <v>1032</v>
      </c>
      <c r="S564" s="204" t="s">
        <v>8</v>
      </c>
      <c r="T564" s="195">
        <v>10347</v>
      </c>
      <c r="V564" s="230" t="str">
        <f t="shared" si="49"/>
        <v>OK</v>
      </c>
      <c r="W564" s="230" t="str">
        <f t="shared" si="50"/>
        <v>OK</v>
      </c>
      <c r="X564" s="230" t="str">
        <f t="shared" si="51"/>
        <v>OK</v>
      </c>
    </row>
    <row r="565" spans="2:24" x14ac:dyDescent="0.2">
      <c r="B565" s="122" t="s">
        <v>1033</v>
      </c>
      <c r="C565" s="123" t="s">
        <v>1034</v>
      </c>
      <c r="D565" s="37" t="s">
        <v>3</v>
      </c>
      <c r="E565" s="90">
        <v>221</v>
      </c>
      <c r="F565" s="116">
        <v>22733</v>
      </c>
      <c r="G565" s="36">
        <f t="shared" si="48"/>
        <v>5023993</v>
      </c>
      <c r="H565" s="124"/>
      <c r="I565" s="32"/>
      <c r="J565" s="33"/>
      <c r="M565" s="172">
        <v>21596</v>
      </c>
      <c r="N565" s="171">
        <f t="shared" si="53"/>
        <v>4772716</v>
      </c>
      <c r="O565" s="240" t="str">
        <f t="shared" si="52"/>
        <v>OK</v>
      </c>
      <c r="P565" s="106"/>
      <c r="Q565" s="236" t="s">
        <v>1033</v>
      </c>
      <c r="R565" s="223" t="s">
        <v>1034</v>
      </c>
      <c r="S565" s="196" t="s">
        <v>3</v>
      </c>
      <c r="T565" s="195">
        <v>221</v>
      </c>
      <c r="V565" s="230" t="str">
        <f t="shared" si="49"/>
        <v>OK</v>
      </c>
      <c r="W565" s="230" t="str">
        <f t="shared" si="50"/>
        <v>OK</v>
      </c>
      <c r="X565" s="230" t="str">
        <f t="shared" si="51"/>
        <v>OK</v>
      </c>
    </row>
    <row r="566" spans="2:24" ht="25.5" x14ac:dyDescent="0.2">
      <c r="B566" s="122" t="s">
        <v>1035</v>
      </c>
      <c r="C566" s="123" t="s">
        <v>1036</v>
      </c>
      <c r="D566" s="37" t="s">
        <v>3</v>
      </c>
      <c r="E566" s="90">
        <v>40</v>
      </c>
      <c r="F566" s="116">
        <v>19176</v>
      </c>
      <c r="G566" s="36">
        <f t="shared" si="48"/>
        <v>767040</v>
      </c>
      <c r="H566" s="124"/>
      <c r="I566" s="32"/>
      <c r="J566" s="33"/>
      <c r="M566" s="172">
        <v>18217</v>
      </c>
      <c r="N566" s="171">
        <f t="shared" si="53"/>
        <v>728680</v>
      </c>
      <c r="O566" s="240" t="str">
        <f t="shared" si="52"/>
        <v>OK</v>
      </c>
      <c r="P566" s="106"/>
      <c r="Q566" s="236" t="s">
        <v>1035</v>
      </c>
      <c r="R566" s="223" t="s">
        <v>1036</v>
      </c>
      <c r="S566" s="196" t="s">
        <v>3</v>
      </c>
      <c r="T566" s="195">
        <v>40</v>
      </c>
      <c r="V566" s="230" t="str">
        <f t="shared" si="49"/>
        <v>OK</v>
      </c>
      <c r="W566" s="230" t="str">
        <f t="shared" si="50"/>
        <v>OK</v>
      </c>
      <c r="X566" s="230" t="str">
        <f t="shared" si="51"/>
        <v>OK</v>
      </c>
    </row>
    <row r="567" spans="2:24" ht="38.25" x14ac:dyDescent="0.2">
      <c r="B567" s="122" t="s">
        <v>1037</v>
      </c>
      <c r="C567" s="123" t="s">
        <v>1038</v>
      </c>
      <c r="D567" s="127" t="s">
        <v>8</v>
      </c>
      <c r="E567" s="90">
        <v>20</v>
      </c>
      <c r="F567" s="116">
        <v>13091</v>
      </c>
      <c r="G567" s="36">
        <f t="shared" si="48"/>
        <v>261820</v>
      </c>
      <c r="H567" s="124"/>
      <c r="I567" s="32"/>
      <c r="J567" s="33"/>
      <c r="M567" s="172">
        <v>12436</v>
      </c>
      <c r="N567" s="171">
        <f t="shared" si="53"/>
        <v>248720</v>
      </c>
      <c r="O567" s="240" t="str">
        <f t="shared" si="52"/>
        <v>OK</v>
      </c>
      <c r="P567" s="106"/>
      <c r="Q567" s="236" t="s">
        <v>1037</v>
      </c>
      <c r="R567" s="223" t="s">
        <v>1038</v>
      </c>
      <c r="S567" s="204" t="s">
        <v>8</v>
      </c>
      <c r="T567" s="195">
        <v>20</v>
      </c>
      <c r="V567" s="230" t="str">
        <f t="shared" si="49"/>
        <v>OK</v>
      </c>
      <c r="W567" s="230" t="str">
        <f t="shared" si="50"/>
        <v>OK</v>
      </c>
      <c r="X567" s="230" t="str">
        <f t="shared" si="51"/>
        <v>OK</v>
      </c>
    </row>
    <row r="568" spans="2:24" ht="38.25" x14ac:dyDescent="0.2">
      <c r="B568" s="122" t="s">
        <v>1039</v>
      </c>
      <c r="C568" s="123" t="s">
        <v>1040</v>
      </c>
      <c r="D568" s="127" t="s">
        <v>8</v>
      </c>
      <c r="E568" s="90">
        <v>12</v>
      </c>
      <c r="F568" s="116">
        <v>13091</v>
      </c>
      <c r="G568" s="36">
        <f t="shared" si="48"/>
        <v>157092</v>
      </c>
      <c r="H568" s="124"/>
      <c r="I568" s="32"/>
      <c r="J568" s="33"/>
      <c r="M568" s="172">
        <v>12436</v>
      </c>
      <c r="N568" s="171">
        <f t="shared" si="53"/>
        <v>149232</v>
      </c>
      <c r="O568" s="240" t="str">
        <f t="shared" si="52"/>
        <v>OK</v>
      </c>
      <c r="P568" s="106"/>
      <c r="Q568" s="236" t="s">
        <v>1039</v>
      </c>
      <c r="R568" s="223" t="s">
        <v>1040</v>
      </c>
      <c r="S568" s="204" t="s">
        <v>8</v>
      </c>
      <c r="T568" s="195">
        <v>12</v>
      </c>
      <c r="V568" s="230" t="str">
        <f t="shared" si="49"/>
        <v>OK</v>
      </c>
      <c r="W568" s="230" t="str">
        <f t="shared" si="50"/>
        <v>OK</v>
      </c>
      <c r="X568" s="230" t="str">
        <f t="shared" si="51"/>
        <v>OK</v>
      </c>
    </row>
    <row r="569" spans="2:24" ht="25.5" x14ac:dyDescent="0.2">
      <c r="B569" s="122" t="s">
        <v>1041</v>
      </c>
      <c r="C569" s="123" t="s">
        <v>1042</v>
      </c>
      <c r="D569" s="127" t="s">
        <v>8</v>
      </c>
      <c r="E569" s="90">
        <v>110</v>
      </c>
      <c r="F569" s="116">
        <v>2925</v>
      </c>
      <c r="G569" s="36">
        <f t="shared" si="48"/>
        <v>321750</v>
      </c>
      <c r="H569" s="124"/>
      <c r="I569" s="32"/>
      <c r="J569" s="33"/>
      <c r="M569" s="172">
        <v>2779</v>
      </c>
      <c r="N569" s="171">
        <f t="shared" si="53"/>
        <v>305690</v>
      </c>
      <c r="O569" s="240" t="str">
        <f t="shared" si="52"/>
        <v>OK</v>
      </c>
      <c r="P569" s="106"/>
      <c r="Q569" s="236" t="s">
        <v>1041</v>
      </c>
      <c r="R569" s="223" t="s">
        <v>1042</v>
      </c>
      <c r="S569" s="204" t="s">
        <v>8</v>
      </c>
      <c r="T569" s="195">
        <v>110</v>
      </c>
      <c r="V569" s="230" t="str">
        <f t="shared" si="49"/>
        <v>OK</v>
      </c>
      <c r="W569" s="230" t="str">
        <f t="shared" si="50"/>
        <v>OK</v>
      </c>
      <c r="X569" s="230" t="str">
        <f t="shared" si="51"/>
        <v>OK</v>
      </c>
    </row>
    <row r="570" spans="2:24" ht="38.25" x14ac:dyDescent="0.2">
      <c r="B570" s="122" t="s">
        <v>1043</v>
      </c>
      <c r="C570" s="123" t="s">
        <v>1044</v>
      </c>
      <c r="D570" s="127" t="s">
        <v>8</v>
      </c>
      <c r="E570" s="90">
        <v>150</v>
      </c>
      <c r="F570" s="116">
        <v>5474</v>
      </c>
      <c r="G570" s="36">
        <f t="shared" si="48"/>
        <v>821100</v>
      </c>
      <c r="H570" s="124"/>
      <c r="I570" s="32"/>
      <c r="J570" s="33"/>
      <c r="M570" s="172">
        <v>5200</v>
      </c>
      <c r="N570" s="171">
        <f t="shared" si="53"/>
        <v>780000</v>
      </c>
      <c r="O570" s="240" t="str">
        <f t="shared" si="52"/>
        <v>OK</v>
      </c>
      <c r="P570" s="106"/>
      <c r="Q570" s="236" t="s">
        <v>1043</v>
      </c>
      <c r="R570" s="223" t="s">
        <v>1044</v>
      </c>
      <c r="S570" s="204" t="s">
        <v>8</v>
      </c>
      <c r="T570" s="195">
        <v>150</v>
      </c>
      <c r="V570" s="230" t="str">
        <f t="shared" si="49"/>
        <v>OK</v>
      </c>
      <c r="W570" s="230" t="str">
        <f t="shared" si="50"/>
        <v>OK</v>
      </c>
      <c r="X570" s="230" t="str">
        <f t="shared" si="51"/>
        <v>OK</v>
      </c>
    </row>
    <row r="571" spans="2:24" ht="38.25" x14ac:dyDescent="0.2">
      <c r="B571" s="122" t="s">
        <v>1045</v>
      </c>
      <c r="C571" s="123" t="s">
        <v>1046</v>
      </c>
      <c r="D571" s="37" t="s">
        <v>3</v>
      </c>
      <c r="E571" s="90">
        <v>1</v>
      </c>
      <c r="F571" s="116">
        <v>5057799</v>
      </c>
      <c r="G571" s="36">
        <f t="shared" si="48"/>
        <v>5057799</v>
      </c>
      <c r="H571" s="124"/>
      <c r="I571" s="32"/>
      <c r="J571" s="33"/>
      <c r="M571" s="172">
        <v>4804909</v>
      </c>
      <c r="N571" s="171">
        <f t="shared" si="53"/>
        <v>4804909</v>
      </c>
      <c r="O571" s="240" t="str">
        <f t="shared" si="52"/>
        <v>OK</v>
      </c>
      <c r="P571" s="106"/>
      <c r="Q571" s="236" t="s">
        <v>1045</v>
      </c>
      <c r="R571" s="223" t="s">
        <v>1046</v>
      </c>
      <c r="S571" s="196" t="s">
        <v>3</v>
      </c>
      <c r="T571" s="195">
        <v>1</v>
      </c>
      <c r="V571" s="230" t="str">
        <f t="shared" si="49"/>
        <v>OK</v>
      </c>
      <c r="W571" s="230" t="str">
        <f t="shared" si="50"/>
        <v>OK</v>
      </c>
      <c r="X571" s="230" t="str">
        <f t="shared" si="51"/>
        <v>OK</v>
      </c>
    </row>
    <row r="572" spans="2:24" ht="38.25" x14ac:dyDescent="0.2">
      <c r="B572" s="122" t="s">
        <v>1047</v>
      </c>
      <c r="C572" s="123" t="s">
        <v>1048</v>
      </c>
      <c r="D572" s="37" t="s">
        <v>3</v>
      </c>
      <c r="E572" s="90">
        <v>1</v>
      </c>
      <c r="F572" s="116">
        <v>2296798</v>
      </c>
      <c r="G572" s="36">
        <f t="shared" si="48"/>
        <v>2296798</v>
      </c>
      <c r="H572" s="124"/>
      <c r="I572" s="32"/>
      <c r="J572" s="33"/>
      <c r="M572" s="172">
        <v>2181958</v>
      </c>
      <c r="N572" s="171">
        <f t="shared" si="53"/>
        <v>2181958</v>
      </c>
      <c r="O572" s="240" t="str">
        <f t="shared" si="52"/>
        <v>OK</v>
      </c>
      <c r="P572" s="106"/>
      <c r="Q572" s="236" t="s">
        <v>1047</v>
      </c>
      <c r="R572" s="223" t="s">
        <v>1048</v>
      </c>
      <c r="S572" s="196" t="s">
        <v>3</v>
      </c>
      <c r="T572" s="195">
        <v>1</v>
      </c>
      <c r="V572" s="230" t="str">
        <f t="shared" si="49"/>
        <v>OK</v>
      </c>
      <c r="W572" s="230" t="str">
        <f t="shared" si="50"/>
        <v>OK</v>
      </c>
      <c r="X572" s="230" t="str">
        <f t="shared" si="51"/>
        <v>OK</v>
      </c>
    </row>
    <row r="573" spans="2:24" ht="25.5" x14ac:dyDescent="0.2">
      <c r="B573" s="122" t="s">
        <v>1049</v>
      </c>
      <c r="C573" s="123" t="s">
        <v>1050</v>
      </c>
      <c r="D573" s="37" t="s">
        <v>3</v>
      </c>
      <c r="E573" s="90">
        <v>2</v>
      </c>
      <c r="F573" s="116">
        <v>1162569</v>
      </c>
      <c r="G573" s="36">
        <f t="shared" si="48"/>
        <v>2325138</v>
      </c>
      <c r="H573" s="124"/>
      <c r="I573" s="32"/>
      <c r="J573" s="33"/>
      <c r="M573" s="172">
        <v>1104441</v>
      </c>
      <c r="N573" s="171">
        <f t="shared" si="53"/>
        <v>2208882</v>
      </c>
      <c r="O573" s="240" t="str">
        <f t="shared" si="52"/>
        <v>OK</v>
      </c>
      <c r="P573" s="106"/>
      <c r="Q573" s="236" t="s">
        <v>1049</v>
      </c>
      <c r="R573" s="223" t="s">
        <v>1050</v>
      </c>
      <c r="S573" s="196" t="s">
        <v>3</v>
      </c>
      <c r="T573" s="195">
        <v>2</v>
      </c>
      <c r="V573" s="230" t="str">
        <f t="shared" si="49"/>
        <v>OK</v>
      </c>
      <c r="W573" s="230" t="str">
        <f t="shared" si="50"/>
        <v>OK</v>
      </c>
      <c r="X573" s="230" t="str">
        <f t="shared" si="51"/>
        <v>OK</v>
      </c>
    </row>
    <row r="574" spans="2:24" ht="38.25" x14ac:dyDescent="0.2">
      <c r="B574" s="122" t="s">
        <v>1051</v>
      </c>
      <c r="C574" s="123" t="s">
        <v>1052</v>
      </c>
      <c r="D574" s="37" t="s">
        <v>3</v>
      </c>
      <c r="E574" s="90">
        <v>1</v>
      </c>
      <c r="F574" s="116">
        <v>4006446</v>
      </c>
      <c r="G574" s="36">
        <f t="shared" si="48"/>
        <v>4006446</v>
      </c>
      <c r="H574" s="124"/>
      <c r="I574" s="32"/>
      <c r="J574" s="33"/>
      <c r="M574" s="172">
        <v>3806124</v>
      </c>
      <c r="N574" s="171">
        <f t="shared" si="53"/>
        <v>3806124</v>
      </c>
      <c r="O574" s="240" t="str">
        <f t="shared" si="52"/>
        <v>OK</v>
      </c>
      <c r="P574" s="106"/>
      <c r="Q574" s="236" t="s">
        <v>1051</v>
      </c>
      <c r="R574" s="223" t="s">
        <v>1052</v>
      </c>
      <c r="S574" s="196" t="s">
        <v>3</v>
      </c>
      <c r="T574" s="195">
        <v>1</v>
      </c>
      <c r="V574" s="230" t="str">
        <f t="shared" si="49"/>
        <v>OK</v>
      </c>
      <c r="W574" s="230" t="str">
        <f t="shared" si="50"/>
        <v>OK</v>
      </c>
      <c r="X574" s="230" t="str">
        <f t="shared" si="51"/>
        <v>OK</v>
      </c>
    </row>
    <row r="575" spans="2:24" ht="38.25" x14ac:dyDescent="0.2">
      <c r="B575" s="122" t="s">
        <v>1053</v>
      </c>
      <c r="C575" s="123" t="s">
        <v>1054</v>
      </c>
      <c r="D575" s="37" t="s">
        <v>3</v>
      </c>
      <c r="E575" s="90">
        <v>3</v>
      </c>
      <c r="F575" s="116">
        <v>253794</v>
      </c>
      <c r="G575" s="36">
        <f t="shared" si="48"/>
        <v>761382</v>
      </c>
      <c r="H575" s="124"/>
      <c r="I575" s="32"/>
      <c r="J575" s="33"/>
      <c r="M575" s="172">
        <v>241104</v>
      </c>
      <c r="N575" s="171">
        <f t="shared" si="53"/>
        <v>723312</v>
      </c>
      <c r="O575" s="240" t="str">
        <f t="shared" si="52"/>
        <v>OK</v>
      </c>
      <c r="P575" s="106"/>
      <c r="Q575" s="236" t="s">
        <v>1053</v>
      </c>
      <c r="R575" s="223" t="s">
        <v>1054</v>
      </c>
      <c r="S575" s="196" t="s">
        <v>3</v>
      </c>
      <c r="T575" s="195">
        <v>3</v>
      </c>
      <c r="V575" s="230" t="str">
        <f t="shared" si="49"/>
        <v>OK</v>
      </c>
      <c r="W575" s="230" t="str">
        <f t="shared" si="50"/>
        <v>OK</v>
      </c>
      <c r="X575" s="230" t="str">
        <f t="shared" si="51"/>
        <v>OK</v>
      </c>
    </row>
    <row r="576" spans="2:24" ht="38.25" x14ac:dyDescent="0.2">
      <c r="B576" s="122" t="s">
        <v>1055</v>
      </c>
      <c r="C576" s="123" t="s">
        <v>1056</v>
      </c>
      <c r="D576" s="37" t="s">
        <v>3</v>
      </c>
      <c r="E576" s="90">
        <v>15</v>
      </c>
      <c r="F576" s="116">
        <v>169578</v>
      </c>
      <c r="G576" s="36">
        <f t="shared" si="48"/>
        <v>2543670</v>
      </c>
      <c r="H576" s="124"/>
      <c r="I576" s="32"/>
      <c r="J576" s="33"/>
      <c r="M576" s="172">
        <v>161099</v>
      </c>
      <c r="N576" s="171">
        <f t="shared" si="53"/>
        <v>2416485</v>
      </c>
      <c r="O576" s="240" t="str">
        <f t="shared" si="52"/>
        <v>OK</v>
      </c>
      <c r="P576" s="106"/>
      <c r="Q576" s="236" t="s">
        <v>1055</v>
      </c>
      <c r="R576" s="223" t="s">
        <v>1056</v>
      </c>
      <c r="S576" s="196" t="s">
        <v>3</v>
      </c>
      <c r="T576" s="195">
        <v>15</v>
      </c>
      <c r="V576" s="230" t="str">
        <f t="shared" si="49"/>
        <v>OK</v>
      </c>
      <c r="W576" s="230" t="str">
        <f t="shared" si="50"/>
        <v>OK</v>
      </c>
      <c r="X576" s="230" t="str">
        <f t="shared" si="51"/>
        <v>OK</v>
      </c>
    </row>
    <row r="577" spans="2:24" ht="38.25" x14ac:dyDescent="0.2">
      <c r="B577" s="122" t="s">
        <v>1057</v>
      </c>
      <c r="C577" s="123" t="s">
        <v>1058</v>
      </c>
      <c r="D577" s="127" t="s">
        <v>8</v>
      </c>
      <c r="E577" s="90">
        <v>10</v>
      </c>
      <c r="F577" s="116">
        <v>3997</v>
      </c>
      <c r="G577" s="36">
        <f t="shared" si="48"/>
        <v>39970</v>
      </c>
      <c r="H577" s="124"/>
      <c r="I577" s="32"/>
      <c r="J577" s="33"/>
      <c r="M577" s="172">
        <v>3797</v>
      </c>
      <c r="N577" s="171">
        <f t="shared" si="53"/>
        <v>37970</v>
      </c>
      <c r="O577" s="240" t="str">
        <f t="shared" si="52"/>
        <v>OK</v>
      </c>
      <c r="P577" s="106"/>
      <c r="Q577" s="236" t="s">
        <v>1057</v>
      </c>
      <c r="R577" s="223" t="s">
        <v>1058</v>
      </c>
      <c r="S577" s="204" t="s">
        <v>8</v>
      </c>
      <c r="T577" s="195">
        <v>10</v>
      </c>
      <c r="V577" s="230" t="str">
        <f t="shared" si="49"/>
        <v>OK</v>
      </c>
      <c r="W577" s="230" t="str">
        <f t="shared" si="50"/>
        <v>OK</v>
      </c>
      <c r="X577" s="230" t="str">
        <f t="shared" si="51"/>
        <v>OK</v>
      </c>
    </row>
    <row r="578" spans="2:24" ht="38.25" x14ac:dyDescent="0.2">
      <c r="B578" s="122" t="s">
        <v>1059</v>
      </c>
      <c r="C578" s="123" t="s">
        <v>1060</v>
      </c>
      <c r="D578" s="127" t="s">
        <v>8</v>
      </c>
      <c r="E578" s="90">
        <v>10</v>
      </c>
      <c r="F578" s="116">
        <v>11528</v>
      </c>
      <c r="G578" s="36">
        <f t="shared" si="48"/>
        <v>115280</v>
      </c>
      <c r="H578" s="124"/>
      <c r="I578" s="32"/>
      <c r="J578" s="33"/>
      <c r="M578" s="172">
        <v>10952</v>
      </c>
      <c r="N578" s="171">
        <f t="shared" si="53"/>
        <v>109520</v>
      </c>
      <c r="O578" s="240" t="str">
        <f t="shared" si="52"/>
        <v>OK</v>
      </c>
      <c r="P578" s="106"/>
      <c r="Q578" s="236" t="s">
        <v>1059</v>
      </c>
      <c r="R578" s="223" t="s">
        <v>1060</v>
      </c>
      <c r="S578" s="204" t="s">
        <v>8</v>
      </c>
      <c r="T578" s="195">
        <v>10</v>
      </c>
      <c r="V578" s="230" t="str">
        <f t="shared" si="49"/>
        <v>OK</v>
      </c>
      <c r="W578" s="230" t="str">
        <f t="shared" si="50"/>
        <v>OK</v>
      </c>
      <c r="X578" s="230" t="str">
        <f t="shared" si="51"/>
        <v>OK</v>
      </c>
    </row>
    <row r="579" spans="2:24" ht="25.5" x14ac:dyDescent="0.2">
      <c r="B579" s="122" t="s">
        <v>1061</v>
      </c>
      <c r="C579" s="132" t="s">
        <v>1062</v>
      </c>
      <c r="D579" s="37" t="s">
        <v>3</v>
      </c>
      <c r="E579" s="90">
        <v>221</v>
      </c>
      <c r="F579" s="116">
        <v>82097</v>
      </c>
      <c r="G579" s="36">
        <f t="shared" si="48"/>
        <v>18143437</v>
      </c>
      <c r="H579" s="124"/>
      <c r="I579" s="32"/>
      <c r="J579" s="33"/>
      <c r="M579" s="172">
        <v>77992</v>
      </c>
      <c r="N579" s="171">
        <f t="shared" si="53"/>
        <v>17236232</v>
      </c>
      <c r="O579" s="240" t="str">
        <f t="shared" si="52"/>
        <v>OK</v>
      </c>
      <c r="P579" s="106"/>
      <c r="Q579" s="236" t="s">
        <v>1061</v>
      </c>
      <c r="R579" s="223" t="s">
        <v>1062</v>
      </c>
      <c r="S579" s="196" t="s">
        <v>3</v>
      </c>
      <c r="T579" s="195">
        <v>221</v>
      </c>
      <c r="V579" s="230" t="str">
        <f t="shared" si="49"/>
        <v>OK</v>
      </c>
      <c r="W579" s="230" t="str">
        <f t="shared" si="50"/>
        <v>OK</v>
      </c>
      <c r="X579" s="230" t="str">
        <f t="shared" si="51"/>
        <v>OK</v>
      </c>
    </row>
    <row r="580" spans="2:24" ht="25.5" x14ac:dyDescent="0.2">
      <c r="B580" s="122" t="s">
        <v>1063</v>
      </c>
      <c r="C580" s="132" t="s">
        <v>1064</v>
      </c>
      <c r="D580" s="37" t="s">
        <v>3</v>
      </c>
      <c r="E580" s="90">
        <v>11</v>
      </c>
      <c r="F580" s="116">
        <v>119629</v>
      </c>
      <c r="G580" s="36">
        <f t="shared" si="48"/>
        <v>1315919</v>
      </c>
      <c r="H580" s="124"/>
      <c r="I580" s="32"/>
      <c r="J580" s="33"/>
      <c r="M580" s="172">
        <v>113648</v>
      </c>
      <c r="N580" s="171">
        <f t="shared" si="53"/>
        <v>1250128</v>
      </c>
      <c r="O580" s="240" t="str">
        <f t="shared" si="52"/>
        <v>OK</v>
      </c>
      <c r="P580" s="106"/>
      <c r="Q580" s="236" t="s">
        <v>1063</v>
      </c>
      <c r="R580" s="223" t="s">
        <v>1064</v>
      </c>
      <c r="S580" s="196" t="s">
        <v>3</v>
      </c>
      <c r="T580" s="195">
        <v>11</v>
      </c>
      <c r="V580" s="230" t="str">
        <f t="shared" si="49"/>
        <v>OK</v>
      </c>
      <c r="W580" s="230" t="str">
        <f t="shared" si="50"/>
        <v>OK</v>
      </c>
      <c r="X580" s="230" t="str">
        <f t="shared" si="51"/>
        <v>OK</v>
      </c>
    </row>
    <row r="581" spans="2:24" x14ac:dyDescent="0.2">
      <c r="B581" s="122" t="s">
        <v>1065</v>
      </c>
      <c r="C581" s="132" t="s">
        <v>1066</v>
      </c>
      <c r="D581" s="37" t="s">
        <v>3</v>
      </c>
      <c r="E581" s="90">
        <v>7</v>
      </c>
      <c r="F581" s="116">
        <v>104463</v>
      </c>
      <c r="G581" s="36">
        <f t="shared" si="48"/>
        <v>731241</v>
      </c>
      <c r="H581" s="124"/>
      <c r="I581" s="32"/>
      <c r="J581" s="33"/>
      <c r="M581" s="172">
        <v>99240</v>
      </c>
      <c r="N581" s="171">
        <f t="shared" si="53"/>
        <v>694680</v>
      </c>
      <c r="O581" s="240" t="str">
        <f t="shared" si="52"/>
        <v>OK</v>
      </c>
      <c r="P581" s="106"/>
      <c r="Q581" s="236" t="s">
        <v>1065</v>
      </c>
      <c r="R581" s="223" t="s">
        <v>1066</v>
      </c>
      <c r="S581" s="196" t="s">
        <v>3</v>
      </c>
      <c r="T581" s="195">
        <v>7</v>
      </c>
      <c r="V581" s="230" t="str">
        <f t="shared" si="49"/>
        <v>OK</v>
      </c>
      <c r="W581" s="230" t="str">
        <f t="shared" si="50"/>
        <v>OK</v>
      </c>
      <c r="X581" s="230" t="str">
        <f t="shared" si="51"/>
        <v>OK</v>
      </c>
    </row>
    <row r="582" spans="2:24" ht="25.5" x14ac:dyDescent="0.2">
      <c r="B582" s="122" t="s">
        <v>1067</v>
      </c>
      <c r="C582" s="132" t="s">
        <v>1068</v>
      </c>
      <c r="D582" s="37" t="s">
        <v>3</v>
      </c>
      <c r="E582" s="90">
        <v>7</v>
      </c>
      <c r="F582" s="116">
        <v>323708</v>
      </c>
      <c r="G582" s="36">
        <f t="shared" si="48"/>
        <v>2265956</v>
      </c>
      <c r="H582" s="124"/>
      <c r="I582" s="32"/>
      <c r="J582" s="33"/>
      <c r="M582" s="172">
        <v>307523</v>
      </c>
      <c r="N582" s="171">
        <f t="shared" si="53"/>
        <v>2152661</v>
      </c>
      <c r="O582" s="240" t="str">
        <f t="shared" si="52"/>
        <v>OK</v>
      </c>
      <c r="P582" s="106"/>
      <c r="Q582" s="236" t="s">
        <v>1067</v>
      </c>
      <c r="R582" s="223" t="s">
        <v>1068</v>
      </c>
      <c r="S582" s="196" t="s">
        <v>3</v>
      </c>
      <c r="T582" s="195">
        <v>7</v>
      </c>
      <c r="V582" s="230" t="str">
        <f t="shared" si="49"/>
        <v>OK</v>
      </c>
      <c r="W582" s="230" t="str">
        <f t="shared" si="50"/>
        <v>OK</v>
      </c>
      <c r="X582" s="230" t="str">
        <f t="shared" si="51"/>
        <v>OK</v>
      </c>
    </row>
    <row r="583" spans="2:24" ht="25.5" x14ac:dyDescent="0.2">
      <c r="B583" s="122" t="s">
        <v>1069</v>
      </c>
      <c r="C583" s="132" t="s">
        <v>1070</v>
      </c>
      <c r="D583" s="37" t="s">
        <v>3</v>
      </c>
      <c r="E583" s="90">
        <v>18</v>
      </c>
      <c r="F583" s="116">
        <v>109005</v>
      </c>
      <c r="G583" s="36">
        <f t="shared" si="48"/>
        <v>1962090</v>
      </c>
      <c r="H583" s="124"/>
      <c r="I583" s="32"/>
      <c r="J583" s="33"/>
      <c r="M583" s="172">
        <v>103555</v>
      </c>
      <c r="N583" s="171">
        <f t="shared" si="53"/>
        <v>1863990</v>
      </c>
      <c r="O583" s="240" t="str">
        <f t="shared" si="52"/>
        <v>OK</v>
      </c>
      <c r="P583" s="106"/>
      <c r="Q583" s="236" t="s">
        <v>1069</v>
      </c>
      <c r="R583" s="223" t="s">
        <v>1070</v>
      </c>
      <c r="S583" s="196" t="s">
        <v>3</v>
      </c>
      <c r="T583" s="195">
        <v>18</v>
      </c>
      <c r="V583" s="230" t="str">
        <f t="shared" si="49"/>
        <v>OK</v>
      </c>
      <c r="W583" s="230" t="str">
        <f t="shared" si="50"/>
        <v>OK</v>
      </c>
      <c r="X583" s="230" t="str">
        <f t="shared" si="51"/>
        <v>OK</v>
      </c>
    </row>
    <row r="584" spans="2:24" ht="38.25" x14ac:dyDescent="0.2">
      <c r="B584" s="122" t="s">
        <v>1071</v>
      </c>
      <c r="C584" s="132" t="s">
        <v>1072</v>
      </c>
      <c r="D584" s="37" t="s">
        <v>3</v>
      </c>
      <c r="E584" s="90">
        <v>988</v>
      </c>
      <c r="F584" s="116">
        <v>3920</v>
      </c>
      <c r="G584" s="36">
        <f t="shared" si="48"/>
        <v>3872960</v>
      </c>
      <c r="H584" s="124"/>
      <c r="I584" s="32"/>
      <c r="J584" s="33"/>
      <c r="M584" s="172">
        <v>3724</v>
      </c>
      <c r="N584" s="171">
        <f t="shared" si="53"/>
        <v>3679312</v>
      </c>
      <c r="O584" s="240" t="str">
        <f t="shared" si="52"/>
        <v>OK</v>
      </c>
      <c r="P584" s="106"/>
      <c r="Q584" s="236" t="s">
        <v>1071</v>
      </c>
      <c r="R584" s="223" t="s">
        <v>1072</v>
      </c>
      <c r="S584" s="196" t="s">
        <v>3</v>
      </c>
      <c r="T584" s="195">
        <v>988</v>
      </c>
      <c r="V584" s="230" t="str">
        <f t="shared" si="49"/>
        <v>OK</v>
      </c>
      <c r="W584" s="230" t="str">
        <f t="shared" si="50"/>
        <v>OK</v>
      </c>
      <c r="X584" s="230" t="str">
        <f t="shared" si="51"/>
        <v>OK</v>
      </c>
    </row>
    <row r="585" spans="2:24" ht="25.5" x14ac:dyDescent="0.2">
      <c r="B585" s="122" t="s">
        <v>1073</v>
      </c>
      <c r="C585" s="132" t="s">
        <v>1074</v>
      </c>
      <c r="D585" s="37" t="s">
        <v>3</v>
      </c>
      <c r="E585" s="90">
        <v>12</v>
      </c>
      <c r="F585" s="116">
        <v>72054</v>
      </c>
      <c r="G585" s="36">
        <f t="shared" si="48"/>
        <v>864648</v>
      </c>
      <c r="H585" s="124"/>
      <c r="I585" s="32"/>
      <c r="J585" s="33"/>
      <c r="M585" s="172">
        <v>68451</v>
      </c>
      <c r="N585" s="171">
        <f t="shared" si="53"/>
        <v>821412</v>
      </c>
      <c r="O585" s="240" t="str">
        <f t="shared" si="52"/>
        <v>OK</v>
      </c>
      <c r="P585" s="106"/>
      <c r="Q585" s="236" t="s">
        <v>1073</v>
      </c>
      <c r="R585" s="223" t="s">
        <v>1074</v>
      </c>
      <c r="S585" s="196" t="s">
        <v>3</v>
      </c>
      <c r="T585" s="195">
        <v>12</v>
      </c>
      <c r="V585" s="230" t="str">
        <f t="shared" si="49"/>
        <v>OK</v>
      </c>
      <c r="W585" s="230" t="str">
        <f t="shared" si="50"/>
        <v>OK</v>
      </c>
      <c r="X585" s="230" t="str">
        <f t="shared" si="51"/>
        <v>OK</v>
      </c>
    </row>
    <row r="586" spans="2:24" ht="25.5" x14ac:dyDescent="0.2">
      <c r="B586" s="122" t="s">
        <v>1075</v>
      </c>
      <c r="C586" s="132" t="s">
        <v>1076</v>
      </c>
      <c r="D586" s="37" t="s">
        <v>3</v>
      </c>
      <c r="E586" s="90">
        <v>10</v>
      </c>
      <c r="F586" s="116">
        <v>315748</v>
      </c>
      <c r="G586" s="36">
        <f t="shared" ref="G586:G648" si="54">+ROUND(F586*E586,0)</f>
        <v>3157480</v>
      </c>
      <c r="H586" s="124"/>
      <c r="I586" s="32"/>
      <c r="J586" s="33"/>
      <c r="M586" s="172">
        <v>299961</v>
      </c>
      <c r="N586" s="171">
        <f t="shared" si="53"/>
        <v>2999610</v>
      </c>
      <c r="O586" s="240" t="str">
        <f t="shared" si="52"/>
        <v>OK</v>
      </c>
      <c r="P586" s="106"/>
      <c r="Q586" s="236" t="s">
        <v>1075</v>
      </c>
      <c r="R586" s="223" t="s">
        <v>1076</v>
      </c>
      <c r="S586" s="196" t="s">
        <v>3</v>
      </c>
      <c r="T586" s="195">
        <v>10</v>
      </c>
      <c r="V586" s="230" t="str">
        <f t="shared" si="49"/>
        <v>OK</v>
      </c>
      <c r="W586" s="230" t="str">
        <f t="shared" si="50"/>
        <v>OK</v>
      </c>
      <c r="X586" s="230" t="str">
        <f t="shared" si="51"/>
        <v>OK</v>
      </c>
    </row>
    <row r="587" spans="2:24" ht="25.5" x14ac:dyDescent="0.2">
      <c r="B587" s="122" t="s">
        <v>1077</v>
      </c>
      <c r="C587" s="132" t="s">
        <v>1078</v>
      </c>
      <c r="D587" s="37" t="s">
        <v>3</v>
      </c>
      <c r="E587" s="90">
        <v>492</v>
      </c>
      <c r="F587" s="116">
        <v>15120</v>
      </c>
      <c r="G587" s="36">
        <f t="shared" si="54"/>
        <v>7439040</v>
      </c>
      <c r="H587" s="124"/>
      <c r="I587" s="32"/>
      <c r="J587" s="33"/>
      <c r="M587" s="172">
        <v>14364</v>
      </c>
      <c r="N587" s="171">
        <f t="shared" si="53"/>
        <v>7067088</v>
      </c>
      <c r="O587" s="240" t="str">
        <f t="shared" si="52"/>
        <v>OK</v>
      </c>
      <c r="P587" s="106"/>
      <c r="Q587" s="236" t="s">
        <v>1077</v>
      </c>
      <c r="R587" s="223" t="s">
        <v>1078</v>
      </c>
      <c r="S587" s="196" t="s">
        <v>3</v>
      </c>
      <c r="T587" s="195">
        <v>492</v>
      </c>
      <c r="V587" s="230" t="str">
        <f t="shared" si="49"/>
        <v>OK</v>
      </c>
      <c r="W587" s="230" t="str">
        <f t="shared" si="50"/>
        <v>OK</v>
      </c>
      <c r="X587" s="230" t="str">
        <f t="shared" si="51"/>
        <v>OK</v>
      </c>
    </row>
    <row r="588" spans="2:24" x14ac:dyDescent="0.2">
      <c r="B588" s="122" t="s">
        <v>1079</v>
      </c>
      <c r="C588" s="132" t="s">
        <v>1080</v>
      </c>
      <c r="D588" s="127" t="s">
        <v>1081</v>
      </c>
      <c r="E588" s="90">
        <v>2</v>
      </c>
      <c r="F588" s="116">
        <v>272471</v>
      </c>
      <c r="G588" s="36">
        <f t="shared" si="54"/>
        <v>544942</v>
      </c>
      <c r="H588" s="124"/>
      <c r="I588" s="32"/>
      <c r="J588" s="33"/>
      <c r="M588" s="172">
        <v>258847</v>
      </c>
      <c r="N588" s="171">
        <f t="shared" si="53"/>
        <v>517694</v>
      </c>
      <c r="O588" s="240" t="str">
        <f t="shared" si="52"/>
        <v>OK</v>
      </c>
      <c r="P588" s="106"/>
      <c r="Q588" s="236" t="s">
        <v>1079</v>
      </c>
      <c r="R588" s="223" t="s">
        <v>1080</v>
      </c>
      <c r="S588" s="204" t="s">
        <v>1081</v>
      </c>
      <c r="T588" s="195">
        <v>2</v>
      </c>
      <c r="V588" s="230" t="str">
        <f t="shared" si="49"/>
        <v>OK</v>
      </c>
      <c r="W588" s="230" t="str">
        <f t="shared" si="50"/>
        <v>OK</v>
      </c>
      <c r="X588" s="230" t="str">
        <f t="shared" si="51"/>
        <v>OK</v>
      </c>
    </row>
    <row r="589" spans="2:24" ht="25.5" x14ac:dyDescent="0.2">
      <c r="B589" s="122" t="s">
        <v>1082</v>
      </c>
      <c r="C589" s="132" t="s">
        <v>1083</v>
      </c>
      <c r="D589" s="37" t="s">
        <v>3</v>
      </c>
      <c r="E589" s="90">
        <v>123</v>
      </c>
      <c r="F589" s="116">
        <v>6217</v>
      </c>
      <c r="G589" s="36">
        <f t="shared" si="54"/>
        <v>764691</v>
      </c>
      <c r="H589" s="124"/>
      <c r="I589" s="32"/>
      <c r="J589" s="33"/>
      <c r="M589" s="172">
        <v>5906</v>
      </c>
      <c r="N589" s="171">
        <f t="shared" si="53"/>
        <v>726438</v>
      </c>
      <c r="O589" s="240" t="str">
        <f t="shared" si="52"/>
        <v>OK</v>
      </c>
      <c r="P589" s="106"/>
      <c r="Q589" s="236" t="s">
        <v>1082</v>
      </c>
      <c r="R589" s="223" t="s">
        <v>1083</v>
      </c>
      <c r="S589" s="196" t="s">
        <v>3</v>
      </c>
      <c r="T589" s="195">
        <v>123</v>
      </c>
      <c r="V589" s="230" t="str">
        <f t="shared" si="49"/>
        <v>OK</v>
      </c>
      <c r="W589" s="230" t="str">
        <f t="shared" si="50"/>
        <v>OK</v>
      </c>
      <c r="X589" s="230" t="str">
        <f t="shared" si="51"/>
        <v>OK</v>
      </c>
    </row>
    <row r="590" spans="2:24" x14ac:dyDescent="0.2">
      <c r="B590" s="122" t="s">
        <v>1084</v>
      </c>
      <c r="C590" s="132" t="s">
        <v>1085</v>
      </c>
      <c r="D590" s="127" t="s">
        <v>8</v>
      </c>
      <c r="E590" s="90">
        <v>996</v>
      </c>
      <c r="F590" s="116">
        <v>1231</v>
      </c>
      <c r="G590" s="36">
        <f t="shared" si="54"/>
        <v>1226076</v>
      </c>
      <c r="H590" s="124"/>
      <c r="I590" s="32"/>
      <c r="J590" s="33"/>
      <c r="M590" s="172">
        <v>1169</v>
      </c>
      <c r="N590" s="171">
        <f t="shared" si="53"/>
        <v>1164324</v>
      </c>
      <c r="O590" s="240" t="str">
        <f t="shared" si="52"/>
        <v>OK</v>
      </c>
      <c r="P590" s="106"/>
      <c r="Q590" s="236" t="s">
        <v>1084</v>
      </c>
      <c r="R590" s="223" t="s">
        <v>1085</v>
      </c>
      <c r="S590" s="204" t="s">
        <v>8</v>
      </c>
      <c r="T590" s="195">
        <v>996</v>
      </c>
      <c r="V590" s="230" t="str">
        <f t="shared" ref="V590:V653" si="55">IF(R590=C590,"OK","ERROR")</f>
        <v>OK</v>
      </c>
      <c r="W590" s="230" t="str">
        <f t="shared" ref="W590:W653" si="56">IF(S590=D590,"OK","ERROR")</f>
        <v>OK</v>
      </c>
      <c r="X590" s="230" t="str">
        <f t="shared" ref="X590:X653" si="57">IF(T590=E590,"OK","ERROR")</f>
        <v>OK</v>
      </c>
    </row>
    <row r="591" spans="2:24" ht="25.5" x14ac:dyDescent="0.2">
      <c r="B591" s="122" t="s">
        <v>1086</v>
      </c>
      <c r="C591" s="132" t="s">
        <v>1087</v>
      </c>
      <c r="D591" s="127" t="s">
        <v>8</v>
      </c>
      <c r="E591" s="90">
        <v>480</v>
      </c>
      <c r="F591" s="116">
        <v>5787</v>
      </c>
      <c r="G591" s="36">
        <f t="shared" si="54"/>
        <v>2777760</v>
      </c>
      <c r="H591" s="124"/>
      <c r="I591" s="32"/>
      <c r="J591" s="33"/>
      <c r="M591" s="172">
        <v>5498</v>
      </c>
      <c r="N591" s="171">
        <f t="shared" si="53"/>
        <v>2639040</v>
      </c>
      <c r="O591" s="240" t="str">
        <f t="shared" ref="O591:O654" si="58">IF(AND(M591&gt;=$F591*0.9,M591&lt;=$F591),"OK","ERROR Vr")</f>
        <v>OK</v>
      </c>
      <c r="P591" s="106"/>
      <c r="Q591" s="236" t="s">
        <v>1086</v>
      </c>
      <c r="R591" s="223" t="s">
        <v>1087</v>
      </c>
      <c r="S591" s="204" t="s">
        <v>8</v>
      </c>
      <c r="T591" s="195">
        <v>480</v>
      </c>
      <c r="V591" s="230" t="str">
        <f t="shared" si="55"/>
        <v>OK</v>
      </c>
      <c r="W591" s="230" t="str">
        <f t="shared" si="56"/>
        <v>OK</v>
      </c>
      <c r="X591" s="230" t="str">
        <f t="shared" si="57"/>
        <v>OK</v>
      </c>
    </row>
    <row r="592" spans="2:24" ht="25.5" x14ac:dyDescent="0.2">
      <c r="B592" s="122" t="s">
        <v>1088</v>
      </c>
      <c r="C592" s="132" t="s">
        <v>1089</v>
      </c>
      <c r="D592" s="127" t="s">
        <v>8</v>
      </c>
      <c r="E592" s="90">
        <v>45</v>
      </c>
      <c r="F592" s="116">
        <v>15750</v>
      </c>
      <c r="G592" s="36">
        <f t="shared" si="54"/>
        <v>708750</v>
      </c>
      <c r="H592" s="124"/>
      <c r="I592" s="32"/>
      <c r="J592" s="33"/>
      <c r="M592" s="172">
        <v>14963</v>
      </c>
      <c r="N592" s="171">
        <f t="shared" ref="N592:N655" si="59">ROUND($E592*M592,0)</f>
        <v>673335</v>
      </c>
      <c r="O592" s="240" t="str">
        <f t="shared" si="58"/>
        <v>OK</v>
      </c>
      <c r="P592" s="106"/>
      <c r="Q592" s="236" t="s">
        <v>1088</v>
      </c>
      <c r="R592" s="223" t="s">
        <v>1089</v>
      </c>
      <c r="S592" s="204" t="s">
        <v>8</v>
      </c>
      <c r="T592" s="195">
        <v>45</v>
      </c>
      <c r="V592" s="230" t="str">
        <f t="shared" si="55"/>
        <v>OK</v>
      </c>
      <c r="W592" s="230" t="str">
        <f t="shared" si="56"/>
        <v>OK</v>
      </c>
      <c r="X592" s="230" t="str">
        <f t="shared" si="57"/>
        <v>OK</v>
      </c>
    </row>
    <row r="593" spans="2:24" ht="38.25" x14ac:dyDescent="0.2">
      <c r="B593" s="122" t="s">
        <v>1090</v>
      </c>
      <c r="C593" s="132" t="s">
        <v>1091</v>
      </c>
      <c r="D593" s="37" t="s">
        <v>3</v>
      </c>
      <c r="E593" s="90">
        <v>12</v>
      </c>
      <c r="F593" s="116">
        <v>165531</v>
      </c>
      <c r="G593" s="36">
        <f t="shared" si="54"/>
        <v>1986372</v>
      </c>
      <c r="H593" s="124"/>
      <c r="I593" s="32"/>
      <c r="J593" s="33"/>
      <c r="M593" s="172">
        <v>157254</v>
      </c>
      <c r="N593" s="171">
        <f t="shared" si="59"/>
        <v>1887048</v>
      </c>
      <c r="O593" s="240" t="str">
        <f t="shared" si="58"/>
        <v>OK</v>
      </c>
      <c r="P593" s="106"/>
      <c r="Q593" s="236" t="s">
        <v>1090</v>
      </c>
      <c r="R593" s="223" t="s">
        <v>1091</v>
      </c>
      <c r="S593" s="196" t="s">
        <v>3</v>
      </c>
      <c r="T593" s="195">
        <v>12</v>
      </c>
      <c r="V593" s="230" t="str">
        <f t="shared" si="55"/>
        <v>OK</v>
      </c>
      <c r="W593" s="230" t="str">
        <f t="shared" si="56"/>
        <v>OK</v>
      </c>
      <c r="X593" s="230" t="str">
        <f t="shared" si="57"/>
        <v>OK</v>
      </c>
    </row>
    <row r="594" spans="2:24" ht="25.5" x14ac:dyDescent="0.2">
      <c r="B594" s="122" t="s">
        <v>1092</v>
      </c>
      <c r="C594" s="132" t="s">
        <v>801</v>
      </c>
      <c r="D594" s="127" t="s">
        <v>8</v>
      </c>
      <c r="E594" s="90">
        <v>1321</v>
      </c>
      <c r="F594" s="116">
        <v>6201</v>
      </c>
      <c r="G594" s="36">
        <f t="shared" si="54"/>
        <v>8191521</v>
      </c>
      <c r="H594" s="124"/>
      <c r="I594" s="32"/>
      <c r="J594" s="33"/>
      <c r="M594" s="172">
        <v>5891</v>
      </c>
      <c r="N594" s="171">
        <f t="shared" si="59"/>
        <v>7782011</v>
      </c>
      <c r="O594" s="240" t="str">
        <f t="shared" si="58"/>
        <v>OK</v>
      </c>
      <c r="P594" s="106"/>
      <c r="Q594" s="236" t="s">
        <v>1092</v>
      </c>
      <c r="R594" s="223" t="s">
        <v>801</v>
      </c>
      <c r="S594" s="204" t="s">
        <v>8</v>
      </c>
      <c r="T594" s="195">
        <v>1321</v>
      </c>
      <c r="V594" s="230" t="str">
        <f t="shared" si="55"/>
        <v>OK</v>
      </c>
      <c r="W594" s="230" t="str">
        <f t="shared" si="56"/>
        <v>OK</v>
      </c>
      <c r="X594" s="230" t="str">
        <f t="shared" si="57"/>
        <v>OK</v>
      </c>
    </row>
    <row r="595" spans="2:24" ht="25.5" x14ac:dyDescent="0.2">
      <c r="B595" s="122" t="s">
        <v>1093</v>
      </c>
      <c r="C595" s="132" t="s">
        <v>809</v>
      </c>
      <c r="D595" s="127" t="s">
        <v>8</v>
      </c>
      <c r="E595" s="90">
        <v>36</v>
      </c>
      <c r="F595" s="116">
        <v>13348</v>
      </c>
      <c r="G595" s="36">
        <f t="shared" si="54"/>
        <v>480528</v>
      </c>
      <c r="H595" s="124"/>
      <c r="I595" s="32"/>
      <c r="J595" s="33"/>
      <c r="M595" s="172">
        <v>12681</v>
      </c>
      <c r="N595" s="171">
        <f t="shared" si="59"/>
        <v>456516</v>
      </c>
      <c r="O595" s="240" t="str">
        <f t="shared" si="58"/>
        <v>OK</v>
      </c>
      <c r="P595" s="106"/>
      <c r="Q595" s="236" t="s">
        <v>1093</v>
      </c>
      <c r="R595" s="223" t="s">
        <v>809</v>
      </c>
      <c r="S595" s="204" t="s">
        <v>8</v>
      </c>
      <c r="T595" s="195">
        <v>36</v>
      </c>
      <c r="V595" s="230" t="str">
        <f t="shared" si="55"/>
        <v>OK</v>
      </c>
      <c r="W595" s="230" t="str">
        <f t="shared" si="56"/>
        <v>OK</v>
      </c>
      <c r="X595" s="230" t="str">
        <f t="shared" si="57"/>
        <v>OK</v>
      </c>
    </row>
    <row r="596" spans="2:24" ht="25.5" x14ac:dyDescent="0.2">
      <c r="B596" s="122" t="s">
        <v>1094</v>
      </c>
      <c r="C596" s="132" t="s">
        <v>1095</v>
      </c>
      <c r="D596" s="37" t="s">
        <v>3</v>
      </c>
      <c r="E596" s="90">
        <v>1</v>
      </c>
      <c r="F596" s="116">
        <v>74066</v>
      </c>
      <c r="G596" s="36">
        <f t="shared" si="54"/>
        <v>74066</v>
      </c>
      <c r="H596" s="124"/>
      <c r="I596" s="32"/>
      <c r="J596" s="33"/>
      <c r="M596" s="172">
        <v>70363</v>
      </c>
      <c r="N596" s="171">
        <f t="shared" si="59"/>
        <v>70363</v>
      </c>
      <c r="O596" s="240" t="str">
        <f t="shared" si="58"/>
        <v>OK</v>
      </c>
      <c r="P596" s="106"/>
      <c r="Q596" s="236" t="s">
        <v>1094</v>
      </c>
      <c r="R596" s="223" t="s">
        <v>1095</v>
      </c>
      <c r="S596" s="196" t="s">
        <v>3</v>
      </c>
      <c r="T596" s="195">
        <v>1</v>
      </c>
      <c r="V596" s="230" t="str">
        <f t="shared" si="55"/>
        <v>OK</v>
      </c>
      <c r="W596" s="230" t="str">
        <f t="shared" si="56"/>
        <v>OK</v>
      </c>
      <c r="X596" s="230" t="str">
        <f t="shared" si="57"/>
        <v>OK</v>
      </c>
    </row>
    <row r="597" spans="2:24" ht="25.5" x14ac:dyDescent="0.2">
      <c r="B597" s="122" t="s">
        <v>1096</v>
      </c>
      <c r="C597" s="132" t="s">
        <v>1097</v>
      </c>
      <c r="D597" s="37" t="s">
        <v>3</v>
      </c>
      <c r="E597" s="90">
        <v>1</v>
      </c>
      <c r="F597" s="116">
        <v>207235</v>
      </c>
      <c r="G597" s="36">
        <f t="shared" si="54"/>
        <v>207235</v>
      </c>
      <c r="H597" s="124"/>
      <c r="I597" s="32"/>
      <c r="J597" s="33"/>
      <c r="M597" s="172">
        <v>196873</v>
      </c>
      <c r="N597" s="171">
        <f t="shared" si="59"/>
        <v>196873</v>
      </c>
      <c r="O597" s="240" t="str">
        <f t="shared" si="58"/>
        <v>OK</v>
      </c>
      <c r="P597" s="106"/>
      <c r="Q597" s="236" t="s">
        <v>1096</v>
      </c>
      <c r="R597" s="223" t="s">
        <v>1097</v>
      </c>
      <c r="S597" s="196" t="s">
        <v>3</v>
      </c>
      <c r="T597" s="195">
        <v>1</v>
      </c>
      <c r="V597" s="230" t="str">
        <f t="shared" si="55"/>
        <v>OK</v>
      </c>
      <c r="W597" s="230" t="str">
        <f t="shared" si="56"/>
        <v>OK</v>
      </c>
      <c r="X597" s="230" t="str">
        <f t="shared" si="57"/>
        <v>OK</v>
      </c>
    </row>
    <row r="598" spans="2:24" ht="25.5" x14ac:dyDescent="0.2">
      <c r="B598" s="122" t="s">
        <v>1098</v>
      </c>
      <c r="C598" s="132" t="s">
        <v>1099</v>
      </c>
      <c r="D598" s="37" t="s">
        <v>3</v>
      </c>
      <c r="E598" s="90">
        <v>1</v>
      </c>
      <c r="F598" s="116">
        <v>163013</v>
      </c>
      <c r="G598" s="36">
        <f t="shared" si="54"/>
        <v>163013</v>
      </c>
      <c r="H598" s="124"/>
      <c r="I598" s="32"/>
      <c r="J598" s="33"/>
      <c r="M598" s="172">
        <v>154862</v>
      </c>
      <c r="N598" s="171">
        <f t="shared" si="59"/>
        <v>154862</v>
      </c>
      <c r="O598" s="240" t="str">
        <f t="shared" si="58"/>
        <v>OK</v>
      </c>
      <c r="P598" s="106"/>
      <c r="Q598" s="236" t="s">
        <v>1098</v>
      </c>
      <c r="R598" s="223" t="s">
        <v>1099</v>
      </c>
      <c r="S598" s="196" t="s">
        <v>3</v>
      </c>
      <c r="T598" s="195">
        <v>1</v>
      </c>
      <c r="V598" s="230" t="str">
        <f t="shared" si="55"/>
        <v>OK</v>
      </c>
      <c r="W598" s="230" t="str">
        <f t="shared" si="56"/>
        <v>OK</v>
      </c>
      <c r="X598" s="230" t="str">
        <f t="shared" si="57"/>
        <v>OK</v>
      </c>
    </row>
    <row r="599" spans="2:24" ht="25.5" x14ac:dyDescent="0.2">
      <c r="B599" s="122" t="s">
        <v>1100</v>
      </c>
      <c r="C599" s="132" t="s">
        <v>1101</v>
      </c>
      <c r="D599" s="37" t="s">
        <v>3</v>
      </c>
      <c r="E599" s="90">
        <v>2</v>
      </c>
      <c r="F599" s="116">
        <v>1088480</v>
      </c>
      <c r="G599" s="36">
        <f t="shared" si="54"/>
        <v>2176960</v>
      </c>
      <c r="H599" s="124"/>
      <c r="I599" s="32"/>
      <c r="J599" s="33"/>
      <c r="M599" s="172">
        <v>1034056</v>
      </c>
      <c r="N599" s="171">
        <f t="shared" si="59"/>
        <v>2068112</v>
      </c>
      <c r="O599" s="240" t="str">
        <f t="shared" si="58"/>
        <v>OK</v>
      </c>
      <c r="P599" s="106"/>
      <c r="Q599" s="236" t="s">
        <v>1100</v>
      </c>
      <c r="R599" s="223" t="s">
        <v>1101</v>
      </c>
      <c r="S599" s="196" t="s">
        <v>3</v>
      </c>
      <c r="T599" s="195">
        <v>2</v>
      </c>
      <c r="V599" s="230" t="str">
        <f t="shared" si="55"/>
        <v>OK</v>
      </c>
      <c r="W599" s="230" t="str">
        <f t="shared" si="56"/>
        <v>OK</v>
      </c>
      <c r="X599" s="230" t="str">
        <f t="shared" si="57"/>
        <v>OK</v>
      </c>
    </row>
    <row r="600" spans="2:24" ht="38.25" x14ac:dyDescent="0.2">
      <c r="B600" s="122" t="s">
        <v>1102</v>
      </c>
      <c r="C600" s="132" t="s">
        <v>1103</v>
      </c>
      <c r="D600" s="127" t="s">
        <v>8</v>
      </c>
      <c r="E600" s="90">
        <v>13</v>
      </c>
      <c r="F600" s="116">
        <v>20772</v>
      </c>
      <c r="G600" s="36">
        <f t="shared" si="54"/>
        <v>270036</v>
      </c>
      <c r="H600" s="124"/>
      <c r="I600" s="32"/>
      <c r="J600" s="33"/>
      <c r="M600" s="172">
        <v>19733</v>
      </c>
      <c r="N600" s="171">
        <f t="shared" si="59"/>
        <v>256529</v>
      </c>
      <c r="O600" s="240" t="str">
        <f t="shared" si="58"/>
        <v>OK</v>
      </c>
      <c r="P600" s="106"/>
      <c r="Q600" s="236" t="s">
        <v>1102</v>
      </c>
      <c r="R600" s="223" t="s">
        <v>1103</v>
      </c>
      <c r="S600" s="204" t="s">
        <v>8</v>
      </c>
      <c r="T600" s="195">
        <v>13</v>
      </c>
      <c r="V600" s="230" t="str">
        <f t="shared" si="55"/>
        <v>OK</v>
      </c>
      <c r="W600" s="230" t="str">
        <f t="shared" si="56"/>
        <v>OK</v>
      </c>
      <c r="X600" s="230" t="str">
        <f t="shared" si="57"/>
        <v>OK</v>
      </c>
    </row>
    <row r="601" spans="2:24" ht="51" x14ac:dyDescent="0.2">
      <c r="B601" s="122" t="s">
        <v>1104</v>
      </c>
      <c r="C601" s="132" t="s">
        <v>1105</v>
      </c>
      <c r="D601" s="127" t="s">
        <v>8</v>
      </c>
      <c r="E601" s="90">
        <v>17</v>
      </c>
      <c r="F601" s="116">
        <v>92768</v>
      </c>
      <c r="G601" s="36">
        <f t="shared" si="54"/>
        <v>1577056</v>
      </c>
      <c r="H601" s="124"/>
      <c r="I601" s="32"/>
      <c r="J601" s="33"/>
      <c r="M601" s="172">
        <v>88130</v>
      </c>
      <c r="N601" s="171">
        <f t="shared" si="59"/>
        <v>1498210</v>
      </c>
      <c r="O601" s="240" t="str">
        <f t="shared" si="58"/>
        <v>OK</v>
      </c>
      <c r="P601" s="106"/>
      <c r="Q601" s="236" t="s">
        <v>1104</v>
      </c>
      <c r="R601" s="223" t="s">
        <v>1105</v>
      </c>
      <c r="S601" s="204" t="s">
        <v>8</v>
      </c>
      <c r="T601" s="195">
        <v>17</v>
      </c>
      <c r="V601" s="230" t="str">
        <f t="shared" si="55"/>
        <v>OK</v>
      </c>
      <c r="W601" s="230" t="str">
        <f t="shared" si="56"/>
        <v>OK</v>
      </c>
      <c r="X601" s="230" t="str">
        <f t="shared" si="57"/>
        <v>OK</v>
      </c>
    </row>
    <row r="602" spans="2:24" ht="25.5" x14ac:dyDescent="0.2">
      <c r="B602" s="122" t="s">
        <v>1106</v>
      </c>
      <c r="C602" s="132" t="s">
        <v>1107</v>
      </c>
      <c r="D602" s="127" t="s">
        <v>26</v>
      </c>
      <c r="E602" s="90">
        <v>3</v>
      </c>
      <c r="F602" s="116">
        <v>28397</v>
      </c>
      <c r="G602" s="36">
        <f t="shared" si="54"/>
        <v>85191</v>
      </c>
      <c r="H602" s="124"/>
      <c r="I602" s="32"/>
      <c r="J602" s="33"/>
      <c r="M602" s="172">
        <v>26977</v>
      </c>
      <c r="N602" s="171">
        <f t="shared" si="59"/>
        <v>80931</v>
      </c>
      <c r="O602" s="240" t="str">
        <f t="shared" si="58"/>
        <v>OK</v>
      </c>
      <c r="P602" s="106"/>
      <c r="Q602" s="236" t="s">
        <v>1106</v>
      </c>
      <c r="R602" s="223" t="s">
        <v>1107</v>
      </c>
      <c r="S602" s="204" t="s">
        <v>26</v>
      </c>
      <c r="T602" s="195">
        <v>3</v>
      </c>
      <c r="V602" s="230" t="str">
        <f t="shared" si="55"/>
        <v>OK</v>
      </c>
      <c r="W602" s="230" t="str">
        <f t="shared" si="56"/>
        <v>OK</v>
      </c>
      <c r="X602" s="230" t="str">
        <f t="shared" si="57"/>
        <v>OK</v>
      </c>
    </row>
    <row r="603" spans="2:24" ht="25.5" x14ac:dyDescent="0.2">
      <c r="B603" s="122" t="s">
        <v>1108</v>
      </c>
      <c r="C603" s="132" t="s">
        <v>1109</v>
      </c>
      <c r="D603" s="37" t="s">
        <v>3</v>
      </c>
      <c r="E603" s="90">
        <v>132</v>
      </c>
      <c r="F603" s="116">
        <v>124676</v>
      </c>
      <c r="G603" s="36">
        <f t="shared" si="54"/>
        <v>16457232</v>
      </c>
      <c r="H603" s="124"/>
      <c r="I603" s="32"/>
      <c r="J603" s="33"/>
      <c r="M603" s="172">
        <v>118442</v>
      </c>
      <c r="N603" s="171">
        <f t="shared" si="59"/>
        <v>15634344</v>
      </c>
      <c r="O603" s="240" t="str">
        <f t="shared" si="58"/>
        <v>OK</v>
      </c>
      <c r="P603" s="106"/>
      <c r="Q603" s="236" t="s">
        <v>1108</v>
      </c>
      <c r="R603" s="223" t="s">
        <v>1109</v>
      </c>
      <c r="S603" s="196" t="s">
        <v>3</v>
      </c>
      <c r="T603" s="195">
        <v>132</v>
      </c>
      <c r="V603" s="230" t="str">
        <f t="shared" si="55"/>
        <v>OK</v>
      </c>
      <c r="W603" s="230" t="str">
        <f t="shared" si="56"/>
        <v>OK</v>
      </c>
      <c r="X603" s="230" t="str">
        <f t="shared" si="57"/>
        <v>OK</v>
      </c>
    </row>
    <row r="604" spans="2:24" ht="25.5" x14ac:dyDescent="0.2">
      <c r="B604" s="125" t="s">
        <v>1110</v>
      </c>
      <c r="C604" s="128" t="s">
        <v>1111</v>
      </c>
      <c r="D604" s="129"/>
      <c r="E604" s="90"/>
      <c r="F604" s="116"/>
      <c r="G604" s="36"/>
      <c r="H604" s="130">
        <f>SUM(G605:G617)</f>
        <v>452883093</v>
      </c>
      <c r="I604" s="32"/>
      <c r="J604" s="33"/>
      <c r="M604" s="172">
        <v>0</v>
      </c>
      <c r="N604" s="171">
        <f t="shared" si="59"/>
        <v>0</v>
      </c>
      <c r="O604" s="240" t="str">
        <f t="shared" si="58"/>
        <v>OK</v>
      </c>
      <c r="P604" s="106"/>
      <c r="Q604" s="237" t="s">
        <v>1110</v>
      </c>
      <c r="R604" s="224" t="s">
        <v>1111</v>
      </c>
      <c r="S604" s="204"/>
      <c r="T604" s="195"/>
      <c r="V604" s="230" t="str">
        <f t="shared" si="55"/>
        <v>OK</v>
      </c>
      <c r="W604" s="230" t="str">
        <f t="shared" si="56"/>
        <v>OK</v>
      </c>
      <c r="X604" s="230" t="str">
        <f t="shared" si="57"/>
        <v>OK</v>
      </c>
    </row>
    <row r="605" spans="2:24" ht="51" x14ac:dyDescent="0.2">
      <c r="B605" s="122" t="s">
        <v>1112</v>
      </c>
      <c r="C605" s="123" t="s">
        <v>1113</v>
      </c>
      <c r="D605" s="127" t="s">
        <v>1081</v>
      </c>
      <c r="E605" s="90">
        <v>1</v>
      </c>
      <c r="F605" s="131">
        <v>4042432</v>
      </c>
      <c r="G605" s="36">
        <f t="shared" si="54"/>
        <v>4042432</v>
      </c>
      <c r="H605" s="130"/>
      <c r="I605" s="32"/>
      <c r="J605" s="33"/>
      <c r="M605" s="172">
        <v>3840310</v>
      </c>
      <c r="N605" s="171">
        <f t="shared" si="59"/>
        <v>3840310</v>
      </c>
      <c r="O605" s="240" t="str">
        <f t="shared" si="58"/>
        <v>OK</v>
      </c>
      <c r="P605" s="106"/>
      <c r="Q605" s="236" t="s">
        <v>1112</v>
      </c>
      <c r="R605" s="223" t="s">
        <v>1113</v>
      </c>
      <c r="S605" s="204" t="s">
        <v>1081</v>
      </c>
      <c r="T605" s="195">
        <v>1</v>
      </c>
      <c r="V605" s="230" t="str">
        <f t="shared" si="55"/>
        <v>OK</v>
      </c>
      <c r="W605" s="230" t="str">
        <f t="shared" si="56"/>
        <v>OK</v>
      </c>
      <c r="X605" s="230" t="str">
        <f t="shared" si="57"/>
        <v>OK</v>
      </c>
    </row>
    <row r="606" spans="2:24" ht="25.5" x14ac:dyDescent="0.2">
      <c r="B606" s="122" t="s">
        <v>1114</v>
      </c>
      <c r="C606" s="123" t="s">
        <v>1115</v>
      </c>
      <c r="D606" s="127" t="s">
        <v>1081</v>
      </c>
      <c r="E606" s="90">
        <v>1</v>
      </c>
      <c r="F606" s="131">
        <v>50770874</v>
      </c>
      <c r="G606" s="36">
        <f t="shared" si="54"/>
        <v>50770874</v>
      </c>
      <c r="H606" s="124"/>
      <c r="I606" s="32"/>
      <c r="J606" s="33"/>
      <c r="M606" s="172">
        <v>48232330</v>
      </c>
      <c r="N606" s="171">
        <f t="shared" si="59"/>
        <v>48232330</v>
      </c>
      <c r="O606" s="240" t="str">
        <f t="shared" si="58"/>
        <v>OK</v>
      </c>
      <c r="P606" s="106"/>
      <c r="Q606" s="236" t="s">
        <v>1114</v>
      </c>
      <c r="R606" s="223" t="s">
        <v>1115</v>
      </c>
      <c r="S606" s="204" t="s">
        <v>1081</v>
      </c>
      <c r="T606" s="195">
        <v>1</v>
      </c>
      <c r="V606" s="230" t="str">
        <f t="shared" si="55"/>
        <v>OK</v>
      </c>
      <c r="W606" s="230" t="str">
        <f t="shared" si="56"/>
        <v>OK</v>
      </c>
      <c r="X606" s="230" t="str">
        <f t="shared" si="57"/>
        <v>OK</v>
      </c>
    </row>
    <row r="607" spans="2:24" x14ac:dyDescent="0.2">
      <c r="B607" s="122" t="s">
        <v>1116</v>
      </c>
      <c r="C607" s="123" t="s">
        <v>1117</v>
      </c>
      <c r="D607" s="127" t="s">
        <v>1081</v>
      </c>
      <c r="E607" s="90">
        <v>1</v>
      </c>
      <c r="F607" s="131">
        <v>6793118</v>
      </c>
      <c r="G607" s="36">
        <f t="shared" si="54"/>
        <v>6793118</v>
      </c>
      <c r="H607" s="124"/>
      <c r="I607" s="32"/>
      <c r="J607" s="33"/>
      <c r="M607" s="172">
        <v>6453462</v>
      </c>
      <c r="N607" s="171">
        <f t="shared" si="59"/>
        <v>6453462</v>
      </c>
      <c r="O607" s="240" t="str">
        <f t="shared" si="58"/>
        <v>OK</v>
      </c>
      <c r="P607" s="106"/>
      <c r="Q607" s="236" t="s">
        <v>1116</v>
      </c>
      <c r="R607" s="223" t="s">
        <v>1117</v>
      </c>
      <c r="S607" s="204" t="s">
        <v>1081</v>
      </c>
      <c r="T607" s="195">
        <v>1</v>
      </c>
      <c r="V607" s="230" t="str">
        <f t="shared" si="55"/>
        <v>OK</v>
      </c>
      <c r="W607" s="230" t="str">
        <f t="shared" si="56"/>
        <v>OK</v>
      </c>
      <c r="X607" s="230" t="str">
        <f t="shared" si="57"/>
        <v>OK</v>
      </c>
    </row>
    <row r="608" spans="2:24" x14ac:dyDescent="0.2">
      <c r="B608" s="122" t="s">
        <v>1118</v>
      </c>
      <c r="C608" s="123" t="s">
        <v>1119</v>
      </c>
      <c r="D608" s="127" t="s">
        <v>1081</v>
      </c>
      <c r="E608" s="90">
        <v>1</v>
      </c>
      <c r="F608" s="131">
        <v>26275899</v>
      </c>
      <c r="G608" s="36">
        <f t="shared" si="54"/>
        <v>26275899</v>
      </c>
      <c r="H608" s="124"/>
      <c r="I608" s="32"/>
      <c r="J608" s="33"/>
      <c r="M608" s="172">
        <v>24962104</v>
      </c>
      <c r="N608" s="171">
        <f t="shared" si="59"/>
        <v>24962104</v>
      </c>
      <c r="O608" s="240" t="str">
        <f t="shared" si="58"/>
        <v>OK</v>
      </c>
      <c r="P608" s="106"/>
      <c r="Q608" s="236" t="s">
        <v>1118</v>
      </c>
      <c r="R608" s="223" t="s">
        <v>1119</v>
      </c>
      <c r="S608" s="204" t="s">
        <v>1081</v>
      </c>
      <c r="T608" s="195">
        <v>1</v>
      </c>
      <c r="V608" s="230" t="str">
        <f t="shared" si="55"/>
        <v>OK</v>
      </c>
      <c r="W608" s="230" t="str">
        <f t="shared" si="56"/>
        <v>OK</v>
      </c>
      <c r="X608" s="230" t="str">
        <f t="shared" si="57"/>
        <v>OK</v>
      </c>
    </row>
    <row r="609" spans="2:24" x14ac:dyDescent="0.2">
      <c r="B609" s="122" t="s">
        <v>1120</v>
      </c>
      <c r="C609" s="123" t="s">
        <v>1121</v>
      </c>
      <c r="D609" s="127" t="s">
        <v>1081</v>
      </c>
      <c r="E609" s="90">
        <v>1</v>
      </c>
      <c r="F609" s="131">
        <v>21040159</v>
      </c>
      <c r="G609" s="36">
        <f t="shared" si="54"/>
        <v>21040159</v>
      </c>
      <c r="H609" s="124"/>
      <c r="I609" s="32"/>
      <c r="J609" s="33"/>
      <c r="M609" s="172">
        <v>19988151</v>
      </c>
      <c r="N609" s="171">
        <f t="shared" si="59"/>
        <v>19988151</v>
      </c>
      <c r="O609" s="240" t="str">
        <f t="shared" si="58"/>
        <v>OK</v>
      </c>
      <c r="P609" s="106"/>
      <c r="Q609" s="236" t="s">
        <v>1120</v>
      </c>
      <c r="R609" s="223" t="s">
        <v>1121</v>
      </c>
      <c r="S609" s="204" t="s">
        <v>1081</v>
      </c>
      <c r="T609" s="195">
        <v>1</v>
      </c>
      <c r="V609" s="230" t="str">
        <f t="shared" si="55"/>
        <v>OK</v>
      </c>
      <c r="W609" s="230" t="str">
        <f t="shared" si="56"/>
        <v>OK</v>
      </c>
      <c r="X609" s="230" t="str">
        <f t="shared" si="57"/>
        <v>OK</v>
      </c>
    </row>
    <row r="610" spans="2:24" ht="76.5" x14ac:dyDescent="0.2">
      <c r="B610" s="122" t="s">
        <v>1122</v>
      </c>
      <c r="C610" s="123" t="s">
        <v>1123</v>
      </c>
      <c r="D610" s="37" t="s">
        <v>3</v>
      </c>
      <c r="E610" s="90">
        <v>1</v>
      </c>
      <c r="F610" s="131">
        <v>208717803</v>
      </c>
      <c r="G610" s="36">
        <f t="shared" si="54"/>
        <v>208717803</v>
      </c>
      <c r="H610" s="124"/>
      <c r="I610" s="32"/>
      <c r="J610" s="33"/>
      <c r="M610" s="172">
        <v>198281913</v>
      </c>
      <c r="N610" s="171">
        <f t="shared" si="59"/>
        <v>198281913</v>
      </c>
      <c r="O610" s="240" t="str">
        <f t="shared" si="58"/>
        <v>OK</v>
      </c>
      <c r="P610" s="106"/>
      <c r="Q610" s="236" t="s">
        <v>1122</v>
      </c>
      <c r="R610" s="223" t="s">
        <v>1123</v>
      </c>
      <c r="S610" s="196" t="s">
        <v>3</v>
      </c>
      <c r="T610" s="195">
        <v>1</v>
      </c>
      <c r="V610" s="230" t="str">
        <f t="shared" si="55"/>
        <v>OK</v>
      </c>
      <c r="W610" s="230" t="str">
        <f t="shared" si="56"/>
        <v>OK</v>
      </c>
      <c r="X610" s="230" t="str">
        <f t="shared" si="57"/>
        <v>OK</v>
      </c>
    </row>
    <row r="611" spans="2:24" ht="25.5" x14ac:dyDescent="0.2">
      <c r="B611" s="122" t="s">
        <v>1124</v>
      </c>
      <c r="C611" s="123" t="s">
        <v>1125</v>
      </c>
      <c r="D611" s="37" t="s">
        <v>3</v>
      </c>
      <c r="E611" s="90">
        <v>1</v>
      </c>
      <c r="F611" s="131">
        <v>46082959</v>
      </c>
      <c r="G611" s="36">
        <f t="shared" si="54"/>
        <v>46082959</v>
      </c>
      <c r="H611" s="124"/>
      <c r="I611" s="32"/>
      <c r="J611" s="33"/>
      <c r="M611" s="172">
        <v>43778811</v>
      </c>
      <c r="N611" s="171">
        <f t="shared" si="59"/>
        <v>43778811</v>
      </c>
      <c r="O611" s="240" t="str">
        <f t="shared" si="58"/>
        <v>OK</v>
      </c>
      <c r="P611" s="106"/>
      <c r="Q611" s="236" t="s">
        <v>1124</v>
      </c>
      <c r="R611" s="223" t="s">
        <v>1125</v>
      </c>
      <c r="S611" s="196" t="s">
        <v>3</v>
      </c>
      <c r="T611" s="195">
        <v>1</v>
      </c>
      <c r="V611" s="230" t="str">
        <f t="shared" si="55"/>
        <v>OK</v>
      </c>
      <c r="W611" s="230" t="str">
        <f t="shared" si="56"/>
        <v>OK</v>
      </c>
      <c r="X611" s="230" t="str">
        <f t="shared" si="57"/>
        <v>OK</v>
      </c>
    </row>
    <row r="612" spans="2:24" ht="25.5" x14ac:dyDescent="0.2">
      <c r="B612" s="122" t="s">
        <v>1126</v>
      </c>
      <c r="C612" s="123" t="s">
        <v>1127</v>
      </c>
      <c r="D612" s="37" t="s">
        <v>3</v>
      </c>
      <c r="E612" s="90">
        <v>1</v>
      </c>
      <c r="F612" s="131">
        <v>35180082</v>
      </c>
      <c r="G612" s="36">
        <f t="shared" si="54"/>
        <v>35180082</v>
      </c>
      <c r="H612" s="124"/>
      <c r="I612" s="32"/>
      <c r="J612" s="33"/>
      <c r="M612" s="172">
        <v>33421078</v>
      </c>
      <c r="N612" s="171">
        <f t="shared" si="59"/>
        <v>33421078</v>
      </c>
      <c r="O612" s="240" t="str">
        <f t="shared" si="58"/>
        <v>OK</v>
      </c>
      <c r="P612" s="106"/>
      <c r="Q612" s="236" t="s">
        <v>1126</v>
      </c>
      <c r="R612" s="223" t="s">
        <v>1127</v>
      </c>
      <c r="S612" s="196" t="s">
        <v>3</v>
      </c>
      <c r="T612" s="195">
        <v>1</v>
      </c>
      <c r="V612" s="230" t="str">
        <f t="shared" si="55"/>
        <v>OK</v>
      </c>
      <c r="W612" s="230" t="str">
        <f t="shared" si="56"/>
        <v>OK</v>
      </c>
      <c r="X612" s="230" t="str">
        <f t="shared" si="57"/>
        <v>OK</v>
      </c>
    </row>
    <row r="613" spans="2:24" ht="89.25" x14ac:dyDescent="0.2">
      <c r="B613" s="122" t="s">
        <v>1128</v>
      </c>
      <c r="C613" s="123" t="s">
        <v>1129</v>
      </c>
      <c r="D613" s="37" t="s">
        <v>3</v>
      </c>
      <c r="E613" s="90">
        <v>1</v>
      </c>
      <c r="F613" s="131">
        <v>2656249</v>
      </c>
      <c r="G613" s="36">
        <f t="shared" si="54"/>
        <v>2656249</v>
      </c>
      <c r="H613" s="124"/>
      <c r="I613" s="32"/>
      <c r="J613" s="33"/>
      <c r="M613" s="172">
        <v>2523437</v>
      </c>
      <c r="N613" s="171">
        <f t="shared" si="59"/>
        <v>2523437</v>
      </c>
      <c r="O613" s="240" t="str">
        <f t="shared" si="58"/>
        <v>OK</v>
      </c>
      <c r="P613" s="106"/>
      <c r="Q613" s="236" t="s">
        <v>1128</v>
      </c>
      <c r="R613" s="223" t="s">
        <v>1129</v>
      </c>
      <c r="S613" s="196" t="s">
        <v>3</v>
      </c>
      <c r="T613" s="195">
        <v>1</v>
      </c>
      <c r="V613" s="230" t="str">
        <f t="shared" si="55"/>
        <v>OK</v>
      </c>
      <c r="W613" s="230" t="str">
        <f t="shared" si="56"/>
        <v>OK</v>
      </c>
      <c r="X613" s="230" t="str">
        <f t="shared" si="57"/>
        <v>OK</v>
      </c>
    </row>
    <row r="614" spans="2:24" ht="25.5" x14ac:dyDescent="0.2">
      <c r="B614" s="122" t="s">
        <v>1130</v>
      </c>
      <c r="C614" s="123" t="s">
        <v>1131</v>
      </c>
      <c r="D614" s="37" t="s">
        <v>3</v>
      </c>
      <c r="E614" s="90">
        <v>1</v>
      </c>
      <c r="F614" s="131">
        <v>20642731</v>
      </c>
      <c r="G614" s="36">
        <f t="shared" si="54"/>
        <v>20642731</v>
      </c>
      <c r="H614" s="124"/>
      <c r="I614" s="32"/>
      <c r="J614" s="33"/>
      <c r="M614" s="172">
        <v>19610594</v>
      </c>
      <c r="N614" s="171">
        <f t="shared" si="59"/>
        <v>19610594</v>
      </c>
      <c r="O614" s="240" t="str">
        <f t="shared" si="58"/>
        <v>OK</v>
      </c>
      <c r="P614" s="106"/>
      <c r="Q614" s="236" t="s">
        <v>1130</v>
      </c>
      <c r="R614" s="223" t="s">
        <v>1131</v>
      </c>
      <c r="S614" s="196" t="s">
        <v>3</v>
      </c>
      <c r="T614" s="195">
        <v>1</v>
      </c>
      <c r="V614" s="230" t="str">
        <f t="shared" si="55"/>
        <v>OK</v>
      </c>
      <c r="W614" s="230" t="str">
        <f t="shared" si="56"/>
        <v>OK</v>
      </c>
      <c r="X614" s="230" t="str">
        <f t="shared" si="57"/>
        <v>OK</v>
      </c>
    </row>
    <row r="615" spans="2:24" ht="89.25" x14ac:dyDescent="0.2">
      <c r="B615" s="122" t="s">
        <v>1132</v>
      </c>
      <c r="C615" s="123" t="s">
        <v>1133</v>
      </c>
      <c r="D615" s="37" t="s">
        <v>3</v>
      </c>
      <c r="E615" s="90">
        <v>1</v>
      </c>
      <c r="F615" s="131">
        <v>8266064</v>
      </c>
      <c r="G615" s="36">
        <f t="shared" si="54"/>
        <v>8266064</v>
      </c>
      <c r="H615" s="124"/>
      <c r="I615" s="32"/>
      <c r="J615" s="33"/>
      <c r="M615" s="172">
        <v>7852761</v>
      </c>
      <c r="N615" s="171">
        <f t="shared" si="59"/>
        <v>7852761</v>
      </c>
      <c r="O615" s="240" t="str">
        <f t="shared" si="58"/>
        <v>OK</v>
      </c>
      <c r="P615" s="106"/>
      <c r="Q615" s="236" t="s">
        <v>1132</v>
      </c>
      <c r="R615" s="223" t="s">
        <v>1133</v>
      </c>
      <c r="S615" s="196" t="s">
        <v>3</v>
      </c>
      <c r="T615" s="195">
        <v>1</v>
      </c>
      <c r="V615" s="230" t="str">
        <f t="shared" si="55"/>
        <v>OK</v>
      </c>
      <c r="W615" s="230" t="str">
        <f t="shared" si="56"/>
        <v>OK</v>
      </c>
      <c r="X615" s="230" t="str">
        <f t="shared" si="57"/>
        <v>OK</v>
      </c>
    </row>
    <row r="616" spans="2:24" ht="25.5" x14ac:dyDescent="0.2">
      <c r="B616" s="122" t="s">
        <v>1134</v>
      </c>
      <c r="C616" s="123" t="s">
        <v>1135</v>
      </c>
      <c r="D616" s="37" t="s">
        <v>3</v>
      </c>
      <c r="E616" s="90">
        <v>1</v>
      </c>
      <c r="F616" s="131">
        <v>12349342</v>
      </c>
      <c r="G616" s="36">
        <f t="shared" si="54"/>
        <v>12349342</v>
      </c>
      <c r="H616" s="124"/>
      <c r="I616" s="32"/>
      <c r="J616" s="33"/>
      <c r="M616" s="172">
        <v>11731875</v>
      </c>
      <c r="N616" s="171">
        <f t="shared" si="59"/>
        <v>11731875</v>
      </c>
      <c r="O616" s="240" t="str">
        <f t="shared" si="58"/>
        <v>OK</v>
      </c>
      <c r="P616" s="106"/>
      <c r="Q616" s="236" t="s">
        <v>1134</v>
      </c>
      <c r="R616" s="223" t="s">
        <v>1135</v>
      </c>
      <c r="S616" s="196" t="s">
        <v>3</v>
      </c>
      <c r="T616" s="195">
        <v>1</v>
      </c>
      <c r="V616" s="230" t="str">
        <f t="shared" si="55"/>
        <v>OK</v>
      </c>
      <c r="W616" s="230" t="str">
        <f t="shared" si="56"/>
        <v>OK</v>
      </c>
      <c r="X616" s="230" t="str">
        <f t="shared" si="57"/>
        <v>OK</v>
      </c>
    </row>
    <row r="617" spans="2:24" ht="25.5" x14ac:dyDescent="0.2">
      <c r="B617" s="122" t="s">
        <v>1136</v>
      </c>
      <c r="C617" s="123" t="s">
        <v>1137</v>
      </c>
      <c r="D617" s="37" t="s">
        <v>3</v>
      </c>
      <c r="E617" s="90">
        <v>1</v>
      </c>
      <c r="F617" s="131">
        <v>10065381</v>
      </c>
      <c r="G617" s="36">
        <f t="shared" si="54"/>
        <v>10065381</v>
      </c>
      <c r="H617" s="124"/>
      <c r="I617" s="32"/>
      <c r="J617" s="33"/>
      <c r="M617" s="172">
        <v>9562112</v>
      </c>
      <c r="N617" s="171">
        <f t="shared" si="59"/>
        <v>9562112</v>
      </c>
      <c r="O617" s="240" t="str">
        <f t="shared" si="58"/>
        <v>OK</v>
      </c>
      <c r="P617" s="106"/>
      <c r="Q617" s="236" t="s">
        <v>1136</v>
      </c>
      <c r="R617" s="223" t="s">
        <v>1137</v>
      </c>
      <c r="S617" s="196" t="s">
        <v>3</v>
      </c>
      <c r="T617" s="195">
        <v>1</v>
      </c>
      <c r="V617" s="230" t="str">
        <f t="shared" si="55"/>
        <v>OK</v>
      </c>
      <c r="W617" s="230" t="str">
        <f t="shared" si="56"/>
        <v>OK</v>
      </c>
      <c r="X617" s="230" t="str">
        <f t="shared" si="57"/>
        <v>OK</v>
      </c>
    </row>
    <row r="618" spans="2:24" x14ac:dyDescent="0.2">
      <c r="B618" s="125" t="s">
        <v>1138</v>
      </c>
      <c r="C618" s="128" t="s">
        <v>1533</v>
      </c>
      <c r="D618" s="129"/>
      <c r="E618" s="90"/>
      <c r="F618" s="116"/>
      <c r="G618" s="36"/>
      <c r="H618" s="130">
        <f>SUM(G619:G622)</f>
        <v>21300569</v>
      </c>
      <c r="I618" s="32"/>
      <c r="J618" s="33"/>
      <c r="M618" s="172">
        <v>0</v>
      </c>
      <c r="N618" s="171">
        <f t="shared" si="59"/>
        <v>0</v>
      </c>
      <c r="O618" s="240" t="str">
        <f t="shared" si="58"/>
        <v>OK</v>
      </c>
      <c r="P618" s="106"/>
      <c r="Q618" s="237" t="s">
        <v>1138</v>
      </c>
      <c r="R618" s="224" t="s">
        <v>1533</v>
      </c>
      <c r="S618" s="204"/>
      <c r="T618" s="195"/>
      <c r="V618" s="230" t="str">
        <f t="shared" si="55"/>
        <v>OK</v>
      </c>
      <c r="W618" s="230" t="str">
        <f t="shared" si="56"/>
        <v>OK</v>
      </c>
      <c r="X618" s="230" t="str">
        <f t="shared" si="57"/>
        <v>OK</v>
      </c>
    </row>
    <row r="619" spans="2:24" x14ac:dyDescent="0.2">
      <c r="B619" s="122" t="s">
        <v>1139</v>
      </c>
      <c r="C619" s="123" t="s">
        <v>1140</v>
      </c>
      <c r="D619" s="127" t="s">
        <v>1081</v>
      </c>
      <c r="E619" s="90">
        <v>1</v>
      </c>
      <c r="F619" s="131">
        <v>1254969</v>
      </c>
      <c r="G619" s="36">
        <f t="shared" si="54"/>
        <v>1254969</v>
      </c>
      <c r="H619" s="130"/>
      <c r="I619" s="32"/>
      <c r="J619" s="33"/>
      <c r="M619" s="172">
        <v>1192221</v>
      </c>
      <c r="N619" s="171">
        <f t="shared" si="59"/>
        <v>1192221</v>
      </c>
      <c r="O619" s="240" t="str">
        <f t="shared" si="58"/>
        <v>OK</v>
      </c>
      <c r="P619" s="106"/>
      <c r="Q619" s="236" t="s">
        <v>1139</v>
      </c>
      <c r="R619" s="223" t="s">
        <v>1140</v>
      </c>
      <c r="S619" s="204" t="s">
        <v>1081</v>
      </c>
      <c r="T619" s="195">
        <v>1</v>
      </c>
      <c r="V619" s="230" t="str">
        <f t="shared" si="55"/>
        <v>OK</v>
      </c>
      <c r="W619" s="230" t="str">
        <f t="shared" si="56"/>
        <v>OK</v>
      </c>
      <c r="X619" s="230" t="str">
        <f t="shared" si="57"/>
        <v>OK</v>
      </c>
    </row>
    <row r="620" spans="2:24" x14ac:dyDescent="0.2">
      <c r="B620" s="122" t="s">
        <v>1141</v>
      </c>
      <c r="C620" s="123" t="s">
        <v>1142</v>
      </c>
      <c r="D620" s="127" t="s">
        <v>1081</v>
      </c>
      <c r="E620" s="90">
        <v>1</v>
      </c>
      <c r="F620" s="131">
        <v>899116</v>
      </c>
      <c r="G620" s="36">
        <f t="shared" si="54"/>
        <v>899116</v>
      </c>
      <c r="H620" s="130"/>
      <c r="I620" s="32"/>
      <c r="J620" s="33"/>
      <c r="M620" s="172">
        <v>854160</v>
      </c>
      <c r="N620" s="171">
        <f t="shared" si="59"/>
        <v>854160</v>
      </c>
      <c r="O620" s="240" t="str">
        <f t="shared" si="58"/>
        <v>OK</v>
      </c>
      <c r="P620" s="106"/>
      <c r="Q620" s="236" t="s">
        <v>1141</v>
      </c>
      <c r="R620" s="223" t="s">
        <v>1142</v>
      </c>
      <c r="S620" s="204" t="s">
        <v>1081</v>
      </c>
      <c r="T620" s="195">
        <v>1</v>
      </c>
      <c r="V620" s="230" t="str">
        <f t="shared" si="55"/>
        <v>OK</v>
      </c>
      <c r="W620" s="230" t="str">
        <f t="shared" si="56"/>
        <v>OK</v>
      </c>
      <c r="X620" s="230" t="str">
        <f t="shared" si="57"/>
        <v>OK</v>
      </c>
    </row>
    <row r="621" spans="2:24" x14ac:dyDescent="0.2">
      <c r="B621" s="122" t="s">
        <v>1143</v>
      </c>
      <c r="C621" s="123" t="s">
        <v>1144</v>
      </c>
      <c r="D621" s="127" t="s">
        <v>1081</v>
      </c>
      <c r="E621" s="90">
        <v>1</v>
      </c>
      <c r="F621" s="131">
        <v>5837056</v>
      </c>
      <c r="G621" s="36">
        <f t="shared" si="54"/>
        <v>5837056</v>
      </c>
      <c r="H621" s="130"/>
      <c r="I621" s="32"/>
      <c r="J621" s="33"/>
      <c r="M621" s="172">
        <v>5545203</v>
      </c>
      <c r="N621" s="171">
        <f t="shared" si="59"/>
        <v>5545203</v>
      </c>
      <c r="O621" s="240" t="str">
        <f t="shared" si="58"/>
        <v>OK</v>
      </c>
      <c r="P621" s="106"/>
      <c r="Q621" s="236" t="s">
        <v>1143</v>
      </c>
      <c r="R621" s="223" t="s">
        <v>1144</v>
      </c>
      <c r="S621" s="204" t="s">
        <v>1081</v>
      </c>
      <c r="T621" s="195">
        <v>1</v>
      </c>
      <c r="V621" s="230" t="str">
        <f t="shared" si="55"/>
        <v>OK</v>
      </c>
      <c r="W621" s="230" t="str">
        <f t="shared" si="56"/>
        <v>OK</v>
      </c>
      <c r="X621" s="230" t="str">
        <f t="shared" si="57"/>
        <v>OK</v>
      </c>
    </row>
    <row r="622" spans="2:24" x14ac:dyDescent="0.2">
      <c r="B622" s="122" t="s">
        <v>1145</v>
      </c>
      <c r="C622" s="123" t="s">
        <v>1146</v>
      </c>
      <c r="D622" s="127" t="s">
        <v>3</v>
      </c>
      <c r="E622" s="90">
        <v>11</v>
      </c>
      <c r="F622" s="131">
        <v>1209948</v>
      </c>
      <c r="G622" s="36">
        <f t="shared" si="54"/>
        <v>13309428</v>
      </c>
      <c r="H622" s="130"/>
      <c r="I622" s="32"/>
      <c r="J622" s="33"/>
      <c r="M622" s="172">
        <v>1149451</v>
      </c>
      <c r="N622" s="171">
        <f t="shared" si="59"/>
        <v>12643961</v>
      </c>
      <c r="O622" s="240" t="str">
        <f t="shared" si="58"/>
        <v>OK</v>
      </c>
      <c r="P622" s="106"/>
      <c r="Q622" s="236" t="s">
        <v>1145</v>
      </c>
      <c r="R622" s="223" t="s">
        <v>1146</v>
      </c>
      <c r="S622" s="204" t="s">
        <v>3</v>
      </c>
      <c r="T622" s="195">
        <v>11</v>
      </c>
      <c r="V622" s="230" t="str">
        <f t="shared" si="55"/>
        <v>OK</v>
      </c>
      <c r="W622" s="230" t="str">
        <f t="shared" si="56"/>
        <v>OK</v>
      </c>
      <c r="X622" s="230" t="str">
        <f t="shared" si="57"/>
        <v>OK</v>
      </c>
    </row>
    <row r="623" spans="2:24" x14ac:dyDescent="0.2">
      <c r="B623" s="40">
        <v>9</v>
      </c>
      <c r="C623" s="47" t="s">
        <v>1147</v>
      </c>
      <c r="D623" s="48"/>
      <c r="E623" s="93"/>
      <c r="F623" s="48"/>
      <c r="G623" s="48"/>
      <c r="H623" s="43"/>
      <c r="I623" s="44">
        <f>SUM(H624:H628)</f>
        <v>598694334</v>
      </c>
      <c r="J623" s="26"/>
      <c r="K623" s="7">
        <f>+I623/$I$838</f>
        <v>2.2718463112837529E-2</v>
      </c>
      <c r="M623" s="172">
        <v>0</v>
      </c>
      <c r="N623" s="171">
        <f t="shared" si="59"/>
        <v>0</v>
      </c>
      <c r="O623" s="240" t="str">
        <f t="shared" si="58"/>
        <v>OK</v>
      </c>
      <c r="P623" s="106"/>
      <c r="Q623" s="231">
        <v>9</v>
      </c>
      <c r="R623" s="205" t="s">
        <v>1147</v>
      </c>
      <c r="S623" s="206"/>
      <c r="T623" s="207"/>
      <c r="V623" s="230" t="str">
        <f t="shared" si="55"/>
        <v>OK</v>
      </c>
      <c r="W623" s="230" t="str">
        <f t="shared" si="56"/>
        <v>OK</v>
      </c>
      <c r="X623" s="230" t="str">
        <f t="shared" si="57"/>
        <v>OK</v>
      </c>
    </row>
    <row r="624" spans="2:24" x14ac:dyDescent="0.2">
      <c r="B624" s="27" t="s">
        <v>1148</v>
      </c>
      <c r="C624" s="28" t="s">
        <v>1149</v>
      </c>
      <c r="D624" s="29"/>
      <c r="E624" s="90"/>
      <c r="F624" s="36"/>
      <c r="G624" s="36"/>
      <c r="H624" s="30">
        <f>+SUM(G625:G628)</f>
        <v>598694334</v>
      </c>
      <c r="I624" s="32"/>
      <c r="J624" s="33"/>
      <c r="M624" s="172">
        <v>0</v>
      </c>
      <c r="N624" s="171">
        <f t="shared" si="59"/>
        <v>0</v>
      </c>
      <c r="O624" s="240" t="str">
        <f t="shared" si="58"/>
        <v>OK</v>
      </c>
      <c r="P624" s="106"/>
      <c r="Q624" s="220" t="s">
        <v>1148</v>
      </c>
      <c r="R624" s="191" t="s">
        <v>1149</v>
      </c>
      <c r="S624" s="192"/>
      <c r="T624" s="195"/>
      <c r="V624" s="230" t="str">
        <f t="shared" si="55"/>
        <v>OK</v>
      </c>
      <c r="W624" s="230" t="str">
        <f t="shared" si="56"/>
        <v>OK</v>
      </c>
      <c r="X624" s="230" t="str">
        <f t="shared" si="57"/>
        <v>OK</v>
      </c>
    </row>
    <row r="625" spans="2:24" x14ac:dyDescent="0.2">
      <c r="B625" s="34" t="s">
        <v>1150</v>
      </c>
      <c r="C625" s="35" t="s">
        <v>1151</v>
      </c>
      <c r="D625" s="37" t="s">
        <v>8</v>
      </c>
      <c r="E625" s="90">
        <v>1161.47</v>
      </c>
      <c r="F625" s="36">
        <v>8294</v>
      </c>
      <c r="G625" s="36">
        <f t="shared" si="54"/>
        <v>9633232</v>
      </c>
      <c r="H625" s="36"/>
      <c r="I625" s="32"/>
      <c r="J625" s="33"/>
      <c r="M625" s="172">
        <v>7879</v>
      </c>
      <c r="N625" s="171">
        <f t="shared" si="59"/>
        <v>9151222</v>
      </c>
      <c r="O625" s="240" t="str">
        <f t="shared" si="58"/>
        <v>OK</v>
      </c>
      <c r="P625" s="106"/>
      <c r="Q625" s="232" t="s">
        <v>1150</v>
      </c>
      <c r="R625" s="194" t="s">
        <v>1151</v>
      </c>
      <c r="S625" s="196" t="s">
        <v>8</v>
      </c>
      <c r="T625" s="195">
        <v>1161.47</v>
      </c>
      <c r="V625" s="230" t="str">
        <f t="shared" si="55"/>
        <v>OK</v>
      </c>
      <c r="W625" s="230" t="str">
        <f t="shared" si="56"/>
        <v>OK</v>
      </c>
      <c r="X625" s="230" t="str">
        <f t="shared" si="57"/>
        <v>OK</v>
      </c>
    </row>
    <row r="626" spans="2:24" x14ac:dyDescent="0.2">
      <c r="B626" s="34" t="s">
        <v>1152</v>
      </c>
      <c r="C626" s="35" t="s">
        <v>1153</v>
      </c>
      <c r="D626" s="37" t="s">
        <v>7</v>
      </c>
      <c r="E626" s="90">
        <v>21194.55</v>
      </c>
      <c r="F626" s="36">
        <v>26182</v>
      </c>
      <c r="G626" s="36">
        <f t="shared" si="54"/>
        <v>554915708</v>
      </c>
      <c r="H626" s="36"/>
      <c r="I626" s="32"/>
      <c r="J626" s="33"/>
      <c r="M626" s="172">
        <v>24873</v>
      </c>
      <c r="N626" s="171">
        <f t="shared" si="59"/>
        <v>527172042</v>
      </c>
      <c r="O626" s="240" t="str">
        <f t="shared" si="58"/>
        <v>OK</v>
      </c>
      <c r="P626" s="106"/>
      <c r="Q626" s="232" t="s">
        <v>1152</v>
      </c>
      <c r="R626" s="194" t="s">
        <v>1153</v>
      </c>
      <c r="S626" s="196" t="s">
        <v>7</v>
      </c>
      <c r="T626" s="195">
        <v>21194.55</v>
      </c>
      <c r="V626" s="230" t="str">
        <f t="shared" si="55"/>
        <v>OK</v>
      </c>
      <c r="W626" s="230" t="str">
        <f t="shared" si="56"/>
        <v>OK</v>
      </c>
      <c r="X626" s="230" t="str">
        <f t="shared" si="57"/>
        <v>OK</v>
      </c>
    </row>
    <row r="627" spans="2:24" x14ac:dyDescent="0.2">
      <c r="B627" s="34" t="s">
        <v>1154</v>
      </c>
      <c r="C627" s="35" t="s">
        <v>1155</v>
      </c>
      <c r="D627" s="37" t="s">
        <v>7</v>
      </c>
      <c r="E627" s="90">
        <v>1161.47</v>
      </c>
      <c r="F627" s="36">
        <v>21200</v>
      </c>
      <c r="G627" s="36">
        <f t="shared" si="54"/>
        <v>24623164</v>
      </c>
      <c r="H627" s="36"/>
      <c r="I627" s="32"/>
      <c r="J627" s="33"/>
      <c r="M627" s="172">
        <v>20140</v>
      </c>
      <c r="N627" s="171">
        <f t="shared" si="59"/>
        <v>23392006</v>
      </c>
      <c r="O627" s="240" t="str">
        <f t="shared" si="58"/>
        <v>OK</v>
      </c>
      <c r="P627" s="106"/>
      <c r="Q627" s="232" t="s">
        <v>1154</v>
      </c>
      <c r="R627" s="194" t="s">
        <v>1155</v>
      </c>
      <c r="S627" s="196" t="s">
        <v>7</v>
      </c>
      <c r="T627" s="195">
        <v>1161.47</v>
      </c>
      <c r="V627" s="230" t="str">
        <f t="shared" si="55"/>
        <v>OK</v>
      </c>
      <c r="W627" s="230" t="str">
        <f t="shared" si="56"/>
        <v>OK</v>
      </c>
      <c r="X627" s="230" t="str">
        <f t="shared" si="57"/>
        <v>OK</v>
      </c>
    </row>
    <row r="628" spans="2:24" x14ac:dyDescent="0.2">
      <c r="B628" s="34" t="s">
        <v>1156</v>
      </c>
      <c r="C628" s="35" t="s">
        <v>1157</v>
      </c>
      <c r="D628" s="37" t="s">
        <v>7</v>
      </c>
      <c r="E628" s="90">
        <v>580.73</v>
      </c>
      <c r="F628" s="36">
        <v>16397</v>
      </c>
      <c r="G628" s="36">
        <f t="shared" si="54"/>
        <v>9522230</v>
      </c>
      <c r="H628" s="36"/>
      <c r="I628" s="32"/>
      <c r="J628" s="33"/>
      <c r="M628" s="172">
        <v>15577</v>
      </c>
      <c r="N628" s="171">
        <f t="shared" si="59"/>
        <v>9046031</v>
      </c>
      <c r="O628" s="240" t="str">
        <f t="shared" si="58"/>
        <v>OK</v>
      </c>
      <c r="P628" s="106"/>
      <c r="Q628" s="232" t="s">
        <v>1156</v>
      </c>
      <c r="R628" s="194" t="s">
        <v>1157</v>
      </c>
      <c r="S628" s="196" t="s">
        <v>7</v>
      </c>
      <c r="T628" s="195">
        <v>580.73</v>
      </c>
      <c r="V628" s="230" t="str">
        <f t="shared" si="55"/>
        <v>OK</v>
      </c>
      <c r="W628" s="230" t="str">
        <f t="shared" si="56"/>
        <v>OK</v>
      </c>
      <c r="X628" s="230" t="str">
        <f t="shared" si="57"/>
        <v>OK</v>
      </c>
    </row>
    <row r="629" spans="2:24" x14ac:dyDescent="0.2">
      <c r="B629" s="40">
        <v>10</v>
      </c>
      <c r="C629" s="47" t="s">
        <v>1158</v>
      </c>
      <c r="D629" s="48"/>
      <c r="E629" s="93"/>
      <c r="F629" s="48"/>
      <c r="G629" s="48"/>
      <c r="H629" s="43"/>
      <c r="I629" s="44">
        <f>SUM(H630:H651)</f>
        <v>1709965526</v>
      </c>
      <c r="J629" s="26"/>
      <c r="K629" s="7">
        <f>+I629/$I$838</f>
        <v>6.488751691886703E-2</v>
      </c>
      <c r="M629" s="172">
        <v>0</v>
      </c>
      <c r="N629" s="171">
        <f t="shared" si="59"/>
        <v>0</v>
      </c>
      <c r="O629" s="240" t="str">
        <f t="shared" si="58"/>
        <v>OK</v>
      </c>
      <c r="P629" s="106"/>
      <c r="Q629" s="231">
        <v>10</v>
      </c>
      <c r="R629" s="205" t="s">
        <v>1158</v>
      </c>
      <c r="S629" s="206"/>
      <c r="T629" s="207"/>
      <c r="V629" s="230" t="str">
        <f t="shared" si="55"/>
        <v>OK</v>
      </c>
      <c r="W629" s="230" t="str">
        <f t="shared" si="56"/>
        <v>OK</v>
      </c>
      <c r="X629" s="230" t="str">
        <f t="shared" si="57"/>
        <v>OK</v>
      </c>
    </row>
    <row r="630" spans="2:24" x14ac:dyDescent="0.2">
      <c r="B630" s="27" t="s">
        <v>1159</v>
      </c>
      <c r="C630" s="28" t="s">
        <v>1160</v>
      </c>
      <c r="D630" s="29"/>
      <c r="E630" s="90"/>
      <c r="F630" s="36"/>
      <c r="G630" s="36"/>
      <c r="H630" s="30">
        <f>+SUM(G631:G633)</f>
        <v>680534602</v>
      </c>
      <c r="I630" s="32"/>
      <c r="J630" s="33"/>
      <c r="M630" s="172">
        <v>0</v>
      </c>
      <c r="N630" s="171">
        <f t="shared" si="59"/>
        <v>0</v>
      </c>
      <c r="O630" s="240" t="str">
        <f t="shared" si="58"/>
        <v>OK</v>
      </c>
      <c r="P630" s="106"/>
      <c r="Q630" s="220" t="s">
        <v>1159</v>
      </c>
      <c r="R630" s="191" t="s">
        <v>1160</v>
      </c>
      <c r="S630" s="192"/>
      <c r="T630" s="195"/>
      <c r="V630" s="230" t="str">
        <f t="shared" si="55"/>
        <v>OK</v>
      </c>
      <c r="W630" s="230" t="str">
        <f t="shared" si="56"/>
        <v>OK</v>
      </c>
      <c r="X630" s="230" t="str">
        <f t="shared" si="57"/>
        <v>OK</v>
      </c>
    </row>
    <row r="631" spans="2:24" x14ac:dyDescent="0.2">
      <c r="B631" s="34" t="s">
        <v>1161</v>
      </c>
      <c r="C631" s="35" t="s">
        <v>1162</v>
      </c>
      <c r="D631" s="37" t="s">
        <v>7</v>
      </c>
      <c r="E631" s="90">
        <v>5894.63</v>
      </c>
      <c r="F631" s="36">
        <v>25909</v>
      </c>
      <c r="G631" s="36">
        <f t="shared" si="54"/>
        <v>152723969</v>
      </c>
      <c r="H631" s="36"/>
      <c r="I631" s="32"/>
      <c r="J631" s="33"/>
      <c r="M631" s="172">
        <v>24614</v>
      </c>
      <c r="N631" s="171">
        <f t="shared" si="59"/>
        <v>145090423</v>
      </c>
      <c r="O631" s="240" t="str">
        <f t="shared" si="58"/>
        <v>OK</v>
      </c>
      <c r="P631" s="106"/>
      <c r="Q631" s="232" t="s">
        <v>1161</v>
      </c>
      <c r="R631" s="194" t="s">
        <v>1162</v>
      </c>
      <c r="S631" s="196" t="s">
        <v>7</v>
      </c>
      <c r="T631" s="195">
        <v>5894.63</v>
      </c>
      <c r="V631" s="230" t="str">
        <f t="shared" si="55"/>
        <v>OK</v>
      </c>
      <c r="W631" s="230" t="str">
        <f t="shared" si="56"/>
        <v>OK</v>
      </c>
      <c r="X631" s="230" t="str">
        <f t="shared" si="57"/>
        <v>OK</v>
      </c>
    </row>
    <row r="632" spans="2:24" x14ac:dyDescent="0.2">
      <c r="B632" s="34" t="s">
        <v>1163</v>
      </c>
      <c r="C632" s="35" t="s">
        <v>1164</v>
      </c>
      <c r="D632" s="37" t="s">
        <v>7</v>
      </c>
      <c r="E632" s="90">
        <v>3966.06</v>
      </c>
      <c r="F632" s="36">
        <v>52919</v>
      </c>
      <c r="G632" s="36">
        <f t="shared" si="54"/>
        <v>209879929</v>
      </c>
      <c r="H632" s="36"/>
      <c r="I632" s="32"/>
      <c r="J632" s="33"/>
      <c r="M632" s="172">
        <v>50273</v>
      </c>
      <c r="N632" s="171">
        <f t="shared" si="59"/>
        <v>199385734</v>
      </c>
      <c r="O632" s="240" t="str">
        <f t="shared" si="58"/>
        <v>OK</v>
      </c>
      <c r="P632" s="106"/>
      <c r="Q632" s="232" t="s">
        <v>1163</v>
      </c>
      <c r="R632" s="194" t="s">
        <v>1164</v>
      </c>
      <c r="S632" s="196" t="s">
        <v>7</v>
      </c>
      <c r="T632" s="195">
        <v>3966.06</v>
      </c>
      <c r="V632" s="230" t="str">
        <f t="shared" si="55"/>
        <v>OK</v>
      </c>
      <c r="W632" s="230" t="str">
        <f t="shared" si="56"/>
        <v>OK</v>
      </c>
      <c r="X632" s="230" t="str">
        <f t="shared" si="57"/>
        <v>OK</v>
      </c>
    </row>
    <row r="633" spans="2:24" x14ac:dyDescent="0.2">
      <c r="B633" s="34" t="s">
        <v>1165</v>
      </c>
      <c r="C633" s="35" t="s">
        <v>1166</v>
      </c>
      <c r="D633" s="37" t="s">
        <v>7</v>
      </c>
      <c r="E633" s="90">
        <v>5369</v>
      </c>
      <c r="F633" s="36">
        <v>59216</v>
      </c>
      <c r="G633" s="36">
        <f t="shared" si="54"/>
        <v>317930704</v>
      </c>
      <c r="H633" s="36"/>
      <c r="I633" s="32"/>
      <c r="J633" s="33"/>
      <c r="M633" s="172">
        <v>56255</v>
      </c>
      <c r="N633" s="171">
        <f t="shared" si="59"/>
        <v>302033095</v>
      </c>
      <c r="O633" s="240" t="str">
        <f t="shared" si="58"/>
        <v>OK</v>
      </c>
      <c r="P633" s="106"/>
      <c r="Q633" s="232" t="s">
        <v>1165</v>
      </c>
      <c r="R633" s="194" t="s">
        <v>1166</v>
      </c>
      <c r="S633" s="196" t="s">
        <v>7</v>
      </c>
      <c r="T633" s="195">
        <v>5369</v>
      </c>
      <c r="V633" s="230" t="str">
        <f t="shared" si="55"/>
        <v>OK</v>
      </c>
      <c r="W633" s="230" t="str">
        <f t="shared" si="56"/>
        <v>OK</v>
      </c>
      <c r="X633" s="230" t="str">
        <f t="shared" si="57"/>
        <v>OK</v>
      </c>
    </row>
    <row r="634" spans="2:24" x14ac:dyDescent="0.2">
      <c r="B634" s="27" t="s">
        <v>1167</v>
      </c>
      <c r="C634" s="28" t="s">
        <v>1168</v>
      </c>
      <c r="D634" s="29"/>
      <c r="E634" s="90"/>
      <c r="F634" s="30"/>
      <c r="G634" s="36"/>
      <c r="H634" s="30">
        <f>+SUM(G635:G645)</f>
        <v>975028346</v>
      </c>
      <c r="I634" s="32"/>
      <c r="J634" s="33"/>
      <c r="M634" s="172">
        <v>0</v>
      </c>
      <c r="N634" s="171">
        <f t="shared" si="59"/>
        <v>0</v>
      </c>
      <c r="O634" s="240" t="str">
        <f t="shared" si="58"/>
        <v>OK</v>
      </c>
      <c r="P634" s="106"/>
      <c r="Q634" s="220" t="s">
        <v>1167</v>
      </c>
      <c r="R634" s="191" t="s">
        <v>1168</v>
      </c>
      <c r="S634" s="192"/>
      <c r="T634" s="195"/>
      <c r="V634" s="230" t="str">
        <f t="shared" si="55"/>
        <v>OK</v>
      </c>
      <c r="W634" s="230" t="str">
        <f t="shared" si="56"/>
        <v>OK</v>
      </c>
      <c r="X634" s="230" t="str">
        <f t="shared" si="57"/>
        <v>OK</v>
      </c>
    </row>
    <row r="635" spans="2:24" ht="25.5" x14ac:dyDescent="0.2">
      <c r="B635" s="34" t="s">
        <v>1169</v>
      </c>
      <c r="C635" s="35" t="s">
        <v>1170</v>
      </c>
      <c r="D635" s="37" t="s">
        <v>7</v>
      </c>
      <c r="E635" s="90">
        <v>4460.91</v>
      </c>
      <c r="F635" s="36">
        <v>96641</v>
      </c>
      <c r="G635" s="36">
        <f t="shared" si="54"/>
        <v>431106803</v>
      </c>
      <c r="H635" s="36"/>
      <c r="I635" s="32"/>
      <c r="J635" s="33"/>
      <c r="M635" s="172">
        <v>91809</v>
      </c>
      <c r="N635" s="171">
        <f t="shared" si="59"/>
        <v>409551686</v>
      </c>
      <c r="O635" s="240" t="str">
        <f t="shared" si="58"/>
        <v>OK</v>
      </c>
      <c r="P635" s="106"/>
      <c r="Q635" s="232" t="s">
        <v>1169</v>
      </c>
      <c r="R635" s="194" t="s">
        <v>1170</v>
      </c>
      <c r="S635" s="196" t="s">
        <v>7</v>
      </c>
      <c r="T635" s="195">
        <v>4460.91</v>
      </c>
      <c r="V635" s="230" t="str">
        <f t="shared" si="55"/>
        <v>OK</v>
      </c>
      <c r="W635" s="230" t="str">
        <f t="shared" si="56"/>
        <v>OK</v>
      </c>
      <c r="X635" s="230" t="str">
        <f t="shared" si="57"/>
        <v>OK</v>
      </c>
    </row>
    <row r="636" spans="2:24" x14ac:dyDescent="0.2">
      <c r="B636" s="34" t="s">
        <v>1171</v>
      </c>
      <c r="C636" s="35" t="s">
        <v>1172</v>
      </c>
      <c r="D636" s="37" t="s">
        <v>7</v>
      </c>
      <c r="E636" s="90">
        <v>180.51</v>
      </c>
      <c r="F636" s="36">
        <v>130131</v>
      </c>
      <c r="G636" s="36">
        <f t="shared" si="54"/>
        <v>23489947</v>
      </c>
      <c r="H636" s="36"/>
      <c r="I636" s="32"/>
      <c r="J636" s="33"/>
      <c r="M636" s="172">
        <v>123624</v>
      </c>
      <c r="N636" s="171">
        <f t="shared" si="59"/>
        <v>22315368</v>
      </c>
      <c r="O636" s="240" t="str">
        <f t="shared" si="58"/>
        <v>OK</v>
      </c>
      <c r="P636" s="106"/>
      <c r="Q636" s="232" t="s">
        <v>1171</v>
      </c>
      <c r="R636" s="194" t="s">
        <v>1172</v>
      </c>
      <c r="S636" s="196" t="s">
        <v>7</v>
      </c>
      <c r="T636" s="195">
        <v>180.51</v>
      </c>
      <c r="V636" s="230" t="str">
        <f t="shared" si="55"/>
        <v>OK</v>
      </c>
      <c r="W636" s="230" t="str">
        <f t="shared" si="56"/>
        <v>OK</v>
      </c>
      <c r="X636" s="230" t="str">
        <f t="shared" si="57"/>
        <v>OK</v>
      </c>
    </row>
    <row r="637" spans="2:24" x14ac:dyDescent="0.2">
      <c r="B637" s="34" t="s">
        <v>1173</v>
      </c>
      <c r="C637" s="35" t="s">
        <v>1174</v>
      </c>
      <c r="D637" s="37" t="s">
        <v>7</v>
      </c>
      <c r="E637" s="90">
        <v>3359.83</v>
      </c>
      <c r="F637" s="36">
        <v>62324</v>
      </c>
      <c r="G637" s="36">
        <f t="shared" si="54"/>
        <v>209398045</v>
      </c>
      <c r="H637" s="36"/>
      <c r="I637" s="32"/>
      <c r="J637" s="33"/>
      <c r="M637" s="172">
        <v>59208</v>
      </c>
      <c r="N637" s="171">
        <f t="shared" si="59"/>
        <v>198928815</v>
      </c>
      <c r="O637" s="240" t="str">
        <f t="shared" si="58"/>
        <v>OK</v>
      </c>
      <c r="P637" s="106"/>
      <c r="Q637" s="232" t="s">
        <v>1173</v>
      </c>
      <c r="R637" s="194" t="s">
        <v>1174</v>
      </c>
      <c r="S637" s="196" t="s">
        <v>7</v>
      </c>
      <c r="T637" s="195">
        <v>3359.83</v>
      </c>
      <c r="V637" s="230" t="str">
        <f t="shared" si="55"/>
        <v>OK</v>
      </c>
      <c r="W637" s="230" t="str">
        <f t="shared" si="56"/>
        <v>OK</v>
      </c>
      <c r="X637" s="230" t="str">
        <f t="shared" si="57"/>
        <v>OK</v>
      </c>
    </row>
    <row r="638" spans="2:24" ht="25.5" x14ac:dyDescent="0.2">
      <c r="B638" s="34" t="s">
        <v>1175</v>
      </c>
      <c r="C638" s="55" t="s">
        <v>1176</v>
      </c>
      <c r="D638" s="53" t="s">
        <v>7</v>
      </c>
      <c r="E638" s="90">
        <v>235.7</v>
      </c>
      <c r="F638" s="36">
        <v>199263</v>
      </c>
      <c r="G638" s="36">
        <f t="shared" si="54"/>
        <v>46966289</v>
      </c>
      <c r="H638" s="8"/>
      <c r="I638" s="32"/>
      <c r="J638" s="33"/>
      <c r="M638" s="172">
        <v>189300</v>
      </c>
      <c r="N638" s="171">
        <f t="shared" si="59"/>
        <v>44618010</v>
      </c>
      <c r="O638" s="240" t="str">
        <f t="shared" si="58"/>
        <v>OK</v>
      </c>
      <c r="P638" s="106"/>
      <c r="Q638" s="232" t="s">
        <v>1175</v>
      </c>
      <c r="R638" s="214" t="s">
        <v>1176</v>
      </c>
      <c r="S638" s="211" t="s">
        <v>7</v>
      </c>
      <c r="T638" s="195">
        <v>235.7</v>
      </c>
      <c r="V638" s="230" t="str">
        <f t="shared" si="55"/>
        <v>OK</v>
      </c>
      <c r="W638" s="230" t="str">
        <f t="shared" si="56"/>
        <v>OK</v>
      </c>
      <c r="X638" s="230" t="str">
        <f t="shared" si="57"/>
        <v>OK</v>
      </c>
    </row>
    <row r="639" spans="2:24" x14ac:dyDescent="0.2">
      <c r="B639" s="34" t="s">
        <v>1177</v>
      </c>
      <c r="C639" s="35" t="s">
        <v>1178</v>
      </c>
      <c r="D639" s="37" t="s">
        <v>7</v>
      </c>
      <c r="E639" s="90">
        <v>425.72</v>
      </c>
      <c r="F639" s="36">
        <v>64785</v>
      </c>
      <c r="G639" s="36">
        <f t="shared" si="54"/>
        <v>27580270</v>
      </c>
      <c r="H639" s="36"/>
      <c r="I639" s="32"/>
      <c r="J639" s="33"/>
      <c r="M639" s="172">
        <v>61546</v>
      </c>
      <c r="N639" s="171">
        <f t="shared" si="59"/>
        <v>26201363</v>
      </c>
      <c r="O639" s="240" t="str">
        <f t="shared" si="58"/>
        <v>OK</v>
      </c>
      <c r="P639" s="106"/>
      <c r="Q639" s="232" t="s">
        <v>1177</v>
      </c>
      <c r="R639" s="194" t="s">
        <v>1178</v>
      </c>
      <c r="S639" s="196" t="s">
        <v>7</v>
      </c>
      <c r="T639" s="195">
        <v>425.72</v>
      </c>
      <c r="V639" s="230" t="str">
        <f t="shared" si="55"/>
        <v>OK</v>
      </c>
      <c r="W639" s="230" t="str">
        <f t="shared" si="56"/>
        <v>OK</v>
      </c>
      <c r="X639" s="230" t="str">
        <f t="shared" si="57"/>
        <v>OK</v>
      </c>
    </row>
    <row r="640" spans="2:24" x14ac:dyDescent="0.2">
      <c r="B640" s="34" t="s">
        <v>1179</v>
      </c>
      <c r="C640" s="35" t="s">
        <v>1180</v>
      </c>
      <c r="D640" s="37" t="s">
        <v>7</v>
      </c>
      <c r="E640" s="90">
        <v>98.04</v>
      </c>
      <c r="F640" s="36">
        <v>47361</v>
      </c>
      <c r="G640" s="36">
        <f t="shared" si="54"/>
        <v>4643272</v>
      </c>
      <c r="H640" s="36"/>
      <c r="I640" s="32"/>
      <c r="J640" s="33"/>
      <c r="M640" s="172">
        <v>44993</v>
      </c>
      <c r="N640" s="171">
        <f t="shared" si="59"/>
        <v>4411114</v>
      </c>
      <c r="O640" s="240" t="str">
        <f t="shared" si="58"/>
        <v>OK</v>
      </c>
      <c r="P640" s="106"/>
      <c r="Q640" s="232" t="s">
        <v>1179</v>
      </c>
      <c r="R640" s="194" t="s">
        <v>1180</v>
      </c>
      <c r="S640" s="196" t="s">
        <v>7</v>
      </c>
      <c r="T640" s="195">
        <v>98.04</v>
      </c>
      <c r="V640" s="230" t="str">
        <f t="shared" si="55"/>
        <v>OK</v>
      </c>
      <c r="W640" s="230" t="str">
        <f t="shared" si="56"/>
        <v>OK</v>
      </c>
      <c r="X640" s="230" t="str">
        <f t="shared" si="57"/>
        <v>OK</v>
      </c>
    </row>
    <row r="641" spans="2:24" ht="25.5" x14ac:dyDescent="0.2">
      <c r="B641" s="34" t="s">
        <v>1181</v>
      </c>
      <c r="C641" s="35" t="s">
        <v>1182</v>
      </c>
      <c r="D641" s="37" t="s">
        <v>7</v>
      </c>
      <c r="E641" s="90">
        <v>489.96</v>
      </c>
      <c r="F641" s="36">
        <v>102196</v>
      </c>
      <c r="G641" s="36">
        <f t="shared" si="54"/>
        <v>50071952</v>
      </c>
      <c r="H641" s="36"/>
      <c r="I641" s="32"/>
      <c r="J641" s="33"/>
      <c r="M641" s="172">
        <v>97086</v>
      </c>
      <c r="N641" s="171">
        <f t="shared" si="59"/>
        <v>47568257</v>
      </c>
      <c r="O641" s="240" t="str">
        <f t="shared" si="58"/>
        <v>OK</v>
      </c>
      <c r="P641" s="106"/>
      <c r="Q641" s="232" t="s">
        <v>1181</v>
      </c>
      <c r="R641" s="194" t="s">
        <v>1182</v>
      </c>
      <c r="S641" s="196" t="s">
        <v>7</v>
      </c>
      <c r="T641" s="195">
        <v>489.96</v>
      </c>
      <c r="V641" s="230" t="str">
        <f t="shared" si="55"/>
        <v>OK</v>
      </c>
      <c r="W641" s="230" t="str">
        <f t="shared" si="56"/>
        <v>OK</v>
      </c>
      <c r="X641" s="230" t="str">
        <f t="shared" si="57"/>
        <v>OK</v>
      </c>
    </row>
    <row r="642" spans="2:24" ht="25.5" x14ac:dyDescent="0.2">
      <c r="B642" s="34" t="s">
        <v>1183</v>
      </c>
      <c r="C642" s="35" t="s">
        <v>1184</v>
      </c>
      <c r="D642" s="37" t="s">
        <v>7</v>
      </c>
      <c r="E642" s="90">
        <v>1410.4</v>
      </c>
      <c r="F642" s="36">
        <v>62324</v>
      </c>
      <c r="G642" s="36">
        <f t="shared" si="54"/>
        <v>87901770</v>
      </c>
      <c r="H642" s="36"/>
      <c r="I642" s="32"/>
      <c r="J642" s="33"/>
      <c r="M642" s="172">
        <v>59208</v>
      </c>
      <c r="N642" s="171">
        <f t="shared" si="59"/>
        <v>83506963</v>
      </c>
      <c r="O642" s="240" t="str">
        <f t="shared" si="58"/>
        <v>OK</v>
      </c>
      <c r="P642" s="106"/>
      <c r="Q642" s="232" t="s">
        <v>1183</v>
      </c>
      <c r="R642" s="194" t="s">
        <v>1184</v>
      </c>
      <c r="S642" s="196" t="s">
        <v>7</v>
      </c>
      <c r="T642" s="195">
        <v>1410.4</v>
      </c>
      <c r="V642" s="230" t="str">
        <f t="shared" si="55"/>
        <v>OK</v>
      </c>
      <c r="W642" s="230" t="str">
        <f t="shared" si="56"/>
        <v>OK</v>
      </c>
      <c r="X642" s="230" t="str">
        <f t="shared" si="57"/>
        <v>OK</v>
      </c>
    </row>
    <row r="643" spans="2:24" ht="25.5" x14ac:dyDescent="0.2">
      <c r="B643" s="34" t="s">
        <v>1185</v>
      </c>
      <c r="C643" s="35" t="s">
        <v>1186</v>
      </c>
      <c r="D643" s="37" t="s">
        <v>7</v>
      </c>
      <c r="E643" s="90">
        <v>479</v>
      </c>
      <c r="F643" s="36">
        <v>101192</v>
      </c>
      <c r="G643" s="36">
        <f t="shared" si="54"/>
        <v>48470968</v>
      </c>
      <c r="H643" s="36"/>
      <c r="I643" s="32"/>
      <c r="J643" s="33"/>
      <c r="M643" s="172">
        <v>96132</v>
      </c>
      <c r="N643" s="171">
        <f t="shared" si="59"/>
        <v>46047228</v>
      </c>
      <c r="O643" s="240" t="str">
        <f t="shared" si="58"/>
        <v>OK</v>
      </c>
      <c r="P643" s="106"/>
      <c r="Q643" s="232" t="s">
        <v>1185</v>
      </c>
      <c r="R643" s="194" t="s">
        <v>1186</v>
      </c>
      <c r="S643" s="196" t="s">
        <v>7</v>
      </c>
      <c r="T643" s="195">
        <v>479</v>
      </c>
      <c r="V643" s="230" t="str">
        <f t="shared" si="55"/>
        <v>OK</v>
      </c>
      <c r="W643" s="230" t="str">
        <f t="shared" si="56"/>
        <v>OK</v>
      </c>
      <c r="X643" s="230" t="str">
        <f t="shared" si="57"/>
        <v>OK</v>
      </c>
    </row>
    <row r="644" spans="2:24" ht="25.5" x14ac:dyDescent="0.2">
      <c r="B644" s="34" t="s">
        <v>1187</v>
      </c>
      <c r="C644" s="35" t="s">
        <v>1188</v>
      </c>
      <c r="D644" s="37" t="s">
        <v>7</v>
      </c>
      <c r="E644" s="90">
        <v>361.29</v>
      </c>
      <c r="F644" s="36">
        <v>77791</v>
      </c>
      <c r="G644" s="36">
        <f t="shared" si="54"/>
        <v>28105110</v>
      </c>
      <c r="H644" s="36"/>
      <c r="I644" s="32"/>
      <c r="J644" s="33"/>
      <c r="M644" s="172">
        <v>73901</v>
      </c>
      <c r="N644" s="171">
        <f t="shared" si="59"/>
        <v>26699692</v>
      </c>
      <c r="O644" s="240" t="str">
        <f t="shared" si="58"/>
        <v>OK</v>
      </c>
      <c r="P644" s="106"/>
      <c r="Q644" s="232" t="s">
        <v>1187</v>
      </c>
      <c r="R644" s="194" t="s">
        <v>1188</v>
      </c>
      <c r="S644" s="196" t="s">
        <v>7</v>
      </c>
      <c r="T644" s="195">
        <v>361.29</v>
      </c>
      <c r="V644" s="230" t="str">
        <f t="shared" si="55"/>
        <v>OK</v>
      </c>
      <c r="W644" s="230" t="str">
        <f t="shared" si="56"/>
        <v>OK</v>
      </c>
      <c r="X644" s="230" t="str">
        <f t="shared" si="57"/>
        <v>OK</v>
      </c>
    </row>
    <row r="645" spans="2:24" ht="25.5" x14ac:dyDescent="0.2">
      <c r="B645" s="34" t="s">
        <v>1189</v>
      </c>
      <c r="C645" s="35" t="s">
        <v>1190</v>
      </c>
      <c r="D645" s="37" t="s">
        <v>7</v>
      </c>
      <c r="E645" s="90">
        <v>420</v>
      </c>
      <c r="F645" s="36">
        <v>41176</v>
      </c>
      <c r="G645" s="36">
        <f t="shared" si="54"/>
        <v>17293920</v>
      </c>
      <c r="H645" s="36"/>
      <c r="I645" s="32"/>
      <c r="J645" s="33"/>
      <c r="M645" s="172">
        <v>39117</v>
      </c>
      <c r="N645" s="171">
        <f t="shared" si="59"/>
        <v>16429140</v>
      </c>
      <c r="O645" s="240" t="str">
        <f t="shared" si="58"/>
        <v>OK</v>
      </c>
      <c r="P645" s="106"/>
      <c r="Q645" s="232" t="s">
        <v>1189</v>
      </c>
      <c r="R645" s="194" t="s">
        <v>1190</v>
      </c>
      <c r="S645" s="196" t="s">
        <v>7</v>
      </c>
      <c r="T645" s="195">
        <v>420</v>
      </c>
      <c r="V645" s="230" t="str">
        <f t="shared" si="55"/>
        <v>OK</v>
      </c>
      <c r="W645" s="230" t="str">
        <f t="shared" si="56"/>
        <v>OK</v>
      </c>
      <c r="X645" s="230" t="str">
        <f t="shared" si="57"/>
        <v>OK</v>
      </c>
    </row>
    <row r="646" spans="2:24" x14ac:dyDescent="0.2">
      <c r="B646" s="27" t="s">
        <v>1191</v>
      </c>
      <c r="C646" s="28" t="s">
        <v>1192</v>
      </c>
      <c r="D646" s="29"/>
      <c r="E646" s="90"/>
      <c r="F646" s="36"/>
      <c r="G646" s="36"/>
      <c r="H646" s="30">
        <f>+SUM(G647:G648)</f>
        <v>32760873</v>
      </c>
      <c r="I646" s="32"/>
      <c r="J646" s="33"/>
      <c r="M646" s="172">
        <v>0</v>
      </c>
      <c r="N646" s="171">
        <f t="shared" si="59"/>
        <v>0</v>
      </c>
      <c r="O646" s="240" t="str">
        <f t="shared" si="58"/>
        <v>OK</v>
      </c>
      <c r="P646" s="106"/>
      <c r="Q646" s="220" t="s">
        <v>1191</v>
      </c>
      <c r="R646" s="191" t="s">
        <v>1192</v>
      </c>
      <c r="S646" s="192"/>
      <c r="T646" s="195"/>
      <c r="V646" s="230" t="str">
        <f t="shared" si="55"/>
        <v>OK</v>
      </c>
      <c r="W646" s="230" t="str">
        <f t="shared" si="56"/>
        <v>OK</v>
      </c>
      <c r="X646" s="230" t="str">
        <f t="shared" si="57"/>
        <v>OK</v>
      </c>
    </row>
    <row r="647" spans="2:24" ht="51" x14ac:dyDescent="0.2">
      <c r="B647" s="34" t="s">
        <v>1193</v>
      </c>
      <c r="C647" s="55" t="s">
        <v>1194</v>
      </c>
      <c r="D647" s="53" t="s">
        <v>8</v>
      </c>
      <c r="E647" s="90">
        <v>125.29</v>
      </c>
      <c r="F647" s="36">
        <v>42081</v>
      </c>
      <c r="G647" s="36">
        <f t="shared" si="54"/>
        <v>5272328</v>
      </c>
      <c r="H647" s="8"/>
      <c r="I647" s="32"/>
      <c r="J647" s="33"/>
      <c r="M647" s="172">
        <v>39977</v>
      </c>
      <c r="N647" s="171">
        <f t="shared" si="59"/>
        <v>5008718</v>
      </c>
      <c r="O647" s="240" t="str">
        <f t="shared" si="58"/>
        <v>OK</v>
      </c>
      <c r="P647" s="106"/>
      <c r="Q647" s="232" t="s">
        <v>1193</v>
      </c>
      <c r="R647" s="214" t="s">
        <v>1194</v>
      </c>
      <c r="S647" s="211" t="s">
        <v>8</v>
      </c>
      <c r="T647" s="195">
        <v>125.29</v>
      </c>
      <c r="V647" s="230" t="str">
        <f t="shared" si="55"/>
        <v>OK</v>
      </c>
      <c r="W647" s="230" t="str">
        <f t="shared" si="56"/>
        <v>OK</v>
      </c>
      <c r="X647" s="230" t="str">
        <f t="shared" si="57"/>
        <v>OK</v>
      </c>
    </row>
    <row r="648" spans="2:24" ht="25.5" x14ac:dyDescent="0.2">
      <c r="B648" s="34" t="s">
        <v>1195</v>
      </c>
      <c r="C648" s="55" t="s">
        <v>1196</v>
      </c>
      <c r="D648" s="53" t="s">
        <v>8</v>
      </c>
      <c r="E648" s="90">
        <v>1401.19</v>
      </c>
      <c r="F648" s="36">
        <v>19618</v>
      </c>
      <c r="G648" s="36">
        <f t="shared" si="54"/>
        <v>27488545</v>
      </c>
      <c r="H648" s="8"/>
      <c r="I648" s="52"/>
      <c r="J648" s="26"/>
      <c r="M648" s="172">
        <v>18637</v>
      </c>
      <c r="N648" s="171">
        <f t="shared" si="59"/>
        <v>26113978</v>
      </c>
      <c r="O648" s="240" t="str">
        <f t="shared" si="58"/>
        <v>OK</v>
      </c>
      <c r="P648" s="106"/>
      <c r="Q648" s="232" t="s">
        <v>1195</v>
      </c>
      <c r="R648" s="214" t="s">
        <v>1196</v>
      </c>
      <c r="S648" s="211" t="s">
        <v>8</v>
      </c>
      <c r="T648" s="195">
        <v>1401.19</v>
      </c>
      <c r="V648" s="230" t="str">
        <f t="shared" si="55"/>
        <v>OK</v>
      </c>
      <c r="W648" s="230" t="str">
        <f t="shared" si="56"/>
        <v>OK</v>
      </c>
      <c r="X648" s="230" t="str">
        <f t="shared" si="57"/>
        <v>OK</v>
      </c>
    </row>
    <row r="649" spans="2:24" x14ac:dyDescent="0.2">
      <c r="B649" s="27" t="s">
        <v>1197</v>
      </c>
      <c r="C649" s="28" t="s">
        <v>1198</v>
      </c>
      <c r="D649" s="29"/>
      <c r="E649" s="90"/>
      <c r="F649" s="36"/>
      <c r="G649" s="36"/>
      <c r="H649" s="30">
        <f>+SUM(G650:G651)</f>
        <v>21641705</v>
      </c>
      <c r="I649" s="61"/>
      <c r="J649" s="62"/>
      <c r="M649" s="172">
        <v>0</v>
      </c>
      <c r="N649" s="171">
        <f t="shared" si="59"/>
        <v>0</v>
      </c>
      <c r="O649" s="240" t="str">
        <f t="shared" si="58"/>
        <v>OK</v>
      </c>
      <c r="P649" s="106"/>
      <c r="Q649" s="220" t="s">
        <v>1197</v>
      </c>
      <c r="R649" s="191" t="s">
        <v>1198</v>
      </c>
      <c r="S649" s="192"/>
      <c r="T649" s="195"/>
      <c r="V649" s="230" t="str">
        <f t="shared" si="55"/>
        <v>OK</v>
      </c>
      <c r="W649" s="230" t="str">
        <f t="shared" si="56"/>
        <v>OK</v>
      </c>
      <c r="X649" s="230" t="str">
        <f t="shared" si="57"/>
        <v>OK</v>
      </c>
    </row>
    <row r="650" spans="2:24" x14ac:dyDescent="0.2">
      <c r="B650" s="34" t="s">
        <v>1199</v>
      </c>
      <c r="C650" s="55" t="s">
        <v>1200</v>
      </c>
      <c r="D650" s="53" t="s">
        <v>8</v>
      </c>
      <c r="E650" s="90">
        <v>369.95</v>
      </c>
      <c r="F650" s="36">
        <v>39848</v>
      </c>
      <c r="G650" s="36">
        <f t="shared" ref="G650:G712" si="60">+ROUND(F650*E650,0)</f>
        <v>14741768</v>
      </c>
      <c r="H650" s="8"/>
      <c r="I650" s="61"/>
      <c r="J650" s="62"/>
      <c r="M650" s="172">
        <v>37856</v>
      </c>
      <c r="N650" s="171">
        <f t="shared" si="59"/>
        <v>14004827</v>
      </c>
      <c r="O650" s="240" t="str">
        <f t="shared" si="58"/>
        <v>OK</v>
      </c>
      <c r="P650" s="106"/>
      <c r="Q650" s="232" t="s">
        <v>1199</v>
      </c>
      <c r="R650" s="214" t="s">
        <v>1200</v>
      </c>
      <c r="S650" s="211" t="s">
        <v>8</v>
      </c>
      <c r="T650" s="195">
        <v>369.95</v>
      </c>
      <c r="V650" s="230" t="str">
        <f t="shared" si="55"/>
        <v>OK</v>
      </c>
      <c r="W650" s="230" t="str">
        <f t="shared" si="56"/>
        <v>OK</v>
      </c>
      <c r="X650" s="230" t="str">
        <f t="shared" si="57"/>
        <v>OK</v>
      </c>
    </row>
    <row r="651" spans="2:24" ht="25.5" x14ac:dyDescent="0.2">
      <c r="B651" s="34" t="s">
        <v>1201</v>
      </c>
      <c r="C651" s="55" t="s">
        <v>1202</v>
      </c>
      <c r="D651" s="53" t="s">
        <v>8</v>
      </c>
      <c r="E651" s="90">
        <v>369.95</v>
      </c>
      <c r="F651" s="36">
        <v>18651</v>
      </c>
      <c r="G651" s="36">
        <f t="shared" si="60"/>
        <v>6899937</v>
      </c>
      <c r="H651" s="8"/>
      <c r="I651" s="61"/>
      <c r="J651" s="62"/>
      <c r="M651" s="172">
        <v>17718</v>
      </c>
      <c r="N651" s="171">
        <f t="shared" si="59"/>
        <v>6554774</v>
      </c>
      <c r="O651" s="240" t="str">
        <f t="shared" si="58"/>
        <v>OK</v>
      </c>
      <c r="P651" s="106"/>
      <c r="Q651" s="232" t="s">
        <v>1201</v>
      </c>
      <c r="R651" s="214" t="s">
        <v>1202</v>
      </c>
      <c r="S651" s="211" t="s">
        <v>8</v>
      </c>
      <c r="T651" s="195">
        <v>369.95</v>
      </c>
      <c r="V651" s="230" t="str">
        <f t="shared" si="55"/>
        <v>OK</v>
      </c>
      <c r="W651" s="230" t="str">
        <f t="shared" si="56"/>
        <v>OK</v>
      </c>
      <c r="X651" s="230" t="str">
        <f t="shared" si="57"/>
        <v>OK</v>
      </c>
    </row>
    <row r="652" spans="2:24" x14ac:dyDescent="0.2">
      <c r="B652" s="40">
        <v>11</v>
      </c>
      <c r="C652" s="47" t="s">
        <v>1203</v>
      </c>
      <c r="D652" s="48"/>
      <c r="E652" s="93"/>
      <c r="F652" s="48"/>
      <c r="G652" s="48"/>
      <c r="H652" s="48"/>
      <c r="I652" s="44">
        <f>SUM(H653:H659)</f>
        <v>1196011706</v>
      </c>
      <c r="J652" s="26"/>
      <c r="K652" s="7">
        <f>+I652/$I$838</f>
        <v>4.5384675087442677E-2</v>
      </c>
      <c r="M652" s="172">
        <v>0</v>
      </c>
      <c r="N652" s="171">
        <f t="shared" si="59"/>
        <v>0</v>
      </c>
      <c r="O652" s="240" t="str">
        <f t="shared" si="58"/>
        <v>OK</v>
      </c>
      <c r="P652" s="106"/>
      <c r="Q652" s="231">
        <v>11</v>
      </c>
      <c r="R652" s="205" t="s">
        <v>1203</v>
      </c>
      <c r="S652" s="206"/>
      <c r="T652" s="207"/>
      <c r="V652" s="230" t="str">
        <f t="shared" si="55"/>
        <v>OK</v>
      </c>
      <c r="W652" s="230" t="str">
        <f t="shared" si="56"/>
        <v>OK</v>
      </c>
      <c r="X652" s="230" t="str">
        <f t="shared" si="57"/>
        <v>OK</v>
      </c>
    </row>
    <row r="653" spans="2:24" x14ac:dyDescent="0.2">
      <c r="B653" s="27" t="s">
        <v>1204</v>
      </c>
      <c r="C653" s="28" t="s">
        <v>1205</v>
      </c>
      <c r="D653" s="29"/>
      <c r="E653" s="90"/>
      <c r="F653" s="36"/>
      <c r="G653" s="36"/>
      <c r="H653" s="30">
        <f>+SUM(G654:G659)</f>
        <v>1196011706</v>
      </c>
      <c r="I653" s="61"/>
      <c r="J653" s="62"/>
      <c r="M653" s="172">
        <v>0</v>
      </c>
      <c r="N653" s="171">
        <f t="shared" si="59"/>
        <v>0</v>
      </c>
      <c r="O653" s="240" t="str">
        <f t="shared" si="58"/>
        <v>OK</v>
      </c>
      <c r="P653" s="106"/>
      <c r="Q653" s="220" t="s">
        <v>1204</v>
      </c>
      <c r="R653" s="191" t="s">
        <v>1205</v>
      </c>
      <c r="S653" s="192"/>
      <c r="T653" s="195"/>
      <c r="V653" s="230" t="str">
        <f t="shared" si="55"/>
        <v>OK</v>
      </c>
      <c r="W653" s="230" t="str">
        <f t="shared" si="56"/>
        <v>OK</v>
      </c>
      <c r="X653" s="230" t="str">
        <f t="shared" si="57"/>
        <v>OK</v>
      </c>
    </row>
    <row r="654" spans="2:24" x14ac:dyDescent="0.2">
      <c r="B654" s="34" t="s">
        <v>1206</v>
      </c>
      <c r="C654" s="55" t="s">
        <v>1207</v>
      </c>
      <c r="D654" s="53" t="s">
        <v>7</v>
      </c>
      <c r="E654" s="90">
        <v>53.85</v>
      </c>
      <c r="F654" s="36">
        <v>28428</v>
      </c>
      <c r="G654" s="36">
        <f t="shared" si="60"/>
        <v>1530848</v>
      </c>
      <c r="H654" s="8"/>
      <c r="I654" s="52"/>
      <c r="J654" s="26"/>
      <c r="M654" s="172">
        <v>27007</v>
      </c>
      <c r="N654" s="171">
        <f t="shared" si="59"/>
        <v>1454327</v>
      </c>
      <c r="O654" s="240" t="str">
        <f t="shared" si="58"/>
        <v>OK</v>
      </c>
      <c r="P654" s="106"/>
      <c r="Q654" s="232" t="s">
        <v>1206</v>
      </c>
      <c r="R654" s="214" t="s">
        <v>1207</v>
      </c>
      <c r="S654" s="211" t="s">
        <v>7</v>
      </c>
      <c r="T654" s="195">
        <v>53.85</v>
      </c>
      <c r="V654" s="230" t="str">
        <f t="shared" ref="V654:V717" si="61">IF(R654=C654,"OK","ERROR")</f>
        <v>OK</v>
      </c>
      <c r="W654" s="230" t="str">
        <f t="shared" ref="W654:W717" si="62">IF(S654=D654,"OK","ERROR")</f>
        <v>OK</v>
      </c>
      <c r="X654" s="230" t="str">
        <f t="shared" ref="X654:X717" si="63">IF(T654=E654,"OK","ERROR")</f>
        <v>OK</v>
      </c>
    </row>
    <row r="655" spans="2:24" ht="25.5" x14ac:dyDescent="0.2">
      <c r="B655" s="34" t="s">
        <v>1208</v>
      </c>
      <c r="C655" s="55" t="s">
        <v>1209</v>
      </c>
      <c r="D655" s="53" t="s">
        <v>7</v>
      </c>
      <c r="E655" s="90">
        <v>5459.65</v>
      </c>
      <c r="F655" s="36">
        <v>11470</v>
      </c>
      <c r="G655" s="36">
        <f t="shared" si="60"/>
        <v>62622186</v>
      </c>
      <c r="H655" s="8"/>
      <c r="I655" s="32"/>
      <c r="J655" s="33"/>
      <c r="M655" s="172">
        <v>10897</v>
      </c>
      <c r="N655" s="171">
        <f t="shared" si="59"/>
        <v>59493806</v>
      </c>
      <c r="O655" s="240" t="str">
        <f t="shared" ref="O655:O718" si="64">IF(AND(M655&gt;=$F655*0.9,M655&lt;=$F655),"OK","ERROR Vr")</f>
        <v>OK</v>
      </c>
      <c r="P655" s="106"/>
      <c r="Q655" s="232" t="s">
        <v>1208</v>
      </c>
      <c r="R655" s="214" t="s">
        <v>1209</v>
      </c>
      <c r="S655" s="211" t="s">
        <v>7</v>
      </c>
      <c r="T655" s="195">
        <v>5459.65</v>
      </c>
      <c r="V655" s="230" t="str">
        <f t="shared" si="61"/>
        <v>OK</v>
      </c>
      <c r="W655" s="230" t="str">
        <f t="shared" si="62"/>
        <v>OK</v>
      </c>
      <c r="X655" s="230" t="str">
        <f t="shared" si="63"/>
        <v>OK</v>
      </c>
    </row>
    <row r="656" spans="2:24" x14ac:dyDescent="0.2">
      <c r="B656" s="34" t="s">
        <v>1210</v>
      </c>
      <c r="C656" s="55" t="s">
        <v>1211</v>
      </c>
      <c r="D656" s="53" t="s">
        <v>7</v>
      </c>
      <c r="E656" s="90">
        <v>3482.63</v>
      </c>
      <c r="F656" s="36">
        <v>39387</v>
      </c>
      <c r="G656" s="36">
        <f t="shared" si="60"/>
        <v>137170348</v>
      </c>
      <c r="H656" s="8"/>
      <c r="I656" s="32"/>
      <c r="J656" s="33"/>
      <c r="M656" s="172">
        <v>37418</v>
      </c>
      <c r="N656" s="171">
        <f t="shared" ref="N656:N719" si="65">ROUND($E656*M656,0)</f>
        <v>130313049</v>
      </c>
      <c r="O656" s="240" t="str">
        <f t="shared" si="64"/>
        <v>OK</v>
      </c>
      <c r="P656" s="106"/>
      <c r="Q656" s="232" t="s">
        <v>1210</v>
      </c>
      <c r="R656" s="214" t="s">
        <v>1211</v>
      </c>
      <c r="S656" s="211" t="s">
        <v>7</v>
      </c>
      <c r="T656" s="195">
        <v>3482.63</v>
      </c>
      <c r="V656" s="230" t="str">
        <f t="shared" si="61"/>
        <v>OK</v>
      </c>
      <c r="W656" s="230" t="str">
        <f t="shared" si="62"/>
        <v>OK</v>
      </c>
      <c r="X656" s="230" t="str">
        <f t="shared" si="63"/>
        <v>OK</v>
      </c>
    </row>
    <row r="657" spans="2:24" ht="25.5" x14ac:dyDescent="0.2">
      <c r="B657" s="34" t="s">
        <v>1212</v>
      </c>
      <c r="C657" s="55" t="s">
        <v>1213</v>
      </c>
      <c r="D657" s="53" t="s">
        <v>7</v>
      </c>
      <c r="E657" s="90">
        <v>5369</v>
      </c>
      <c r="F657" s="36">
        <v>32524</v>
      </c>
      <c r="G657" s="36">
        <f t="shared" si="60"/>
        <v>174621356</v>
      </c>
      <c r="H657" s="8"/>
      <c r="I657" s="32"/>
      <c r="J657" s="33"/>
      <c r="M657" s="172">
        <v>30898</v>
      </c>
      <c r="N657" s="171">
        <f t="shared" si="65"/>
        <v>165891362</v>
      </c>
      <c r="O657" s="240" t="str">
        <f t="shared" si="64"/>
        <v>OK</v>
      </c>
      <c r="P657" s="106"/>
      <c r="Q657" s="232" t="s">
        <v>1212</v>
      </c>
      <c r="R657" s="214" t="s">
        <v>1213</v>
      </c>
      <c r="S657" s="211" t="s">
        <v>7</v>
      </c>
      <c r="T657" s="195">
        <v>5369</v>
      </c>
      <c r="V657" s="230" t="str">
        <f t="shared" si="61"/>
        <v>OK</v>
      </c>
      <c r="W657" s="230" t="str">
        <f t="shared" si="62"/>
        <v>OK</v>
      </c>
      <c r="X657" s="230" t="str">
        <f t="shared" si="63"/>
        <v>OK</v>
      </c>
    </row>
    <row r="658" spans="2:24" ht="25.5" x14ac:dyDescent="0.2">
      <c r="B658" s="34" t="s">
        <v>1214</v>
      </c>
      <c r="C658" s="55" t="s">
        <v>1215</v>
      </c>
      <c r="D658" s="53" t="s">
        <v>7</v>
      </c>
      <c r="E658" s="90">
        <v>5369</v>
      </c>
      <c r="F658" s="36">
        <v>33346</v>
      </c>
      <c r="G658" s="36">
        <f t="shared" si="60"/>
        <v>179034674</v>
      </c>
      <c r="H658" s="8"/>
      <c r="I658" s="32"/>
      <c r="J658" s="33"/>
      <c r="M658" s="172">
        <v>31679</v>
      </c>
      <c r="N658" s="171">
        <f t="shared" si="65"/>
        <v>170084551</v>
      </c>
      <c r="O658" s="240" t="str">
        <f t="shared" si="64"/>
        <v>OK</v>
      </c>
      <c r="P658" s="106"/>
      <c r="Q658" s="232" t="s">
        <v>1214</v>
      </c>
      <c r="R658" s="214" t="s">
        <v>1215</v>
      </c>
      <c r="S658" s="211" t="s">
        <v>7</v>
      </c>
      <c r="T658" s="195">
        <v>5369</v>
      </c>
      <c r="V658" s="230" t="str">
        <f t="shared" si="61"/>
        <v>OK</v>
      </c>
      <c r="W658" s="230" t="str">
        <f t="shared" si="62"/>
        <v>OK</v>
      </c>
      <c r="X658" s="230" t="str">
        <f t="shared" si="63"/>
        <v>OK</v>
      </c>
    </row>
    <row r="659" spans="2:24" ht="63.75" x14ac:dyDescent="0.2">
      <c r="B659" s="34" t="s">
        <v>1216</v>
      </c>
      <c r="C659" s="35" t="s">
        <v>1217</v>
      </c>
      <c r="D659" s="37" t="s">
        <v>7</v>
      </c>
      <c r="E659" s="90">
        <v>1313.86</v>
      </c>
      <c r="F659" s="36">
        <v>487900</v>
      </c>
      <c r="G659" s="36">
        <f t="shared" si="60"/>
        <v>641032294</v>
      </c>
      <c r="H659" s="36"/>
      <c r="I659" s="32"/>
      <c r="J659" s="33"/>
      <c r="M659" s="172">
        <v>463505</v>
      </c>
      <c r="N659" s="171">
        <f t="shared" si="65"/>
        <v>608980679</v>
      </c>
      <c r="O659" s="240" t="str">
        <f t="shared" si="64"/>
        <v>OK</v>
      </c>
      <c r="P659" s="106"/>
      <c r="Q659" s="232" t="s">
        <v>1216</v>
      </c>
      <c r="R659" s="194" t="s">
        <v>1217</v>
      </c>
      <c r="S659" s="196" t="s">
        <v>7</v>
      </c>
      <c r="T659" s="195">
        <v>1313.86</v>
      </c>
      <c r="V659" s="230" t="str">
        <f t="shared" si="61"/>
        <v>OK</v>
      </c>
      <c r="W659" s="230" t="str">
        <f t="shared" si="62"/>
        <v>OK</v>
      </c>
      <c r="X659" s="230" t="str">
        <f t="shared" si="63"/>
        <v>OK</v>
      </c>
    </row>
    <row r="660" spans="2:24" x14ac:dyDescent="0.2">
      <c r="B660" s="40">
        <v>12</v>
      </c>
      <c r="C660" s="47" t="s">
        <v>1218</v>
      </c>
      <c r="D660" s="48"/>
      <c r="E660" s="93"/>
      <c r="F660" s="48"/>
      <c r="G660" s="48"/>
      <c r="H660" s="43"/>
      <c r="I660" s="44">
        <f>SUM(H661:H744)</f>
        <v>2002895757</v>
      </c>
      <c r="J660" s="26"/>
      <c r="K660" s="7">
        <f>+I660/$I$838</f>
        <v>7.600324704970951E-2</v>
      </c>
      <c r="M660" s="172">
        <v>0</v>
      </c>
      <c r="N660" s="171">
        <f t="shared" si="65"/>
        <v>0</v>
      </c>
      <c r="O660" s="240" t="str">
        <f t="shared" si="64"/>
        <v>OK</v>
      </c>
      <c r="P660" s="106"/>
      <c r="Q660" s="231">
        <v>12</v>
      </c>
      <c r="R660" s="205" t="s">
        <v>1218</v>
      </c>
      <c r="S660" s="206"/>
      <c r="T660" s="207"/>
      <c r="V660" s="230" t="str">
        <f t="shared" si="61"/>
        <v>OK</v>
      </c>
      <c r="W660" s="230" t="str">
        <f t="shared" si="62"/>
        <v>OK</v>
      </c>
      <c r="X660" s="230" t="str">
        <f t="shared" si="63"/>
        <v>OK</v>
      </c>
    </row>
    <row r="661" spans="2:24" x14ac:dyDescent="0.2">
      <c r="B661" s="27" t="s">
        <v>1219</v>
      </c>
      <c r="C661" s="28" t="s">
        <v>1220</v>
      </c>
      <c r="D661" s="29"/>
      <c r="E661" s="90"/>
      <c r="F661" s="36"/>
      <c r="G661" s="36"/>
      <c r="H661" s="30">
        <f>+SUM(G662:G731)</f>
        <v>1713443556</v>
      </c>
      <c r="I661" s="32"/>
      <c r="J661" s="33"/>
      <c r="M661" s="172">
        <v>0</v>
      </c>
      <c r="N661" s="171">
        <f t="shared" si="65"/>
        <v>0</v>
      </c>
      <c r="O661" s="240" t="str">
        <f t="shared" si="64"/>
        <v>OK</v>
      </c>
      <c r="P661" s="106"/>
      <c r="Q661" s="220" t="s">
        <v>1219</v>
      </c>
      <c r="R661" s="191" t="s">
        <v>1220</v>
      </c>
      <c r="S661" s="192"/>
      <c r="T661" s="195"/>
      <c r="V661" s="230" t="str">
        <f t="shared" si="61"/>
        <v>OK</v>
      </c>
      <c r="W661" s="230" t="str">
        <f t="shared" si="62"/>
        <v>OK</v>
      </c>
      <c r="X661" s="230" t="str">
        <f t="shared" si="63"/>
        <v>OK</v>
      </c>
    </row>
    <row r="662" spans="2:24" x14ac:dyDescent="0.2">
      <c r="B662" s="34" t="s">
        <v>1221</v>
      </c>
      <c r="C662" s="35" t="s">
        <v>1222</v>
      </c>
      <c r="D662" s="37" t="s">
        <v>3</v>
      </c>
      <c r="E662" s="90">
        <v>3</v>
      </c>
      <c r="F662" s="36">
        <v>2787424</v>
      </c>
      <c r="G662" s="36">
        <f t="shared" si="60"/>
        <v>8362272</v>
      </c>
      <c r="H662" s="8"/>
      <c r="I662" s="32"/>
      <c r="J662" s="33"/>
      <c r="M662" s="172">
        <v>2648053</v>
      </c>
      <c r="N662" s="171">
        <f t="shared" si="65"/>
        <v>7944159</v>
      </c>
      <c r="O662" s="240" t="str">
        <f t="shared" si="64"/>
        <v>OK</v>
      </c>
      <c r="P662" s="106"/>
      <c r="Q662" s="232" t="s">
        <v>1221</v>
      </c>
      <c r="R662" s="194" t="s">
        <v>1222</v>
      </c>
      <c r="S662" s="196" t="s">
        <v>3</v>
      </c>
      <c r="T662" s="195">
        <v>3</v>
      </c>
      <c r="V662" s="230" t="str">
        <f t="shared" si="61"/>
        <v>OK</v>
      </c>
      <c r="W662" s="230" t="str">
        <f t="shared" si="62"/>
        <v>OK</v>
      </c>
      <c r="X662" s="230" t="str">
        <f t="shared" si="63"/>
        <v>OK</v>
      </c>
    </row>
    <row r="663" spans="2:24" x14ac:dyDescent="0.2">
      <c r="B663" s="34" t="s">
        <v>1223</v>
      </c>
      <c r="C663" s="35" t="s">
        <v>1224</v>
      </c>
      <c r="D663" s="37" t="s">
        <v>3</v>
      </c>
      <c r="E663" s="90">
        <v>5</v>
      </c>
      <c r="F663" s="36">
        <v>2787424</v>
      </c>
      <c r="G663" s="36">
        <f t="shared" si="60"/>
        <v>13937120</v>
      </c>
      <c r="H663" s="8"/>
      <c r="I663" s="32"/>
      <c r="J663" s="33"/>
      <c r="M663" s="172">
        <v>2648053</v>
      </c>
      <c r="N663" s="171">
        <f t="shared" si="65"/>
        <v>13240265</v>
      </c>
      <c r="O663" s="240" t="str">
        <f t="shared" si="64"/>
        <v>OK</v>
      </c>
      <c r="P663" s="106"/>
      <c r="Q663" s="232" t="s">
        <v>1223</v>
      </c>
      <c r="R663" s="194" t="s">
        <v>1224</v>
      </c>
      <c r="S663" s="196" t="s">
        <v>3</v>
      </c>
      <c r="T663" s="195">
        <v>5</v>
      </c>
      <c r="V663" s="230" t="str">
        <f t="shared" si="61"/>
        <v>OK</v>
      </c>
      <c r="W663" s="230" t="str">
        <f t="shared" si="62"/>
        <v>OK</v>
      </c>
      <c r="X663" s="230" t="str">
        <f t="shared" si="63"/>
        <v>OK</v>
      </c>
    </row>
    <row r="664" spans="2:24" x14ac:dyDescent="0.2">
      <c r="B664" s="34" t="s">
        <v>1225</v>
      </c>
      <c r="C664" s="35" t="s">
        <v>1226</v>
      </c>
      <c r="D664" s="37" t="s">
        <v>3</v>
      </c>
      <c r="E664" s="90">
        <v>4</v>
      </c>
      <c r="F664" s="36">
        <v>2568577</v>
      </c>
      <c r="G664" s="36">
        <f t="shared" si="60"/>
        <v>10274308</v>
      </c>
      <c r="H664" s="8"/>
      <c r="I664" s="32"/>
      <c r="J664" s="33"/>
      <c r="M664" s="172">
        <v>2440148</v>
      </c>
      <c r="N664" s="171">
        <f t="shared" si="65"/>
        <v>9760592</v>
      </c>
      <c r="O664" s="240" t="str">
        <f t="shared" si="64"/>
        <v>OK</v>
      </c>
      <c r="P664" s="106"/>
      <c r="Q664" s="232" t="s">
        <v>1225</v>
      </c>
      <c r="R664" s="194" t="s">
        <v>1226</v>
      </c>
      <c r="S664" s="196" t="s">
        <v>3</v>
      </c>
      <c r="T664" s="195">
        <v>4</v>
      </c>
      <c r="V664" s="230" t="str">
        <f t="shared" si="61"/>
        <v>OK</v>
      </c>
      <c r="W664" s="230" t="str">
        <f t="shared" si="62"/>
        <v>OK</v>
      </c>
      <c r="X664" s="230" t="str">
        <f t="shared" si="63"/>
        <v>OK</v>
      </c>
    </row>
    <row r="665" spans="2:24" x14ac:dyDescent="0.2">
      <c r="B665" s="34" t="s">
        <v>1227</v>
      </c>
      <c r="C665" s="35" t="s">
        <v>1228</v>
      </c>
      <c r="D665" s="37" t="s">
        <v>3</v>
      </c>
      <c r="E665" s="90">
        <v>2</v>
      </c>
      <c r="F665" s="36">
        <v>1364916</v>
      </c>
      <c r="G665" s="36">
        <f t="shared" si="60"/>
        <v>2729832</v>
      </c>
      <c r="H665" s="8"/>
      <c r="I665" s="32"/>
      <c r="J665" s="33"/>
      <c r="M665" s="172">
        <v>1296670</v>
      </c>
      <c r="N665" s="171">
        <f t="shared" si="65"/>
        <v>2593340</v>
      </c>
      <c r="O665" s="240" t="str">
        <f t="shared" si="64"/>
        <v>OK</v>
      </c>
      <c r="P665" s="106"/>
      <c r="Q665" s="232" t="s">
        <v>1227</v>
      </c>
      <c r="R665" s="194" t="s">
        <v>1228</v>
      </c>
      <c r="S665" s="196" t="s">
        <v>3</v>
      </c>
      <c r="T665" s="195">
        <v>2</v>
      </c>
      <c r="V665" s="230" t="str">
        <f t="shared" si="61"/>
        <v>OK</v>
      </c>
      <c r="W665" s="230" t="str">
        <f t="shared" si="62"/>
        <v>OK</v>
      </c>
      <c r="X665" s="230" t="str">
        <f t="shared" si="63"/>
        <v>OK</v>
      </c>
    </row>
    <row r="666" spans="2:24" x14ac:dyDescent="0.2">
      <c r="B666" s="34" t="s">
        <v>1229</v>
      </c>
      <c r="C666" s="35" t="s">
        <v>1230</v>
      </c>
      <c r="D666" s="37" t="s">
        <v>3</v>
      </c>
      <c r="E666" s="90">
        <v>19</v>
      </c>
      <c r="F666" s="36">
        <v>1779574</v>
      </c>
      <c r="G666" s="36">
        <f t="shared" si="60"/>
        <v>33811906</v>
      </c>
      <c r="H666" s="8"/>
      <c r="I666" s="52"/>
      <c r="J666" s="26"/>
      <c r="M666" s="172">
        <v>1690595</v>
      </c>
      <c r="N666" s="171">
        <f t="shared" si="65"/>
        <v>32121305</v>
      </c>
      <c r="O666" s="240" t="str">
        <f t="shared" si="64"/>
        <v>OK</v>
      </c>
      <c r="P666" s="106"/>
      <c r="Q666" s="232" t="s">
        <v>1229</v>
      </c>
      <c r="R666" s="194" t="s">
        <v>1230</v>
      </c>
      <c r="S666" s="196" t="s">
        <v>3</v>
      </c>
      <c r="T666" s="195">
        <v>19</v>
      </c>
      <c r="V666" s="230" t="str">
        <f t="shared" si="61"/>
        <v>OK</v>
      </c>
      <c r="W666" s="230" t="str">
        <f t="shared" si="62"/>
        <v>OK</v>
      </c>
      <c r="X666" s="230" t="str">
        <f t="shared" si="63"/>
        <v>OK</v>
      </c>
    </row>
    <row r="667" spans="2:24" x14ac:dyDescent="0.2">
      <c r="B667" s="34" t="s">
        <v>1231</v>
      </c>
      <c r="C667" s="35" t="s">
        <v>1232</v>
      </c>
      <c r="D667" s="37" t="s">
        <v>3</v>
      </c>
      <c r="E667" s="90">
        <v>3</v>
      </c>
      <c r="F667" s="36">
        <v>1710464</v>
      </c>
      <c r="G667" s="36">
        <f t="shared" si="60"/>
        <v>5131392</v>
      </c>
      <c r="H667" s="8"/>
      <c r="I667" s="32"/>
      <c r="J667" s="33"/>
      <c r="M667" s="172">
        <v>1624941</v>
      </c>
      <c r="N667" s="171">
        <f t="shared" si="65"/>
        <v>4874823</v>
      </c>
      <c r="O667" s="240" t="str">
        <f t="shared" si="64"/>
        <v>OK</v>
      </c>
      <c r="P667" s="106"/>
      <c r="Q667" s="232" t="s">
        <v>1231</v>
      </c>
      <c r="R667" s="194" t="s">
        <v>1232</v>
      </c>
      <c r="S667" s="196" t="s">
        <v>3</v>
      </c>
      <c r="T667" s="195">
        <v>3</v>
      </c>
      <c r="V667" s="230" t="str">
        <f t="shared" si="61"/>
        <v>OK</v>
      </c>
      <c r="W667" s="230" t="str">
        <f t="shared" si="62"/>
        <v>OK</v>
      </c>
      <c r="X667" s="230" t="str">
        <f t="shared" si="63"/>
        <v>OK</v>
      </c>
    </row>
    <row r="668" spans="2:24" x14ac:dyDescent="0.2">
      <c r="B668" s="34" t="s">
        <v>1233</v>
      </c>
      <c r="C668" s="35" t="s">
        <v>1234</v>
      </c>
      <c r="D668" s="37" t="s">
        <v>3</v>
      </c>
      <c r="E668" s="90">
        <v>17</v>
      </c>
      <c r="F668" s="36">
        <v>1537691</v>
      </c>
      <c r="G668" s="36">
        <f t="shared" si="60"/>
        <v>26140747</v>
      </c>
      <c r="H668" s="8"/>
      <c r="I668" s="32"/>
      <c r="J668" s="33"/>
      <c r="M668" s="172">
        <v>1460806</v>
      </c>
      <c r="N668" s="171">
        <f t="shared" si="65"/>
        <v>24833702</v>
      </c>
      <c r="O668" s="240" t="str">
        <f t="shared" si="64"/>
        <v>OK</v>
      </c>
      <c r="P668" s="106"/>
      <c r="Q668" s="232" t="s">
        <v>1233</v>
      </c>
      <c r="R668" s="194" t="s">
        <v>1234</v>
      </c>
      <c r="S668" s="196" t="s">
        <v>3</v>
      </c>
      <c r="T668" s="195">
        <v>17</v>
      </c>
      <c r="V668" s="230" t="str">
        <f t="shared" si="61"/>
        <v>OK</v>
      </c>
      <c r="W668" s="230" t="str">
        <f t="shared" si="62"/>
        <v>OK</v>
      </c>
      <c r="X668" s="230" t="str">
        <f t="shared" si="63"/>
        <v>OK</v>
      </c>
    </row>
    <row r="669" spans="2:24" x14ac:dyDescent="0.2">
      <c r="B669" s="34" t="s">
        <v>1235</v>
      </c>
      <c r="C669" s="35" t="s">
        <v>1236</v>
      </c>
      <c r="D669" s="37" t="s">
        <v>3</v>
      </c>
      <c r="E669" s="90">
        <v>8</v>
      </c>
      <c r="F669" s="36">
        <v>1877480</v>
      </c>
      <c r="G669" s="36">
        <f t="shared" si="60"/>
        <v>15019840</v>
      </c>
      <c r="H669" s="8"/>
      <c r="I669" s="32"/>
      <c r="J669" s="33"/>
      <c r="M669" s="172">
        <v>1783606</v>
      </c>
      <c r="N669" s="171">
        <f t="shared" si="65"/>
        <v>14268848</v>
      </c>
      <c r="O669" s="240" t="str">
        <f t="shared" si="64"/>
        <v>OK</v>
      </c>
      <c r="P669" s="106"/>
      <c r="Q669" s="232" t="s">
        <v>1235</v>
      </c>
      <c r="R669" s="194" t="s">
        <v>1236</v>
      </c>
      <c r="S669" s="196" t="s">
        <v>3</v>
      </c>
      <c r="T669" s="195">
        <v>8</v>
      </c>
      <c r="V669" s="230" t="str">
        <f t="shared" si="61"/>
        <v>OK</v>
      </c>
      <c r="W669" s="230" t="str">
        <f t="shared" si="62"/>
        <v>OK</v>
      </c>
      <c r="X669" s="230" t="str">
        <f t="shared" si="63"/>
        <v>OK</v>
      </c>
    </row>
    <row r="670" spans="2:24" x14ac:dyDescent="0.2">
      <c r="B670" s="34" t="s">
        <v>1237</v>
      </c>
      <c r="C670" s="35" t="s">
        <v>1238</v>
      </c>
      <c r="D670" s="37" t="s">
        <v>3</v>
      </c>
      <c r="E670" s="90">
        <v>4</v>
      </c>
      <c r="F670" s="36">
        <v>2775906</v>
      </c>
      <c r="G670" s="36">
        <f t="shared" si="60"/>
        <v>11103624</v>
      </c>
      <c r="H670" s="8"/>
      <c r="I670" s="32"/>
      <c r="J670" s="33"/>
      <c r="M670" s="172">
        <v>2637111</v>
      </c>
      <c r="N670" s="171">
        <f t="shared" si="65"/>
        <v>10548444</v>
      </c>
      <c r="O670" s="240" t="str">
        <f t="shared" si="64"/>
        <v>OK</v>
      </c>
      <c r="P670" s="106"/>
      <c r="Q670" s="232" t="s">
        <v>1237</v>
      </c>
      <c r="R670" s="194" t="s">
        <v>1238</v>
      </c>
      <c r="S670" s="196" t="s">
        <v>3</v>
      </c>
      <c r="T670" s="195">
        <v>4</v>
      </c>
      <c r="V670" s="230" t="str">
        <f t="shared" si="61"/>
        <v>OK</v>
      </c>
      <c r="W670" s="230" t="str">
        <f t="shared" si="62"/>
        <v>OK</v>
      </c>
      <c r="X670" s="230" t="str">
        <f t="shared" si="63"/>
        <v>OK</v>
      </c>
    </row>
    <row r="671" spans="2:24" x14ac:dyDescent="0.2">
      <c r="B671" s="34" t="s">
        <v>1239</v>
      </c>
      <c r="C671" s="35" t="s">
        <v>1240</v>
      </c>
      <c r="D671" s="37" t="s">
        <v>3</v>
      </c>
      <c r="E671" s="90">
        <v>4</v>
      </c>
      <c r="F671" s="36">
        <v>1537691</v>
      </c>
      <c r="G671" s="36">
        <f t="shared" si="60"/>
        <v>6150764</v>
      </c>
      <c r="H671" s="8"/>
      <c r="I671" s="32"/>
      <c r="J671" s="33"/>
      <c r="M671" s="172">
        <v>1460806</v>
      </c>
      <c r="N671" s="171">
        <f t="shared" si="65"/>
        <v>5843224</v>
      </c>
      <c r="O671" s="240" t="str">
        <f t="shared" si="64"/>
        <v>OK</v>
      </c>
      <c r="P671" s="106"/>
      <c r="Q671" s="232" t="s">
        <v>1239</v>
      </c>
      <c r="R671" s="194" t="s">
        <v>1240</v>
      </c>
      <c r="S671" s="196" t="s">
        <v>3</v>
      </c>
      <c r="T671" s="195">
        <v>4</v>
      </c>
      <c r="V671" s="230" t="str">
        <f t="shared" si="61"/>
        <v>OK</v>
      </c>
      <c r="W671" s="230" t="str">
        <f t="shared" si="62"/>
        <v>OK</v>
      </c>
      <c r="X671" s="230" t="str">
        <f t="shared" si="63"/>
        <v>OK</v>
      </c>
    </row>
    <row r="672" spans="2:24" x14ac:dyDescent="0.2">
      <c r="B672" s="34" t="s">
        <v>1241</v>
      </c>
      <c r="C672" s="35" t="s">
        <v>1242</v>
      </c>
      <c r="D672" s="37" t="s">
        <v>3</v>
      </c>
      <c r="E672" s="90">
        <v>1</v>
      </c>
      <c r="F672" s="36">
        <v>3420929</v>
      </c>
      <c r="G672" s="36">
        <f t="shared" si="60"/>
        <v>3420929</v>
      </c>
      <c r="H672" s="8"/>
      <c r="I672" s="32"/>
      <c r="J672" s="33"/>
      <c r="M672" s="172">
        <v>3249883</v>
      </c>
      <c r="N672" s="171">
        <f t="shared" si="65"/>
        <v>3249883</v>
      </c>
      <c r="O672" s="240" t="str">
        <f t="shared" si="64"/>
        <v>OK</v>
      </c>
      <c r="P672" s="106"/>
      <c r="Q672" s="232" t="s">
        <v>1241</v>
      </c>
      <c r="R672" s="194" t="s">
        <v>1242</v>
      </c>
      <c r="S672" s="196" t="s">
        <v>3</v>
      </c>
      <c r="T672" s="195">
        <v>1</v>
      </c>
      <c r="V672" s="230" t="str">
        <f t="shared" si="61"/>
        <v>OK</v>
      </c>
      <c r="W672" s="230" t="str">
        <f t="shared" si="62"/>
        <v>OK</v>
      </c>
      <c r="X672" s="230" t="str">
        <f t="shared" si="63"/>
        <v>OK</v>
      </c>
    </row>
    <row r="673" spans="2:24" x14ac:dyDescent="0.2">
      <c r="B673" s="34" t="s">
        <v>1243</v>
      </c>
      <c r="C673" s="35" t="s">
        <v>1244</v>
      </c>
      <c r="D673" s="37" t="s">
        <v>3</v>
      </c>
      <c r="E673" s="90">
        <v>6</v>
      </c>
      <c r="F673" s="36">
        <v>1704706</v>
      </c>
      <c r="G673" s="36">
        <f t="shared" si="60"/>
        <v>10228236</v>
      </c>
      <c r="H673" s="8"/>
      <c r="I673" s="32"/>
      <c r="J673" s="33"/>
      <c r="M673" s="172">
        <v>1619471</v>
      </c>
      <c r="N673" s="171">
        <f t="shared" si="65"/>
        <v>9716826</v>
      </c>
      <c r="O673" s="240" t="str">
        <f t="shared" si="64"/>
        <v>OK</v>
      </c>
      <c r="P673" s="106"/>
      <c r="Q673" s="232" t="s">
        <v>1243</v>
      </c>
      <c r="R673" s="194" t="s">
        <v>1244</v>
      </c>
      <c r="S673" s="196" t="s">
        <v>3</v>
      </c>
      <c r="T673" s="195">
        <v>6</v>
      </c>
      <c r="V673" s="230" t="str">
        <f t="shared" si="61"/>
        <v>OK</v>
      </c>
      <c r="W673" s="230" t="str">
        <f t="shared" si="62"/>
        <v>OK</v>
      </c>
      <c r="X673" s="230" t="str">
        <f t="shared" si="63"/>
        <v>OK</v>
      </c>
    </row>
    <row r="674" spans="2:24" x14ac:dyDescent="0.2">
      <c r="B674" s="34" t="s">
        <v>1245</v>
      </c>
      <c r="C674" s="35" t="s">
        <v>1246</v>
      </c>
      <c r="D674" s="37" t="s">
        <v>3</v>
      </c>
      <c r="E674" s="90">
        <v>1</v>
      </c>
      <c r="F674" s="36">
        <v>1796851</v>
      </c>
      <c r="G674" s="36">
        <f t="shared" si="60"/>
        <v>1796851</v>
      </c>
      <c r="H674" s="8"/>
      <c r="I674" s="32"/>
      <c r="J674" s="33"/>
      <c r="M674" s="172">
        <v>1707008</v>
      </c>
      <c r="N674" s="171">
        <f t="shared" si="65"/>
        <v>1707008</v>
      </c>
      <c r="O674" s="240" t="str">
        <f t="shared" si="64"/>
        <v>OK</v>
      </c>
      <c r="P674" s="106"/>
      <c r="Q674" s="232" t="s">
        <v>1245</v>
      </c>
      <c r="R674" s="194" t="s">
        <v>1246</v>
      </c>
      <c r="S674" s="196" t="s">
        <v>3</v>
      </c>
      <c r="T674" s="195">
        <v>1</v>
      </c>
      <c r="V674" s="230" t="str">
        <f t="shared" si="61"/>
        <v>OK</v>
      </c>
      <c r="W674" s="230" t="str">
        <f t="shared" si="62"/>
        <v>OK</v>
      </c>
      <c r="X674" s="230" t="str">
        <f t="shared" si="63"/>
        <v>OK</v>
      </c>
    </row>
    <row r="675" spans="2:24" x14ac:dyDescent="0.2">
      <c r="B675" s="34" t="s">
        <v>1247</v>
      </c>
      <c r="C675" s="35" t="s">
        <v>1248</v>
      </c>
      <c r="D675" s="37" t="s">
        <v>3</v>
      </c>
      <c r="E675" s="90">
        <v>1</v>
      </c>
      <c r="F675" s="36">
        <v>2706795</v>
      </c>
      <c r="G675" s="36">
        <f t="shared" si="60"/>
        <v>2706795</v>
      </c>
      <c r="H675" s="8"/>
      <c r="I675" s="32"/>
      <c r="J675" s="33"/>
      <c r="M675" s="172">
        <v>2571455</v>
      </c>
      <c r="N675" s="171">
        <f t="shared" si="65"/>
        <v>2571455</v>
      </c>
      <c r="O675" s="240" t="str">
        <f t="shared" si="64"/>
        <v>OK</v>
      </c>
      <c r="P675" s="106"/>
      <c r="Q675" s="232" t="s">
        <v>1247</v>
      </c>
      <c r="R675" s="194" t="s">
        <v>1248</v>
      </c>
      <c r="S675" s="196" t="s">
        <v>3</v>
      </c>
      <c r="T675" s="195">
        <v>1</v>
      </c>
      <c r="V675" s="230" t="str">
        <f t="shared" si="61"/>
        <v>OK</v>
      </c>
      <c r="W675" s="230" t="str">
        <f t="shared" si="62"/>
        <v>OK</v>
      </c>
      <c r="X675" s="230" t="str">
        <f t="shared" si="63"/>
        <v>OK</v>
      </c>
    </row>
    <row r="676" spans="2:24" x14ac:dyDescent="0.2">
      <c r="B676" s="34" t="s">
        <v>1249</v>
      </c>
      <c r="C676" s="35" t="s">
        <v>1250</v>
      </c>
      <c r="D676" s="37" t="s">
        <v>3</v>
      </c>
      <c r="E676" s="90">
        <v>8</v>
      </c>
      <c r="F676" s="36">
        <v>3507316</v>
      </c>
      <c r="G676" s="36">
        <f t="shared" si="60"/>
        <v>28058528</v>
      </c>
      <c r="H676" s="8"/>
      <c r="I676" s="32"/>
      <c r="J676" s="33"/>
      <c r="M676" s="172">
        <v>3331950</v>
      </c>
      <c r="N676" s="171">
        <f t="shared" si="65"/>
        <v>26655600</v>
      </c>
      <c r="O676" s="240" t="str">
        <f t="shared" si="64"/>
        <v>OK</v>
      </c>
      <c r="P676" s="106"/>
      <c r="Q676" s="232" t="s">
        <v>1249</v>
      </c>
      <c r="R676" s="194" t="s">
        <v>1250</v>
      </c>
      <c r="S676" s="196" t="s">
        <v>3</v>
      </c>
      <c r="T676" s="195">
        <v>8</v>
      </c>
      <c r="V676" s="230" t="str">
        <f t="shared" si="61"/>
        <v>OK</v>
      </c>
      <c r="W676" s="230" t="str">
        <f t="shared" si="62"/>
        <v>OK</v>
      </c>
      <c r="X676" s="230" t="str">
        <f t="shared" si="63"/>
        <v>OK</v>
      </c>
    </row>
    <row r="677" spans="2:24" x14ac:dyDescent="0.2">
      <c r="B677" s="34" t="s">
        <v>1251</v>
      </c>
      <c r="C677" s="35" t="s">
        <v>1252</v>
      </c>
      <c r="D677" s="37" t="s">
        <v>3</v>
      </c>
      <c r="E677" s="90">
        <v>1</v>
      </c>
      <c r="F677" s="36">
        <v>2562817</v>
      </c>
      <c r="G677" s="36">
        <f t="shared" si="60"/>
        <v>2562817</v>
      </c>
      <c r="H677" s="8"/>
      <c r="I677" s="32"/>
      <c r="J677" s="33"/>
      <c r="M677" s="172">
        <v>2434676</v>
      </c>
      <c r="N677" s="171">
        <f t="shared" si="65"/>
        <v>2434676</v>
      </c>
      <c r="O677" s="240" t="str">
        <f t="shared" si="64"/>
        <v>OK</v>
      </c>
      <c r="P677" s="106"/>
      <c r="Q677" s="232" t="s">
        <v>1251</v>
      </c>
      <c r="R677" s="194" t="s">
        <v>1252</v>
      </c>
      <c r="S677" s="196" t="s">
        <v>3</v>
      </c>
      <c r="T677" s="195">
        <v>1</v>
      </c>
      <c r="V677" s="230" t="str">
        <f t="shared" si="61"/>
        <v>OK</v>
      </c>
      <c r="W677" s="230" t="str">
        <f t="shared" si="62"/>
        <v>OK</v>
      </c>
      <c r="X677" s="230" t="str">
        <f t="shared" si="63"/>
        <v>OK</v>
      </c>
    </row>
    <row r="678" spans="2:24" x14ac:dyDescent="0.2">
      <c r="B678" s="34" t="s">
        <v>1253</v>
      </c>
      <c r="C678" s="35" t="s">
        <v>1254</v>
      </c>
      <c r="D678" s="37" t="s">
        <v>3</v>
      </c>
      <c r="E678" s="90">
        <v>3</v>
      </c>
      <c r="F678" s="36">
        <v>1197902</v>
      </c>
      <c r="G678" s="36">
        <f t="shared" si="60"/>
        <v>3593706</v>
      </c>
      <c r="H678" s="8"/>
      <c r="I678" s="32"/>
      <c r="J678" s="33"/>
      <c r="M678" s="172">
        <v>1138007</v>
      </c>
      <c r="N678" s="171">
        <f t="shared" si="65"/>
        <v>3414021</v>
      </c>
      <c r="O678" s="240" t="str">
        <f t="shared" si="64"/>
        <v>OK</v>
      </c>
      <c r="P678" s="106"/>
      <c r="Q678" s="232" t="s">
        <v>1253</v>
      </c>
      <c r="R678" s="194" t="s">
        <v>1254</v>
      </c>
      <c r="S678" s="196" t="s">
        <v>3</v>
      </c>
      <c r="T678" s="195">
        <v>3</v>
      </c>
      <c r="V678" s="230" t="str">
        <f t="shared" si="61"/>
        <v>OK</v>
      </c>
      <c r="W678" s="230" t="str">
        <f t="shared" si="62"/>
        <v>OK</v>
      </c>
      <c r="X678" s="230" t="str">
        <f t="shared" si="63"/>
        <v>OK</v>
      </c>
    </row>
    <row r="679" spans="2:24" x14ac:dyDescent="0.2">
      <c r="B679" s="34" t="s">
        <v>1255</v>
      </c>
      <c r="C679" s="35" t="s">
        <v>1256</v>
      </c>
      <c r="D679" s="37" t="s">
        <v>3</v>
      </c>
      <c r="E679" s="90">
        <v>34</v>
      </c>
      <c r="F679" s="36">
        <v>1126485</v>
      </c>
      <c r="G679" s="36">
        <f t="shared" si="60"/>
        <v>38300490</v>
      </c>
      <c r="H679" s="8"/>
      <c r="I679" s="32"/>
      <c r="J679" s="33"/>
      <c r="M679" s="172">
        <v>1070161</v>
      </c>
      <c r="N679" s="171">
        <f t="shared" si="65"/>
        <v>36385474</v>
      </c>
      <c r="O679" s="240" t="str">
        <f t="shared" si="64"/>
        <v>OK</v>
      </c>
      <c r="P679" s="106"/>
      <c r="Q679" s="232" t="s">
        <v>1255</v>
      </c>
      <c r="R679" s="194" t="s">
        <v>1256</v>
      </c>
      <c r="S679" s="196" t="s">
        <v>3</v>
      </c>
      <c r="T679" s="195">
        <v>34</v>
      </c>
      <c r="V679" s="230" t="str">
        <f t="shared" si="61"/>
        <v>OK</v>
      </c>
      <c r="W679" s="230" t="str">
        <f t="shared" si="62"/>
        <v>OK</v>
      </c>
      <c r="X679" s="230" t="str">
        <f t="shared" si="63"/>
        <v>OK</v>
      </c>
    </row>
    <row r="680" spans="2:24" x14ac:dyDescent="0.2">
      <c r="B680" s="34" t="s">
        <v>1257</v>
      </c>
      <c r="C680" s="35" t="s">
        <v>1258</v>
      </c>
      <c r="D680" s="37" t="s">
        <v>3</v>
      </c>
      <c r="E680" s="90">
        <v>34</v>
      </c>
      <c r="F680" s="36">
        <v>1126485</v>
      </c>
      <c r="G680" s="36">
        <f t="shared" si="60"/>
        <v>38300490</v>
      </c>
      <c r="H680" s="8"/>
      <c r="I680" s="32"/>
      <c r="J680" s="33"/>
      <c r="M680" s="172">
        <v>1070161</v>
      </c>
      <c r="N680" s="171">
        <f t="shared" si="65"/>
        <v>36385474</v>
      </c>
      <c r="O680" s="240" t="str">
        <f t="shared" si="64"/>
        <v>OK</v>
      </c>
      <c r="P680" s="106"/>
      <c r="Q680" s="232" t="s">
        <v>1257</v>
      </c>
      <c r="R680" s="194" t="s">
        <v>1258</v>
      </c>
      <c r="S680" s="196" t="s">
        <v>3</v>
      </c>
      <c r="T680" s="195">
        <v>34</v>
      </c>
      <c r="V680" s="230" t="str">
        <f t="shared" si="61"/>
        <v>OK</v>
      </c>
      <c r="W680" s="230" t="str">
        <f t="shared" si="62"/>
        <v>OK</v>
      </c>
      <c r="X680" s="230" t="str">
        <f t="shared" si="63"/>
        <v>OK</v>
      </c>
    </row>
    <row r="681" spans="2:24" x14ac:dyDescent="0.2">
      <c r="B681" s="34" t="s">
        <v>1259</v>
      </c>
      <c r="C681" s="35" t="s">
        <v>1260</v>
      </c>
      <c r="D681" s="37" t="s">
        <v>3</v>
      </c>
      <c r="E681" s="90">
        <v>58</v>
      </c>
      <c r="F681" s="36">
        <v>4459001</v>
      </c>
      <c r="G681" s="36">
        <f t="shared" si="60"/>
        <v>258622058</v>
      </c>
      <c r="H681" s="8"/>
      <c r="I681" s="32"/>
      <c r="J681" s="33"/>
      <c r="M681" s="172">
        <v>4236051</v>
      </c>
      <c r="N681" s="171">
        <f t="shared" si="65"/>
        <v>245690958</v>
      </c>
      <c r="O681" s="240" t="str">
        <f t="shared" si="64"/>
        <v>OK</v>
      </c>
      <c r="P681" s="106"/>
      <c r="Q681" s="232" t="s">
        <v>1259</v>
      </c>
      <c r="R681" s="194" t="s">
        <v>1260</v>
      </c>
      <c r="S681" s="196" t="s">
        <v>3</v>
      </c>
      <c r="T681" s="195">
        <v>58</v>
      </c>
      <c r="V681" s="230" t="str">
        <f t="shared" si="61"/>
        <v>OK</v>
      </c>
      <c r="W681" s="230" t="str">
        <f t="shared" si="62"/>
        <v>OK</v>
      </c>
      <c r="X681" s="230" t="str">
        <f t="shared" si="63"/>
        <v>OK</v>
      </c>
    </row>
    <row r="682" spans="2:24" x14ac:dyDescent="0.2">
      <c r="B682" s="34" t="s">
        <v>1261</v>
      </c>
      <c r="C682" s="35" t="s">
        <v>1262</v>
      </c>
      <c r="D682" s="37" t="s">
        <v>3</v>
      </c>
      <c r="E682" s="90">
        <v>6</v>
      </c>
      <c r="F682" s="36">
        <v>1126485</v>
      </c>
      <c r="G682" s="36">
        <f t="shared" si="60"/>
        <v>6758910</v>
      </c>
      <c r="H682" s="8"/>
      <c r="I682" s="32"/>
      <c r="J682" s="33"/>
      <c r="M682" s="172">
        <v>1070161</v>
      </c>
      <c r="N682" s="171">
        <f t="shared" si="65"/>
        <v>6420966</v>
      </c>
      <c r="O682" s="240" t="str">
        <f t="shared" si="64"/>
        <v>OK</v>
      </c>
      <c r="P682" s="106"/>
      <c r="Q682" s="232" t="s">
        <v>1261</v>
      </c>
      <c r="R682" s="194" t="s">
        <v>1262</v>
      </c>
      <c r="S682" s="196" t="s">
        <v>3</v>
      </c>
      <c r="T682" s="195">
        <v>6</v>
      </c>
      <c r="V682" s="230" t="str">
        <f t="shared" si="61"/>
        <v>OK</v>
      </c>
      <c r="W682" s="230" t="str">
        <f t="shared" si="62"/>
        <v>OK</v>
      </c>
      <c r="X682" s="230" t="str">
        <f t="shared" si="63"/>
        <v>OK</v>
      </c>
    </row>
    <row r="683" spans="2:24" x14ac:dyDescent="0.2">
      <c r="B683" s="34" t="s">
        <v>1263</v>
      </c>
      <c r="C683" s="35" t="s">
        <v>1264</v>
      </c>
      <c r="D683" s="37" t="s">
        <v>3</v>
      </c>
      <c r="E683" s="90">
        <v>2</v>
      </c>
      <c r="F683" s="36">
        <v>3427737</v>
      </c>
      <c r="G683" s="36">
        <f t="shared" si="60"/>
        <v>6855474</v>
      </c>
      <c r="H683" s="8"/>
      <c r="I683" s="32"/>
      <c r="J683" s="33"/>
      <c r="M683" s="172">
        <v>3256350</v>
      </c>
      <c r="N683" s="171">
        <f t="shared" si="65"/>
        <v>6512700</v>
      </c>
      <c r="O683" s="240" t="str">
        <f t="shared" si="64"/>
        <v>OK</v>
      </c>
      <c r="P683" s="106"/>
      <c r="Q683" s="232" t="s">
        <v>1263</v>
      </c>
      <c r="R683" s="194" t="s">
        <v>1264</v>
      </c>
      <c r="S683" s="196" t="s">
        <v>3</v>
      </c>
      <c r="T683" s="195">
        <v>2</v>
      </c>
      <c r="V683" s="230" t="str">
        <f t="shared" si="61"/>
        <v>OK</v>
      </c>
      <c r="W683" s="230" t="str">
        <f t="shared" si="62"/>
        <v>OK</v>
      </c>
      <c r="X683" s="230" t="str">
        <f t="shared" si="63"/>
        <v>OK</v>
      </c>
    </row>
    <row r="684" spans="2:24" x14ac:dyDescent="0.2">
      <c r="B684" s="34" t="s">
        <v>1265</v>
      </c>
      <c r="C684" s="35" t="s">
        <v>1266</v>
      </c>
      <c r="D684" s="37" t="s">
        <v>3</v>
      </c>
      <c r="E684" s="90">
        <v>4</v>
      </c>
      <c r="F684" s="36">
        <v>2310230</v>
      </c>
      <c r="G684" s="36">
        <f t="shared" si="60"/>
        <v>9240920</v>
      </c>
      <c r="H684" s="8"/>
      <c r="I684" s="32"/>
      <c r="J684" s="33"/>
      <c r="M684" s="172">
        <v>2194719</v>
      </c>
      <c r="N684" s="171">
        <f t="shared" si="65"/>
        <v>8778876</v>
      </c>
      <c r="O684" s="240" t="str">
        <f t="shared" si="64"/>
        <v>OK</v>
      </c>
      <c r="P684" s="106"/>
      <c r="Q684" s="232" t="s">
        <v>1265</v>
      </c>
      <c r="R684" s="194" t="s">
        <v>1266</v>
      </c>
      <c r="S684" s="196" t="s">
        <v>3</v>
      </c>
      <c r="T684" s="195">
        <v>4</v>
      </c>
      <c r="V684" s="230" t="str">
        <f t="shared" si="61"/>
        <v>OK</v>
      </c>
      <c r="W684" s="230" t="str">
        <f t="shared" si="62"/>
        <v>OK</v>
      </c>
      <c r="X684" s="230" t="str">
        <f t="shared" si="63"/>
        <v>OK</v>
      </c>
    </row>
    <row r="685" spans="2:24" x14ac:dyDescent="0.2">
      <c r="B685" s="34" t="s">
        <v>1267</v>
      </c>
      <c r="C685" s="35" t="s">
        <v>1268</v>
      </c>
      <c r="D685" s="37" t="s">
        <v>3</v>
      </c>
      <c r="E685" s="90">
        <v>6</v>
      </c>
      <c r="F685" s="36">
        <v>4507634</v>
      </c>
      <c r="G685" s="36">
        <f t="shared" si="60"/>
        <v>27045804</v>
      </c>
      <c r="H685" s="8"/>
      <c r="I685" s="32"/>
      <c r="J685" s="33"/>
      <c r="M685" s="172">
        <v>4282252</v>
      </c>
      <c r="N685" s="171">
        <f t="shared" si="65"/>
        <v>25693512</v>
      </c>
      <c r="O685" s="240" t="str">
        <f t="shared" si="64"/>
        <v>OK</v>
      </c>
      <c r="P685" s="106"/>
      <c r="Q685" s="232" t="s">
        <v>1267</v>
      </c>
      <c r="R685" s="194" t="s">
        <v>1268</v>
      </c>
      <c r="S685" s="196" t="s">
        <v>3</v>
      </c>
      <c r="T685" s="195">
        <v>6</v>
      </c>
      <c r="V685" s="230" t="str">
        <f t="shared" si="61"/>
        <v>OK</v>
      </c>
      <c r="W685" s="230" t="str">
        <f t="shared" si="62"/>
        <v>OK</v>
      </c>
      <c r="X685" s="230" t="str">
        <f t="shared" si="63"/>
        <v>OK</v>
      </c>
    </row>
    <row r="686" spans="2:24" x14ac:dyDescent="0.2">
      <c r="B686" s="34" t="s">
        <v>1269</v>
      </c>
      <c r="C686" s="35" t="s">
        <v>1271</v>
      </c>
      <c r="D686" s="37" t="s">
        <v>3</v>
      </c>
      <c r="E686" s="90">
        <v>3</v>
      </c>
      <c r="F686" s="36">
        <v>6092560</v>
      </c>
      <c r="G686" s="36">
        <f t="shared" si="60"/>
        <v>18277680</v>
      </c>
      <c r="H686" s="8"/>
      <c r="I686" s="32"/>
      <c r="J686" s="33"/>
      <c r="M686" s="172">
        <v>5787932</v>
      </c>
      <c r="N686" s="171">
        <f t="shared" si="65"/>
        <v>17363796</v>
      </c>
      <c r="O686" s="240" t="str">
        <f t="shared" si="64"/>
        <v>OK</v>
      </c>
      <c r="P686" s="106"/>
      <c r="Q686" s="232" t="s">
        <v>1269</v>
      </c>
      <c r="R686" s="194" t="s">
        <v>1271</v>
      </c>
      <c r="S686" s="196" t="s">
        <v>3</v>
      </c>
      <c r="T686" s="195">
        <v>3</v>
      </c>
      <c r="V686" s="230" t="str">
        <f t="shared" si="61"/>
        <v>OK</v>
      </c>
      <c r="W686" s="230" t="str">
        <f t="shared" si="62"/>
        <v>OK</v>
      </c>
      <c r="X686" s="230" t="str">
        <f t="shared" si="63"/>
        <v>OK</v>
      </c>
    </row>
    <row r="687" spans="2:24" x14ac:dyDescent="0.2">
      <c r="B687" s="34" t="s">
        <v>1270</v>
      </c>
      <c r="C687" s="35" t="s">
        <v>1277</v>
      </c>
      <c r="D687" s="37" t="s">
        <v>3</v>
      </c>
      <c r="E687" s="90">
        <v>1</v>
      </c>
      <c r="F687" s="36">
        <v>8773501</v>
      </c>
      <c r="G687" s="36">
        <f t="shared" si="60"/>
        <v>8773501</v>
      </c>
      <c r="H687" s="8"/>
      <c r="I687" s="32"/>
      <c r="J687" s="33"/>
      <c r="M687" s="172">
        <v>8334826</v>
      </c>
      <c r="N687" s="171">
        <f t="shared" si="65"/>
        <v>8334826</v>
      </c>
      <c r="O687" s="240" t="str">
        <f t="shared" si="64"/>
        <v>OK</v>
      </c>
      <c r="P687" s="106"/>
      <c r="Q687" s="232" t="s">
        <v>1270</v>
      </c>
      <c r="R687" s="194" t="s">
        <v>1277</v>
      </c>
      <c r="S687" s="196" t="s">
        <v>3</v>
      </c>
      <c r="T687" s="195">
        <v>1</v>
      </c>
      <c r="V687" s="230" t="str">
        <f t="shared" si="61"/>
        <v>OK</v>
      </c>
      <c r="W687" s="230" t="str">
        <f t="shared" si="62"/>
        <v>OK</v>
      </c>
      <c r="X687" s="230" t="str">
        <f t="shared" si="63"/>
        <v>OK</v>
      </c>
    </row>
    <row r="688" spans="2:24" x14ac:dyDescent="0.2">
      <c r="B688" s="34" t="s">
        <v>1272</v>
      </c>
      <c r="C688" s="35" t="s">
        <v>1279</v>
      </c>
      <c r="D688" s="37" t="s">
        <v>3</v>
      </c>
      <c r="E688" s="90">
        <v>17</v>
      </c>
      <c r="F688" s="36">
        <v>6366564</v>
      </c>
      <c r="G688" s="36">
        <f t="shared" si="60"/>
        <v>108231588</v>
      </c>
      <c r="H688" s="8"/>
      <c r="I688" s="32"/>
      <c r="J688" s="33"/>
      <c r="M688" s="172">
        <v>6048236</v>
      </c>
      <c r="N688" s="171">
        <f t="shared" si="65"/>
        <v>102820012</v>
      </c>
      <c r="O688" s="240" t="str">
        <f t="shared" si="64"/>
        <v>OK</v>
      </c>
      <c r="P688" s="106"/>
      <c r="Q688" s="232" t="s">
        <v>1272</v>
      </c>
      <c r="R688" s="194" t="s">
        <v>1279</v>
      </c>
      <c r="S688" s="196" t="s">
        <v>3</v>
      </c>
      <c r="T688" s="195">
        <v>17</v>
      </c>
      <c r="V688" s="230" t="str">
        <f t="shared" si="61"/>
        <v>OK</v>
      </c>
      <c r="W688" s="230" t="str">
        <f t="shared" si="62"/>
        <v>OK</v>
      </c>
      <c r="X688" s="230" t="str">
        <f t="shared" si="63"/>
        <v>OK</v>
      </c>
    </row>
    <row r="689" spans="2:24" x14ac:dyDescent="0.2">
      <c r="B689" s="34" t="s">
        <v>1273</v>
      </c>
      <c r="C689" s="35" t="s">
        <v>1281</v>
      </c>
      <c r="D689" s="37" t="s">
        <v>3</v>
      </c>
      <c r="E689" s="90">
        <v>18</v>
      </c>
      <c r="F689" s="36">
        <v>5920636</v>
      </c>
      <c r="G689" s="36">
        <f t="shared" si="60"/>
        <v>106571448</v>
      </c>
      <c r="H689" s="8"/>
      <c r="I689" s="32"/>
      <c r="J689" s="33"/>
      <c r="M689" s="172">
        <v>5624604</v>
      </c>
      <c r="N689" s="171">
        <f t="shared" si="65"/>
        <v>101242872</v>
      </c>
      <c r="O689" s="240" t="str">
        <f t="shared" si="64"/>
        <v>OK</v>
      </c>
      <c r="P689" s="106"/>
      <c r="Q689" s="232" t="s">
        <v>1273</v>
      </c>
      <c r="R689" s="194" t="s">
        <v>1281</v>
      </c>
      <c r="S689" s="196" t="s">
        <v>3</v>
      </c>
      <c r="T689" s="195">
        <v>18</v>
      </c>
      <c r="V689" s="230" t="str">
        <f t="shared" si="61"/>
        <v>OK</v>
      </c>
      <c r="W689" s="230" t="str">
        <f t="shared" si="62"/>
        <v>OK</v>
      </c>
      <c r="X689" s="230" t="str">
        <f t="shared" si="63"/>
        <v>OK</v>
      </c>
    </row>
    <row r="690" spans="2:24" x14ac:dyDescent="0.2">
      <c r="B690" s="34" t="s">
        <v>1274</v>
      </c>
      <c r="C690" s="35" t="s">
        <v>1283</v>
      </c>
      <c r="D690" s="37" t="s">
        <v>3</v>
      </c>
      <c r="E690" s="90">
        <v>3</v>
      </c>
      <c r="F690" s="36">
        <v>4496890</v>
      </c>
      <c r="G690" s="36">
        <f t="shared" si="60"/>
        <v>13490670</v>
      </c>
      <c r="H690" s="8"/>
      <c r="I690" s="32"/>
      <c r="J690" s="33"/>
      <c r="M690" s="172">
        <v>4272046</v>
      </c>
      <c r="N690" s="171">
        <f t="shared" si="65"/>
        <v>12816138</v>
      </c>
      <c r="O690" s="240" t="str">
        <f t="shared" si="64"/>
        <v>OK</v>
      </c>
      <c r="P690" s="106"/>
      <c r="Q690" s="232" t="s">
        <v>1274</v>
      </c>
      <c r="R690" s="194" t="s">
        <v>1283</v>
      </c>
      <c r="S690" s="196" t="s">
        <v>3</v>
      </c>
      <c r="T690" s="195">
        <v>3</v>
      </c>
      <c r="V690" s="230" t="str">
        <f t="shared" si="61"/>
        <v>OK</v>
      </c>
      <c r="W690" s="230" t="str">
        <f t="shared" si="62"/>
        <v>OK</v>
      </c>
      <c r="X690" s="230" t="str">
        <f t="shared" si="63"/>
        <v>OK</v>
      </c>
    </row>
    <row r="691" spans="2:24" x14ac:dyDescent="0.2">
      <c r="B691" s="34" t="s">
        <v>1275</v>
      </c>
      <c r="C691" s="35" t="s">
        <v>1288</v>
      </c>
      <c r="D691" s="37" t="s">
        <v>3</v>
      </c>
      <c r="E691" s="90">
        <v>2</v>
      </c>
      <c r="F691" s="36">
        <v>3750095</v>
      </c>
      <c r="G691" s="36">
        <f t="shared" si="60"/>
        <v>7500190</v>
      </c>
      <c r="H691" s="8"/>
      <c r="I691" s="32"/>
      <c r="J691" s="33"/>
      <c r="M691" s="172">
        <v>3562590</v>
      </c>
      <c r="N691" s="171">
        <f t="shared" si="65"/>
        <v>7125180</v>
      </c>
      <c r="O691" s="240" t="str">
        <f t="shared" si="64"/>
        <v>OK</v>
      </c>
      <c r="P691" s="106"/>
      <c r="Q691" s="232" t="s">
        <v>1275</v>
      </c>
      <c r="R691" s="194" t="s">
        <v>1288</v>
      </c>
      <c r="S691" s="196" t="s">
        <v>3</v>
      </c>
      <c r="T691" s="195">
        <v>2</v>
      </c>
      <c r="V691" s="230" t="str">
        <f t="shared" si="61"/>
        <v>OK</v>
      </c>
      <c r="W691" s="230" t="str">
        <f t="shared" si="62"/>
        <v>OK</v>
      </c>
      <c r="X691" s="230" t="str">
        <f t="shared" si="63"/>
        <v>OK</v>
      </c>
    </row>
    <row r="692" spans="2:24" x14ac:dyDescent="0.2">
      <c r="B692" s="34" t="s">
        <v>1276</v>
      </c>
      <c r="C692" s="35" t="s">
        <v>1290</v>
      </c>
      <c r="D692" s="37" t="s">
        <v>3</v>
      </c>
      <c r="E692" s="90">
        <v>2</v>
      </c>
      <c r="F692" s="36">
        <v>3750095</v>
      </c>
      <c r="G692" s="36">
        <f t="shared" si="60"/>
        <v>7500190</v>
      </c>
      <c r="H692" s="8"/>
      <c r="I692" s="32"/>
      <c r="J692" s="33"/>
      <c r="M692" s="172">
        <v>3562590</v>
      </c>
      <c r="N692" s="171">
        <f t="shared" si="65"/>
        <v>7125180</v>
      </c>
      <c r="O692" s="240" t="str">
        <f t="shared" si="64"/>
        <v>OK</v>
      </c>
      <c r="P692" s="106"/>
      <c r="Q692" s="232" t="s">
        <v>1276</v>
      </c>
      <c r="R692" s="194" t="s">
        <v>1290</v>
      </c>
      <c r="S692" s="196" t="s">
        <v>3</v>
      </c>
      <c r="T692" s="195">
        <v>2</v>
      </c>
      <c r="V692" s="230" t="str">
        <f t="shared" si="61"/>
        <v>OK</v>
      </c>
      <c r="W692" s="230" t="str">
        <f t="shared" si="62"/>
        <v>OK</v>
      </c>
      <c r="X692" s="230" t="str">
        <f t="shared" si="63"/>
        <v>OK</v>
      </c>
    </row>
    <row r="693" spans="2:24" x14ac:dyDescent="0.2">
      <c r="B693" s="34" t="s">
        <v>1278</v>
      </c>
      <c r="C693" s="35" t="s">
        <v>1294</v>
      </c>
      <c r="D693" s="37" t="s">
        <v>3</v>
      </c>
      <c r="E693" s="90">
        <v>2</v>
      </c>
      <c r="F693" s="36">
        <v>22967984</v>
      </c>
      <c r="G693" s="36">
        <f t="shared" si="60"/>
        <v>45935968</v>
      </c>
      <c r="H693" s="8"/>
      <c r="I693" s="32"/>
      <c r="J693" s="33"/>
      <c r="M693" s="172">
        <v>21819585</v>
      </c>
      <c r="N693" s="171">
        <f t="shared" si="65"/>
        <v>43639170</v>
      </c>
      <c r="O693" s="240" t="str">
        <f t="shared" si="64"/>
        <v>OK</v>
      </c>
      <c r="P693" s="106"/>
      <c r="Q693" s="232" t="s">
        <v>1278</v>
      </c>
      <c r="R693" s="194" t="s">
        <v>1294</v>
      </c>
      <c r="S693" s="196" t="s">
        <v>3</v>
      </c>
      <c r="T693" s="195">
        <v>2</v>
      </c>
      <c r="V693" s="230" t="str">
        <f t="shared" si="61"/>
        <v>OK</v>
      </c>
      <c r="W693" s="230" t="str">
        <f t="shared" si="62"/>
        <v>OK</v>
      </c>
      <c r="X693" s="230" t="str">
        <f t="shared" si="63"/>
        <v>OK</v>
      </c>
    </row>
    <row r="694" spans="2:24" x14ac:dyDescent="0.2">
      <c r="B694" s="34" t="s">
        <v>1280</v>
      </c>
      <c r="C694" s="35" t="s">
        <v>1296</v>
      </c>
      <c r="D694" s="37" t="s">
        <v>3</v>
      </c>
      <c r="E694" s="90">
        <v>1</v>
      </c>
      <c r="F694" s="36">
        <v>22967984</v>
      </c>
      <c r="G694" s="36">
        <f t="shared" si="60"/>
        <v>22967984</v>
      </c>
      <c r="H694" s="8"/>
      <c r="I694" s="32"/>
      <c r="J694" s="33"/>
      <c r="M694" s="172">
        <v>21819585</v>
      </c>
      <c r="N694" s="171">
        <f t="shared" si="65"/>
        <v>21819585</v>
      </c>
      <c r="O694" s="240" t="str">
        <f t="shared" si="64"/>
        <v>OK</v>
      </c>
      <c r="P694" s="106"/>
      <c r="Q694" s="232" t="s">
        <v>1280</v>
      </c>
      <c r="R694" s="194" t="s">
        <v>1296</v>
      </c>
      <c r="S694" s="196" t="s">
        <v>3</v>
      </c>
      <c r="T694" s="195">
        <v>1</v>
      </c>
      <c r="V694" s="230" t="str">
        <f t="shared" si="61"/>
        <v>OK</v>
      </c>
      <c r="W694" s="230" t="str">
        <f t="shared" si="62"/>
        <v>OK</v>
      </c>
      <c r="X694" s="230" t="str">
        <f t="shared" si="63"/>
        <v>OK</v>
      </c>
    </row>
    <row r="695" spans="2:24" x14ac:dyDescent="0.2">
      <c r="B695" s="34" t="s">
        <v>1282</v>
      </c>
      <c r="C695" s="35" t="s">
        <v>1298</v>
      </c>
      <c r="D695" s="37" t="s">
        <v>3</v>
      </c>
      <c r="E695" s="90">
        <v>2</v>
      </c>
      <c r="F695" s="36">
        <v>8037452</v>
      </c>
      <c r="G695" s="36">
        <f t="shared" si="60"/>
        <v>16074904</v>
      </c>
      <c r="H695" s="8"/>
      <c r="I695" s="32"/>
      <c r="J695" s="33"/>
      <c r="M695" s="172">
        <v>7635579</v>
      </c>
      <c r="N695" s="171">
        <f t="shared" si="65"/>
        <v>15271158</v>
      </c>
      <c r="O695" s="240" t="str">
        <f t="shared" si="64"/>
        <v>OK</v>
      </c>
      <c r="P695" s="106"/>
      <c r="Q695" s="232" t="s">
        <v>1282</v>
      </c>
      <c r="R695" s="194" t="s">
        <v>1298</v>
      </c>
      <c r="S695" s="196" t="s">
        <v>3</v>
      </c>
      <c r="T695" s="195">
        <v>2</v>
      </c>
      <c r="V695" s="230" t="str">
        <f t="shared" si="61"/>
        <v>OK</v>
      </c>
      <c r="W695" s="230" t="str">
        <f t="shared" si="62"/>
        <v>OK</v>
      </c>
      <c r="X695" s="230" t="str">
        <f t="shared" si="63"/>
        <v>OK</v>
      </c>
    </row>
    <row r="696" spans="2:24" x14ac:dyDescent="0.2">
      <c r="B696" s="34" t="s">
        <v>1284</v>
      </c>
      <c r="C696" s="35" t="s">
        <v>1300</v>
      </c>
      <c r="D696" s="37" t="s">
        <v>3</v>
      </c>
      <c r="E696" s="90">
        <v>1</v>
      </c>
      <c r="F696" s="36">
        <v>9389212</v>
      </c>
      <c r="G696" s="36">
        <f t="shared" si="60"/>
        <v>9389212</v>
      </c>
      <c r="H696" s="8"/>
      <c r="I696" s="32"/>
      <c r="J696" s="33"/>
      <c r="M696" s="172">
        <v>8919751</v>
      </c>
      <c r="N696" s="171">
        <f t="shared" si="65"/>
        <v>8919751</v>
      </c>
      <c r="O696" s="240" t="str">
        <f t="shared" si="64"/>
        <v>OK</v>
      </c>
      <c r="P696" s="106"/>
      <c r="Q696" s="232" t="s">
        <v>1284</v>
      </c>
      <c r="R696" s="194" t="s">
        <v>1300</v>
      </c>
      <c r="S696" s="196" t="s">
        <v>3</v>
      </c>
      <c r="T696" s="195">
        <v>1</v>
      </c>
      <c r="V696" s="230" t="str">
        <f t="shared" si="61"/>
        <v>OK</v>
      </c>
      <c r="W696" s="230" t="str">
        <f t="shared" si="62"/>
        <v>OK</v>
      </c>
      <c r="X696" s="230" t="str">
        <f t="shared" si="63"/>
        <v>OK</v>
      </c>
    </row>
    <row r="697" spans="2:24" x14ac:dyDescent="0.2">
      <c r="B697" s="34" t="s">
        <v>1285</v>
      </c>
      <c r="C697" s="35" t="s">
        <v>1302</v>
      </c>
      <c r="D697" s="37" t="s">
        <v>3</v>
      </c>
      <c r="E697" s="90">
        <v>1</v>
      </c>
      <c r="F697" s="36">
        <v>10640148</v>
      </c>
      <c r="G697" s="36">
        <f t="shared" si="60"/>
        <v>10640148</v>
      </c>
      <c r="H697" s="8"/>
      <c r="I697" s="32"/>
      <c r="J697" s="33"/>
      <c r="M697" s="172">
        <v>10108141</v>
      </c>
      <c r="N697" s="171">
        <f t="shared" si="65"/>
        <v>10108141</v>
      </c>
      <c r="O697" s="240" t="str">
        <f t="shared" si="64"/>
        <v>OK</v>
      </c>
      <c r="P697" s="106"/>
      <c r="Q697" s="232" t="s">
        <v>1285</v>
      </c>
      <c r="R697" s="194" t="s">
        <v>1302</v>
      </c>
      <c r="S697" s="196" t="s">
        <v>3</v>
      </c>
      <c r="T697" s="195">
        <v>1</v>
      </c>
      <c r="V697" s="230" t="str">
        <f t="shared" si="61"/>
        <v>OK</v>
      </c>
      <c r="W697" s="230" t="str">
        <f t="shared" si="62"/>
        <v>OK</v>
      </c>
      <c r="X697" s="230" t="str">
        <f t="shared" si="63"/>
        <v>OK</v>
      </c>
    </row>
    <row r="698" spans="2:24" x14ac:dyDescent="0.2">
      <c r="B698" s="34" t="s">
        <v>1286</v>
      </c>
      <c r="C698" s="35" t="s">
        <v>1304</v>
      </c>
      <c r="D698" s="37" t="s">
        <v>3</v>
      </c>
      <c r="E698" s="90">
        <v>1</v>
      </c>
      <c r="F698" s="36">
        <v>8521704</v>
      </c>
      <c r="G698" s="36">
        <f t="shared" si="60"/>
        <v>8521704</v>
      </c>
      <c r="H698" s="8"/>
      <c r="I698" s="32"/>
      <c r="J698" s="33"/>
      <c r="M698" s="172">
        <v>8095619</v>
      </c>
      <c r="N698" s="171">
        <f t="shared" si="65"/>
        <v>8095619</v>
      </c>
      <c r="O698" s="240" t="str">
        <f t="shared" si="64"/>
        <v>OK</v>
      </c>
      <c r="P698" s="106"/>
      <c r="Q698" s="232" t="s">
        <v>1286</v>
      </c>
      <c r="R698" s="194" t="s">
        <v>1304</v>
      </c>
      <c r="S698" s="196" t="s">
        <v>3</v>
      </c>
      <c r="T698" s="195">
        <v>1</v>
      </c>
      <c r="V698" s="230" t="str">
        <f t="shared" si="61"/>
        <v>OK</v>
      </c>
      <c r="W698" s="230" t="str">
        <f t="shared" si="62"/>
        <v>OK</v>
      </c>
      <c r="X698" s="230" t="str">
        <f t="shared" si="63"/>
        <v>OK</v>
      </c>
    </row>
    <row r="699" spans="2:24" x14ac:dyDescent="0.2">
      <c r="B699" s="34" t="s">
        <v>1287</v>
      </c>
      <c r="C699" s="35" t="s">
        <v>1306</v>
      </c>
      <c r="D699" s="37" t="s">
        <v>3</v>
      </c>
      <c r="E699" s="90">
        <v>9</v>
      </c>
      <c r="F699" s="36">
        <v>6259475</v>
      </c>
      <c r="G699" s="36">
        <f t="shared" si="60"/>
        <v>56335275</v>
      </c>
      <c r="H699" s="8"/>
      <c r="I699" s="32"/>
      <c r="J699" s="33"/>
      <c r="M699" s="172">
        <v>5946501</v>
      </c>
      <c r="N699" s="171">
        <f t="shared" si="65"/>
        <v>53518509</v>
      </c>
      <c r="O699" s="240" t="str">
        <f t="shared" si="64"/>
        <v>OK</v>
      </c>
      <c r="P699" s="106"/>
      <c r="Q699" s="232" t="s">
        <v>1287</v>
      </c>
      <c r="R699" s="194" t="s">
        <v>1306</v>
      </c>
      <c r="S699" s="196" t="s">
        <v>3</v>
      </c>
      <c r="T699" s="195">
        <v>9</v>
      </c>
      <c r="V699" s="230" t="str">
        <f t="shared" si="61"/>
        <v>OK</v>
      </c>
      <c r="W699" s="230" t="str">
        <f t="shared" si="62"/>
        <v>OK</v>
      </c>
      <c r="X699" s="230" t="str">
        <f t="shared" si="63"/>
        <v>OK</v>
      </c>
    </row>
    <row r="700" spans="2:24" x14ac:dyDescent="0.2">
      <c r="B700" s="34" t="s">
        <v>1289</v>
      </c>
      <c r="C700" s="35" t="s">
        <v>1308</v>
      </c>
      <c r="D700" s="37" t="s">
        <v>3</v>
      </c>
      <c r="E700" s="90">
        <v>1</v>
      </c>
      <c r="F700" s="36">
        <v>9000991</v>
      </c>
      <c r="G700" s="36">
        <f t="shared" si="60"/>
        <v>9000991</v>
      </c>
      <c r="H700" s="8"/>
      <c r="I700" s="32"/>
      <c r="J700" s="33"/>
      <c r="M700" s="172">
        <v>8550941</v>
      </c>
      <c r="N700" s="171">
        <f t="shared" si="65"/>
        <v>8550941</v>
      </c>
      <c r="O700" s="240" t="str">
        <f t="shared" si="64"/>
        <v>OK</v>
      </c>
      <c r="P700" s="106"/>
      <c r="Q700" s="232" t="s">
        <v>1289</v>
      </c>
      <c r="R700" s="194" t="s">
        <v>1308</v>
      </c>
      <c r="S700" s="196" t="s">
        <v>3</v>
      </c>
      <c r="T700" s="195">
        <v>1</v>
      </c>
      <c r="V700" s="230" t="str">
        <f t="shared" si="61"/>
        <v>OK</v>
      </c>
      <c r="W700" s="230" t="str">
        <f t="shared" si="62"/>
        <v>OK</v>
      </c>
      <c r="X700" s="230" t="str">
        <f t="shared" si="63"/>
        <v>OK</v>
      </c>
    </row>
    <row r="701" spans="2:24" x14ac:dyDescent="0.2">
      <c r="B701" s="34" t="s">
        <v>1291</v>
      </c>
      <c r="C701" s="35" t="s">
        <v>1310</v>
      </c>
      <c r="D701" s="37" t="s">
        <v>3</v>
      </c>
      <c r="E701" s="90">
        <v>4</v>
      </c>
      <c r="F701" s="36">
        <v>9389212</v>
      </c>
      <c r="G701" s="36">
        <f t="shared" si="60"/>
        <v>37556848</v>
      </c>
      <c r="H701" s="8"/>
      <c r="I701" s="32"/>
      <c r="J701" s="33"/>
      <c r="M701" s="172">
        <v>8919751</v>
      </c>
      <c r="N701" s="171">
        <f t="shared" si="65"/>
        <v>35679004</v>
      </c>
      <c r="O701" s="240" t="str">
        <f t="shared" si="64"/>
        <v>OK</v>
      </c>
      <c r="P701" s="106"/>
      <c r="Q701" s="232" t="s">
        <v>1291</v>
      </c>
      <c r="R701" s="194" t="s">
        <v>1310</v>
      </c>
      <c r="S701" s="196" t="s">
        <v>3</v>
      </c>
      <c r="T701" s="195">
        <v>4</v>
      </c>
      <c r="V701" s="230" t="str">
        <f t="shared" si="61"/>
        <v>OK</v>
      </c>
      <c r="W701" s="230" t="str">
        <f t="shared" si="62"/>
        <v>OK</v>
      </c>
      <c r="X701" s="230" t="str">
        <f t="shared" si="63"/>
        <v>OK</v>
      </c>
    </row>
    <row r="702" spans="2:24" x14ac:dyDescent="0.2">
      <c r="B702" s="34" t="s">
        <v>1292</v>
      </c>
      <c r="C702" s="35" t="s">
        <v>1312</v>
      </c>
      <c r="D702" s="37" t="s">
        <v>3</v>
      </c>
      <c r="E702" s="90">
        <v>6</v>
      </c>
      <c r="F702" s="36">
        <v>23552112</v>
      </c>
      <c r="G702" s="36">
        <f t="shared" si="60"/>
        <v>141312672</v>
      </c>
      <c r="H702" s="8"/>
      <c r="I702" s="32"/>
      <c r="J702" s="33"/>
      <c r="M702" s="172">
        <v>22374506</v>
      </c>
      <c r="N702" s="171">
        <f t="shared" si="65"/>
        <v>134247036</v>
      </c>
      <c r="O702" s="240" t="str">
        <f t="shared" si="64"/>
        <v>OK</v>
      </c>
      <c r="P702" s="106"/>
      <c r="Q702" s="232" t="s">
        <v>1292</v>
      </c>
      <c r="R702" s="194" t="s">
        <v>1312</v>
      </c>
      <c r="S702" s="196" t="s">
        <v>3</v>
      </c>
      <c r="T702" s="195">
        <v>6</v>
      </c>
      <c r="V702" s="230" t="str">
        <f t="shared" si="61"/>
        <v>OK</v>
      </c>
      <c r="W702" s="230" t="str">
        <f t="shared" si="62"/>
        <v>OK</v>
      </c>
      <c r="X702" s="230" t="str">
        <f t="shared" si="63"/>
        <v>OK</v>
      </c>
    </row>
    <row r="703" spans="2:24" x14ac:dyDescent="0.2">
      <c r="B703" s="34" t="s">
        <v>1293</v>
      </c>
      <c r="C703" s="35" t="s">
        <v>1314</v>
      </c>
      <c r="D703" s="37" t="s">
        <v>3</v>
      </c>
      <c r="E703" s="90">
        <v>14</v>
      </c>
      <c r="F703" s="36">
        <v>19080374</v>
      </c>
      <c r="G703" s="36">
        <f t="shared" si="60"/>
        <v>267125236</v>
      </c>
      <c r="H703" s="8"/>
      <c r="I703" s="32"/>
      <c r="J703" s="33"/>
      <c r="M703" s="172">
        <v>18126355</v>
      </c>
      <c r="N703" s="171">
        <f t="shared" si="65"/>
        <v>253768970</v>
      </c>
      <c r="O703" s="240" t="str">
        <f t="shared" si="64"/>
        <v>OK</v>
      </c>
      <c r="P703" s="106"/>
      <c r="Q703" s="232" t="s">
        <v>1293</v>
      </c>
      <c r="R703" s="194" t="s">
        <v>1314</v>
      </c>
      <c r="S703" s="196" t="s">
        <v>3</v>
      </c>
      <c r="T703" s="195">
        <v>14</v>
      </c>
      <c r="V703" s="230" t="str">
        <f t="shared" si="61"/>
        <v>OK</v>
      </c>
      <c r="W703" s="230" t="str">
        <f t="shared" si="62"/>
        <v>OK</v>
      </c>
      <c r="X703" s="230" t="str">
        <f t="shared" si="63"/>
        <v>OK</v>
      </c>
    </row>
    <row r="704" spans="2:24" x14ac:dyDescent="0.2">
      <c r="B704" s="34" t="s">
        <v>1295</v>
      </c>
      <c r="C704" s="35" t="s">
        <v>1316</v>
      </c>
      <c r="D704" s="37" t="s">
        <v>3</v>
      </c>
      <c r="E704" s="90">
        <v>1</v>
      </c>
      <c r="F704" s="36">
        <v>23911577</v>
      </c>
      <c r="G704" s="36">
        <f t="shared" si="60"/>
        <v>23911577</v>
      </c>
      <c r="H704" s="8"/>
      <c r="I704" s="32"/>
      <c r="J704" s="33"/>
      <c r="M704" s="172">
        <v>22715998</v>
      </c>
      <c r="N704" s="171">
        <f t="shared" si="65"/>
        <v>22715998</v>
      </c>
      <c r="O704" s="240" t="str">
        <f t="shared" si="64"/>
        <v>OK</v>
      </c>
      <c r="P704" s="106"/>
      <c r="Q704" s="232" t="s">
        <v>1295</v>
      </c>
      <c r="R704" s="194" t="s">
        <v>1316</v>
      </c>
      <c r="S704" s="196" t="s">
        <v>3</v>
      </c>
      <c r="T704" s="195">
        <v>1</v>
      </c>
      <c r="V704" s="230" t="str">
        <f t="shared" si="61"/>
        <v>OK</v>
      </c>
      <c r="W704" s="230" t="str">
        <f t="shared" si="62"/>
        <v>OK</v>
      </c>
      <c r="X704" s="230" t="str">
        <f t="shared" si="63"/>
        <v>OK</v>
      </c>
    </row>
    <row r="705" spans="2:24" x14ac:dyDescent="0.2">
      <c r="B705" s="34" t="s">
        <v>1297</v>
      </c>
      <c r="C705" s="35" t="s">
        <v>1318</v>
      </c>
      <c r="D705" s="37" t="s">
        <v>3</v>
      </c>
      <c r="E705" s="90">
        <v>1</v>
      </c>
      <c r="F705" s="36">
        <v>23911577</v>
      </c>
      <c r="G705" s="36">
        <f t="shared" si="60"/>
        <v>23911577</v>
      </c>
      <c r="H705" s="8"/>
      <c r="I705" s="32"/>
      <c r="J705" s="33"/>
      <c r="M705" s="172">
        <v>22715998</v>
      </c>
      <c r="N705" s="171">
        <f t="shared" si="65"/>
        <v>22715998</v>
      </c>
      <c r="O705" s="240" t="str">
        <f t="shared" si="64"/>
        <v>OK</v>
      </c>
      <c r="P705" s="106"/>
      <c r="Q705" s="232" t="s">
        <v>1297</v>
      </c>
      <c r="R705" s="194" t="s">
        <v>1318</v>
      </c>
      <c r="S705" s="196" t="s">
        <v>3</v>
      </c>
      <c r="T705" s="195">
        <v>1</v>
      </c>
      <c r="V705" s="230" t="str">
        <f t="shared" si="61"/>
        <v>OK</v>
      </c>
      <c r="W705" s="230" t="str">
        <f t="shared" si="62"/>
        <v>OK</v>
      </c>
      <c r="X705" s="230" t="str">
        <f t="shared" si="63"/>
        <v>OK</v>
      </c>
    </row>
    <row r="706" spans="2:24" x14ac:dyDescent="0.2">
      <c r="B706" s="34" t="s">
        <v>1299</v>
      </c>
      <c r="C706" s="35" t="s">
        <v>1320</v>
      </c>
      <c r="D706" s="37" t="s">
        <v>3</v>
      </c>
      <c r="E706" s="90">
        <v>1</v>
      </c>
      <c r="F706" s="36">
        <v>23729448</v>
      </c>
      <c r="G706" s="36">
        <f t="shared" si="60"/>
        <v>23729448</v>
      </c>
      <c r="H706" s="8"/>
      <c r="I706" s="32"/>
      <c r="J706" s="33"/>
      <c r="M706" s="172">
        <v>22542976</v>
      </c>
      <c r="N706" s="171">
        <f t="shared" si="65"/>
        <v>22542976</v>
      </c>
      <c r="O706" s="240" t="str">
        <f t="shared" si="64"/>
        <v>OK</v>
      </c>
      <c r="P706" s="106"/>
      <c r="Q706" s="232" t="s">
        <v>1299</v>
      </c>
      <c r="R706" s="194" t="s">
        <v>1320</v>
      </c>
      <c r="S706" s="196" t="s">
        <v>3</v>
      </c>
      <c r="T706" s="195">
        <v>1</v>
      </c>
      <c r="V706" s="230" t="str">
        <f t="shared" si="61"/>
        <v>OK</v>
      </c>
      <c r="W706" s="230" t="str">
        <f t="shared" si="62"/>
        <v>OK</v>
      </c>
      <c r="X706" s="230" t="str">
        <f t="shared" si="63"/>
        <v>OK</v>
      </c>
    </row>
    <row r="707" spans="2:24" x14ac:dyDescent="0.2">
      <c r="B707" s="34" t="s">
        <v>1301</v>
      </c>
      <c r="C707" s="35" t="s">
        <v>1322</v>
      </c>
      <c r="D707" s="37" t="s">
        <v>3</v>
      </c>
      <c r="E707" s="90">
        <v>1</v>
      </c>
      <c r="F707" s="36">
        <v>24156013</v>
      </c>
      <c r="G707" s="36">
        <f t="shared" si="60"/>
        <v>24156013</v>
      </c>
      <c r="H707" s="8"/>
      <c r="I707" s="32"/>
      <c r="J707" s="33"/>
      <c r="M707" s="172">
        <v>22948212</v>
      </c>
      <c r="N707" s="171">
        <f t="shared" si="65"/>
        <v>22948212</v>
      </c>
      <c r="O707" s="240" t="str">
        <f t="shared" si="64"/>
        <v>OK</v>
      </c>
      <c r="P707" s="106"/>
      <c r="Q707" s="232" t="s">
        <v>1301</v>
      </c>
      <c r="R707" s="194" t="s">
        <v>1322</v>
      </c>
      <c r="S707" s="196" t="s">
        <v>3</v>
      </c>
      <c r="T707" s="195">
        <v>1</v>
      </c>
      <c r="V707" s="230" t="str">
        <f t="shared" si="61"/>
        <v>OK</v>
      </c>
      <c r="W707" s="230" t="str">
        <f t="shared" si="62"/>
        <v>OK</v>
      </c>
      <c r="X707" s="230" t="str">
        <f t="shared" si="63"/>
        <v>OK</v>
      </c>
    </row>
    <row r="708" spans="2:24" x14ac:dyDescent="0.2">
      <c r="B708" s="34" t="s">
        <v>1303</v>
      </c>
      <c r="C708" s="35" t="s">
        <v>1324</v>
      </c>
      <c r="D708" s="37" t="s">
        <v>3</v>
      </c>
      <c r="E708" s="90">
        <v>1</v>
      </c>
      <c r="F708" s="36">
        <v>19353567</v>
      </c>
      <c r="G708" s="36">
        <f t="shared" si="60"/>
        <v>19353567</v>
      </c>
      <c r="H708" s="8"/>
      <c r="I708" s="32"/>
      <c r="J708" s="33"/>
      <c r="M708" s="172">
        <v>18385889</v>
      </c>
      <c r="N708" s="171">
        <f t="shared" si="65"/>
        <v>18385889</v>
      </c>
      <c r="O708" s="240" t="str">
        <f t="shared" si="64"/>
        <v>OK</v>
      </c>
      <c r="P708" s="106"/>
      <c r="Q708" s="232" t="s">
        <v>1303</v>
      </c>
      <c r="R708" s="194" t="s">
        <v>1324</v>
      </c>
      <c r="S708" s="196" t="s">
        <v>3</v>
      </c>
      <c r="T708" s="195">
        <v>1</v>
      </c>
      <c r="V708" s="230" t="str">
        <f t="shared" si="61"/>
        <v>OK</v>
      </c>
      <c r="W708" s="230" t="str">
        <f t="shared" si="62"/>
        <v>OK</v>
      </c>
      <c r="X708" s="230" t="str">
        <f t="shared" si="63"/>
        <v>OK</v>
      </c>
    </row>
    <row r="709" spans="2:24" x14ac:dyDescent="0.2">
      <c r="B709" s="34" t="s">
        <v>1305</v>
      </c>
      <c r="C709" s="35" t="s">
        <v>1326</v>
      </c>
      <c r="D709" s="37" t="s">
        <v>3</v>
      </c>
      <c r="E709" s="90">
        <v>2</v>
      </c>
      <c r="F709" s="36">
        <v>2846958</v>
      </c>
      <c r="G709" s="36">
        <f t="shared" si="60"/>
        <v>5693916</v>
      </c>
      <c r="H709" s="8"/>
      <c r="I709" s="32"/>
      <c r="J709" s="33"/>
      <c r="M709" s="172">
        <v>2704610</v>
      </c>
      <c r="N709" s="171">
        <f t="shared" si="65"/>
        <v>5409220</v>
      </c>
      <c r="O709" s="240" t="str">
        <f t="shared" si="64"/>
        <v>OK</v>
      </c>
      <c r="P709" s="106"/>
      <c r="Q709" s="232" t="s">
        <v>1305</v>
      </c>
      <c r="R709" s="194" t="s">
        <v>1326</v>
      </c>
      <c r="S709" s="196" t="s">
        <v>3</v>
      </c>
      <c r="T709" s="195">
        <v>2</v>
      </c>
      <c r="V709" s="230" t="str">
        <f t="shared" si="61"/>
        <v>OK</v>
      </c>
      <c r="W709" s="230" t="str">
        <f t="shared" si="62"/>
        <v>OK</v>
      </c>
      <c r="X709" s="230" t="str">
        <f t="shared" si="63"/>
        <v>OK</v>
      </c>
    </row>
    <row r="710" spans="2:24" x14ac:dyDescent="0.2">
      <c r="B710" s="34" t="s">
        <v>1307</v>
      </c>
      <c r="C710" s="35" t="s">
        <v>1328</v>
      </c>
      <c r="D710" s="37" t="s">
        <v>3</v>
      </c>
      <c r="E710" s="90">
        <v>2</v>
      </c>
      <c r="F710" s="36">
        <v>12604185</v>
      </c>
      <c r="G710" s="36">
        <f t="shared" si="60"/>
        <v>25208370</v>
      </c>
      <c r="H710" s="8"/>
      <c r="I710" s="32"/>
      <c r="J710" s="33"/>
      <c r="M710" s="172">
        <v>11973976</v>
      </c>
      <c r="N710" s="171">
        <f t="shared" si="65"/>
        <v>23947952</v>
      </c>
      <c r="O710" s="240" t="str">
        <f t="shared" si="64"/>
        <v>OK</v>
      </c>
      <c r="P710" s="106"/>
      <c r="Q710" s="232" t="s">
        <v>1307</v>
      </c>
      <c r="R710" s="194" t="s">
        <v>1328</v>
      </c>
      <c r="S710" s="196" t="s">
        <v>3</v>
      </c>
      <c r="T710" s="195">
        <v>2</v>
      </c>
      <c r="V710" s="230" t="str">
        <f t="shared" si="61"/>
        <v>OK</v>
      </c>
      <c r="W710" s="230" t="str">
        <f t="shared" si="62"/>
        <v>OK</v>
      </c>
      <c r="X710" s="230" t="str">
        <f t="shared" si="63"/>
        <v>OK</v>
      </c>
    </row>
    <row r="711" spans="2:24" x14ac:dyDescent="0.2">
      <c r="B711" s="34" t="s">
        <v>1309</v>
      </c>
      <c r="C711" s="35" t="s">
        <v>1330</v>
      </c>
      <c r="D711" s="37" t="s">
        <v>3</v>
      </c>
      <c r="E711" s="90">
        <v>1</v>
      </c>
      <c r="F711" s="36">
        <v>1198215</v>
      </c>
      <c r="G711" s="36">
        <f t="shared" si="60"/>
        <v>1198215</v>
      </c>
      <c r="H711" s="8"/>
      <c r="I711" s="32"/>
      <c r="J711" s="33"/>
      <c r="M711" s="172">
        <v>1138304</v>
      </c>
      <c r="N711" s="171">
        <f t="shared" si="65"/>
        <v>1138304</v>
      </c>
      <c r="O711" s="240" t="str">
        <f t="shared" si="64"/>
        <v>OK</v>
      </c>
      <c r="P711" s="106"/>
      <c r="Q711" s="232" t="s">
        <v>1309</v>
      </c>
      <c r="R711" s="194" t="s">
        <v>1330</v>
      </c>
      <c r="S711" s="196" t="s">
        <v>3</v>
      </c>
      <c r="T711" s="195">
        <v>1</v>
      </c>
      <c r="V711" s="230" t="str">
        <f t="shared" si="61"/>
        <v>OK</v>
      </c>
      <c r="W711" s="230" t="str">
        <f t="shared" si="62"/>
        <v>OK</v>
      </c>
      <c r="X711" s="230" t="str">
        <f t="shared" si="63"/>
        <v>OK</v>
      </c>
    </row>
    <row r="712" spans="2:24" x14ac:dyDescent="0.2">
      <c r="B712" s="34" t="s">
        <v>1311</v>
      </c>
      <c r="C712" s="35" t="s">
        <v>1332</v>
      </c>
      <c r="D712" s="37" t="s">
        <v>3</v>
      </c>
      <c r="E712" s="90">
        <v>3</v>
      </c>
      <c r="F712" s="36">
        <v>10207993</v>
      </c>
      <c r="G712" s="36">
        <f t="shared" si="60"/>
        <v>30623979</v>
      </c>
      <c r="H712" s="8"/>
      <c r="I712" s="32"/>
      <c r="J712" s="33"/>
      <c r="M712" s="172">
        <v>9697593</v>
      </c>
      <c r="N712" s="171">
        <f t="shared" si="65"/>
        <v>29092779</v>
      </c>
      <c r="O712" s="240" t="str">
        <f t="shared" si="64"/>
        <v>OK</v>
      </c>
      <c r="P712" s="106"/>
      <c r="Q712" s="232" t="s">
        <v>1311</v>
      </c>
      <c r="R712" s="194" t="s">
        <v>1332</v>
      </c>
      <c r="S712" s="196" t="s">
        <v>3</v>
      </c>
      <c r="T712" s="195">
        <v>3</v>
      </c>
      <c r="V712" s="230" t="str">
        <f t="shared" si="61"/>
        <v>OK</v>
      </c>
      <c r="W712" s="230" t="str">
        <f t="shared" si="62"/>
        <v>OK</v>
      </c>
      <c r="X712" s="230" t="str">
        <f t="shared" si="63"/>
        <v>OK</v>
      </c>
    </row>
    <row r="713" spans="2:24" x14ac:dyDescent="0.2">
      <c r="B713" s="34" t="s">
        <v>1313</v>
      </c>
      <c r="C713" s="35" t="s">
        <v>1334</v>
      </c>
      <c r="D713" s="37" t="s">
        <v>3</v>
      </c>
      <c r="E713" s="90">
        <v>2</v>
      </c>
      <c r="F713" s="36">
        <v>944194</v>
      </c>
      <c r="G713" s="36">
        <f t="shared" ref="G713:G774" si="66">+ROUND(F713*E713,0)</f>
        <v>1888388</v>
      </c>
      <c r="H713" s="8"/>
      <c r="I713" s="32"/>
      <c r="J713" s="33"/>
      <c r="M713" s="172">
        <v>896984</v>
      </c>
      <c r="N713" s="171">
        <f t="shared" si="65"/>
        <v>1793968</v>
      </c>
      <c r="O713" s="240" t="str">
        <f t="shared" si="64"/>
        <v>OK</v>
      </c>
      <c r="P713" s="106"/>
      <c r="Q713" s="232" t="s">
        <v>1313</v>
      </c>
      <c r="R713" s="194" t="s">
        <v>1334</v>
      </c>
      <c r="S713" s="196" t="s">
        <v>3</v>
      </c>
      <c r="T713" s="195">
        <v>2</v>
      </c>
      <c r="V713" s="230" t="str">
        <f t="shared" si="61"/>
        <v>OK</v>
      </c>
      <c r="W713" s="230" t="str">
        <f t="shared" si="62"/>
        <v>OK</v>
      </c>
      <c r="X713" s="230" t="str">
        <f t="shared" si="63"/>
        <v>OK</v>
      </c>
    </row>
    <row r="714" spans="2:24" x14ac:dyDescent="0.2">
      <c r="B714" s="34" t="s">
        <v>1315</v>
      </c>
      <c r="C714" s="35" t="s">
        <v>1336</v>
      </c>
      <c r="D714" s="37" t="s">
        <v>3</v>
      </c>
      <c r="E714" s="90">
        <v>2</v>
      </c>
      <c r="F714" s="36">
        <v>2612108</v>
      </c>
      <c r="G714" s="36">
        <f t="shared" si="66"/>
        <v>5224216</v>
      </c>
      <c r="H714" s="8"/>
      <c r="I714" s="32"/>
      <c r="J714" s="33"/>
      <c r="M714" s="172">
        <v>2481503</v>
      </c>
      <c r="N714" s="171">
        <f t="shared" si="65"/>
        <v>4963006</v>
      </c>
      <c r="O714" s="240" t="str">
        <f t="shared" si="64"/>
        <v>OK</v>
      </c>
      <c r="P714" s="106"/>
      <c r="Q714" s="232" t="s">
        <v>1315</v>
      </c>
      <c r="R714" s="194" t="s">
        <v>1336</v>
      </c>
      <c r="S714" s="196" t="s">
        <v>3</v>
      </c>
      <c r="T714" s="195">
        <v>2</v>
      </c>
      <c r="V714" s="230" t="str">
        <f t="shared" si="61"/>
        <v>OK</v>
      </c>
      <c r="W714" s="230" t="str">
        <f t="shared" si="62"/>
        <v>OK</v>
      </c>
      <c r="X714" s="230" t="str">
        <f t="shared" si="63"/>
        <v>OK</v>
      </c>
    </row>
    <row r="715" spans="2:24" x14ac:dyDescent="0.2">
      <c r="B715" s="34" t="s">
        <v>1317</v>
      </c>
      <c r="C715" s="35" t="s">
        <v>1338</v>
      </c>
      <c r="D715" s="37" t="s">
        <v>3</v>
      </c>
      <c r="E715" s="90">
        <v>1</v>
      </c>
      <c r="F715" s="36">
        <v>2612108</v>
      </c>
      <c r="G715" s="36">
        <f t="shared" si="66"/>
        <v>2612108</v>
      </c>
      <c r="H715" s="8"/>
      <c r="I715" s="32"/>
      <c r="J715" s="33"/>
      <c r="M715" s="172">
        <v>2481503</v>
      </c>
      <c r="N715" s="171">
        <f t="shared" si="65"/>
        <v>2481503</v>
      </c>
      <c r="O715" s="240" t="str">
        <f t="shared" si="64"/>
        <v>OK</v>
      </c>
      <c r="P715" s="106"/>
      <c r="Q715" s="232" t="s">
        <v>1317</v>
      </c>
      <c r="R715" s="194" t="s">
        <v>1338</v>
      </c>
      <c r="S715" s="196" t="s">
        <v>3</v>
      </c>
      <c r="T715" s="195">
        <v>1</v>
      </c>
      <c r="V715" s="230" t="str">
        <f t="shared" si="61"/>
        <v>OK</v>
      </c>
      <c r="W715" s="230" t="str">
        <f t="shared" si="62"/>
        <v>OK</v>
      </c>
      <c r="X715" s="230" t="str">
        <f t="shared" si="63"/>
        <v>OK</v>
      </c>
    </row>
    <row r="716" spans="2:24" x14ac:dyDescent="0.2">
      <c r="B716" s="34" t="s">
        <v>1319</v>
      </c>
      <c r="C716" s="35" t="s">
        <v>1340</v>
      </c>
      <c r="D716" s="37" t="s">
        <v>3</v>
      </c>
      <c r="E716" s="90">
        <v>1</v>
      </c>
      <c r="F716" s="36">
        <v>2612108</v>
      </c>
      <c r="G716" s="36">
        <f t="shared" si="66"/>
        <v>2612108</v>
      </c>
      <c r="H716" s="8"/>
      <c r="I716" s="32"/>
      <c r="J716" s="33"/>
      <c r="M716" s="172">
        <v>2481503</v>
      </c>
      <c r="N716" s="171">
        <f t="shared" si="65"/>
        <v>2481503</v>
      </c>
      <c r="O716" s="240" t="str">
        <f t="shared" si="64"/>
        <v>OK</v>
      </c>
      <c r="P716" s="106"/>
      <c r="Q716" s="232" t="s">
        <v>1319</v>
      </c>
      <c r="R716" s="194" t="s">
        <v>1340</v>
      </c>
      <c r="S716" s="196" t="s">
        <v>3</v>
      </c>
      <c r="T716" s="195">
        <v>1</v>
      </c>
      <c r="V716" s="230" t="str">
        <f t="shared" si="61"/>
        <v>OK</v>
      </c>
      <c r="W716" s="230" t="str">
        <f t="shared" si="62"/>
        <v>OK</v>
      </c>
      <c r="X716" s="230" t="str">
        <f t="shared" si="63"/>
        <v>OK</v>
      </c>
    </row>
    <row r="717" spans="2:24" x14ac:dyDescent="0.2">
      <c r="B717" s="34" t="s">
        <v>1321</v>
      </c>
      <c r="C717" s="35" t="s">
        <v>1342</v>
      </c>
      <c r="D717" s="37" t="s">
        <v>3</v>
      </c>
      <c r="E717" s="90">
        <v>1</v>
      </c>
      <c r="F717" s="36">
        <v>402601</v>
      </c>
      <c r="G717" s="36">
        <f t="shared" si="66"/>
        <v>402601</v>
      </c>
      <c r="H717" s="8"/>
      <c r="I717" s="32"/>
      <c r="J717" s="33"/>
      <c r="M717" s="172">
        <v>382471</v>
      </c>
      <c r="N717" s="171">
        <f t="shared" si="65"/>
        <v>382471</v>
      </c>
      <c r="O717" s="240" t="str">
        <f t="shared" si="64"/>
        <v>OK</v>
      </c>
      <c r="P717" s="106"/>
      <c r="Q717" s="232" t="s">
        <v>1321</v>
      </c>
      <c r="R717" s="194" t="s">
        <v>1342</v>
      </c>
      <c r="S717" s="196" t="s">
        <v>3</v>
      </c>
      <c r="T717" s="195">
        <v>1</v>
      </c>
      <c r="V717" s="230" t="str">
        <f t="shared" si="61"/>
        <v>OK</v>
      </c>
      <c r="W717" s="230" t="str">
        <f t="shared" si="62"/>
        <v>OK</v>
      </c>
      <c r="X717" s="230" t="str">
        <f t="shared" si="63"/>
        <v>OK</v>
      </c>
    </row>
    <row r="718" spans="2:24" x14ac:dyDescent="0.2">
      <c r="B718" s="34" t="s">
        <v>1323</v>
      </c>
      <c r="C718" s="35" t="s">
        <v>1344</v>
      </c>
      <c r="D718" s="37" t="s">
        <v>3</v>
      </c>
      <c r="E718" s="90">
        <v>1</v>
      </c>
      <c r="F718" s="36">
        <v>2396430</v>
      </c>
      <c r="G718" s="36">
        <f t="shared" si="66"/>
        <v>2396430</v>
      </c>
      <c r="H718" s="8"/>
      <c r="I718" s="32"/>
      <c r="J718" s="33"/>
      <c r="M718" s="172">
        <v>2276609</v>
      </c>
      <c r="N718" s="171">
        <f t="shared" si="65"/>
        <v>2276609</v>
      </c>
      <c r="O718" s="240" t="str">
        <f t="shared" si="64"/>
        <v>OK</v>
      </c>
      <c r="P718" s="106"/>
      <c r="Q718" s="232" t="s">
        <v>1323</v>
      </c>
      <c r="R718" s="194" t="s">
        <v>1344</v>
      </c>
      <c r="S718" s="196" t="s">
        <v>3</v>
      </c>
      <c r="T718" s="195">
        <v>1</v>
      </c>
      <c r="V718" s="230" t="str">
        <f t="shared" ref="V718:V781" si="67">IF(R718=C718,"OK","ERROR")</f>
        <v>OK</v>
      </c>
      <c r="W718" s="230" t="str">
        <f t="shared" ref="W718:W781" si="68">IF(S718=D718,"OK","ERROR")</f>
        <v>OK</v>
      </c>
      <c r="X718" s="230" t="str">
        <f t="shared" ref="X718:X781" si="69">IF(T718=E718,"OK","ERROR")</f>
        <v>OK</v>
      </c>
    </row>
    <row r="719" spans="2:24" x14ac:dyDescent="0.2">
      <c r="B719" s="34" t="s">
        <v>1325</v>
      </c>
      <c r="C719" s="35" t="s">
        <v>1346</v>
      </c>
      <c r="D719" s="37" t="s">
        <v>3</v>
      </c>
      <c r="E719" s="90">
        <v>2</v>
      </c>
      <c r="F719" s="36">
        <v>2703173</v>
      </c>
      <c r="G719" s="36">
        <f t="shared" si="66"/>
        <v>5406346</v>
      </c>
      <c r="H719" s="8"/>
      <c r="I719" s="32"/>
      <c r="J719" s="33"/>
      <c r="M719" s="172">
        <v>2568014</v>
      </c>
      <c r="N719" s="171">
        <f t="shared" si="65"/>
        <v>5136028</v>
      </c>
      <c r="O719" s="240" t="str">
        <f t="shared" ref="O719:O782" si="70">IF(AND(M719&gt;=$F719*0.9,M719&lt;=$F719),"OK","ERROR Vr")</f>
        <v>OK</v>
      </c>
      <c r="P719" s="106"/>
      <c r="Q719" s="232" t="s">
        <v>1325</v>
      </c>
      <c r="R719" s="194" t="s">
        <v>1346</v>
      </c>
      <c r="S719" s="196" t="s">
        <v>3</v>
      </c>
      <c r="T719" s="195">
        <v>2</v>
      </c>
      <c r="V719" s="230" t="str">
        <f t="shared" si="67"/>
        <v>OK</v>
      </c>
      <c r="W719" s="230" t="str">
        <f t="shared" si="68"/>
        <v>OK</v>
      </c>
      <c r="X719" s="230" t="str">
        <f t="shared" si="69"/>
        <v>OK</v>
      </c>
    </row>
    <row r="720" spans="2:24" x14ac:dyDescent="0.2">
      <c r="B720" s="34" t="s">
        <v>1327</v>
      </c>
      <c r="C720" s="35" t="s">
        <v>1348</v>
      </c>
      <c r="D720" s="37" t="s">
        <v>3</v>
      </c>
      <c r="E720" s="90">
        <v>2</v>
      </c>
      <c r="F720" s="36">
        <v>2703173</v>
      </c>
      <c r="G720" s="36">
        <f t="shared" si="66"/>
        <v>5406346</v>
      </c>
      <c r="H720" s="8"/>
      <c r="I720" s="32"/>
      <c r="J720" s="33"/>
      <c r="M720" s="172">
        <v>2568014</v>
      </c>
      <c r="N720" s="171">
        <f t="shared" ref="N720:N783" si="71">ROUND($E720*M720,0)</f>
        <v>5136028</v>
      </c>
      <c r="O720" s="240" t="str">
        <f t="shared" si="70"/>
        <v>OK</v>
      </c>
      <c r="P720" s="106"/>
      <c r="Q720" s="232" t="s">
        <v>1327</v>
      </c>
      <c r="R720" s="194" t="s">
        <v>1348</v>
      </c>
      <c r="S720" s="196" t="s">
        <v>3</v>
      </c>
      <c r="T720" s="195">
        <v>2</v>
      </c>
      <c r="V720" s="230" t="str">
        <f t="shared" si="67"/>
        <v>OK</v>
      </c>
      <c r="W720" s="230" t="str">
        <f t="shared" si="68"/>
        <v>OK</v>
      </c>
      <c r="X720" s="230" t="str">
        <f t="shared" si="69"/>
        <v>OK</v>
      </c>
    </row>
    <row r="721" spans="2:24" x14ac:dyDescent="0.2">
      <c r="B721" s="34" t="s">
        <v>1329</v>
      </c>
      <c r="C721" s="35" t="s">
        <v>1350</v>
      </c>
      <c r="D721" s="37" t="s">
        <v>3</v>
      </c>
      <c r="E721" s="90">
        <v>1</v>
      </c>
      <c r="F721" s="36">
        <v>1528923</v>
      </c>
      <c r="G721" s="36">
        <f t="shared" si="66"/>
        <v>1528923</v>
      </c>
      <c r="H721" s="8"/>
      <c r="I721" s="32"/>
      <c r="J721" s="33"/>
      <c r="M721" s="172">
        <v>1452477</v>
      </c>
      <c r="N721" s="171">
        <f t="shared" si="71"/>
        <v>1452477</v>
      </c>
      <c r="O721" s="240" t="str">
        <f t="shared" si="70"/>
        <v>OK</v>
      </c>
      <c r="P721" s="106"/>
      <c r="Q721" s="232" t="s">
        <v>1329</v>
      </c>
      <c r="R721" s="194" t="s">
        <v>1350</v>
      </c>
      <c r="S721" s="196" t="s">
        <v>3</v>
      </c>
      <c r="T721" s="195">
        <v>1</v>
      </c>
      <c r="V721" s="230" t="str">
        <f t="shared" si="67"/>
        <v>OK</v>
      </c>
      <c r="W721" s="230" t="str">
        <f t="shared" si="68"/>
        <v>OK</v>
      </c>
      <c r="X721" s="230" t="str">
        <f t="shared" si="69"/>
        <v>OK</v>
      </c>
    </row>
    <row r="722" spans="2:24" x14ac:dyDescent="0.2">
      <c r="B722" s="34" t="s">
        <v>1331</v>
      </c>
      <c r="C722" s="35" t="s">
        <v>1351</v>
      </c>
      <c r="D722" s="37" t="s">
        <v>3</v>
      </c>
      <c r="E722" s="90">
        <v>2</v>
      </c>
      <c r="F722" s="36">
        <v>2573765</v>
      </c>
      <c r="G722" s="36">
        <f t="shared" si="66"/>
        <v>5147530</v>
      </c>
      <c r="H722" s="8"/>
      <c r="I722" s="32"/>
      <c r="J722" s="33"/>
      <c r="M722" s="172">
        <v>2445077</v>
      </c>
      <c r="N722" s="171">
        <f t="shared" si="71"/>
        <v>4890154</v>
      </c>
      <c r="O722" s="240" t="str">
        <f t="shared" si="70"/>
        <v>OK</v>
      </c>
      <c r="P722" s="106"/>
      <c r="Q722" s="232" t="s">
        <v>1331</v>
      </c>
      <c r="R722" s="194" t="s">
        <v>1351</v>
      </c>
      <c r="S722" s="196" t="s">
        <v>3</v>
      </c>
      <c r="T722" s="195">
        <v>2</v>
      </c>
      <c r="V722" s="230" t="str">
        <f t="shared" si="67"/>
        <v>OK</v>
      </c>
      <c r="W722" s="230" t="str">
        <f t="shared" si="68"/>
        <v>OK</v>
      </c>
      <c r="X722" s="230" t="str">
        <f t="shared" si="69"/>
        <v>OK</v>
      </c>
    </row>
    <row r="723" spans="2:24" x14ac:dyDescent="0.2">
      <c r="B723" s="34" t="s">
        <v>1333</v>
      </c>
      <c r="C723" s="35" t="s">
        <v>1352</v>
      </c>
      <c r="D723" s="37" t="s">
        <v>3</v>
      </c>
      <c r="E723" s="90">
        <v>1</v>
      </c>
      <c r="F723" s="36">
        <v>4073930</v>
      </c>
      <c r="G723" s="36">
        <f t="shared" si="66"/>
        <v>4073930</v>
      </c>
      <c r="H723" s="8"/>
      <c r="I723" s="32"/>
      <c r="J723" s="33"/>
      <c r="M723" s="172">
        <v>3870234</v>
      </c>
      <c r="N723" s="171">
        <f t="shared" si="71"/>
        <v>3870234</v>
      </c>
      <c r="O723" s="240" t="str">
        <f t="shared" si="70"/>
        <v>OK</v>
      </c>
      <c r="P723" s="106"/>
      <c r="Q723" s="232" t="s">
        <v>1333</v>
      </c>
      <c r="R723" s="194" t="s">
        <v>1352</v>
      </c>
      <c r="S723" s="196" t="s">
        <v>3</v>
      </c>
      <c r="T723" s="195">
        <v>1</v>
      </c>
      <c r="V723" s="230" t="str">
        <f t="shared" si="67"/>
        <v>OK</v>
      </c>
      <c r="W723" s="230" t="str">
        <f t="shared" si="68"/>
        <v>OK</v>
      </c>
      <c r="X723" s="230" t="str">
        <f t="shared" si="69"/>
        <v>OK</v>
      </c>
    </row>
    <row r="724" spans="2:24" x14ac:dyDescent="0.2">
      <c r="B724" s="34" t="s">
        <v>1335</v>
      </c>
      <c r="C724" s="35" t="s">
        <v>1353</v>
      </c>
      <c r="D724" s="37" t="s">
        <v>3</v>
      </c>
      <c r="E724" s="90">
        <v>3</v>
      </c>
      <c r="F724" s="36">
        <v>2396430</v>
      </c>
      <c r="G724" s="36">
        <f t="shared" si="66"/>
        <v>7189290</v>
      </c>
      <c r="H724" s="8"/>
      <c r="I724" s="32"/>
      <c r="J724" s="33"/>
      <c r="M724" s="172">
        <v>2276609</v>
      </c>
      <c r="N724" s="171">
        <f t="shared" si="71"/>
        <v>6829827</v>
      </c>
      <c r="O724" s="240" t="str">
        <f t="shared" si="70"/>
        <v>OK</v>
      </c>
      <c r="P724" s="106"/>
      <c r="Q724" s="232" t="s">
        <v>1335</v>
      </c>
      <c r="R724" s="194" t="s">
        <v>1353</v>
      </c>
      <c r="S724" s="196" t="s">
        <v>3</v>
      </c>
      <c r="T724" s="195">
        <v>3</v>
      </c>
      <c r="V724" s="230" t="str">
        <f t="shared" si="67"/>
        <v>OK</v>
      </c>
      <c r="W724" s="230" t="str">
        <f t="shared" si="68"/>
        <v>OK</v>
      </c>
      <c r="X724" s="230" t="str">
        <f t="shared" si="69"/>
        <v>OK</v>
      </c>
    </row>
    <row r="725" spans="2:24" x14ac:dyDescent="0.2">
      <c r="B725" s="34" t="s">
        <v>1337</v>
      </c>
      <c r="C725" s="35" t="s">
        <v>1354</v>
      </c>
      <c r="D725" s="37" t="s">
        <v>3</v>
      </c>
      <c r="E725" s="90">
        <v>5</v>
      </c>
      <c r="F725" s="36">
        <v>2703173</v>
      </c>
      <c r="G725" s="36">
        <f t="shared" si="66"/>
        <v>13515865</v>
      </c>
      <c r="H725" s="8"/>
      <c r="I725" s="32"/>
      <c r="J725" s="33"/>
      <c r="M725" s="172">
        <v>2568014</v>
      </c>
      <c r="N725" s="171">
        <f t="shared" si="71"/>
        <v>12840070</v>
      </c>
      <c r="O725" s="240" t="str">
        <f t="shared" si="70"/>
        <v>OK</v>
      </c>
      <c r="P725" s="106"/>
      <c r="Q725" s="232" t="s">
        <v>1337</v>
      </c>
      <c r="R725" s="194" t="s">
        <v>1354</v>
      </c>
      <c r="S725" s="196" t="s">
        <v>3</v>
      </c>
      <c r="T725" s="195">
        <v>5</v>
      </c>
      <c r="V725" s="230" t="str">
        <f t="shared" si="67"/>
        <v>OK</v>
      </c>
      <c r="W725" s="230" t="str">
        <f t="shared" si="68"/>
        <v>OK</v>
      </c>
      <c r="X725" s="230" t="str">
        <f t="shared" si="69"/>
        <v>OK</v>
      </c>
    </row>
    <row r="726" spans="2:24" x14ac:dyDescent="0.2">
      <c r="B726" s="34" t="s">
        <v>1339</v>
      </c>
      <c r="C726" s="35" t="s">
        <v>1355</v>
      </c>
      <c r="D726" s="37" t="s">
        <v>3</v>
      </c>
      <c r="E726" s="90">
        <v>1</v>
      </c>
      <c r="F726" s="36">
        <v>1351587</v>
      </c>
      <c r="G726" s="36">
        <f t="shared" si="66"/>
        <v>1351587</v>
      </c>
      <c r="H726" s="8"/>
      <c r="I726" s="32"/>
      <c r="J726" s="33"/>
      <c r="M726" s="172">
        <v>1284008</v>
      </c>
      <c r="N726" s="171">
        <f t="shared" si="71"/>
        <v>1284008</v>
      </c>
      <c r="O726" s="240" t="str">
        <f t="shared" si="70"/>
        <v>OK</v>
      </c>
      <c r="P726" s="106"/>
      <c r="Q726" s="232" t="s">
        <v>1339</v>
      </c>
      <c r="R726" s="194" t="s">
        <v>1355</v>
      </c>
      <c r="S726" s="196" t="s">
        <v>3</v>
      </c>
      <c r="T726" s="195">
        <v>1</v>
      </c>
      <c r="V726" s="230" t="str">
        <f t="shared" si="67"/>
        <v>OK</v>
      </c>
      <c r="W726" s="230" t="str">
        <f t="shared" si="68"/>
        <v>OK</v>
      </c>
      <c r="X726" s="230" t="str">
        <f t="shared" si="69"/>
        <v>OK</v>
      </c>
    </row>
    <row r="727" spans="2:24" x14ac:dyDescent="0.2">
      <c r="B727" s="34" t="s">
        <v>1341</v>
      </c>
      <c r="C727" s="35" t="s">
        <v>1356</v>
      </c>
      <c r="D727" s="37" t="s">
        <v>3</v>
      </c>
      <c r="E727" s="90">
        <v>11</v>
      </c>
      <c r="F727" s="36">
        <v>440943</v>
      </c>
      <c r="G727" s="36">
        <f t="shared" si="66"/>
        <v>4850373</v>
      </c>
      <c r="H727" s="8"/>
      <c r="I727" s="32"/>
      <c r="J727" s="33"/>
      <c r="M727" s="172">
        <v>418896</v>
      </c>
      <c r="N727" s="171">
        <f t="shared" si="71"/>
        <v>4607856</v>
      </c>
      <c r="O727" s="240" t="str">
        <f t="shared" si="70"/>
        <v>OK</v>
      </c>
      <c r="P727" s="106"/>
      <c r="Q727" s="232" t="s">
        <v>1341</v>
      </c>
      <c r="R727" s="194" t="s">
        <v>1356</v>
      </c>
      <c r="S727" s="196" t="s">
        <v>3</v>
      </c>
      <c r="T727" s="195">
        <v>11</v>
      </c>
      <c r="V727" s="230" t="str">
        <f t="shared" si="67"/>
        <v>OK</v>
      </c>
      <c r="W727" s="230" t="str">
        <f t="shared" si="68"/>
        <v>OK</v>
      </c>
      <c r="X727" s="230" t="str">
        <f t="shared" si="69"/>
        <v>OK</v>
      </c>
    </row>
    <row r="728" spans="2:24" x14ac:dyDescent="0.2">
      <c r="B728" s="34" t="s">
        <v>1343</v>
      </c>
      <c r="C728" s="35" t="s">
        <v>1357</v>
      </c>
      <c r="D728" s="37" t="s">
        <v>3</v>
      </c>
      <c r="E728" s="90">
        <v>1</v>
      </c>
      <c r="F728" s="36">
        <v>1480993</v>
      </c>
      <c r="G728" s="36">
        <f t="shared" si="66"/>
        <v>1480993</v>
      </c>
      <c r="H728" s="8"/>
      <c r="I728" s="32"/>
      <c r="J728" s="33"/>
      <c r="M728" s="172">
        <v>1406943</v>
      </c>
      <c r="N728" s="171">
        <f t="shared" si="71"/>
        <v>1406943</v>
      </c>
      <c r="O728" s="240" t="str">
        <f t="shared" si="70"/>
        <v>OK</v>
      </c>
      <c r="P728" s="106"/>
      <c r="Q728" s="232" t="s">
        <v>1343</v>
      </c>
      <c r="R728" s="194" t="s">
        <v>1357</v>
      </c>
      <c r="S728" s="196" t="s">
        <v>3</v>
      </c>
      <c r="T728" s="195">
        <v>1</v>
      </c>
      <c r="V728" s="230" t="str">
        <f t="shared" si="67"/>
        <v>OK</v>
      </c>
      <c r="W728" s="230" t="str">
        <f t="shared" si="68"/>
        <v>OK</v>
      </c>
      <c r="X728" s="230" t="str">
        <f t="shared" si="69"/>
        <v>OK</v>
      </c>
    </row>
    <row r="729" spans="2:24" x14ac:dyDescent="0.2">
      <c r="B729" s="34" t="s">
        <v>1345</v>
      </c>
      <c r="C729" s="35" t="s">
        <v>1358</v>
      </c>
      <c r="D729" s="37" t="s">
        <v>3</v>
      </c>
      <c r="E729" s="90">
        <v>1</v>
      </c>
      <c r="F729" s="36">
        <v>2799030</v>
      </c>
      <c r="G729" s="36">
        <f t="shared" si="66"/>
        <v>2799030</v>
      </c>
      <c r="H729" s="8"/>
      <c r="I729" s="32"/>
      <c r="J729" s="33"/>
      <c r="M729" s="172">
        <v>2659079</v>
      </c>
      <c r="N729" s="171">
        <f t="shared" si="71"/>
        <v>2659079</v>
      </c>
      <c r="O729" s="240" t="str">
        <f t="shared" si="70"/>
        <v>OK</v>
      </c>
      <c r="P729" s="106"/>
      <c r="Q729" s="232" t="s">
        <v>1345</v>
      </c>
      <c r="R729" s="194" t="s">
        <v>1358</v>
      </c>
      <c r="S729" s="196" t="s">
        <v>3</v>
      </c>
      <c r="T729" s="195">
        <v>1</v>
      </c>
      <c r="V729" s="230" t="str">
        <f t="shared" si="67"/>
        <v>OK</v>
      </c>
      <c r="W729" s="230" t="str">
        <f t="shared" si="68"/>
        <v>OK</v>
      </c>
      <c r="X729" s="230" t="str">
        <f t="shared" si="69"/>
        <v>OK</v>
      </c>
    </row>
    <row r="730" spans="2:24" x14ac:dyDescent="0.2">
      <c r="B730" s="34" t="s">
        <v>1347</v>
      </c>
      <c r="C730" s="35" t="s">
        <v>1359</v>
      </c>
      <c r="D730" s="37" t="s">
        <v>3</v>
      </c>
      <c r="E730" s="90">
        <v>1</v>
      </c>
      <c r="F730" s="36">
        <v>1768565</v>
      </c>
      <c r="G730" s="36">
        <f t="shared" si="66"/>
        <v>1768565</v>
      </c>
      <c r="H730" s="8"/>
      <c r="I730" s="32"/>
      <c r="J730" s="33"/>
      <c r="M730" s="172">
        <v>1680137</v>
      </c>
      <c r="N730" s="171">
        <f t="shared" si="71"/>
        <v>1680137</v>
      </c>
      <c r="O730" s="240" t="str">
        <f t="shared" si="70"/>
        <v>OK</v>
      </c>
      <c r="P730" s="106"/>
      <c r="Q730" s="232" t="s">
        <v>1347</v>
      </c>
      <c r="R730" s="194" t="s">
        <v>1359</v>
      </c>
      <c r="S730" s="196" t="s">
        <v>3</v>
      </c>
      <c r="T730" s="195">
        <v>1</v>
      </c>
      <c r="V730" s="230" t="str">
        <f t="shared" si="67"/>
        <v>OK</v>
      </c>
      <c r="W730" s="230" t="str">
        <f t="shared" si="68"/>
        <v>OK</v>
      </c>
      <c r="X730" s="230" t="str">
        <f t="shared" si="69"/>
        <v>OK</v>
      </c>
    </row>
    <row r="731" spans="2:24" x14ac:dyDescent="0.2">
      <c r="B731" s="34" t="s">
        <v>1349</v>
      </c>
      <c r="C731" s="35" t="s">
        <v>1360</v>
      </c>
      <c r="D731" s="37" t="s">
        <v>3</v>
      </c>
      <c r="E731" s="90">
        <v>1</v>
      </c>
      <c r="F731" s="36">
        <v>642243</v>
      </c>
      <c r="G731" s="36">
        <f t="shared" si="66"/>
        <v>642243</v>
      </c>
      <c r="H731" s="8"/>
      <c r="I731" s="32"/>
      <c r="J731" s="33"/>
      <c r="M731" s="172">
        <v>610131</v>
      </c>
      <c r="N731" s="171">
        <f t="shared" si="71"/>
        <v>610131</v>
      </c>
      <c r="O731" s="240" t="str">
        <f t="shared" si="70"/>
        <v>OK</v>
      </c>
      <c r="P731" s="106"/>
      <c r="Q731" s="232" t="s">
        <v>1349</v>
      </c>
      <c r="R731" s="194" t="s">
        <v>1360</v>
      </c>
      <c r="S731" s="196" t="s">
        <v>3</v>
      </c>
      <c r="T731" s="195">
        <v>1</v>
      </c>
      <c r="V731" s="230" t="str">
        <f t="shared" si="67"/>
        <v>OK</v>
      </c>
      <c r="W731" s="230" t="str">
        <f t="shared" si="68"/>
        <v>OK</v>
      </c>
      <c r="X731" s="230" t="str">
        <f t="shared" si="69"/>
        <v>OK</v>
      </c>
    </row>
    <row r="732" spans="2:24" x14ac:dyDescent="0.2">
      <c r="B732" s="27" t="s">
        <v>1361</v>
      </c>
      <c r="C732" s="28" t="s">
        <v>1362</v>
      </c>
      <c r="D732" s="29"/>
      <c r="E732" s="90"/>
      <c r="F732" s="36"/>
      <c r="G732" s="36"/>
      <c r="H732" s="30">
        <f>+SUM(G733:G744)</f>
        <v>289452201</v>
      </c>
      <c r="I732" s="32"/>
      <c r="J732" s="33"/>
      <c r="M732" s="172">
        <v>0</v>
      </c>
      <c r="N732" s="171">
        <f t="shared" si="71"/>
        <v>0</v>
      </c>
      <c r="O732" s="240" t="str">
        <f t="shared" si="70"/>
        <v>OK</v>
      </c>
      <c r="P732" s="106"/>
      <c r="Q732" s="220" t="s">
        <v>1361</v>
      </c>
      <c r="R732" s="191" t="s">
        <v>1362</v>
      </c>
      <c r="S732" s="192"/>
      <c r="T732" s="195"/>
      <c r="V732" s="230" t="str">
        <f t="shared" si="67"/>
        <v>OK</v>
      </c>
      <c r="W732" s="230" t="str">
        <f t="shared" si="68"/>
        <v>OK</v>
      </c>
      <c r="X732" s="230" t="str">
        <f t="shared" si="69"/>
        <v>OK</v>
      </c>
    </row>
    <row r="733" spans="2:24" x14ac:dyDescent="0.2">
      <c r="B733" s="34" t="s">
        <v>1363</v>
      </c>
      <c r="C733" s="35" t="s">
        <v>1364</v>
      </c>
      <c r="D733" s="37" t="s">
        <v>3</v>
      </c>
      <c r="E733" s="90">
        <v>1</v>
      </c>
      <c r="F733" s="36">
        <v>8968522</v>
      </c>
      <c r="G733" s="36">
        <f t="shared" si="66"/>
        <v>8968522</v>
      </c>
      <c r="H733" s="8"/>
      <c r="I733" s="32"/>
      <c r="J733" s="33"/>
      <c r="M733" s="172">
        <v>8520096</v>
      </c>
      <c r="N733" s="171">
        <f t="shared" si="71"/>
        <v>8520096</v>
      </c>
      <c r="O733" s="240" t="str">
        <f t="shared" si="70"/>
        <v>OK</v>
      </c>
      <c r="P733" s="106"/>
      <c r="Q733" s="232" t="s">
        <v>1363</v>
      </c>
      <c r="R733" s="194" t="s">
        <v>1364</v>
      </c>
      <c r="S733" s="196" t="s">
        <v>3</v>
      </c>
      <c r="T733" s="195">
        <v>1</v>
      </c>
      <c r="V733" s="230" t="str">
        <f t="shared" si="67"/>
        <v>OK</v>
      </c>
      <c r="W733" s="230" t="str">
        <f t="shared" si="68"/>
        <v>OK</v>
      </c>
      <c r="X733" s="230" t="str">
        <f t="shared" si="69"/>
        <v>OK</v>
      </c>
    </row>
    <row r="734" spans="2:24" x14ac:dyDescent="0.2">
      <c r="B734" s="34" t="s">
        <v>1365</v>
      </c>
      <c r="C734" s="35" t="s">
        <v>1366</v>
      </c>
      <c r="D734" s="37" t="s">
        <v>3</v>
      </c>
      <c r="E734" s="90">
        <v>1</v>
      </c>
      <c r="F734" s="36">
        <v>7230197</v>
      </c>
      <c r="G734" s="36">
        <f t="shared" si="66"/>
        <v>7230197</v>
      </c>
      <c r="H734" s="8"/>
      <c r="I734" s="32"/>
      <c r="J734" s="33"/>
      <c r="M734" s="172">
        <v>6868687</v>
      </c>
      <c r="N734" s="171">
        <f t="shared" si="71"/>
        <v>6868687</v>
      </c>
      <c r="O734" s="240" t="str">
        <f t="shared" si="70"/>
        <v>OK</v>
      </c>
      <c r="P734" s="106"/>
      <c r="Q734" s="232" t="s">
        <v>1365</v>
      </c>
      <c r="R734" s="194" t="s">
        <v>1366</v>
      </c>
      <c r="S734" s="196" t="s">
        <v>3</v>
      </c>
      <c r="T734" s="195">
        <v>1</v>
      </c>
      <c r="V734" s="230" t="str">
        <f t="shared" si="67"/>
        <v>OK</v>
      </c>
      <c r="W734" s="230" t="str">
        <f t="shared" si="68"/>
        <v>OK</v>
      </c>
      <c r="X734" s="230" t="str">
        <f t="shared" si="69"/>
        <v>OK</v>
      </c>
    </row>
    <row r="735" spans="2:24" x14ac:dyDescent="0.2">
      <c r="B735" s="34" t="s">
        <v>1367</v>
      </c>
      <c r="C735" s="35" t="s">
        <v>1368</v>
      </c>
      <c r="D735" s="37" t="s">
        <v>3</v>
      </c>
      <c r="E735" s="90">
        <v>1</v>
      </c>
      <c r="F735" s="36">
        <v>22790506</v>
      </c>
      <c r="G735" s="36">
        <f t="shared" si="66"/>
        <v>22790506</v>
      </c>
      <c r="H735" s="8"/>
      <c r="I735" s="32"/>
      <c r="J735" s="33"/>
      <c r="M735" s="172">
        <v>21650981</v>
      </c>
      <c r="N735" s="171">
        <f t="shared" si="71"/>
        <v>21650981</v>
      </c>
      <c r="O735" s="240" t="str">
        <f t="shared" si="70"/>
        <v>OK</v>
      </c>
      <c r="P735" s="106"/>
      <c r="Q735" s="232" t="s">
        <v>1367</v>
      </c>
      <c r="R735" s="194" t="s">
        <v>1368</v>
      </c>
      <c r="S735" s="196" t="s">
        <v>3</v>
      </c>
      <c r="T735" s="195">
        <v>1</v>
      </c>
      <c r="V735" s="230" t="str">
        <f t="shared" si="67"/>
        <v>OK</v>
      </c>
      <c r="W735" s="230" t="str">
        <f t="shared" si="68"/>
        <v>OK</v>
      </c>
      <c r="X735" s="230" t="str">
        <f t="shared" si="69"/>
        <v>OK</v>
      </c>
    </row>
    <row r="736" spans="2:24" x14ac:dyDescent="0.2">
      <c r="B736" s="34" t="s">
        <v>1369</v>
      </c>
      <c r="C736" s="35" t="s">
        <v>1370</v>
      </c>
      <c r="D736" s="37" t="s">
        <v>3</v>
      </c>
      <c r="E736" s="90">
        <v>1</v>
      </c>
      <c r="F736" s="36">
        <v>29684269</v>
      </c>
      <c r="G736" s="36">
        <f t="shared" si="66"/>
        <v>29684269</v>
      </c>
      <c r="H736" s="8"/>
      <c r="I736" s="32"/>
      <c r="J736" s="33"/>
      <c r="M736" s="172">
        <v>28200056</v>
      </c>
      <c r="N736" s="171">
        <f t="shared" si="71"/>
        <v>28200056</v>
      </c>
      <c r="O736" s="240" t="str">
        <f t="shared" si="70"/>
        <v>OK</v>
      </c>
      <c r="P736" s="106"/>
      <c r="Q736" s="232" t="s">
        <v>1369</v>
      </c>
      <c r="R736" s="194" t="s">
        <v>1370</v>
      </c>
      <c r="S736" s="196" t="s">
        <v>3</v>
      </c>
      <c r="T736" s="195">
        <v>1</v>
      </c>
      <c r="V736" s="230" t="str">
        <f t="shared" si="67"/>
        <v>OK</v>
      </c>
      <c r="W736" s="230" t="str">
        <f t="shared" si="68"/>
        <v>OK</v>
      </c>
      <c r="X736" s="230" t="str">
        <f t="shared" si="69"/>
        <v>OK</v>
      </c>
    </row>
    <row r="737" spans="2:24" x14ac:dyDescent="0.2">
      <c r="B737" s="34" t="s">
        <v>1371</v>
      </c>
      <c r="C737" s="35" t="s">
        <v>1372</v>
      </c>
      <c r="D737" s="37" t="s">
        <v>3</v>
      </c>
      <c r="E737" s="90">
        <v>1</v>
      </c>
      <c r="F737" s="36">
        <v>5391882</v>
      </c>
      <c r="G737" s="36">
        <f t="shared" si="66"/>
        <v>5391882</v>
      </c>
      <c r="H737" s="8"/>
      <c r="I737" s="32"/>
      <c r="J737" s="33"/>
      <c r="M737" s="172">
        <v>5122288</v>
      </c>
      <c r="N737" s="171">
        <f t="shared" si="71"/>
        <v>5122288</v>
      </c>
      <c r="O737" s="240" t="str">
        <f t="shared" si="70"/>
        <v>OK</v>
      </c>
      <c r="P737" s="106"/>
      <c r="Q737" s="232" t="s">
        <v>1371</v>
      </c>
      <c r="R737" s="194" t="s">
        <v>1372</v>
      </c>
      <c r="S737" s="196" t="s">
        <v>3</v>
      </c>
      <c r="T737" s="195">
        <v>1</v>
      </c>
      <c r="V737" s="230" t="str">
        <f t="shared" si="67"/>
        <v>OK</v>
      </c>
      <c r="W737" s="230" t="str">
        <f t="shared" si="68"/>
        <v>OK</v>
      </c>
      <c r="X737" s="230" t="str">
        <f t="shared" si="69"/>
        <v>OK</v>
      </c>
    </row>
    <row r="738" spans="2:24" x14ac:dyDescent="0.2">
      <c r="B738" s="34" t="s">
        <v>1373</v>
      </c>
      <c r="C738" s="35" t="s">
        <v>1376</v>
      </c>
      <c r="D738" s="37" t="s">
        <v>3</v>
      </c>
      <c r="E738" s="90">
        <v>1</v>
      </c>
      <c r="F738" s="36">
        <v>5391882</v>
      </c>
      <c r="G738" s="36">
        <f t="shared" si="66"/>
        <v>5391882</v>
      </c>
      <c r="H738" s="8"/>
      <c r="I738" s="32"/>
      <c r="J738" s="33"/>
      <c r="M738" s="172">
        <v>5122288</v>
      </c>
      <c r="N738" s="171">
        <f t="shared" si="71"/>
        <v>5122288</v>
      </c>
      <c r="O738" s="240" t="str">
        <f t="shared" si="70"/>
        <v>OK</v>
      </c>
      <c r="P738" s="106"/>
      <c r="Q738" s="232" t="s">
        <v>1373</v>
      </c>
      <c r="R738" s="194" t="s">
        <v>1376</v>
      </c>
      <c r="S738" s="196" t="s">
        <v>3</v>
      </c>
      <c r="T738" s="195">
        <v>1</v>
      </c>
      <c r="V738" s="230" t="str">
        <f t="shared" si="67"/>
        <v>OK</v>
      </c>
      <c r="W738" s="230" t="str">
        <f t="shared" si="68"/>
        <v>OK</v>
      </c>
      <c r="X738" s="230" t="str">
        <f t="shared" si="69"/>
        <v>OK</v>
      </c>
    </row>
    <row r="739" spans="2:24" ht="38.25" x14ac:dyDescent="0.2">
      <c r="B739" s="34" t="s">
        <v>1374</v>
      </c>
      <c r="C739" s="35" t="s">
        <v>1378</v>
      </c>
      <c r="D739" s="53" t="s">
        <v>3</v>
      </c>
      <c r="E739" s="90">
        <v>5</v>
      </c>
      <c r="F739" s="36">
        <v>4856390</v>
      </c>
      <c r="G739" s="36">
        <f t="shared" si="66"/>
        <v>24281950</v>
      </c>
      <c r="H739" s="8"/>
      <c r="I739" s="32"/>
      <c r="J739" s="33"/>
      <c r="M739" s="172">
        <v>4613571</v>
      </c>
      <c r="N739" s="171">
        <f t="shared" si="71"/>
        <v>23067855</v>
      </c>
      <c r="O739" s="240" t="str">
        <f t="shared" si="70"/>
        <v>OK</v>
      </c>
      <c r="P739" s="106"/>
      <c r="Q739" s="232" t="s">
        <v>1374</v>
      </c>
      <c r="R739" s="194" t="s">
        <v>1378</v>
      </c>
      <c r="S739" s="211" t="s">
        <v>3</v>
      </c>
      <c r="T739" s="195">
        <v>5</v>
      </c>
      <c r="V739" s="230" t="str">
        <f t="shared" si="67"/>
        <v>OK</v>
      </c>
      <c r="W739" s="230" t="str">
        <f t="shared" si="68"/>
        <v>OK</v>
      </c>
      <c r="X739" s="230" t="str">
        <f t="shared" si="69"/>
        <v>OK</v>
      </c>
    </row>
    <row r="740" spans="2:24" ht="38.25" x14ac:dyDescent="0.2">
      <c r="B740" s="34" t="s">
        <v>1375</v>
      </c>
      <c r="C740" s="35" t="s">
        <v>1380</v>
      </c>
      <c r="D740" s="53" t="s">
        <v>3</v>
      </c>
      <c r="E740" s="90">
        <v>1</v>
      </c>
      <c r="F740" s="36">
        <v>4856390</v>
      </c>
      <c r="G740" s="36">
        <f t="shared" si="66"/>
        <v>4856390</v>
      </c>
      <c r="H740" s="8"/>
      <c r="I740" s="32"/>
      <c r="J740" s="33"/>
      <c r="M740" s="172">
        <v>4613571</v>
      </c>
      <c r="N740" s="171">
        <f t="shared" si="71"/>
        <v>4613571</v>
      </c>
      <c r="O740" s="240" t="str">
        <f t="shared" si="70"/>
        <v>OK</v>
      </c>
      <c r="P740" s="106"/>
      <c r="Q740" s="232" t="s">
        <v>1375</v>
      </c>
      <c r="R740" s="194" t="s">
        <v>1380</v>
      </c>
      <c r="S740" s="211" t="s">
        <v>3</v>
      </c>
      <c r="T740" s="195">
        <v>1</v>
      </c>
      <c r="V740" s="230" t="str">
        <f t="shared" si="67"/>
        <v>OK</v>
      </c>
      <c r="W740" s="230" t="str">
        <f t="shared" si="68"/>
        <v>OK</v>
      </c>
      <c r="X740" s="230" t="str">
        <f t="shared" si="69"/>
        <v>OK</v>
      </c>
    </row>
    <row r="741" spans="2:24" ht="38.25" x14ac:dyDescent="0.2">
      <c r="B741" s="34" t="s">
        <v>1377</v>
      </c>
      <c r="C741" s="35" t="s">
        <v>1382</v>
      </c>
      <c r="D741" s="53" t="s">
        <v>3</v>
      </c>
      <c r="E741" s="90">
        <v>1</v>
      </c>
      <c r="F741" s="36">
        <v>4856390</v>
      </c>
      <c r="G741" s="36">
        <f t="shared" si="66"/>
        <v>4856390</v>
      </c>
      <c r="H741" s="8"/>
      <c r="I741" s="32"/>
      <c r="J741" s="33"/>
      <c r="M741" s="172">
        <v>4613571</v>
      </c>
      <c r="N741" s="171">
        <f t="shared" si="71"/>
        <v>4613571</v>
      </c>
      <c r="O741" s="240" t="str">
        <f t="shared" si="70"/>
        <v>OK</v>
      </c>
      <c r="P741" s="106"/>
      <c r="Q741" s="232" t="s">
        <v>1377</v>
      </c>
      <c r="R741" s="194" t="s">
        <v>1382</v>
      </c>
      <c r="S741" s="211" t="s">
        <v>3</v>
      </c>
      <c r="T741" s="195">
        <v>1</v>
      </c>
      <c r="V741" s="230" t="str">
        <f t="shared" si="67"/>
        <v>OK</v>
      </c>
      <c r="W741" s="230" t="str">
        <f t="shared" si="68"/>
        <v>OK</v>
      </c>
      <c r="X741" s="230" t="str">
        <f t="shared" si="69"/>
        <v>OK</v>
      </c>
    </row>
    <row r="742" spans="2:24" ht="38.25" x14ac:dyDescent="0.2">
      <c r="B742" s="34" t="s">
        <v>1379</v>
      </c>
      <c r="C742" s="35" t="s">
        <v>1384</v>
      </c>
      <c r="D742" s="53" t="s">
        <v>3</v>
      </c>
      <c r="E742" s="90">
        <v>3</v>
      </c>
      <c r="F742" s="36">
        <v>4856390</v>
      </c>
      <c r="G742" s="36">
        <f t="shared" si="66"/>
        <v>14569170</v>
      </c>
      <c r="H742" s="8"/>
      <c r="I742" s="32"/>
      <c r="J742" s="33"/>
      <c r="M742" s="172">
        <v>4613571</v>
      </c>
      <c r="N742" s="171">
        <f t="shared" si="71"/>
        <v>13840713</v>
      </c>
      <c r="O742" s="240" t="str">
        <f t="shared" si="70"/>
        <v>OK</v>
      </c>
      <c r="P742" s="106"/>
      <c r="Q742" s="232" t="s">
        <v>1379</v>
      </c>
      <c r="R742" s="194" t="s">
        <v>1384</v>
      </c>
      <c r="S742" s="211" t="s">
        <v>3</v>
      </c>
      <c r="T742" s="195">
        <v>3</v>
      </c>
      <c r="V742" s="230" t="str">
        <f t="shared" si="67"/>
        <v>OK</v>
      </c>
      <c r="W742" s="230" t="str">
        <f t="shared" si="68"/>
        <v>OK</v>
      </c>
      <c r="X742" s="230" t="str">
        <f t="shared" si="69"/>
        <v>OK</v>
      </c>
    </row>
    <row r="743" spans="2:24" ht="127.5" x14ac:dyDescent="0.2">
      <c r="B743" s="34" t="s">
        <v>1381</v>
      </c>
      <c r="C743" s="35" t="s">
        <v>1385</v>
      </c>
      <c r="D743" s="53" t="s">
        <v>8</v>
      </c>
      <c r="E743" s="90">
        <v>52.12</v>
      </c>
      <c r="F743" s="36">
        <v>351645</v>
      </c>
      <c r="G743" s="36">
        <f t="shared" si="66"/>
        <v>18327737</v>
      </c>
      <c r="H743" s="8"/>
      <c r="I743" s="32"/>
      <c r="J743" s="33"/>
      <c r="M743" s="172">
        <v>334063</v>
      </c>
      <c r="N743" s="171">
        <f t="shared" si="71"/>
        <v>17411364</v>
      </c>
      <c r="O743" s="240" t="str">
        <f t="shared" si="70"/>
        <v>OK</v>
      </c>
      <c r="P743" s="106"/>
      <c r="Q743" s="232" t="s">
        <v>1381</v>
      </c>
      <c r="R743" s="194" t="s">
        <v>1385</v>
      </c>
      <c r="S743" s="211" t="s">
        <v>8</v>
      </c>
      <c r="T743" s="195">
        <v>52.12</v>
      </c>
      <c r="V743" s="230" t="str">
        <f t="shared" si="67"/>
        <v>OK</v>
      </c>
      <c r="W743" s="230" t="str">
        <f t="shared" si="68"/>
        <v>OK</v>
      </c>
      <c r="X743" s="230" t="str">
        <f t="shared" si="69"/>
        <v>OK</v>
      </c>
    </row>
    <row r="744" spans="2:24" ht="89.25" x14ac:dyDescent="0.2">
      <c r="B744" s="34" t="s">
        <v>1383</v>
      </c>
      <c r="C744" s="35" t="s">
        <v>1386</v>
      </c>
      <c r="D744" s="53" t="s">
        <v>8</v>
      </c>
      <c r="E744" s="90">
        <v>615.16999999999996</v>
      </c>
      <c r="F744" s="36">
        <v>232624</v>
      </c>
      <c r="G744" s="36">
        <f t="shared" si="66"/>
        <v>143103306</v>
      </c>
      <c r="H744" s="8"/>
      <c r="I744" s="32"/>
      <c r="J744" s="33"/>
      <c r="M744" s="172">
        <v>220993</v>
      </c>
      <c r="N744" s="171">
        <f t="shared" si="71"/>
        <v>135948264</v>
      </c>
      <c r="O744" s="240" t="str">
        <f t="shared" si="70"/>
        <v>OK</v>
      </c>
      <c r="P744" s="106"/>
      <c r="Q744" s="232" t="s">
        <v>1383</v>
      </c>
      <c r="R744" s="194" t="s">
        <v>1386</v>
      </c>
      <c r="S744" s="211" t="s">
        <v>8</v>
      </c>
      <c r="T744" s="195">
        <v>615.16999999999996</v>
      </c>
      <c r="V744" s="230" t="str">
        <f t="shared" si="67"/>
        <v>OK</v>
      </c>
      <c r="W744" s="230" t="str">
        <f t="shared" si="68"/>
        <v>OK</v>
      </c>
      <c r="X744" s="230" t="str">
        <f t="shared" si="69"/>
        <v>OK</v>
      </c>
    </row>
    <row r="745" spans="2:24" x14ac:dyDescent="0.2">
      <c r="B745" s="40">
        <v>13</v>
      </c>
      <c r="C745" s="47" t="s">
        <v>1387</v>
      </c>
      <c r="D745" s="48"/>
      <c r="E745" s="93"/>
      <c r="F745" s="48"/>
      <c r="G745" s="48"/>
      <c r="H745" s="43"/>
      <c r="I745" s="44">
        <f>SUM(H746:H747)</f>
        <v>24661300</v>
      </c>
      <c r="J745" s="26"/>
      <c r="K745" s="7">
        <f>+I745/$I$838</f>
        <v>9.3581449254974945E-4</v>
      </c>
      <c r="M745" s="172">
        <v>0</v>
      </c>
      <c r="N745" s="171">
        <f t="shared" si="71"/>
        <v>0</v>
      </c>
      <c r="O745" s="240" t="str">
        <f t="shared" si="70"/>
        <v>OK</v>
      </c>
      <c r="P745" s="106"/>
      <c r="Q745" s="231">
        <v>13</v>
      </c>
      <c r="R745" s="205" t="s">
        <v>1387</v>
      </c>
      <c r="S745" s="206"/>
      <c r="T745" s="207"/>
      <c r="V745" s="230" t="str">
        <f t="shared" si="67"/>
        <v>OK</v>
      </c>
      <c r="W745" s="230" t="str">
        <f t="shared" si="68"/>
        <v>OK</v>
      </c>
      <c r="X745" s="230" t="str">
        <f t="shared" si="69"/>
        <v>OK</v>
      </c>
    </row>
    <row r="746" spans="2:24" x14ac:dyDescent="0.2">
      <c r="B746" s="27" t="s">
        <v>1388</v>
      </c>
      <c r="C746" s="28" t="s">
        <v>1389</v>
      </c>
      <c r="D746" s="29"/>
      <c r="E746" s="90"/>
      <c r="F746" s="36"/>
      <c r="G746" s="36"/>
      <c r="H746" s="30">
        <f>+SUM(G747:G747)</f>
        <v>24661300</v>
      </c>
      <c r="I746" s="32"/>
      <c r="J746" s="33"/>
      <c r="M746" s="172">
        <v>0</v>
      </c>
      <c r="N746" s="171">
        <f t="shared" si="71"/>
        <v>0</v>
      </c>
      <c r="O746" s="240" t="str">
        <f t="shared" si="70"/>
        <v>OK</v>
      </c>
      <c r="P746" s="106"/>
      <c r="Q746" s="220" t="s">
        <v>1388</v>
      </c>
      <c r="R746" s="191" t="s">
        <v>1389</v>
      </c>
      <c r="S746" s="192"/>
      <c r="T746" s="195"/>
      <c r="V746" s="230" t="str">
        <f t="shared" si="67"/>
        <v>OK</v>
      </c>
      <c r="W746" s="230" t="str">
        <f t="shared" si="68"/>
        <v>OK</v>
      </c>
      <c r="X746" s="230" t="str">
        <f t="shared" si="69"/>
        <v>OK</v>
      </c>
    </row>
    <row r="747" spans="2:24" ht="25.5" x14ac:dyDescent="0.2">
      <c r="B747" s="34" t="s">
        <v>1390</v>
      </c>
      <c r="C747" s="63" t="s">
        <v>1391</v>
      </c>
      <c r="D747" s="53" t="s">
        <v>7</v>
      </c>
      <c r="E747" s="90">
        <v>288.17</v>
      </c>
      <c r="F747" s="36">
        <v>85579</v>
      </c>
      <c r="G747" s="36">
        <f t="shared" si="66"/>
        <v>24661300</v>
      </c>
      <c r="H747" s="8"/>
      <c r="I747" s="32"/>
      <c r="J747" s="33"/>
      <c r="M747" s="172">
        <v>81300</v>
      </c>
      <c r="N747" s="171">
        <f t="shared" si="71"/>
        <v>23428221</v>
      </c>
      <c r="O747" s="240" t="str">
        <f t="shared" si="70"/>
        <v>OK</v>
      </c>
      <c r="P747" s="106"/>
      <c r="Q747" s="232" t="s">
        <v>1390</v>
      </c>
      <c r="R747" s="225" t="s">
        <v>1391</v>
      </c>
      <c r="S747" s="211" t="s">
        <v>7</v>
      </c>
      <c r="T747" s="195">
        <v>288.17</v>
      </c>
      <c r="V747" s="230" t="str">
        <f t="shared" si="67"/>
        <v>OK</v>
      </c>
      <c r="W747" s="230" t="str">
        <f t="shared" si="68"/>
        <v>OK</v>
      </c>
      <c r="X747" s="230" t="str">
        <f t="shared" si="69"/>
        <v>OK</v>
      </c>
    </row>
    <row r="748" spans="2:24" x14ac:dyDescent="0.2">
      <c r="B748" s="40">
        <v>14</v>
      </c>
      <c r="C748" s="47" t="s">
        <v>1392</v>
      </c>
      <c r="D748" s="48"/>
      <c r="E748" s="93"/>
      <c r="F748" s="48"/>
      <c r="G748" s="48"/>
      <c r="H748" s="43"/>
      <c r="I748" s="44">
        <f>SUM(H749:H774)</f>
        <v>571887819</v>
      </c>
      <c r="J748" s="26"/>
      <c r="K748" s="7">
        <f>+I748/$I$838</f>
        <v>2.1701244830275288E-2</v>
      </c>
      <c r="M748" s="172">
        <v>0</v>
      </c>
      <c r="N748" s="171">
        <f t="shared" si="71"/>
        <v>0</v>
      </c>
      <c r="O748" s="240" t="str">
        <f t="shared" si="70"/>
        <v>OK</v>
      </c>
      <c r="P748" s="106"/>
      <c r="Q748" s="231">
        <v>14</v>
      </c>
      <c r="R748" s="205" t="s">
        <v>1392</v>
      </c>
      <c r="S748" s="206"/>
      <c r="T748" s="207"/>
      <c r="V748" s="230" t="str">
        <f t="shared" si="67"/>
        <v>OK</v>
      </c>
      <c r="W748" s="230" t="str">
        <f t="shared" si="68"/>
        <v>OK</v>
      </c>
      <c r="X748" s="230" t="str">
        <f t="shared" si="69"/>
        <v>OK</v>
      </c>
    </row>
    <row r="749" spans="2:24" x14ac:dyDescent="0.2">
      <c r="B749" s="27" t="s">
        <v>1393</v>
      </c>
      <c r="C749" s="28" t="s">
        <v>1392</v>
      </c>
      <c r="D749" s="56"/>
      <c r="E749" s="90"/>
      <c r="F749" s="56"/>
      <c r="G749" s="36"/>
      <c r="H749" s="30">
        <f>SUM(G750:G774)</f>
        <v>571887819</v>
      </c>
      <c r="I749" s="52"/>
      <c r="J749" s="26"/>
      <c r="K749" s="133"/>
      <c r="M749" s="172">
        <v>0</v>
      </c>
      <c r="N749" s="171">
        <f t="shared" si="71"/>
        <v>0</v>
      </c>
      <c r="O749" s="240" t="str">
        <f t="shared" si="70"/>
        <v>OK</v>
      </c>
      <c r="P749" s="106"/>
      <c r="Q749" s="220" t="s">
        <v>1393</v>
      </c>
      <c r="R749" s="191" t="s">
        <v>1392</v>
      </c>
      <c r="S749" s="215"/>
      <c r="T749" s="195"/>
      <c r="V749" s="230" t="str">
        <f t="shared" si="67"/>
        <v>OK</v>
      </c>
      <c r="W749" s="230" t="str">
        <f t="shared" si="68"/>
        <v>OK</v>
      </c>
      <c r="X749" s="230" t="str">
        <f t="shared" si="69"/>
        <v>OK</v>
      </c>
    </row>
    <row r="750" spans="2:24" ht="51" x14ac:dyDescent="0.2">
      <c r="B750" s="34" t="s">
        <v>1535</v>
      </c>
      <c r="C750" s="114" t="s">
        <v>1394</v>
      </c>
      <c r="D750" s="37" t="s">
        <v>3</v>
      </c>
      <c r="E750" s="90">
        <v>67</v>
      </c>
      <c r="F750" s="36">
        <v>1021615</v>
      </c>
      <c r="G750" s="36">
        <f t="shared" si="66"/>
        <v>68448205</v>
      </c>
      <c r="H750" s="30"/>
      <c r="I750" s="32"/>
      <c r="J750" s="33"/>
      <c r="M750" s="172">
        <v>970534</v>
      </c>
      <c r="N750" s="171">
        <f t="shared" si="71"/>
        <v>65025778</v>
      </c>
      <c r="O750" s="240" t="str">
        <f t="shared" si="70"/>
        <v>OK</v>
      </c>
      <c r="P750" s="106"/>
      <c r="Q750" s="232" t="s">
        <v>1535</v>
      </c>
      <c r="R750" s="217" t="s">
        <v>1394</v>
      </c>
      <c r="S750" s="196" t="s">
        <v>3</v>
      </c>
      <c r="T750" s="195">
        <v>67</v>
      </c>
      <c r="V750" s="230" t="str">
        <f t="shared" si="67"/>
        <v>OK</v>
      </c>
      <c r="W750" s="230" t="str">
        <f t="shared" si="68"/>
        <v>OK</v>
      </c>
      <c r="X750" s="230" t="str">
        <f t="shared" si="69"/>
        <v>OK</v>
      </c>
    </row>
    <row r="751" spans="2:24" ht="51" x14ac:dyDescent="0.2">
      <c r="B751" s="34" t="s">
        <v>1536</v>
      </c>
      <c r="C751" s="114" t="s">
        <v>1395</v>
      </c>
      <c r="D751" s="37" t="s">
        <v>3</v>
      </c>
      <c r="E751" s="90">
        <v>2</v>
      </c>
      <c r="F751" s="36">
        <v>726004</v>
      </c>
      <c r="G751" s="36">
        <f t="shared" si="66"/>
        <v>1452008</v>
      </c>
      <c r="H751" s="8"/>
      <c r="I751" s="32"/>
      <c r="J751" s="33"/>
      <c r="M751" s="172">
        <v>689704</v>
      </c>
      <c r="N751" s="171">
        <f t="shared" si="71"/>
        <v>1379408</v>
      </c>
      <c r="O751" s="240" t="str">
        <f t="shared" si="70"/>
        <v>OK</v>
      </c>
      <c r="P751" s="106"/>
      <c r="Q751" s="232" t="s">
        <v>1536</v>
      </c>
      <c r="R751" s="217" t="s">
        <v>1395</v>
      </c>
      <c r="S751" s="196" t="s">
        <v>3</v>
      </c>
      <c r="T751" s="195">
        <v>2</v>
      </c>
      <c r="V751" s="230" t="str">
        <f t="shared" si="67"/>
        <v>OK</v>
      </c>
      <c r="W751" s="230" t="str">
        <f t="shared" si="68"/>
        <v>OK</v>
      </c>
      <c r="X751" s="230" t="str">
        <f t="shared" si="69"/>
        <v>OK</v>
      </c>
    </row>
    <row r="752" spans="2:24" ht="51" x14ac:dyDescent="0.2">
      <c r="B752" s="34" t="s">
        <v>1537</v>
      </c>
      <c r="C752" s="114" t="s">
        <v>1396</v>
      </c>
      <c r="D752" s="37" t="s">
        <v>3</v>
      </c>
      <c r="E752" s="90">
        <v>67</v>
      </c>
      <c r="F752" s="36">
        <v>524553</v>
      </c>
      <c r="G752" s="36">
        <f t="shared" si="66"/>
        <v>35145051</v>
      </c>
      <c r="H752" s="8"/>
      <c r="I752" s="32"/>
      <c r="J752" s="33"/>
      <c r="M752" s="172">
        <v>498325</v>
      </c>
      <c r="N752" s="171">
        <f t="shared" si="71"/>
        <v>33387775</v>
      </c>
      <c r="O752" s="240" t="str">
        <f t="shared" si="70"/>
        <v>OK</v>
      </c>
      <c r="P752" s="106"/>
      <c r="Q752" s="232" t="s">
        <v>1537</v>
      </c>
      <c r="R752" s="217" t="s">
        <v>1396</v>
      </c>
      <c r="S752" s="196" t="s">
        <v>3</v>
      </c>
      <c r="T752" s="195">
        <v>67</v>
      </c>
      <c r="V752" s="230" t="str">
        <f t="shared" si="67"/>
        <v>OK</v>
      </c>
      <c r="W752" s="230" t="str">
        <f t="shared" si="68"/>
        <v>OK</v>
      </c>
      <c r="X752" s="230" t="str">
        <f t="shared" si="69"/>
        <v>OK</v>
      </c>
    </row>
    <row r="753" spans="2:24" ht="76.5" x14ac:dyDescent="0.2">
      <c r="B753" s="34" t="s">
        <v>1538</v>
      </c>
      <c r="C753" s="134" t="s">
        <v>1397</v>
      </c>
      <c r="D753" s="37" t="s">
        <v>3</v>
      </c>
      <c r="E753" s="90">
        <v>20</v>
      </c>
      <c r="F753" s="36">
        <v>524583</v>
      </c>
      <c r="G753" s="36">
        <f t="shared" si="66"/>
        <v>10491660</v>
      </c>
      <c r="H753" s="8"/>
      <c r="I753" s="32"/>
      <c r="J753" s="33"/>
      <c r="M753" s="172">
        <v>498354</v>
      </c>
      <c r="N753" s="171">
        <f t="shared" si="71"/>
        <v>9967080</v>
      </c>
      <c r="O753" s="240" t="str">
        <f t="shared" si="70"/>
        <v>OK</v>
      </c>
      <c r="P753" s="106"/>
      <c r="Q753" s="232" t="s">
        <v>1538</v>
      </c>
      <c r="R753" s="217" t="s">
        <v>1397</v>
      </c>
      <c r="S753" s="196" t="s">
        <v>3</v>
      </c>
      <c r="T753" s="195">
        <v>20</v>
      </c>
      <c r="V753" s="230" t="str">
        <f t="shared" si="67"/>
        <v>OK</v>
      </c>
      <c r="W753" s="230" t="str">
        <f t="shared" si="68"/>
        <v>OK</v>
      </c>
      <c r="X753" s="230" t="str">
        <f t="shared" si="69"/>
        <v>OK</v>
      </c>
    </row>
    <row r="754" spans="2:24" ht="51" x14ac:dyDescent="0.2">
      <c r="B754" s="34" t="s">
        <v>1539</v>
      </c>
      <c r="C754" s="114" t="s">
        <v>1398</v>
      </c>
      <c r="D754" s="37" t="s">
        <v>3</v>
      </c>
      <c r="E754" s="90">
        <v>25</v>
      </c>
      <c r="F754" s="36">
        <v>673698</v>
      </c>
      <c r="G754" s="36">
        <f t="shared" si="66"/>
        <v>16842450</v>
      </c>
      <c r="H754" s="8"/>
      <c r="I754" s="32"/>
      <c r="J754" s="33"/>
      <c r="M754" s="172">
        <v>640013</v>
      </c>
      <c r="N754" s="171">
        <f t="shared" si="71"/>
        <v>16000325</v>
      </c>
      <c r="O754" s="240" t="str">
        <f t="shared" si="70"/>
        <v>OK</v>
      </c>
      <c r="P754" s="106"/>
      <c r="Q754" s="232" t="s">
        <v>1539</v>
      </c>
      <c r="R754" s="217" t="s">
        <v>1398</v>
      </c>
      <c r="S754" s="196" t="s">
        <v>3</v>
      </c>
      <c r="T754" s="195">
        <v>25</v>
      </c>
      <c r="V754" s="230" t="str">
        <f t="shared" si="67"/>
        <v>OK</v>
      </c>
      <c r="W754" s="230" t="str">
        <f t="shared" si="68"/>
        <v>OK</v>
      </c>
      <c r="X754" s="230" t="str">
        <f t="shared" si="69"/>
        <v>OK</v>
      </c>
    </row>
    <row r="755" spans="2:24" ht="25.5" x14ac:dyDescent="0.2">
      <c r="B755" s="34" t="s">
        <v>1540</v>
      </c>
      <c r="C755" s="114" t="s">
        <v>1399</v>
      </c>
      <c r="D755" s="37" t="s">
        <v>3</v>
      </c>
      <c r="E755" s="90">
        <v>2</v>
      </c>
      <c r="F755" s="36">
        <v>285925</v>
      </c>
      <c r="G755" s="36">
        <f t="shared" si="66"/>
        <v>571850</v>
      </c>
      <c r="H755" s="8"/>
      <c r="I755" s="32"/>
      <c r="J755" s="33"/>
      <c r="M755" s="172">
        <v>271629</v>
      </c>
      <c r="N755" s="171">
        <f t="shared" si="71"/>
        <v>543258</v>
      </c>
      <c r="O755" s="240" t="str">
        <f t="shared" si="70"/>
        <v>OK</v>
      </c>
      <c r="P755" s="106"/>
      <c r="Q755" s="232" t="s">
        <v>1540</v>
      </c>
      <c r="R755" s="217" t="s">
        <v>1399</v>
      </c>
      <c r="S755" s="196" t="s">
        <v>3</v>
      </c>
      <c r="T755" s="195">
        <v>2</v>
      </c>
      <c r="V755" s="230" t="str">
        <f t="shared" si="67"/>
        <v>OK</v>
      </c>
      <c r="W755" s="230" t="str">
        <f t="shared" si="68"/>
        <v>OK</v>
      </c>
      <c r="X755" s="230" t="str">
        <f t="shared" si="69"/>
        <v>OK</v>
      </c>
    </row>
    <row r="756" spans="2:24" ht="25.5" x14ac:dyDescent="0.2">
      <c r="B756" s="34" t="s">
        <v>1541</v>
      </c>
      <c r="C756" s="114" t="s">
        <v>1400</v>
      </c>
      <c r="D756" s="37" t="s">
        <v>3</v>
      </c>
      <c r="E756" s="90">
        <v>76</v>
      </c>
      <c r="F756" s="36">
        <v>210325</v>
      </c>
      <c r="G756" s="36">
        <f t="shared" si="66"/>
        <v>15984700</v>
      </c>
      <c r="H756" s="8"/>
      <c r="I756" s="32"/>
      <c r="J756" s="33"/>
      <c r="M756" s="172">
        <v>199809</v>
      </c>
      <c r="N756" s="171">
        <f t="shared" si="71"/>
        <v>15185484</v>
      </c>
      <c r="O756" s="240" t="str">
        <f t="shared" si="70"/>
        <v>OK</v>
      </c>
      <c r="P756" s="106"/>
      <c r="Q756" s="232" t="s">
        <v>1541</v>
      </c>
      <c r="R756" s="217" t="s">
        <v>1400</v>
      </c>
      <c r="S756" s="196" t="s">
        <v>3</v>
      </c>
      <c r="T756" s="195">
        <v>76</v>
      </c>
      <c r="V756" s="230" t="str">
        <f t="shared" si="67"/>
        <v>OK</v>
      </c>
      <c r="W756" s="230" t="str">
        <f t="shared" si="68"/>
        <v>OK</v>
      </c>
      <c r="X756" s="230" t="str">
        <f t="shared" si="69"/>
        <v>OK</v>
      </c>
    </row>
    <row r="757" spans="2:24" ht="63.75" x14ac:dyDescent="0.2">
      <c r="B757" s="34" t="s">
        <v>1542</v>
      </c>
      <c r="C757" s="134" t="s">
        <v>1401</v>
      </c>
      <c r="D757" s="37" t="s">
        <v>3</v>
      </c>
      <c r="E757" s="90">
        <v>15</v>
      </c>
      <c r="F757" s="36">
        <v>507292</v>
      </c>
      <c r="G757" s="36">
        <f t="shared" si="66"/>
        <v>7609380</v>
      </c>
      <c r="H757" s="8"/>
      <c r="I757" s="32"/>
      <c r="J757" s="33"/>
      <c r="M757" s="172">
        <v>481927</v>
      </c>
      <c r="N757" s="171">
        <f t="shared" si="71"/>
        <v>7228905</v>
      </c>
      <c r="O757" s="240" t="str">
        <f t="shared" si="70"/>
        <v>OK</v>
      </c>
      <c r="P757" s="106"/>
      <c r="Q757" s="232" t="s">
        <v>1542</v>
      </c>
      <c r="R757" s="217" t="s">
        <v>1401</v>
      </c>
      <c r="S757" s="196" t="s">
        <v>3</v>
      </c>
      <c r="T757" s="195">
        <v>15</v>
      </c>
      <c r="V757" s="230" t="str">
        <f t="shared" si="67"/>
        <v>OK</v>
      </c>
      <c r="W757" s="230" t="str">
        <f t="shared" si="68"/>
        <v>OK</v>
      </c>
      <c r="X757" s="230" t="str">
        <f t="shared" si="69"/>
        <v>OK</v>
      </c>
    </row>
    <row r="758" spans="2:24" x14ac:dyDescent="0.2">
      <c r="B758" s="34" t="s">
        <v>1543</v>
      </c>
      <c r="C758" s="114" t="s">
        <v>1402</v>
      </c>
      <c r="D758" s="37" t="s">
        <v>3</v>
      </c>
      <c r="E758" s="90">
        <v>12</v>
      </c>
      <c r="F758" s="36">
        <v>105182</v>
      </c>
      <c r="G758" s="36">
        <f t="shared" si="66"/>
        <v>1262184</v>
      </c>
      <c r="H758" s="31"/>
      <c r="I758" s="32"/>
      <c r="J758" s="33"/>
      <c r="M758" s="172">
        <v>99923</v>
      </c>
      <c r="N758" s="171">
        <f t="shared" si="71"/>
        <v>1199076</v>
      </c>
      <c r="O758" s="240" t="str">
        <f t="shared" si="70"/>
        <v>OK</v>
      </c>
      <c r="P758" s="106"/>
      <c r="Q758" s="232" t="s">
        <v>1543</v>
      </c>
      <c r="R758" s="217" t="s">
        <v>1402</v>
      </c>
      <c r="S758" s="196" t="s">
        <v>3</v>
      </c>
      <c r="T758" s="195">
        <v>12</v>
      </c>
      <c r="V758" s="230" t="str">
        <f t="shared" si="67"/>
        <v>OK</v>
      </c>
      <c r="W758" s="230" t="str">
        <f t="shared" si="68"/>
        <v>OK</v>
      </c>
      <c r="X758" s="230" t="str">
        <f t="shared" si="69"/>
        <v>OK</v>
      </c>
    </row>
    <row r="759" spans="2:24" ht="25.5" x14ac:dyDescent="0.2">
      <c r="B759" s="34" t="s">
        <v>1544</v>
      </c>
      <c r="C759" s="114" t="s">
        <v>1403</v>
      </c>
      <c r="D759" s="37" t="s">
        <v>3</v>
      </c>
      <c r="E759" s="90">
        <v>28</v>
      </c>
      <c r="F759" s="36">
        <v>343995</v>
      </c>
      <c r="G759" s="36">
        <f t="shared" si="66"/>
        <v>9631860</v>
      </c>
      <c r="H759" s="8"/>
      <c r="I759" s="32"/>
      <c r="J759" s="33"/>
      <c r="M759" s="172">
        <v>326795</v>
      </c>
      <c r="N759" s="171">
        <f t="shared" si="71"/>
        <v>9150260</v>
      </c>
      <c r="O759" s="240" t="str">
        <f t="shared" si="70"/>
        <v>OK</v>
      </c>
      <c r="P759" s="106"/>
      <c r="Q759" s="232" t="s">
        <v>1544</v>
      </c>
      <c r="R759" s="217" t="s">
        <v>1403</v>
      </c>
      <c r="S759" s="196" t="s">
        <v>3</v>
      </c>
      <c r="T759" s="195">
        <v>28</v>
      </c>
      <c r="V759" s="230" t="str">
        <f t="shared" si="67"/>
        <v>OK</v>
      </c>
      <c r="W759" s="230" t="str">
        <f t="shared" si="68"/>
        <v>OK</v>
      </c>
      <c r="X759" s="230" t="str">
        <f t="shared" si="69"/>
        <v>OK</v>
      </c>
    </row>
    <row r="760" spans="2:24" ht="25.5" x14ac:dyDescent="0.2">
      <c r="B760" s="34" t="s">
        <v>1545</v>
      </c>
      <c r="C760" s="114" t="s">
        <v>1404</v>
      </c>
      <c r="D760" s="37" t="s">
        <v>3</v>
      </c>
      <c r="E760" s="90">
        <v>5</v>
      </c>
      <c r="F760" s="36">
        <v>345330</v>
      </c>
      <c r="G760" s="36">
        <f t="shared" si="66"/>
        <v>1726650</v>
      </c>
      <c r="H760" s="8"/>
      <c r="I760" s="32"/>
      <c r="J760" s="33"/>
      <c r="M760" s="172">
        <v>328064</v>
      </c>
      <c r="N760" s="171">
        <f t="shared" si="71"/>
        <v>1640320</v>
      </c>
      <c r="O760" s="240" t="str">
        <f t="shared" si="70"/>
        <v>OK</v>
      </c>
      <c r="P760" s="106"/>
      <c r="Q760" s="232" t="s">
        <v>1545</v>
      </c>
      <c r="R760" s="217" t="s">
        <v>1404</v>
      </c>
      <c r="S760" s="196" t="s">
        <v>3</v>
      </c>
      <c r="T760" s="195">
        <v>5</v>
      </c>
      <c r="V760" s="230" t="str">
        <f t="shared" si="67"/>
        <v>OK</v>
      </c>
      <c r="W760" s="230" t="str">
        <f t="shared" si="68"/>
        <v>OK</v>
      </c>
      <c r="X760" s="230" t="str">
        <f t="shared" si="69"/>
        <v>OK</v>
      </c>
    </row>
    <row r="761" spans="2:24" ht="25.5" x14ac:dyDescent="0.2">
      <c r="B761" s="34" t="s">
        <v>1546</v>
      </c>
      <c r="C761" s="114" t="s">
        <v>1405</v>
      </c>
      <c r="D761" s="37" t="s">
        <v>3</v>
      </c>
      <c r="E761" s="90">
        <v>69</v>
      </c>
      <c r="F761" s="36">
        <v>211148</v>
      </c>
      <c r="G761" s="36">
        <f t="shared" si="66"/>
        <v>14569212</v>
      </c>
      <c r="H761" s="8"/>
      <c r="I761" s="32"/>
      <c r="J761" s="33"/>
      <c r="M761" s="172">
        <v>200591</v>
      </c>
      <c r="N761" s="171">
        <f t="shared" si="71"/>
        <v>13840779</v>
      </c>
      <c r="O761" s="240" t="str">
        <f t="shared" si="70"/>
        <v>OK</v>
      </c>
      <c r="P761" s="106"/>
      <c r="Q761" s="232" t="s">
        <v>1546</v>
      </c>
      <c r="R761" s="217" t="s">
        <v>1405</v>
      </c>
      <c r="S761" s="196" t="s">
        <v>3</v>
      </c>
      <c r="T761" s="195">
        <v>69</v>
      </c>
      <c r="V761" s="230" t="str">
        <f t="shared" si="67"/>
        <v>OK</v>
      </c>
      <c r="W761" s="230" t="str">
        <f t="shared" si="68"/>
        <v>OK</v>
      </c>
      <c r="X761" s="230" t="str">
        <f t="shared" si="69"/>
        <v>OK</v>
      </c>
    </row>
    <row r="762" spans="2:24" ht="38.25" x14ac:dyDescent="0.2">
      <c r="B762" s="34" t="s">
        <v>1547</v>
      </c>
      <c r="C762" s="114" t="s">
        <v>1406</v>
      </c>
      <c r="D762" s="115" t="s">
        <v>7</v>
      </c>
      <c r="E762" s="90">
        <v>439.76</v>
      </c>
      <c r="F762" s="36">
        <v>692520</v>
      </c>
      <c r="G762" s="36">
        <f t="shared" si="66"/>
        <v>304542595</v>
      </c>
      <c r="H762" s="8"/>
      <c r="I762" s="64"/>
      <c r="J762" s="33"/>
      <c r="M762" s="172">
        <v>657894</v>
      </c>
      <c r="N762" s="171">
        <f t="shared" si="71"/>
        <v>289315465</v>
      </c>
      <c r="O762" s="240" t="str">
        <f t="shared" si="70"/>
        <v>OK</v>
      </c>
      <c r="P762" s="106"/>
      <c r="Q762" s="232" t="s">
        <v>1547</v>
      </c>
      <c r="R762" s="217" t="s">
        <v>1406</v>
      </c>
      <c r="S762" s="218" t="s">
        <v>7</v>
      </c>
      <c r="T762" s="195">
        <v>439.76</v>
      </c>
      <c r="V762" s="230" t="str">
        <f t="shared" si="67"/>
        <v>OK</v>
      </c>
      <c r="W762" s="230" t="str">
        <f t="shared" si="68"/>
        <v>OK</v>
      </c>
      <c r="X762" s="230" t="str">
        <f t="shared" si="69"/>
        <v>OK</v>
      </c>
    </row>
    <row r="763" spans="2:24" x14ac:dyDescent="0.2">
      <c r="B763" s="34" t="s">
        <v>1548</v>
      </c>
      <c r="C763" s="114" t="s">
        <v>1407</v>
      </c>
      <c r="D763" s="37" t="s">
        <v>3</v>
      </c>
      <c r="E763" s="90">
        <v>1</v>
      </c>
      <c r="F763" s="36">
        <v>120771</v>
      </c>
      <c r="G763" s="36">
        <f t="shared" si="66"/>
        <v>120771</v>
      </c>
      <c r="H763" s="8"/>
      <c r="I763" s="52"/>
      <c r="J763" s="26"/>
      <c r="M763" s="172">
        <v>114732</v>
      </c>
      <c r="N763" s="171">
        <f t="shared" si="71"/>
        <v>114732</v>
      </c>
      <c r="O763" s="240" t="str">
        <f t="shared" si="70"/>
        <v>OK</v>
      </c>
      <c r="P763" s="106"/>
      <c r="Q763" s="232" t="s">
        <v>1548</v>
      </c>
      <c r="R763" s="217" t="s">
        <v>1407</v>
      </c>
      <c r="S763" s="196" t="s">
        <v>3</v>
      </c>
      <c r="T763" s="195">
        <v>1</v>
      </c>
      <c r="V763" s="230" t="str">
        <f t="shared" si="67"/>
        <v>OK</v>
      </c>
      <c r="W763" s="230" t="str">
        <f t="shared" si="68"/>
        <v>OK</v>
      </c>
      <c r="X763" s="230" t="str">
        <f t="shared" si="69"/>
        <v>OK</v>
      </c>
    </row>
    <row r="764" spans="2:24" ht="25.5" x14ac:dyDescent="0.2">
      <c r="B764" s="34" t="s">
        <v>1549</v>
      </c>
      <c r="C764" s="114" t="s">
        <v>1408</v>
      </c>
      <c r="D764" s="37" t="s">
        <v>3</v>
      </c>
      <c r="E764" s="90">
        <v>107</v>
      </c>
      <c r="F764" s="36">
        <v>278352</v>
      </c>
      <c r="G764" s="36">
        <f t="shared" si="66"/>
        <v>29783664</v>
      </c>
      <c r="H764" s="8"/>
      <c r="I764" s="32"/>
      <c r="J764" s="33"/>
      <c r="M764" s="172">
        <v>264434</v>
      </c>
      <c r="N764" s="171">
        <f t="shared" si="71"/>
        <v>28294438</v>
      </c>
      <c r="O764" s="240" t="str">
        <f t="shared" si="70"/>
        <v>OK</v>
      </c>
      <c r="P764" s="106"/>
      <c r="Q764" s="232" t="s">
        <v>1549</v>
      </c>
      <c r="R764" s="217" t="s">
        <v>1408</v>
      </c>
      <c r="S764" s="196" t="s">
        <v>3</v>
      </c>
      <c r="T764" s="195">
        <v>107</v>
      </c>
      <c r="V764" s="230" t="str">
        <f t="shared" si="67"/>
        <v>OK</v>
      </c>
      <c r="W764" s="230" t="str">
        <f t="shared" si="68"/>
        <v>OK</v>
      </c>
      <c r="X764" s="230" t="str">
        <f t="shared" si="69"/>
        <v>OK</v>
      </c>
    </row>
    <row r="765" spans="2:24" x14ac:dyDescent="0.2">
      <c r="B765" s="34" t="s">
        <v>1550</v>
      </c>
      <c r="C765" s="114" t="s">
        <v>1409</v>
      </c>
      <c r="D765" s="37" t="s">
        <v>3</v>
      </c>
      <c r="E765" s="90">
        <v>12</v>
      </c>
      <c r="F765" s="36">
        <v>35951</v>
      </c>
      <c r="G765" s="36">
        <f t="shared" si="66"/>
        <v>431412</v>
      </c>
      <c r="H765" s="8"/>
      <c r="I765" s="64"/>
      <c r="J765" s="33"/>
      <c r="M765" s="172">
        <v>34153</v>
      </c>
      <c r="N765" s="171">
        <f t="shared" si="71"/>
        <v>409836</v>
      </c>
      <c r="O765" s="240" t="str">
        <f t="shared" si="70"/>
        <v>OK</v>
      </c>
      <c r="P765" s="106"/>
      <c r="Q765" s="232" t="s">
        <v>1550</v>
      </c>
      <c r="R765" s="217" t="s">
        <v>1409</v>
      </c>
      <c r="S765" s="196" t="s">
        <v>3</v>
      </c>
      <c r="T765" s="195">
        <v>12</v>
      </c>
      <c r="V765" s="230" t="str">
        <f t="shared" si="67"/>
        <v>OK</v>
      </c>
      <c r="W765" s="230" t="str">
        <f t="shared" si="68"/>
        <v>OK</v>
      </c>
      <c r="X765" s="230" t="str">
        <f t="shared" si="69"/>
        <v>OK</v>
      </c>
    </row>
    <row r="766" spans="2:24" x14ac:dyDescent="0.2">
      <c r="B766" s="34" t="s">
        <v>1551</v>
      </c>
      <c r="C766" s="114" t="s">
        <v>1410</v>
      </c>
      <c r="D766" s="37" t="s">
        <v>3</v>
      </c>
      <c r="E766" s="90">
        <v>19</v>
      </c>
      <c r="F766" s="36">
        <v>54882</v>
      </c>
      <c r="G766" s="36">
        <f t="shared" si="66"/>
        <v>1042758</v>
      </c>
      <c r="H766" s="8"/>
      <c r="I766" s="52"/>
      <c r="J766" s="26"/>
      <c r="M766" s="172">
        <v>52138</v>
      </c>
      <c r="N766" s="171">
        <f t="shared" si="71"/>
        <v>990622</v>
      </c>
      <c r="O766" s="240" t="str">
        <f t="shared" si="70"/>
        <v>OK</v>
      </c>
      <c r="P766" s="106"/>
      <c r="Q766" s="232" t="s">
        <v>1551</v>
      </c>
      <c r="R766" s="217" t="s">
        <v>1410</v>
      </c>
      <c r="S766" s="196" t="s">
        <v>3</v>
      </c>
      <c r="T766" s="195">
        <v>19</v>
      </c>
      <c r="V766" s="230" t="str">
        <f t="shared" si="67"/>
        <v>OK</v>
      </c>
      <c r="W766" s="230" t="str">
        <f t="shared" si="68"/>
        <v>OK</v>
      </c>
      <c r="X766" s="230" t="str">
        <f t="shared" si="69"/>
        <v>OK</v>
      </c>
    </row>
    <row r="767" spans="2:24" x14ac:dyDescent="0.2">
      <c r="B767" s="34" t="s">
        <v>1552</v>
      </c>
      <c r="C767" s="114" t="s">
        <v>1411</v>
      </c>
      <c r="D767" s="37" t="s">
        <v>3</v>
      </c>
      <c r="E767" s="90">
        <v>5</v>
      </c>
      <c r="F767" s="36">
        <v>89589</v>
      </c>
      <c r="G767" s="36">
        <f t="shared" si="66"/>
        <v>447945</v>
      </c>
      <c r="H767" s="8"/>
      <c r="I767" s="52"/>
      <c r="J767" s="26"/>
      <c r="M767" s="172">
        <v>85110</v>
      </c>
      <c r="N767" s="171">
        <f t="shared" si="71"/>
        <v>425550</v>
      </c>
      <c r="O767" s="240" t="str">
        <f t="shared" si="70"/>
        <v>OK</v>
      </c>
      <c r="P767" s="106"/>
      <c r="Q767" s="232" t="s">
        <v>1552</v>
      </c>
      <c r="R767" s="217" t="s">
        <v>1411</v>
      </c>
      <c r="S767" s="196" t="s">
        <v>3</v>
      </c>
      <c r="T767" s="195">
        <v>5</v>
      </c>
      <c r="V767" s="230" t="str">
        <f t="shared" si="67"/>
        <v>OK</v>
      </c>
      <c r="W767" s="230" t="str">
        <f t="shared" si="68"/>
        <v>OK</v>
      </c>
      <c r="X767" s="230" t="str">
        <f t="shared" si="69"/>
        <v>OK</v>
      </c>
    </row>
    <row r="768" spans="2:24" ht="25.5" x14ac:dyDescent="0.2">
      <c r="B768" s="34" t="s">
        <v>1553</v>
      </c>
      <c r="C768" s="114" t="s">
        <v>1412</v>
      </c>
      <c r="D768" s="37" t="s">
        <v>3</v>
      </c>
      <c r="E768" s="90">
        <v>9</v>
      </c>
      <c r="F768" s="36">
        <v>22610</v>
      </c>
      <c r="G768" s="36">
        <f t="shared" si="66"/>
        <v>203490</v>
      </c>
      <c r="H768" s="8"/>
      <c r="I768" s="52"/>
      <c r="J768" s="26"/>
      <c r="M768" s="172">
        <v>21480</v>
      </c>
      <c r="N768" s="171">
        <f t="shared" si="71"/>
        <v>193320</v>
      </c>
      <c r="O768" s="240" t="str">
        <f t="shared" si="70"/>
        <v>OK</v>
      </c>
      <c r="P768" s="106"/>
      <c r="Q768" s="232" t="s">
        <v>1553</v>
      </c>
      <c r="R768" s="217" t="s">
        <v>1412</v>
      </c>
      <c r="S768" s="196" t="s">
        <v>3</v>
      </c>
      <c r="T768" s="195">
        <v>9</v>
      </c>
      <c r="V768" s="230" t="str">
        <f t="shared" si="67"/>
        <v>OK</v>
      </c>
      <c r="W768" s="230" t="str">
        <f t="shared" si="68"/>
        <v>OK</v>
      </c>
      <c r="X768" s="230" t="str">
        <f t="shared" si="69"/>
        <v>OK</v>
      </c>
    </row>
    <row r="769" spans="2:24" ht="25.5" x14ac:dyDescent="0.2">
      <c r="B769" s="34" t="s">
        <v>1554</v>
      </c>
      <c r="C769" s="114" t="s">
        <v>1413</v>
      </c>
      <c r="D769" s="37" t="s">
        <v>3</v>
      </c>
      <c r="E769" s="90">
        <v>12</v>
      </c>
      <c r="F769" s="36">
        <v>198538</v>
      </c>
      <c r="G769" s="36">
        <f t="shared" si="66"/>
        <v>2382456</v>
      </c>
      <c r="H769" s="8"/>
      <c r="I769" s="52"/>
      <c r="J769" s="26"/>
      <c r="M769" s="172">
        <v>188611</v>
      </c>
      <c r="N769" s="171">
        <f t="shared" si="71"/>
        <v>2263332</v>
      </c>
      <c r="O769" s="240" t="str">
        <f t="shared" si="70"/>
        <v>OK</v>
      </c>
      <c r="P769" s="106"/>
      <c r="Q769" s="232" t="s">
        <v>1554</v>
      </c>
      <c r="R769" s="217" t="s">
        <v>1413</v>
      </c>
      <c r="S769" s="196" t="s">
        <v>3</v>
      </c>
      <c r="T769" s="195">
        <v>12</v>
      </c>
      <c r="V769" s="230" t="str">
        <f t="shared" si="67"/>
        <v>OK</v>
      </c>
      <c r="W769" s="230" t="str">
        <f t="shared" si="68"/>
        <v>OK</v>
      </c>
      <c r="X769" s="230" t="str">
        <f t="shared" si="69"/>
        <v>OK</v>
      </c>
    </row>
    <row r="770" spans="2:24" ht="25.5" x14ac:dyDescent="0.2">
      <c r="B770" s="34" t="s">
        <v>1555</v>
      </c>
      <c r="C770" s="114" t="s">
        <v>1414</v>
      </c>
      <c r="D770" s="37" t="s">
        <v>3</v>
      </c>
      <c r="E770" s="90">
        <v>88</v>
      </c>
      <c r="F770" s="36">
        <v>189546</v>
      </c>
      <c r="G770" s="36">
        <f t="shared" si="66"/>
        <v>16680048</v>
      </c>
      <c r="H770" s="8"/>
      <c r="I770" s="52"/>
      <c r="J770" s="26"/>
      <c r="M770" s="172">
        <v>180069</v>
      </c>
      <c r="N770" s="171">
        <f t="shared" si="71"/>
        <v>15846072</v>
      </c>
      <c r="O770" s="240" t="str">
        <f t="shared" si="70"/>
        <v>OK</v>
      </c>
      <c r="P770" s="106"/>
      <c r="Q770" s="232" t="s">
        <v>1555</v>
      </c>
      <c r="R770" s="217" t="s">
        <v>1414</v>
      </c>
      <c r="S770" s="196" t="s">
        <v>3</v>
      </c>
      <c r="T770" s="195">
        <v>88</v>
      </c>
      <c r="V770" s="230" t="str">
        <f t="shared" si="67"/>
        <v>OK</v>
      </c>
      <c r="W770" s="230" t="str">
        <f t="shared" si="68"/>
        <v>OK</v>
      </c>
      <c r="X770" s="230" t="str">
        <f t="shared" si="69"/>
        <v>OK</v>
      </c>
    </row>
    <row r="771" spans="2:24" ht="25.5" x14ac:dyDescent="0.2">
      <c r="B771" s="34" t="s">
        <v>1556</v>
      </c>
      <c r="C771" s="114" t="s">
        <v>1415</v>
      </c>
      <c r="D771" s="37" t="s">
        <v>3</v>
      </c>
      <c r="E771" s="90">
        <v>12</v>
      </c>
      <c r="F771" s="36">
        <v>422922</v>
      </c>
      <c r="G771" s="36">
        <f t="shared" si="66"/>
        <v>5075064</v>
      </c>
      <c r="H771" s="8"/>
      <c r="I771" s="52"/>
      <c r="J771" s="26"/>
      <c r="M771" s="172">
        <v>401776</v>
      </c>
      <c r="N771" s="171">
        <f t="shared" si="71"/>
        <v>4821312</v>
      </c>
      <c r="O771" s="240" t="str">
        <f t="shared" si="70"/>
        <v>OK</v>
      </c>
      <c r="P771" s="106"/>
      <c r="Q771" s="232" t="s">
        <v>1556</v>
      </c>
      <c r="R771" s="217" t="s">
        <v>1415</v>
      </c>
      <c r="S771" s="196" t="s">
        <v>3</v>
      </c>
      <c r="T771" s="195">
        <v>12</v>
      </c>
      <c r="V771" s="230" t="str">
        <f t="shared" si="67"/>
        <v>OK</v>
      </c>
      <c r="W771" s="230" t="str">
        <f t="shared" si="68"/>
        <v>OK</v>
      </c>
      <c r="X771" s="230" t="str">
        <f t="shared" si="69"/>
        <v>OK</v>
      </c>
    </row>
    <row r="772" spans="2:24" x14ac:dyDescent="0.2">
      <c r="B772" s="34" t="s">
        <v>1557</v>
      </c>
      <c r="C772" s="114" t="s">
        <v>1416</v>
      </c>
      <c r="D772" s="37" t="s">
        <v>3</v>
      </c>
      <c r="E772" s="90">
        <v>3</v>
      </c>
      <c r="F772" s="36">
        <v>422922</v>
      </c>
      <c r="G772" s="36">
        <f t="shared" si="66"/>
        <v>1268766</v>
      </c>
      <c r="H772" s="8"/>
      <c r="I772" s="52"/>
      <c r="J772" s="26"/>
      <c r="M772" s="172">
        <v>401776</v>
      </c>
      <c r="N772" s="171">
        <f t="shared" si="71"/>
        <v>1205328</v>
      </c>
      <c r="O772" s="240" t="str">
        <f t="shared" si="70"/>
        <v>OK</v>
      </c>
      <c r="P772" s="106"/>
      <c r="Q772" s="232" t="s">
        <v>1557</v>
      </c>
      <c r="R772" s="217" t="s">
        <v>1416</v>
      </c>
      <c r="S772" s="196" t="s">
        <v>3</v>
      </c>
      <c r="T772" s="195">
        <v>3</v>
      </c>
      <c r="V772" s="230" t="str">
        <f t="shared" si="67"/>
        <v>OK</v>
      </c>
      <c r="W772" s="230" t="str">
        <f t="shared" si="68"/>
        <v>OK</v>
      </c>
      <c r="X772" s="230" t="str">
        <f t="shared" si="69"/>
        <v>OK</v>
      </c>
    </row>
    <row r="773" spans="2:24" ht="38.25" x14ac:dyDescent="0.2">
      <c r="B773" s="34" t="s">
        <v>1558</v>
      </c>
      <c r="C773" s="114" t="s">
        <v>1417</v>
      </c>
      <c r="D773" s="37" t="s">
        <v>3</v>
      </c>
      <c r="E773" s="90">
        <v>3</v>
      </c>
      <c r="F773" s="36">
        <v>4052345</v>
      </c>
      <c r="G773" s="36">
        <f t="shared" si="66"/>
        <v>12157035</v>
      </c>
      <c r="H773" s="8"/>
      <c r="I773" s="52"/>
      <c r="J773" s="26"/>
      <c r="M773" s="172">
        <v>3849728</v>
      </c>
      <c r="N773" s="171">
        <f t="shared" si="71"/>
        <v>11549184</v>
      </c>
      <c r="O773" s="240" t="str">
        <f t="shared" si="70"/>
        <v>OK</v>
      </c>
      <c r="P773" s="106"/>
      <c r="Q773" s="232" t="s">
        <v>1558</v>
      </c>
      <c r="R773" s="217" t="s">
        <v>1417</v>
      </c>
      <c r="S773" s="196" t="s">
        <v>3</v>
      </c>
      <c r="T773" s="195">
        <v>3</v>
      </c>
      <c r="V773" s="230" t="str">
        <f t="shared" si="67"/>
        <v>OK</v>
      </c>
      <c r="W773" s="230" t="str">
        <f t="shared" si="68"/>
        <v>OK</v>
      </c>
      <c r="X773" s="230" t="str">
        <f t="shared" si="69"/>
        <v>OK</v>
      </c>
    </row>
    <row r="774" spans="2:24" x14ac:dyDescent="0.2">
      <c r="B774" s="34" t="s">
        <v>1559</v>
      </c>
      <c r="C774" s="114" t="s">
        <v>1418</v>
      </c>
      <c r="D774" s="115" t="s">
        <v>7</v>
      </c>
      <c r="E774" s="90">
        <v>20.239999999999998</v>
      </c>
      <c r="F774" s="36">
        <v>692520</v>
      </c>
      <c r="G774" s="36">
        <f t="shared" si="66"/>
        <v>14016605</v>
      </c>
      <c r="H774" s="8"/>
      <c r="I774" s="52"/>
      <c r="J774" s="26"/>
      <c r="M774" s="172">
        <v>657894</v>
      </c>
      <c r="N774" s="171">
        <f t="shared" si="71"/>
        <v>13315775</v>
      </c>
      <c r="O774" s="240" t="str">
        <f t="shared" si="70"/>
        <v>OK</v>
      </c>
      <c r="P774" s="106"/>
      <c r="Q774" s="232" t="s">
        <v>1559</v>
      </c>
      <c r="R774" s="217" t="s">
        <v>1418</v>
      </c>
      <c r="S774" s="218" t="s">
        <v>7</v>
      </c>
      <c r="T774" s="195">
        <v>20.239999999999998</v>
      </c>
      <c r="V774" s="230" t="str">
        <f t="shared" si="67"/>
        <v>OK</v>
      </c>
      <c r="W774" s="230" t="str">
        <f t="shared" si="68"/>
        <v>OK</v>
      </c>
      <c r="X774" s="230" t="str">
        <f t="shared" si="69"/>
        <v>OK</v>
      </c>
    </row>
    <row r="775" spans="2:24" x14ac:dyDescent="0.2">
      <c r="B775" s="40">
        <v>15</v>
      </c>
      <c r="C775" s="47" t="s">
        <v>1419</v>
      </c>
      <c r="D775" s="48"/>
      <c r="E775" s="93"/>
      <c r="F775" s="48"/>
      <c r="G775" s="48"/>
      <c r="H775" s="43"/>
      <c r="I775" s="44">
        <f>SUM(H776:H779)</f>
        <v>473912087</v>
      </c>
      <c r="J775" s="26"/>
      <c r="K775" s="7">
        <f>+I775/$I$838</f>
        <v>1.7983390948940151E-2</v>
      </c>
      <c r="M775" s="172">
        <v>0</v>
      </c>
      <c r="N775" s="171">
        <f t="shared" si="71"/>
        <v>0</v>
      </c>
      <c r="O775" s="240" t="str">
        <f t="shared" si="70"/>
        <v>OK</v>
      </c>
      <c r="P775" s="106"/>
      <c r="Q775" s="231">
        <v>15</v>
      </c>
      <c r="R775" s="205" t="s">
        <v>1419</v>
      </c>
      <c r="S775" s="206"/>
      <c r="T775" s="207"/>
      <c r="V775" s="230" t="str">
        <f t="shared" si="67"/>
        <v>OK</v>
      </c>
      <c r="W775" s="230" t="str">
        <f t="shared" si="68"/>
        <v>OK</v>
      </c>
      <c r="X775" s="230" t="str">
        <f t="shared" si="69"/>
        <v>OK</v>
      </c>
    </row>
    <row r="776" spans="2:24" x14ac:dyDescent="0.2">
      <c r="B776" s="27" t="s">
        <v>1420</v>
      </c>
      <c r="C776" s="28" t="s">
        <v>1421</v>
      </c>
      <c r="D776" s="29"/>
      <c r="E776" s="90"/>
      <c r="F776" s="36"/>
      <c r="G776" s="36"/>
      <c r="H776" s="30">
        <f>+SUM(G777:G779)</f>
        <v>473912087</v>
      </c>
      <c r="I776" s="32"/>
      <c r="J776" s="33"/>
      <c r="M776" s="172">
        <v>0</v>
      </c>
      <c r="N776" s="171">
        <f t="shared" si="71"/>
        <v>0</v>
      </c>
      <c r="O776" s="240" t="str">
        <f t="shared" si="70"/>
        <v>OK</v>
      </c>
      <c r="P776" s="106"/>
      <c r="Q776" s="220" t="s">
        <v>1420</v>
      </c>
      <c r="R776" s="191" t="s">
        <v>1421</v>
      </c>
      <c r="S776" s="192"/>
      <c r="T776" s="195"/>
      <c r="V776" s="230" t="str">
        <f t="shared" si="67"/>
        <v>OK</v>
      </c>
      <c r="W776" s="230" t="str">
        <f t="shared" si="68"/>
        <v>OK</v>
      </c>
      <c r="X776" s="230" t="str">
        <f t="shared" si="69"/>
        <v>OK</v>
      </c>
    </row>
    <row r="777" spans="2:24" x14ac:dyDescent="0.2">
      <c r="B777" s="34" t="s">
        <v>1422</v>
      </c>
      <c r="C777" s="55" t="s">
        <v>1423</v>
      </c>
      <c r="D777" s="53" t="s">
        <v>7</v>
      </c>
      <c r="E777" s="90">
        <v>22936.75</v>
      </c>
      <c r="F777" s="36">
        <v>5056</v>
      </c>
      <c r="G777" s="36">
        <f t="shared" ref="G777:G836" si="72">+ROUND(F777*E777,0)</f>
        <v>115968208</v>
      </c>
      <c r="H777" s="8"/>
      <c r="I777" s="32"/>
      <c r="J777" s="33"/>
      <c r="M777" s="172">
        <v>4803</v>
      </c>
      <c r="N777" s="171">
        <f t="shared" si="71"/>
        <v>110165210</v>
      </c>
      <c r="O777" s="240" t="str">
        <f t="shared" si="70"/>
        <v>OK</v>
      </c>
      <c r="P777" s="106"/>
      <c r="Q777" s="232" t="s">
        <v>1422</v>
      </c>
      <c r="R777" s="214" t="s">
        <v>1423</v>
      </c>
      <c r="S777" s="211" t="s">
        <v>7</v>
      </c>
      <c r="T777" s="195">
        <v>22936.75</v>
      </c>
      <c r="V777" s="230" t="str">
        <f t="shared" si="67"/>
        <v>OK</v>
      </c>
      <c r="W777" s="230" t="str">
        <f t="shared" si="68"/>
        <v>OK</v>
      </c>
      <c r="X777" s="230" t="str">
        <f t="shared" si="69"/>
        <v>OK</v>
      </c>
    </row>
    <row r="778" spans="2:24" x14ac:dyDescent="0.2">
      <c r="B778" s="34" t="s">
        <v>1424</v>
      </c>
      <c r="C778" s="55" t="s">
        <v>1425</v>
      </c>
      <c r="D778" s="53" t="s">
        <v>7</v>
      </c>
      <c r="E778" s="90">
        <v>16055.72</v>
      </c>
      <c r="F778" s="36">
        <v>15084</v>
      </c>
      <c r="G778" s="36">
        <f t="shared" si="72"/>
        <v>242184480</v>
      </c>
      <c r="H778" s="8"/>
      <c r="I778" s="32"/>
      <c r="J778" s="33"/>
      <c r="M778" s="172">
        <v>14330</v>
      </c>
      <c r="N778" s="171">
        <f t="shared" si="71"/>
        <v>230078468</v>
      </c>
      <c r="O778" s="240" t="str">
        <f t="shared" si="70"/>
        <v>OK</v>
      </c>
      <c r="P778" s="106"/>
      <c r="Q778" s="232" t="s">
        <v>1424</v>
      </c>
      <c r="R778" s="214" t="s">
        <v>1425</v>
      </c>
      <c r="S778" s="211" t="s">
        <v>7</v>
      </c>
      <c r="T778" s="195">
        <v>16055.72</v>
      </c>
      <c r="V778" s="230" t="str">
        <f t="shared" si="67"/>
        <v>OK</v>
      </c>
      <c r="W778" s="230" t="str">
        <f t="shared" si="68"/>
        <v>OK</v>
      </c>
      <c r="X778" s="230" t="str">
        <f t="shared" si="69"/>
        <v>OK</v>
      </c>
    </row>
    <row r="779" spans="2:24" x14ac:dyDescent="0.2">
      <c r="B779" s="34" t="s">
        <v>1426</v>
      </c>
      <c r="C779" s="55" t="s">
        <v>1427</v>
      </c>
      <c r="D779" s="53" t="s">
        <v>7</v>
      </c>
      <c r="E779" s="90">
        <v>6881.02</v>
      </c>
      <c r="F779" s="36">
        <v>16823</v>
      </c>
      <c r="G779" s="36">
        <f t="shared" si="72"/>
        <v>115759399</v>
      </c>
      <c r="H779" s="8"/>
      <c r="I779" s="52"/>
      <c r="J779" s="26"/>
      <c r="M779" s="172">
        <v>15982</v>
      </c>
      <c r="N779" s="171">
        <f t="shared" si="71"/>
        <v>109972462</v>
      </c>
      <c r="O779" s="240" t="str">
        <f t="shared" si="70"/>
        <v>OK</v>
      </c>
      <c r="P779" s="106"/>
      <c r="Q779" s="232" t="s">
        <v>1426</v>
      </c>
      <c r="R779" s="214" t="s">
        <v>1427</v>
      </c>
      <c r="S779" s="211" t="s">
        <v>7</v>
      </c>
      <c r="T779" s="195">
        <v>6881.02</v>
      </c>
      <c r="V779" s="230" t="str">
        <f t="shared" si="67"/>
        <v>OK</v>
      </c>
      <c r="W779" s="230" t="str">
        <f t="shared" si="68"/>
        <v>OK</v>
      </c>
      <c r="X779" s="230" t="str">
        <f t="shared" si="69"/>
        <v>OK</v>
      </c>
    </row>
    <row r="780" spans="2:24" x14ac:dyDescent="0.2">
      <c r="B780" s="40">
        <v>16</v>
      </c>
      <c r="C780" s="47" t="s">
        <v>1428</v>
      </c>
      <c r="D780" s="48"/>
      <c r="E780" s="93"/>
      <c r="F780" s="48"/>
      <c r="G780" s="48"/>
      <c r="H780" s="43"/>
      <c r="I780" s="44">
        <f>SUM(H781:H784)</f>
        <v>106095451</v>
      </c>
      <c r="J780" s="26"/>
      <c r="K780" s="7">
        <f>+I780/$I$838</f>
        <v>4.0259702708049377E-3</v>
      </c>
      <c r="M780" s="172">
        <v>0</v>
      </c>
      <c r="N780" s="171">
        <f t="shared" si="71"/>
        <v>0</v>
      </c>
      <c r="O780" s="240" t="str">
        <f t="shared" si="70"/>
        <v>OK</v>
      </c>
      <c r="P780" s="106"/>
      <c r="Q780" s="231">
        <v>16</v>
      </c>
      <c r="R780" s="205" t="s">
        <v>1428</v>
      </c>
      <c r="S780" s="206"/>
      <c r="T780" s="207"/>
      <c r="V780" s="230" t="str">
        <f t="shared" si="67"/>
        <v>OK</v>
      </c>
      <c r="W780" s="230" t="str">
        <f t="shared" si="68"/>
        <v>OK</v>
      </c>
      <c r="X780" s="230" t="str">
        <f t="shared" si="69"/>
        <v>OK</v>
      </c>
    </row>
    <row r="781" spans="2:24" x14ac:dyDescent="0.2">
      <c r="B781" s="27" t="s">
        <v>1429</v>
      </c>
      <c r="C781" s="28" t="s">
        <v>1430</v>
      </c>
      <c r="D781" s="29"/>
      <c r="E781" s="90"/>
      <c r="F781" s="36"/>
      <c r="G781" s="36"/>
      <c r="H781" s="30">
        <f>+SUM(G782:G784)</f>
        <v>106095451</v>
      </c>
      <c r="I781" s="61"/>
      <c r="J781" s="62"/>
      <c r="M781" s="172">
        <v>0</v>
      </c>
      <c r="N781" s="171">
        <f t="shared" si="71"/>
        <v>0</v>
      </c>
      <c r="O781" s="240" t="str">
        <f t="shared" si="70"/>
        <v>OK</v>
      </c>
      <c r="P781" s="106"/>
      <c r="Q781" s="220" t="s">
        <v>1429</v>
      </c>
      <c r="R781" s="191" t="s">
        <v>1430</v>
      </c>
      <c r="S781" s="192"/>
      <c r="T781" s="195"/>
      <c r="V781" s="230" t="str">
        <f t="shared" si="67"/>
        <v>OK</v>
      </c>
      <c r="W781" s="230" t="str">
        <f t="shared" si="68"/>
        <v>OK</v>
      </c>
      <c r="X781" s="230" t="str">
        <f t="shared" si="69"/>
        <v>OK</v>
      </c>
    </row>
    <row r="782" spans="2:24" x14ac:dyDescent="0.2">
      <c r="B782" s="65" t="s">
        <v>1431</v>
      </c>
      <c r="C782" s="55" t="s">
        <v>1432</v>
      </c>
      <c r="D782" s="53" t="s">
        <v>7</v>
      </c>
      <c r="E782" s="90">
        <v>11260.91</v>
      </c>
      <c r="F782" s="36">
        <v>3982</v>
      </c>
      <c r="G782" s="36">
        <f t="shared" si="72"/>
        <v>44840944</v>
      </c>
      <c r="H782" s="8"/>
      <c r="I782" s="66"/>
      <c r="J782" s="62"/>
      <c r="M782" s="172">
        <v>3783</v>
      </c>
      <c r="N782" s="171">
        <f t="shared" si="71"/>
        <v>42600023</v>
      </c>
      <c r="O782" s="240" t="str">
        <f t="shared" si="70"/>
        <v>OK</v>
      </c>
      <c r="P782" s="106"/>
      <c r="Q782" s="238" t="s">
        <v>1431</v>
      </c>
      <c r="R782" s="214" t="s">
        <v>1432</v>
      </c>
      <c r="S782" s="211" t="s">
        <v>7</v>
      </c>
      <c r="T782" s="195">
        <v>11260.91</v>
      </c>
      <c r="V782" s="230" t="str">
        <f t="shared" ref="V782:V836" si="73">IF(R782=C782,"OK","ERROR")</f>
        <v>OK</v>
      </c>
      <c r="W782" s="230" t="str">
        <f t="shared" ref="W782:W836" si="74">IF(S782=D782,"OK","ERROR")</f>
        <v>OK</v>
      </c>
      <c r="X782" s="230" t="str">
        <f t="shared" ref="X782:X836" si="75">IF(T782=E782,"OK","ERROR")</f>
        <v>OK</v>
      </c>
    </row>
    <row r="783" spans="2:24" x14ac:dyDescent="0.2">
      <c r="B783" s="65" t="s">
        <v>1433</v>
      </c>
      <c r="C783" s="55" t="s">
        <v>1434</v>
      </c>
      <c r="D783" s="53" t="s">
        <v>7</v>
      </c>
      <c r="E783" s="90">
        <v>2501.54</v>
      </c>
      <c r="F783" s="36">
        <v>5755</v>
      </c>
      <c r="G783" s="36">
        <f t="shared" si="72"/>
        <v>14396363</v>
      </c>
      <c r="H783" s="8"/>
      <c r="I783" s="32"/>
      <c r="J783" s="33"/>
      <c r="M783" s="172">
        <v>5467</v>
      </c>
      <c r="N783" s="171">
        <f t="shared" si="71"/>
        <v>13675919</v>
      </c>
      <c r="O783" s="240" t="str">
        <f t="shared" ref="O783:O786" si="76">IF(AND(M783&gt;=$F783*0.9,M783&lt;=$F783),"OK","ERROR Vr")</f>
        <v>OK</v>
      </c>
      <c r="P783" s="106"/>
      <c r="Q783" s="238" t="s">
        <v>1433</v>
      </c>
      <c r="R783" s="214" t="s">
        <v>1434</v>
      </c>
      <c r="S783" s="211" t="s">
        <v>7</v>
      </c>
      <c r="T783" s="195">
        <v>2501.54</v>
      </c>
      <c r="V783" s="230" t="str">
        <f t="shared" si="73"/>
        <v>OK</v>
      </c>
      <c r="W783" s="230" t="str">
        <f t="shared" si="74"/>
        <v>OK</v>
      </c>
      <c r="X783" s="230" t="str">
        <f t="shared" si="75"/>
        <v>OK</v>
      </c>
    </row>
    <row r="784" spans="2:24" x14ac:dyDescent="0.2">
      <c r="B784" s="65" t="s">
        <v>1435</v>
      </c>
      <c r="C784" s="55" t="s">
        <v>1436</v>
      </c>
      <c r="D784" s="53" t="s">
        <v>7</v>
      </c>
      <c r="E784" s="90">
        <v>9291.7199999999993</v>
      </c>
      <c r="F784" s="36">
        <v>5043</v>
      </c>
      <c r="G784" s="36">
        <f t="shared" si="72"/>
        <v>46858144</v>
      </c>
      <c r="H784" s="8"/>
      <c r="I784" s="66"/>
      <c r="J784" s="62"/>
      <c r="M784" s="172">
        <v>4791</v>
      </c>
      <c r="N784" s="171">
        <f t="shared" ref="N784:N836" si="77">ROUND($E784*M784,0)</f>
        <v>44516631</v>
      </c>
      <c r="O784" s="240" t="str">
        <f t="shared" si="76"/>
        <v>OK</v>
      </c>
      <c r="P784" s="106"/>
      <c r="Q784" s="238" t="s">
        <v>1435</v>
      </c>
      <c r="R784" s="214" t="s">
        <v>1436</v>
      </c>
      <c r="S784" s="211" t="s">
        <v>7</v>
      </c>
      <c r="T784" s="195">
        <v>9291.7199999999993</v>
      </c>
      <c r="V784" s="230" t="str">
        <f t="shared" si="73"/>
        <v>OK</v>
      </c>
      <c r="W784" s="230" t="str">
        <f t="shared" si="74"/>
        <v>OK</v>
      </c>
      <c r="X784" s="230" t="str">
        <f t="shared" si="75"/>
        <v>OK</v>
      </c>
    </row>
    <row r="785" spans="2:24" x14ac:dyDescent="0.2">
      <c r="B785" s="40">
        <v>17</v>
      </c>
      <c r="C785" s="47" t="s">
        <v>1437</v>
      </c>
      <c r="D785" s="48"/>
      <c r="E785" s="93"/>
      <c r="F785" s="48"/>
      <c r="G785" s="48"/>
      <c r="H785" s="43"/>
      <c r="I785" s="44">
        <f>SUM(H786:H788)</f>
        <v>15699195</v>
      </c>
      <c r="J785" s="26"/>
      <c r="K785" s="7">
        <f>+I785/$I$838</f>
        <v>5.9573234997200328E-4</v>
      </c>
      <c r="M785" s="172">
        <v>0</v>
      </c>
      <c r="N785" s="171">
        <f t="shared" si="77"/>
        <v>0</v>
      </c>
      <c r="O785" s="240" t="str">
        <f t="shared" si="76"/>
        <v>OK</v>
      </c>
      <c r="P785" s="106"/>
      <c r="Q785" s="231">
        <v>17</v>
      </c>
      <c r="R785" s="205" t="s">
        <v>1437</v>
      </c>
      <c r="S785" s="206"/>
      <c r="T785" s="207"/>
      <c r="V785" s="230" t="str">
        <f t="shared" si="73"/>
        <v>OK</v>
      </c>
      <c r="W785" s="230" t="str">
        <f t="shared" si="74"/>
        <v>OK</v>
      </c>
      <c r="X785" s="230" t="str">
        <f t="shared" si="75"/>
        <v>OK</v>
      </c>
    </row>
    <row r="786" spans="2:24" x14ac:dyDescent="0.2">
      <c r="B786" s="27" t="s">
        <v>1438</v>
      </c>
      <c r="C786" s="28" t="s">
        <v>1439</v>
      </c>
      <c r="D786" s="135"/>
      <c r="E786" s="90"/>
      <c r="F786" s="8"/>
      <c r="G786" s="36"/>
      <c r="H786" s="31">
        <f>SUM(G787:G788)</f>
        <v>15699195</v>
      </c>
      <c r="I786" s="136"/>
      <c r="J786" s="137"/>
      <c r="M786" s="172">
        <v>0</v>
      </c>
      <c r="N786" s="171">
        <f t="shared" si="77"/>
        <v>0</v>
      </c>
      <c r="O786" s="240" t="str">
        <f t="shared" si="76"/>
        <v>OK</v>
      </c>
      <c r="P786" s="106"/>
      <c r="Q786" s="220" t="s">
        <v>1438</v>
      </c>
      <c r="R786" s="191" t="s">
        <v>1439</v>
      </c>
      <c r="S786" s="218"/>
      <c r="T786" s="195"/>
      <c r="V786" s="230" t="str">
        <f t="shared" si="73"/>
        <v>OK</v>
      </c>
      <c r="W786" s="230" t="str">
        <f t="shared" si="74"/>
        <v>OK</v>
      </c>
      <c r="X786" s="230" t="str">
        <f t="shared" si="75"/>
        <v>OK</v>
      </c>
    </row>
    <row r="787" spans="2:24" ht="25.5" x14ac:dyDescent="0.2">
      <c r="B787" s="65" t="s">
        <v>1440</v>
      </c>
      <c r="C787" s="55" t="s">
        <v>1441</v>
      </c>
      <c r="D787" s="53" t="s">
        <v>7</v>
      </c>
      <c r="E787" s="90">
        <v>102.32</v>
      </c>
      <c r="F787" s="36">
        <v>145809</v>
      </c>
      <c r="G787" s="36">
        <f t="shared" si="72"/>
        <v>14919177</v>
      </c>
      <c r="H787" s="8"/>
      <c r="I787" s="138"/>
      <c r="J787" s="139"/>
      <c r="M787" s="172">
        <v>138519</v>
      </c>
      <c r="N787" s="171">
        <f t="shared" si="77"/>
        <v>14173264</v>
      </c>
      <c r="O787" s="240" t="str">
        <f t="shared" ref="O787:O836" si="78">IF(AND(M787&gt;=$F787*0.9,M787&lt;=$F787),"OK","ERROR Vr")</f>
        <v>OK</v>
      </c>
      <c r="P787" s="106"/>
      <c r="Q787" s="238" t="s">
        <v>1440</v>
      </c>
      <c r="R787" s="214" t="s">
        <v>1441</v>
      </c>
      <c r="S787" s="211" t="s">
        <v>7</v>
      </c>
      <c r="T787" s="195">
        <v>102.32</v>
      </c>
      <c r="V787" s="230" t="str">
        <f t="shared" si="73"/>
        <v>OK</v>
      </c>
      <c r="W787" s="230" t="str">
        <f t="shared" si="74"/>
        <v>OK</v>
      </c>
      <c r="X787" s="230" t="str">
        <f t="shared" si="75"/>
        <v>OK</v>
      </c>
    </row>
    <row r="788" spans="2:24" ht="25.5" x14ac:dyDescent="0.2">
      <c r="B788" s="65" t="s">
        <v>1442</v>
      </c>
      <c r="C788" s="55" t="s">
        <v>1443</v>
      </c>
      <c r="D788" s="53" t="s">
        <v>7</v>
      </c>
      <c r="E788" s="90">
        <v>3.47</v>
      </c>
      <c r="F788" s="36">
        <v>224789</v>
      </c>
      <c r="G788" s="36">
        <f t="shared" si="72"/>
        <v>780018</v>
      </c>
      <c r="H788" s="8"/>
      <c r="I788" s="138"/>
      <c r="J788" s="139"/>
      <c r="M788" s="172">
        <v>213550</v>
      </c>
      <c r="N788" s="171">
        <f t="shared" si="77"/>
        <v>741019</v>
      </c>
      <c r="O788" s="240" t="str">
        <f t="shared" si="78"/>
        <v>OK</v>
      </c>
      <c r="P788" s="106"/>
      <c r="Q788" s="238" t="s">
        <v>1442</v>
      </c>
      <c r="R788" s="214" t="s">
        <v>1443</v>
      </c>
      <c r="S788" s="211" t="s">
        <v>7</v>
      </c>
      <c r="T788" s="195">
        <v>3.47</v>
      </c>
      <c r="V788" s="230" t="str">
        <f t="shared" si="73"/>
        <v>OK</v>
      </c>
      <c r="W788" s="230" t="str">
        <f t="shared" si="74"/>
        <v>OK</v>
      </c>
      <c r="X788" s="230" t="str">
        <f t="shared" si="75"/>
        <v>OK</v>
      </c>
    </row>
    <row r="789" spans="2:24" x14ac:dyDescent="0.2">
      <c r="B789" s="40">
        <v>18</v>
      </c>
      <c r="C789" s="47" t="s">
        <v>1444</v>
      </c>
      <c r="D789" s="48"/>
      <c r="E789" s="93"/>
      <c r="F789" s="48"/>
      <c r="G789" s="48"/>
      <c r="H789" s="43"/>
      <c r="I789" s="44">
        <f>SUM(H790:H805)</f>
        <v>57677603</v>
      </c>
      <c r="J789" s="26"/>
      <c r="K789" s="7">
        <f>+I789/$I$838</f>
        <v>2.1886736215418856E-3</v>
      </c>
      <c r="M789" s="172">
        <v>0</v>
      </c>
      <c r="N789" s="171">
        <f t="shared" si="77"/>
        <v>0</v>
      </c>
      <c r="O789" s="240" t="str">
        <f t="shared" si="78"/>
        <v>OK</v>
      </c>
      <c r="P789" s="106"/>
      <c r="Q789" s="231">
        <v>18</v>
      </c>
      <c r="R789" s="205" t="s">
        <v>1444</v>
      </c>
      <c r="S789" s="206"/>
      <c r="T789" s="207"/>
      <c r="V789" s="230" t="str">
        <f t="shared" si="73"/>
        <v>OK</v>
      </c>
      <c r="W789" s="230" t="str">
        <f t="shared" si="74"/>
        <v>OK</v>
      </c>
      <c r="X789" s="230" t="str">
        <f t="shared" si="75"/>
        <v>OK</v>
      </c>
    </row>
    <row r="790" spans="2:24" x14ac:dyDescent="0.2">
      <c r="B790" s="27" t="s">
        <v>1445</v>
      </c>
      <c r="C790" s="28" t="s">
        <v>1560</v>
      </c>
      <c r="D790" s="56"/>
      <c r="E790" s="90"/>
      <c r="F790" s="56"/>
      <c r="G790" s="36"/>
      <c r="H790" s="31">
        <f>SUM(G791:G805)</f>
        <v>57677603</v>
      </c>
      <c r="I790" s="52"/>
      <c r="J790" s="26"/>
      <c r="K790" s="133"/>
      <c r="M790" s="172">
        <v>0</v>
      </c>
      <c r="N790" s="171">
        <f t="shared" si="77"/>
        <v>0</v>
      </c>
      <c r="O790" s="240" t="str">
        <f t="shared" si="78"/>
        <v>OK</v>
      </c>
      <c r="P790" s="106"/>
      <c r="Q790" s="220" t="s">
        <v>1445</v>
      </c>
      <c r="R790" s="191" t="s">
        <v>1560</v>
      </c>
      <c r="S790" s="215"/>
      <c r="T790" s="195"/>
      <c r="V790" s="230" t="str">
        <f t="shared" si="73"/>
        <v>OK</v>
      </c>
      <c r="W790" s="230" t="str">
        <f t="shared" si="74"/>
        <v>OK</v>
      </c>
      <c r="X790" s="230" t="str">
        <f t="shared" si="75"/>
        <v>OK</v>
      </c>
    </row>
    <row r="791" spans="2:24" ht="25.5" x14ac:dyDescent="0.2">
      <c r="B791" s="140" t="s">
        <v>1561</v>
      </c>
      <c r="C791" s="134" t="s">
        <v>1446</v>
      </c>
      <c r="D791" s="37" t="s">
        <v>3</v>
      </c>
      <c r="E791" s="90">
        <v>1</v>
      </c>
      <c r="F791" s="131">
        <v>9605493</v>
      </c>
      <c r="G791" s="36">
        <f t="shared" si="72"/>
        <v>9605493</v>
      </c>
      <c r="H791" s="141"/>
      <c r="I791" s="138"/>
      <c r="J791" s="139"/>
      <c r="M791" s="172">
        <v>9125218</v>
      </c>
      <c r="N791" s="171">
        <f t="shared" si="77"/>
        <v>9125218</v>
      </c>
      <c r="O791" s="240" t="str">
        <f t="shared" si="78"/>
        <v>OK</v>
      </c>
      <c r="P791" s="106"/>
      <c r="Q791" s="234" t="s">
        <v>1561</v>
      </c>
      <c r="R791" s="217" t="s">
        <v>1446</v>
      </c>
      <c r="S791" s="196" t="s">
        <v>3</v>
      </c>
      <c r="T791" s="195">
        <v>1</v>
      </c>
      <c r="V791" s="230" t="str">
        <f t="shared" si="73"/>
        <v>OK</v>
      </c>
      <c r="W791" s="230" t="str">
        <f t="shared" si="74"/>
        <v>OK</v>
      </c>
      <c r="X791" s="230" t="str">
        <f t="shared" si="75"/>
        <v>OK</v>
      </c>
    </row>
    <row r="792" spans="2:24" x14ac:dyDescent="0.2">
      <c r="B792" s="140" t="s">
        <v>1562</v>
      </c>
      <c r="C792" s="134" t="s">
        <v>1447</v>
      </c>
      <c r="D792" s="37" t="s">
        <v>3</v>
      </c>
      <c r="E792" s="90">
        <v>1</v>
      </c>
      <c r="F792" s="131">
        <v>7345377</v>
      </c>
      <c r="G792" s="36">
        <f t="shared" si="72"/>
        <v>7345377</v>
      </c>
      <c r="H792" s="141"/>
      <c r="I792" s="138"/>
      <c r="J792" s="139"/>
      <c r="M792" s="172">
        <v>6978108</v>
      </c>
      <c r="N792" s="171">
        <f t="shared" si="77"/>
        <v>6978108</v>
      </c>
      <c r="O792" s="240" t="str">
        <f t="shared" si="78"/>
        <v>OK</v>
      </c>
      <c r="P792" s="106"/>
      <c r="Q792" s="234" t="s">
        <v>1562</v>
      </c>
      <c r="R792" s="217" t="s">
        <v>1447</v>
      </c>
      <c r="S792" s="196" t="s">
        <v>3</v>
      </c>
      <c r="T792" s="195">
        <v>1</v>
      </c>
      <c r="V792" s="230" t="str">
        <f t="shared" si="73"/>
        <v>OK</v>
      </c>
      <c r="W792" s="230" t="str">
        <f t="shared" si="74"/>
        <v>OK</v>
      </c>
      <c r="X792" s="230" t="str">
        <f t="shared" si="75"/>
        <v>OK</v>
      </c>
    </row>
    <row r="793" spans="2:24" x14ac:dyDescent="0.2">
      <c r="B793" s="140" t="s">
        <v>1563</v>
      </c>
      <c r="C793" s="134" t="s">
        <v>1448</v>
      </c>
      <c r="D793" s="37" t="s">
        <v>3</v>
      </c>
      <c r="E793" s="90">
        <v>2</v>
      </c>
      <c r="F793" s="131">
        <v>8475434</v>
      </c>
      <c r="G793" s="36">
        <f t="shared" si="72"/>
        <v>16950868</v>
      </c>
      <c r="H793" s="141"/>
      <c r="I793" s="138"/>
      <c r="J793" s="139"/>
      <c r="M793" s="172">
        <v>8051662</v>
      </c>
      <c r="N793" s="171">
        <f t="shared" si="77"/>
        <v>16103324</v>
      </c>
      <c r="O793" s="240" t="str">
        <f t="shared" si="78"/>
        <v>OK</v>
      </c>
      <c r="P793" s="106"/>
      <c r="Q793" s="234" t="s">
        <v>1563</v>
      </c>
      <c r="R793" s="217" t="s">
        <v>1448</v>
      </c>
      <c r="S793" s="196" t="s">
        <v>3</v>
      </c>
      <c r="T793" s="195">
        <v>2</v>
      </c>
      <c r="V793" s="230" t="str">
        <f t="shared" si="73"/>
        <v>OK</v>
      </c>
      <c r="W793" s="230" t="str">
        <f t="shared" si="74"/>
        <v>OK</v>
      </c>
      <c r="X793" s="230" t="str">
        <f t="shared" si="75"/>
        <v>OK</v>
      </c>
    </row>
    <row r="794" spans="2:24" ht="25.5" x14ac:dyDescent="0.2">
      <c r="B794" s="140" t="s">
        <v>1564</v>
      </c>
      <c r="C794" s="134" t="s">
        <v>1449</v>
      </c>
      <c r="D794" s="37" t="s">
        <v>3</v>
      </c>
      <c r="E794" s="90">
        <v>21</v>
      </c>
      <c r="F794" s="131">
        <v>118657</v>
      </c>
      <c r="G794" s="36">
        <f t="shared" si="72"/>
        <v>2491797</v>
      </c>
      <c r="H794" s="141"/>
      <c r="I794" s="138"/>
      <c r="J794" s="139"/>
      <c r="M794" s="172">
        <v>112724</v>
      </c>
      <c r="N794" s="171">
        <f t="shared" si="77"/>
        <v>2367204</v>
      </c>
      <c r="O794" s="240" t="str">
        <f t="shared" si="78"/>
        <v>OK</v>
      </c>
      <c r="P794" s="106"/>
      <c r="Q794" s="234" t="s">
        <v>1564</v>
      </c>
      <c r="R794" s="217" t="s">
        <v>1449</v>
      </c>
      <c r="S794" s="196" t="s">
        <v>3</v>
      </c>
      <c r="T794" s="195">
        <v>21</v>
      </c>
      <c r="V794" s="230" t="str">
        <f t="shared" si="73"/>
        <v>OK</v>
      </c>
      <c r="W794" s="230" t="str">
        <f t="shared" si="74"/>
        <v>OK</v>
      </c>
      <c r="X794" s="230" t="str">
        <f t="shared" si="75"/>
        <v>OK</v>
      </c>
    </row>
    <row r="795" spans="2:24" x14ac:dyDescent="0.2">
      <c r="B795" s="140" t="s">
        <v>1565</v>
      </c>
      <c r="C795" s="134" t="s">
        <v>1450</v>
      </c>
      <c r="D795" s="37" t="s">
        <v>3</v>
      </c>
      <c r="E795" s="90">
        <v>22</v>
      </c>
      <c r="F795" s="131">
        <v>31076</v>
      </c>
      <c r="G795" s="36">
        <f t="shared" si="72"/>
        <v>683672</v>
      </c>
      <c r="H795" s="141"/>
      <c r="I795" s="138"/>
      <c r="J795" s="139"/>
      <c r="M795" s="172">
        <v>29522</v>
      </c>
      <c r="N795" s="171">
        <f t="shared" si="77"/>
        <v>649484</v>
      </c>
      <c r="O795" s="240" t="str">
        <f t="shared" si="78"/>
        <v>OK</v>
      </c>
      <c r="P795" s="106"/>
      <c r="Q795" s="234" t="s">
        <v>1565</v>
      </c>
      <c r="R795" s="217" t="s">
        <v>1450</v>
      </c>
      <c r="S795" s="196" t="s">
        <v>3</v>
      </c>
      <c r="T795" s="195">
        <v>22</v>
      </c>
      <c r="V795" s="230" t="str">
        <f t="shared" si="73"/>
        <v>OK</v>
      </c>
      <c r="W795" s="230" t="str">
        <f t="shared" si="74"/>
        <v>OK</v>
      </c>
      <c r="X795" s="230" t="str">
        <f t="shared" si="75"/>
        <v>OK</v>
      </c>
    </row>
    <row r="796" spans="2:24" ht="12.75" customHeight="1" x14ac:dyDescent="0.2">
      <c r="B796" s="140" t="s">
        <v>1566</v>
      </c>
      <c r="C796" s="134" t="s">
        <v>1451</v>
      </c>
      <c r="D796" s="37" t="s">
        <v>3</v>
      </c>
      <c r="E796" s="90">
        <v>7</v>
      </c>
      <c r="F796" s="131">
        <v>75149</v>
      </c>
      <c r="G796" s="36">
        <f t="shared" si="72"/>
        <v>526043</v>
      </c>
      <c r="H796" s="141"/>
      <c r="I796" s="138"/>
      <c r="J796" s="139"/>
      <c r="M796" s="172">
        <v>71392</v>
      </c>
      <c r="N796" s="171">
        <f t="shared" si="77"/>
        <v>499744</v>
      </c>
      <c r="O796" s="240" t="str">
        <f t="shared" si="78"/>
        <v>OK</v>
      </c>
      <c r="P796" s="106"/>
      <c r="Q796" s="234" t="s">
        <v>1566</v>
      </c>
      <c r="R796" s="217" t="s">
        <v>1451</v>
      </c>
      <c r="S796" s="196" t="s">
        <v>3</v>
      </c>
      <c r="T796" s="195">
        <v>7</v>
      </c>
      <c r="V796" s="230" t="str">
        <f t="shared" si="73"/>
        <v>OK</v>
      </c>
      <c r="W796" s="230" t="str">
        <f t="shared" si="74"/>
        <v>OK</v>
      </c>
      <c r="X796" s="230" t="str">
        <f t="shared" si="75"/>
        <v>OK</v>
      </c>
    </row>
    <row r="797" spans="2:24" ht="25.5" x14ac:dyDescent="0.2">
      <c r="B797" s="140" t="s">
        <v>1567</v>
      </c>
      <c r="C797" s="134" t="s">
        <v>1452</v>
      </c>
      <c r="D797" s="37" t="s">
        <v>3</v>
      </c>
      <c r="E797" s="90">
        <v>4</v>
      </c>
      <c r="F797" s="131">
        <v>197760</v>
      </c>
      <c r="G797" s="36">
        <f t="shared" si="72"/>
        <v>791040</v>
      </c>
      <c r="H797" s="141"/>
      <c r="I797" s="138"/>
      <c r="J797" s="139"/>
      <c r="M797" s="172">
        <v>187872</v>
      </c>
      <c r="N797" s="171">
        <f t="shared" si="77"/>
        <v>751488</v>
      </c>
      <c r="O797" s="240" t="str">
        <f t="shared" si="78"/>
        <v>OK</v>
      </c>
      <c r="P797" s="106"/>
      <c r="Q797" s="234" t="s">
        <v>1567</v>
      </c>
      <c r="R797" s="217" t="s">
        <v>1452</v>
      </c>
      <c r="S797" s="196" t="s">
        <v>3</v>
      </c>
      <c r="T797" s="195">
        <v>4</v>
      </c>
      <c r="V797" s="230" t="str">
        <f t="shared" si="73"/>
        <v>OK</v>
      </c>
      <c r="W797" s="230" t="str">
        <f t="shared" si="74"/>
        <v>OK</v>
      </c>
      <c r="X797" s="230" t="str">
        <f t="shared" si="75"/>
        <v>OK</v>
      </c>
    </row>
    <row r="798" spans="2:24" ht="12.75" customHeight="1" x14ac:dyDescent="0.2">
      <c r="B798" s="140" t="s">
        <v>1568</v>
      </c>
      <c r="C798" s="134" t="s">
        <v>1453</v>
      </c>
      <c r="D798" s="37" t="s">
        <v>3</v>
      </c>
      <c r="E798" s="90">
        <v>15</v>
      </c>
      <c r="F798" s="131">
        <v>87579</v>
      </c>
      <c r="G798" s="36">
        <f t="shared" si="72"/>
        <v>1313685</v>
      </c>
      <c r="H798" s="141"/>
      <c r="I798" s="138"/>
      <c r="J798" s="139"/>
      <c r="M798" s="172">
        <v>83200</v>
      </c>
      <c r="N798" s="171">
        <f t="shared" si="77"/>
        <v>1248000</v>
      </c>
      <c r="O798" s="240" t="str">
        <f t="shared" si="78"/>
        <v>OK</v>
      </c>
      <c r="P798" s="106"/>
      <c r="Q798" s="234" t="s">
        <v>1568</v>
      </c>
      <c r="R798" s="217" t="s">
        <v>1453</v>
      </c>
      <c r="S798" s="196" t="s">
        <v>3</v>
      </c>
      <c r="T798" s="195">
        <v>15</v>
      </c>
      <c r="V798" s="230" t="str">
        <f t="shared" si="73"/>
        <v>OK</v>
      </c>
      <c r="W798" s="230" t="str">
        <f t="shared" si="74"/>
        <v>OK</v>
      </c>
      <c r="X798" s="230" t="str">
        <f t="shared" si="75"/>
        <v>OK</v>
      </c>
    </row>
    <row r="799" spans="2:24" x14ac:dyDescent="0.2">
      <c r="B799" s="140" t="s">
        <v>1569</v>
      </c>
      <c r="C799" s="134" t="s">
        <v>1454</v>
      </c>
      <c r="D799" s="37" t="s">
        <v>3</v>
      </c>
      <c r="E799" s="90">
        <v>21</v>
      </c>
      <c r="F799" s="131">
        <v>57068</v>
      </c>
      <c r="G799" s="36">
        <f t="shared" si="72"/>
        <v>1198428</v>
      </c>
      <c r="H799" s="141"/>
      <c r="I799" s="138"/>
      <c r="J799" s="139"/>
      <c r="M799" s="172">
        <v>54215</v>
      </c>
      <c r="N799" s="171">
        <f t="shared" si="77"/>
        <v>1138515</v>
      </c>
      <c r="O799" s="240" t="str">
        <f t="shared" si="78"/>
        <v>OK</v>
      </c>
      <c r="P799" s="106"/>
      <c r="Q799" s="234" t="s">
        <v>1569</v>
      </c>
      <c r="R799" s="217" t="s">
        <v>1454</v>
      </c>
      <c r="S799" s="196" t="s">
        <v>3</v>
      </c>
      <c r="T799" s="195">
        <v>21</v>
      </c>
      <c r="V799" s="230" t="str">
        <f t="shared" si="73"/>
        <v>OK</v>
      </c>
      <c r="W799" s="230" t="str">
        <f t="shared" si="74"/>
        <v>OK</v>
      </c>
      <c r="X799" s="230" t="str">
        <f t="shared" si="75"/>
        <v>OK</v>
      </c>
    </row>
    <row r="800" spans="2:24" x14ac:dyDescent="0.2">
      <c r="B800" s="140" t="s">
        <v>1570</v>
      </c>
      <c r="C800" s="134" t="s">
        <v>1455</v>
      </c>
      <c r="D800" s="37" t="s">
        <v>3</v>
      </c>
      <c r="E800" s="90">
        <v>48</v>
      </c>
      <c r="F800" s="131">
        <v>51418</v>
      </c>
      <c r="G800" s="36">
        <f t="shared" si="72"/>
        <v>2468064</v>
      </c>
      <c r="H800" s="141"/>
      <c r="I800" s="138"/>
      <c r="J800" s="139"/>
      <c r="M800" s="172">
        <v>48847</v>
      </c>
      <c r="N800" s="171">
        <f t="shared" si="77"/>
        <v>2344656</v>
      </c>
      <c r="O800" s="240" t="str">
        <f t="shared" si="78"/>
        <v>OK</v>
      </c>
      <c r="P800" s="106"/>
      <c r="Q800" s="234" t="s">
        <v>1570</v>
      </c>
      <c r="R800" s="217" t="s">
        <v>1455</v>
      </c>
      <c r="S800" s="196" t="s">
        <v>3</v>
      </c>
      <c r="T800" s="195">
        <v>48</v>
      </c>
      <c r="V800" s="230" t="str">
        <f t="shared" si="73"/>
        <v>OK</v>
      </c>
      <c r="W800" s="230" t="str">
        <f t="shared" si="74"/>
        <v>OK</v>
      </c>
      <c r="X800" s="230" t="str">
        <f t="shared" si="75"/>
        <v>OK</v>
      </c>
    </row>
    <row r="801" spans="2:24" ht="25.5" x14ac:dyDescent="0.2">
      <c r="B801" s="140" t="s">
        <v>1571</v>
      </c>
      <c r="C801" s="134" t="s">
        <v>1456</v>
      </c>
      <c r="D801" s="37" t="s">
        <v>3</v>
      </c>
      <c r="E801" s="90">
        <v>9</v>
      </c>
      <c r="F801" s="131">
        <v>73453</v>
      </c>
      <c r="G801" s="36">
        <f t="shared" si="72"/>
        <v>661077</v>
      </c>
      <c r="H801" s="141"/>
      <c r="I801" s="138"/>
      <c r="J801" s="139"/>
      <c r="M801" s="172">
        <v>69780</v>
      </c>
      <c r="N801" s="171">
        <f t="shared" si="77"/>
        <v>628020</v>
      </c>
      <c r="O801" s="240" t="str">
        <f t="shared" si="78"/>
        <v>OK</v>
      </c>
      <c r="P801" s="106"/>
      <c r="Q801" s="234" t="s">
        <v>1571</v>
      </c>
      <c r="R801" s="217" t="s">
        <v>1456</v>
      </c>
      <c r="S801" s="196" t="s">
        <v>3</v>
      </c>
      <c r="T801" s="195">
        <v>9</v>
      </c>
      <c r="V801" s="230" t="str">
        <f t="shared" si="73"/>
        <v>OK</v>
      </c>
      <c r="W801" s="230" t="str">
        <f t="shared" si="74"/>
        <v>OK</v>
      </c>
      <c r="X801" s="230" t="str">
        <f t="shared" si="75"/>
        <v>OK</v>
      </c>
    </row>
    <row r="802" spans="2:24" x14ac:dyDescent="0.2">
      <c r="B802" s="140" t="s">
        <v>1572</v>
      </c>
      <c r="C802" s="134" t="s">
        <v>1457</v>
      </c>
      <c r="D802" s="37" t="s">
        <v>3</v>
      </c>
      <c r="E802" s="90">
        <v>44</v>
      </c>
      <c r="F802" s="131">
        <v>40117</v>
      </c>
      <c r="G802" s="36">
        <f t="shared" si="72"/>
        <v>1765148</v>
      </c>
      <c r="H802" s="141"/>
      <c r="I802" s="138"/>
      <c r="J802" s="139"/>
      <c r="M802" s="172">
        <v>38111</v>
      </c>
      <c r="N802" s="171">
        <f t="shared" si="77"/>
        <v>1676884</v>
      </c>
      <c r="O802" s="240" t="str">
        <f t="shared" si="78"/>
        <v>OK</v>
      </c>
      <c r="P802" s="106"/>
      <c r="Q802" s="234" t="s">
        <v>1572</v>
      </c>
      <c r="R802" s="217" t="s">
        <v>1457</v>
      </c>
      <c r="S802" s="196" t="s">
        <v>3</v>
      </c>
      <c r="T802" s="195">
        <v>44</v>
      </c>
      <c r="V802" s="230" t="str">
        <f t="shared" si="73"/>
        <v>OK</v>
      </c>
      <c r="W802" s="230" t="str">
        <f t="shared" si="74"/>
        <v>OK</v>
      </c>
      <c r="X802" s="230" t="str">
        <f t="shared" si="75"/>
        <v>OK</v>
      </c>
    </row>
    <row r="803" spans="2:24" x14ac:dyDescent="0.2">
      <c r="B803" s="140" t="s">
        <v>1573</v>
      </c>
      <c r="C803" s="134" t="s">
        <v>1458</v>
      </c>
      <c r="D803" s="37" t="s">
        <v>3</v>
      </c>
      <c r="E803" s="90">
        <v>2</v>
      </c>
      <c r="F803" s="131">
        <v>96055</v>
      </c>
      <c r="G803" s="36">
        <f t="shared" si="72"/>
        <v>192110</v>
      </c>
      <c r="H803" s="141"/>
      <c r="I803" s="138"/>
      <c r="J803" s="139"/>
      <c r="M803" s="172">
        <v>91252</v>
      </c>
      <c r="N803" s="171">
        <f t="shared" si="77"/>
        <v>182504</v>
      </c>
      <c r="O803" s="240" t="str">
        <f t="shared" si="78"/>
        <v>OK</v>
      </c>
      <c r="P803" s="106"/>
      <c r="Q803" s="234" t="s">
        <v>1573</v>
      </c>
      <c r="R803" s="217" t="s">
        <v>1458</v>
      </c>
      <c r="S803" s="196" t="s">
        <v>3</v>
      </c>
      <c r="T803" s="195">
        <v>2</v>
      </c>
      <c r="V803" s="230" t="str">
        <f t="shared" si="73"/>
        <v>OK</v>
      </c>
      <c r="W803" s="230" t="str">
        <f t="shared" si="74"/>
        <v>OK</v>
      </c>
      <c r="X803" s="230" t="str">
        <f t="shared" si="75"/>
        <v>OK</v>
      </c>
    </row>
    <row r="804" spans="2:24" ht="25.5" x14ac:dyDescent="0.2">
      <c r="B804" s="140" t="s">
        <v>1574</v>
      </c>
      <c r="C804" s="134" t="s">
        <v>1459</v>
      </c>
      <c r="D804" s="37" t="s">
        <v>3</v>
      </c>
      <c r="E804" s="90">
        <v>32</v>
      </c>
      <c r="F804" s="131">
        <v>135607</v>
      </c>
      <c r="G804" s="36">
        <f t="shared" si="72"/>
        <v>4339424</v>
      </c>
      <c r="H804" s="141"/>
      <c r="I804" s="138"/>
      <c r="J804" s="139"/>
      <c r="M804" s="172">
        <v>128827</v>
      </c>
      <c r="N804" s="171">
        <f t="shared" si="77"/>
        <v>4122464</v>
      </c>
      <c r="O804" s="240" t="str">
        <f t="shared" si="78"/>
        <v>OK</v>
      </c>
      <c r="P804" s="106"/>
      <c r="Q804" s="234" t="s">
        <v>1574</v>
      </c>
      <c r="R804" s="217" t="s">
        <v>1459</v>
      </c>
      <c r="S804" s="196" t="s">
        <v>3</v>
      </c>
      <c r="T804" s="195">
        <v>32</v>
      </c>
      <c r="V804" s="230" t="str">
        <f t="shared" si="73"/>
        <v>OK</v>
      </c>
      <c r="W804" s="230" t="str">
        <f t="shared" si="74"/>
        <v>OK</v>
      </c>
      <c r="X804" s="230" t="str">
        <f t="shared" si="75"/>
        <v>OK</v>
      </c>
    </row>
    <row r="805" spans="2:24" x14ac:dyDescent="0.2">
      <c r="B805" s="140" t="s">
        <v>1575</v>
      </c>
      <c r="C805" s="134" t="s">
        <v>1460</v>
      </c>
      <c r="D805" s="37" t="s">
        <v>3</v>
      </c>
      <c r="E805" s="90">
        <v>1</v>
      </c>
      <c r="F805" s="131">
        <v>7345377</v>
      </c>
      <c r="G805" s="36">
        <f t="shared" si="72"/>
        <v>7345377</v>
      </c>
      <c r="H805" s="141"/>
      <c r="I805" s="138"/>
      <c r="J805" s="139"/>
      <c r="M805" s="172">
        <v>6978108</v>
      </c>
      <c r="N805" s="171">
        <f t="shared" si="77"/>
        <v>6978108</v>
      </c>
      <c r="O805" s="240" t="str">
        <f t="shared" si="78"/>
        <v>OK</v>
      </c>
      <c r="P805" s="106"/>
      <c r="Q805" s="234" t="s">
        <v>1575</v>
      </c>
      <c r="R805" s="217" t="s">
        <v>1460</v>
      </c>
      <c r="S805" s="196" t="s">
        <v>3</v>
      </c>
      <c r="T805" s="195">
        <v>1</v>
      </c>
      <c r="V805" s="230" t="str">
        <f t="shared" si="73"/>
        <v>OK</v>
      </c>
      <c r="W805" s="230" t="str">
        <f t="shared" si="74"/>
        <v>OK</v>
      </c>
      <c r="X805" s="230" t="str">
        <f t="shared" si="75"/>
        <v>OK</v>
      </c>
    </row>
    <row r="806" spans="2:24" x14ac:dyDescent="0.2">
      <c r="B806" s="40">
        <v>19</v>
      </c>
      <c r="C806" s="47" t="s">
        <v>1461</v>
      </c>
      <c r="D806" s="48"/>
      <c r="E806" s="93"/>
      <c r="F806" s="48"/>
      <c r="G806" s="48"/>
      <c r="H806" s="43"/>
      <c r="I806" s="44">
        <f>SUM(H807:H817)</f>
        <v>213256901</v>
      </c>
      <c r="J806" s="26"/>
      <c r="K806" s="7">
        <f>+I806/$I$838</f>
        <v>8.0923916659724811E-3</v>
      </c>
      <c r="M806" s="172">
        <v>0</v>
      </c>
      <c r="N806" s="171">
        <f t="shared" si="77"/>
        <v>0</v>
      </c>
      <c r="O806" s="240" t="str">
        <f t="shared" si="78"/>
        <v>OK</v>
      </c>
      <c r="P806" s="106"/>
      <c r="Q806" s="231">
        <v>19</v>
      </c>
      <c r="R806" s="205" t="s">
        <v>1461</v>
      </c>
      <c r="S806" s="206"/>
      <c r="T806" s="207"/>
      <c r="V806" s="230" t="str">
        <f t="shared" si="73"/>
        <v>OK</v>
      </c>
      <c r="W806" s="230" t="str">
        <f t="shared" si="74"/>
        <v>OK</v>
      </c>
      <c r="X806" s="230" t="str">
        <f t="shared" si="75"/>
        <v>OK</v>
      </c>
    </row>
    <row r="807" spans="2:24" x14ac:dyDescent="0.2">
      <c r="B807" s="27" t="s">
        <v>1462</v>
      </c>
      <c r="C807" s="28" t="s">
        <v>1461</v>
      </c>
      <c r="D807" s="56"/>
      <c r="E807" s="90"/>
      <c r="F807" s="56"/>
      <c r="G807" s="36"/>
      <c r="H807" s="31">
        <f>SUM(G808:G817)</f>
        <v>213256901</v>
      </c>
      <c r="I807" s="138"/>
      <c r="J807" s="139"/>
      <c r="K807" s="133"/>
      <c r="M807" s="172">
        <v>0</v>
      </c>
      <c r="N807" s="171">
        <f t="shared" si="77"/>
        <v>0</v>
      </c>
      <c r="O807" s="240" t="str">
        <f t="shared" si="78"/>
        <v>OK</v>
      </c>
      <c r="P807" s="106"/>
      <c r="Q807" s="220" t="s">
        <v>1462</v>
      </c>
      <c r="R807" s="191" t="s">
        <v>1461</v>
      </c>
      <c r="S807" s="215"/>
      <c r="T807" s="195"/>
      <c r="V807" s="230" t="str">
        <f t="shared" si="73"/>
        <v>OK</v>
      </c>
      <c r="W807" s="230" t="str">
        <f t="shared" si="74"/>
        <v>OK</v>
      </c>
      <c r="X807" s="230" t="str">
        <f t="shared" si="75"/>
        <v>OK</v>
      </c>
    </row>
    <row r="808" spans="2:24" ht="38.25" x14ac:dyDescent="0.2">
      <c r="B808" s="140" t="s">
        <v>1576</v>
      </c>
      <c r="C808" s="134" t="s">
        <v>1463</v>
      </c>
      <c r="D808" s="37" t="s">
        <v>3</v>
      </c>
      <c r="E808" s="90">
        <v>1</v>
      </c>
      <c r="F808" s="131">
        <v>144297085</v>
      </c>
      <c r="G808" s="36">
        <f t="shared" si="72"/>
        <v>144297085</v>
      </c>
      <c r="H808" s="141"/>
      <c r="I808" s="138"/>
      <c r="J808" s="139"/>
      <c r="M808" s="172">
        <v>137082231</v>
      </c>
      <c r="N808" s="171">
        <f t="shared" si="77"/>
        <v>137082231</v>
      </c>
      <c r="O808" s="240" t="str">
        <f t="shared" si="78"/>
        <v>OK</v>
      </c>
      <c r="P808" s="106"/>
      <c r="Q808" s="234" t="s">
        <v>1576</v>
      </c>
      <c r="R808" s="217" t="s">
        <v>1463</v>
      </c>
      <c r="S808" s="196" t="s">
        <v>3</v>
      </c>
      <c r="T808" s="195">
        <v>1</v>
      </c>
      <c r="V808" s="230" t="str">
        <f t="shared" si="73"/>
        <v>OK</v>
      </c>
      <c r="W808" s="230" t="str">
        <f t="shared" si="74"/>
        <v>OK</v>
      </c>
      <c r="X808" s="230" t="str">
        <f t="shared" si="75"/>
        <v>OK</v>
      </c>
    </row>
    <row r="809" spans="2:24" ht="38.25" x14ac:dyDescent="0.2">
      <c r="B809" s="140" t="s">
        <v>1577</v>
      </c>
      <c r="C809" s="134" t="s">
        <v>1464</v>
      </c>
      <c r="D809" s="37" t="s">
        <v>3</v>
      </c>
      <c r="E809" s="90">
        <v>1</v>
      </c>
      <c r="F809" s="131">
        <v>21639449</v>
      </c>
      <c r="G809" s="36">
        <f t="shared" si="72"/>
        <v>21639449</v>
      </c>
      <c r="H809" s="141"/>
      <c r="I809" s="138"/>
      <c r="J809" s="139"/>
      <c r="M809" s="172">
        <v>20557477</v>
      </c>
      <c r="N809" s="171">
        <f t="shared" si="77"/>
        <v>20557477</v>
      </c>
      <c r="O809" s="240" t="str">
        <f t="shared" si="78"/>
        <v>OK</v>
      </c>
      <c r="P809" s="106"/>
      <c r="Q809" s="234" t="s">
        <v>1577</v>
      </c>
      <c r="R809" s="217" t="s">
        <v>1464</v>
      </c>
      <c r="S809" s="196" t="s">
        <v>3</v>
      </c>
      <c r="T809" s="195">
        <v>1</v>
      </c>
      <c r="V809" s="230" t="str">
        <f t="shared" si="73"/>
        <v>OK</v>
      </c>
      <c r="W809" s="230" t="str">
        <f t="shared" si="74"/>
        <v>OK</v>
      </c>
      <c r="X809" s="230" t="str">
        <f t="shared" si="75"/>
        <v>OK</v>
      </c>
    </row>
    <row r="810" spans="2:24" ht="25.5" x14ac:dyDescent="0.2">
      <c r="B810" s="140" t="s">
        <v>1578</v>
      </c>
      <c r="C810" s="134" t="s">
        <v>1465</v>
      </c>
      <c r="D810" s="142" t="s">
        <v>8</v>
      </c>
      <c r="E810" s="90">
        <v>11.1</v>
      </c>
      <c r="F810" s="131">
        <v>1638584</v>
      </c>
      <c r="G810" s="36">
        <f t="shared" si="72"/>
        <v>18188282</v>
      </c>
      <c r="H810" s="141"/>
      <c r="I810" s="138"/>
      <c r="J810" s="139"/>
      <c r="M810" s="172">
        <v>1556655</v>
      </c>
      <c r="N810" s="171">
        <f t="shared" si="77"/>
        <v>17278871</v>
      </c>
      <c r="O810" s="240" t="str">
        <f t="shared" si="78"/>
        <v>OK</v>
      </c>
      <c r="P810" s="106"/>
      <c r="Q810" s="234" t="s">
        <v>1578</v>
      </c>
      <c r="R810" s="217" t="s">
        <v>1465</v>
      </c>
      <c r="S810" s="218" t="s">
        <v>8</v>
      </c>
      <c r="T810" s="195">
        <v>11.1</v>
      </c>
      <c r="V810" s="230" t="str">
        <f t="shared" si="73"/>
        <v>OK</v>
      </c>
      <c r="W810" s="230" t="str">
        <f t="shared" si="74"/>
        <v>OK</v>
      </c>
      <c r="X810" s="230" t="str">
        <f t="shared" si="75"/>
        <v>OK</v>
      </c>
    </row>
    <row r="811" spans="2:24" x14ac:dyDescent="0.2">
      <c r="B811" s="140" t="s">
        <v>1579</v>
      </c>
      <c r="C811" s="134" t="s">
        <v>1466</v>
      </c>
      <c r="D811" s="37" t="s">
        <v>3</v>
      </c>
      <c r="E811" s="90">
        <v>4</v>
      </c>
      <c r="F811" s="131">
        <v>1638584</v>
      </c>
      <c r="G811" s="36">
        <f t="shared" si="72"/>
        <v>6554336</v>
      </c>
      <c r="H811" s="141"/>
      <c r="I811" s="138"/>
      <c r="J811" s="139"/>
      <c r="M811" s="172">
        <v>1556655</v>
      </c>
      <c r="N811" s="171">
        <f t="shared" si="77"/>
        <v>6226620</v>
      </c>
      <c r="O811" s="240" t="str">
        <f t="shared" si="78"/>
        <v>OK</v>
      </c>
      <c r="P811" s="106"/>
      <c r="Q811" s="234" t="s">
        <v>1579</v>
      </c>
      <c r="R811" s="217" t="s">
        <v>1466</v>
      </c>
      <c r="S811" s="196" t="s">
        <v>3</v>
      </c>
      <c r="T811" s="195">
        <v>4</v>
      </c>
      <c r="V811" s="230" t="str">
        <f t="shared" si="73"/>
        <v>OK</v>
      </c>
      <c r="W811" s="230" t="str">
        <f t="shared" si="74"/>
        <v>OK</v>
      </c>
      <c r="X811" s="230" t="str">
        <f t="shared" si="75"/>
        <v>OK</v>
      </c>
    </row>
    <row r="812" spans="2:24" x14ac:dyDescent="0.2">
      <c r="B812" s="140" t="s">
        <v>1580</v>
      </c>
      <c r="C812" s="134" t="s">
        <v>1467</v>
      </c>
      <c r="D812" s="142" t="s">
        <v>7</v>
      </c>
      <c r="E812" s="90">
        <v>9.0500000000000007</v>
      </c>
      <c r="F812" s="131">
        <v>542428</v>
      </c>
      <c r="G812" s="36">
        <f t="shared" si="72"/>
        <v>4908973</v>
      </c>
      <c r="H812" s="141"/>
      <c r="I812" s="138"/>
      <c r="J812" s="139"/>
      <c r="M812" s="172">
        <v>515307</v>
      </c>
      <c r="N812" s="171">
        <f t="shared" si="77"/>
        <v>4663528</v>
      </c>
      <c r="O812" s="240" t="str">
        <f t="shared" si="78"/>
        <v>OK</v>
      </c>
      <c r="P812" s="106"/>
      <c r="Q812" s="234" t="s">
        <v>1580</v>
      </c>
      <c r="R812" s="217" t="s">
        <v>1467</v>
      </c>
      <c r="S812" s="218" t="s">
        <v>7</v>
      </c>
      <c r="T812" s="195">
        <v>9.0500000000000007</v>
      </c>
      <c r="V812" s="230" t="str">
        <f t="shared" si="73"/>
        <v>OK</v>
      </c>
      <c r="W812" s="230" t="str">
        <f t="shared" si="74"/>
        <v>OK</v>
      </c>
      <c r="X812" s="230" t="str">
        <f t="shared" si="75"/>
        <v>OK</v>
      </c>
    </row>
    <row r="813" spans="2:24" x14ac:dyDescent="0.2">
      <c r="B813" s="140" t="s">
        <v>1581</v>
      </c>
      <c r="C813" s="134" t="s">
        <v>1468</v>
      </c>
      <c r="D813" s="142" t="s">
        <v>3</v>
      </c>
      <c r="E813" s="90">
        <v>12</v>
      </c>
      <c r="F813" s="131">
        <v>270027</v>
      </c>
      <c r="G813" s="36">
        <f t="shared" si="72"/>
        <v>3240324</v>
      </c>
      <c r="H813" s="36"/>
      <c r="I813" s="138"/>
      <c r="J813" s="139"/>
      <c r="M813" s="172">
        <v>256526</v>
      </c>
      <c r="N813" s="171">
        <f t="shared" si="77"/>
        <v>3078312</v>
      </c>
      <c r="O813" s="240" t="str">
        <f t="shared" si="78"/>
        <v>OK</v>
      </c>
      <c r="P813" s="106"/>
      <c r="Q813" s="234" t="s">
        <v>1581</v>
      </c>
      <c r="R813" s="217" t="s">
        <v>1468</v>
      </c>
      <c r="S813" s="218" t="s">
        <v>3</v>
      </c>
      <c r="T813" s="195">
        <v>12</v>
      </c>
      <c r="V813" s="230" t="str">
        <f t="shared" si="73"/>
        <v>OK</v>
      </c>
      <c r="W813" s="230" t="str">
        <f t="shared" si="74"/>
        <v>OK</v>
      </c>
      <c r="X813" s="230" t="str">
        <f t="shared" si="75"/>
        <v>OK</v>
      </c>
    </row>
    <row r="814" spans="2:24" ht="25.5" x14ac:dyDescent="0.2">
      <c r="B814" s="140" t="s">
        <v>1582</v>
      </c>
      <c r="C814" s="134" t="s">
        <v>1469</v>
      </c>
      <c r="D814" s="142" t="s">
        <v>3</v>
      </c>
      <c r="E814" s="90">
        <v>1</v>
      </c>
      <c r="F814" s="131">
        <v>1005261</v>
      </c>
      <c r="G814" s="36">
        <f t="shared" si="72"/>
        <v>1005261</v>
      </c>
      <c r="H814" s="36"/>
      <c r="I814" s="138"/>
      <c r="J814" s="139"/>
      <c r="M814" s="172">
        <v>954998</v>
      </c>
      <c r="N814" s="171">
        <f t="shared" si="77"/>
        <v>954998</v>
      </c>
      <c r="O814" s="240" t="str">
        <f t="shared" si="78"/>
        <v>OK</v>
      </c>
      <c r="P814" s="106"/>
      <c r="Q814" s="234" t="s">
        <v>1582</v>
      </c>
      <c r="R814" s="217" t="s">
        <v>1469</v>
      </c>
      <c r="S814" s="218" t="s">
        <v>3</v>
      </c>
      <c r="T814" s="195">
        <v>1</v>
      </c>
      <c r="V814" s="230" t="str">
        <f t="shared" si="73"/>
        <v>OK</v>
      </c>
      <c r="W814" s="230" t="str">
        <f t="shared" si="74"/>
        <v>OK</v>
      </c>
      <c r="X814" s="230" t="str">
        <f t="shared" si="75"/>
        <v>OK</v>
      </c>
    </row>
    <row r="815" spans="2:24" ht="25.5" x14ac:dyDescent="0.2">
      <c r="B815" s="140" t="s">
        <v>1583</v>
      </c>
      <c r="C815" s="134" t="s">
        <v>1470</v>
      </c>
      <c r="D815" s="142" t="s">
        <v>3</v>
      </c>
      <c r="E815" s="90">
        <v>1</v>
      </c>
      <c r="F815" s="131">
        <v>5321970</v>
      </c>
      <c r="G815" s="36">
        <f t="shared" si="72"/>
        <v>5321970</v>
      </c>
      <c r="H815" s="36"/>
      <c r="I815" s="138"/>
      <c r="J815" s="139"/>
      <c r="M815" s="172">
        <v>5055872</v>
      </c>
      <c r="N815" s="171">
        <f t="shared" si="77"/>
        <v>5055872</v>
      </c>
      <c r="O815" s="240" t="str">
        <f t="shared" si="78"/>
        <v>OK</v>
      </c>
      <c r="P815" s="106"/>
      <c r="Q815" s="234" t="s">
        <v>1583</v>
      </c>
      <c r="R815" s="217" t="s">
        <v>1470</v>
      </c>
      <c r="S815" s="218" t="s">
        <v>3</v>
      </c>
      <c r="T815" s="195">
        <v>1</v>
      </c>
      <c r="V815" s="230" t="str">
        <f t="shared" si="73"/>
        <v>OK</v>
      </c>
      <c r="W815" s="230" t="str">
        <f t="shared" si="74"/>
        <v>OK</v>
      </c>
      <c r="X815" s="230" t="str">
        <f t="shared" si="75"/>
        <v>OK</v>
      </c>
    </row>
    <row r="816" spans="2:24" ht="25.5" x14ac:dyDescent="0.2">
      <c r="B816" s="140" t="s">
        <v>1584</v>
      </c>
      <c r="C816" s="134" t="s">
        <v>1471</v>
      </c>
      <c r="D816" s="142" t="s">
        <v>3</v>
      </c>
      <c r="E816" s="90">
        <v>1</v>
      </c>
      <c r="F816" s="131">
        <v>2779251</v>
      </c>
      <c r="G816" s="36">
        <f t="shared" si="72"/>
        <v>2779251</v>
      </c>
      <c r="H816" s="36"/>
      <c r="I816" s="138"/>
      <c r="J816" s="139"/>
      <c r="M816" s="172">
        <v>2640288</v>
      </c>
      <c r="N816" s="171">
        <f t="shared" si="77"/>
        <v>2640288</v>
      </c>
      <c r="O816" s="240" t="str">
        <f t="shared" si="78"/>
        <v>OK</v>
      </c>
      <c r="P816" s="106"/>
      <c r="Q816" s="234" t="s">
        <v>1584</v>
      </c>
      <c r="R816" s="217" t="s">
        <v>1471</v>
      </c>
      <c r="S816" s="218" t="s">
        <v>3</v>
      </c>
      <c r="T816" s="195">
        <v>1</v>
      </c>
      <c r="V816" s="230" t="str">
        <f t="shared" si="73"/>
        <v>OK</v>
      </c>
      <c r="W816" s="230" t="str">
        <f t="shared" si="74"/>
        <v>OK</v>
      </c>
      <c r="X816" s="230" t="str">
        <f t="shared" si="75"/>
        <v>OK</v>
      </c>
    </row>
    <row r="817" spans="2:24" ht="25.5" x14ac:dyDescent="0.2">
      <c r="B817" s="140" t="s">
        <v>1585</v>
      </c>
      <c r="C817" s="134" t="s">
        <v>1472</v>
      </c>
      <c r="D817" s="142" t="s">
        <v>3</v>
      </c>
      <c r="E817" s="90">
        <v>3</v>
      </c>
      <c r="F817" s="131">
        <v>1773990</v>
      </c>
      <c r="G817" s="36">
        <f t="shared" si="72"/>
        <v>5321970</v>
      </c>
      <c r="H817" s="36"/>
      <c r="I817" s="138"/>
      <c r="J817" s="139"/>
      <c r="M817" s="172">
        <v>1685291</v>
      </c>
      <c r="N817" s="171">
        <f t="shared" si="77"/>
        <v>5055873</v>
      </c>
      <c r="O817" s="240" t="str">
        <f t="shared" si="78"/>
        <v>OK</v>
      </c>
      <c r="P817" s="106"/>
      <c r="Q817" s="234" t="s">
        <v>1585</v>
      </c>
      <c r="R817" s="217" t="s">
        <v>1472</v>
      </c>
      <c r="S817" s="218" t="s">
        <v>3</v>
      </c>
      <c r="T817" s="195">
        <v>3</v>
      </c>
      <c r="V817" s="230" t="str">
        <f t="shared" si="73"/>
        <v>OK</v>
      </c>
      <c r="W817" s="230" t="str">
        <f t="shared" si="74"/>
        <v>OK</v>
      </c>
      <c r="X817" s="230" t="str">
        <f t="shared" si="75"/>
        <v>OK</v>
      </c>
    </row>
    <row r="818" spans="2:24" x14ac:dyDescent="0.2">
      <c r="B818" s="40">
        <v>20</v>
      </c>
      <c r="C818" s="41" t="s">
        <v>1473</v>
      </c>
      <c r="D818" s="67"/>
      <c r="E818" s="93"/>
      <c r="F818" s="67"/>
      <c r="G818" s="67"/>
      <c r="H818" s="68"/>
      <c r="I818" s="44">
        <f>SUM(H819:H835)</f>
        <v>452179627</v>
      </c>
      <c r="J818" s="26"/>
      <c r="K818" s="7">
        <f>+I818/$I$838</f>
        <v>1.7158716214568572E-2</v>
      </c>
      <c r="M818" s="172">
        <v>0</v>
      </c>
      <c r="N818" s="171">
        <f t="shared" si="77"/>
        <v>0</v>
      </c>
      <c r="O818" s="240" t="str">
        <f t="shared" si="78"/>
        <v>OK</v>
      </c>
      <c r="P818" s="106"/>
      <c r="Q818" s="231">
        <v>20</v>
      </c>
      <c r="R818" s="200" t="s">
        <v>1473</v>
      </c>
      <c r="S818" s="226"/>
      <c r="T818" s="207"/>
      <c r="V818" s="230" t="str">
        <f t="shared" si="73"/>
        <v>OK</v>
      </c>
      <c r="W818" s="230" t="str">
        <f t="shared" si="74"/>
        <v>OK</v>
      </c>
      <c r="X818" s="230" t="str">
        <f t="shared" si="75"/>
        <v>OK</v>
      </c>
    </row>
    <row r="819" spans="2:24" x14ac:dyDescent="0.2">
      <c r="B819" s="143" t="s">
        <v>1474</v>
      </c>
      <c r="C819" s="144" t="s">
        <v>1475</v>
      </c>
      <c r="D819" s="145"/>
      <c r="E819" s="90"/>
      <c r="F819" s="146"/>
      <c r="G819" s="36"/>
      <c r="H819" s="147">
        <f>SUM(G820:G828)</f>
        <v>287204837</v>
      </c>
      <c r="I819" s="136"/>
      <c r="J819" s="137"/>
      <c r="M819" s="172">
        <v>0</v>
      </c>
      <c r="N819" s="171">
        <f t="shared" si="77"/>
        <v>0</v>
      </c>
      <c r="O819" s="240" t="str">
        <f t="shared" si="78"/>
        <v>OK</v>
      </c>
      <c r="P819" s="106"/>
      <c r="Q819" s="235" t="s">
        <v>1474</v>
      </c>
      <c r="R819" s="227" t="s">
        <v>1475</v>
      </c>
      <c r="S819" s="228"/>
      <c r="T819" s="195"/>
      <c r="V819" s="230" t="str">
        <f t="shared" si="73"/>
        <v>OK</v>
      </c>
      <c r="W819" s="230" t="str">
        <f t="shared" si="74"/>
        <v>OK</v>
      </c>
      <c r="X819" s="230" t="str">
        <f t="shared" si="75"/>
        <v>OK</v>
      </c>
    </row>
    <row r="820" spans="2:24" ht="25.5" x14ac:dyDescent="0.2">
      <c r="B820" s="140" t="s">
        <v>1476</v>
      </c>
      <c r="C820" s="134" t="s">
        <v>1477</v>
      </c>
      <c r="D820" s="46" t="s">
        <v>7</v>
      </c>
      <c r="E820" s="90">
        <v>965.94</v>
      </c>
      <c r="F820" s="131">
        <v>78317</v>
      </c>
      <c r="G820" s="36">
        <f t="shared" si="72"/>
        <v>75649523</v>
      </c>
      <c r="H820" s="148"/>
      <c r="I820" s="138"/>
      <c r="J820" s="139"/>
      <c r="M820" s="172">
        <v>74401</v>
      </c>
      <c r="N820" s="171">
        <f t="shared" si="77"/>
        <v>71866902</v>
      </c>
      <c r="O820" s="240" t="str">
        <f t="shared" si="78"/>
        <v>OK</v>
      </c>
      <c r="P820" s="106"/>
      <c r="Q820" s="234" t="s">
        <v>1476</v>
      </c>
      <c r="R820" s="217" t="s">
        <v>1477</v>
      </c>
      <c r="S820" s="204" t="s">
        <v>7</v>
      </c>
      <c r="T820" s="195">
        <v>965.94</v>
      </c>
      <c r="V820" s="230" t="str">
        <f t="shared" si="73"/>
        <v>OK</v>
      </c>
      <c r="W820" s="230" t="str">
        <f t="shared" si="74"/>
        <v>OK</v>
      </c>
      <c r="X820" s="230" t="str">
        <f t="shared" si="75"/>
        <v>OK</v>
      </c>
    </row>
    <row r="821" spans="2:24" ht="25.5" x14ac:dyDescent="0.2">
      <c r="B821" s="140" t="s">
        <v>1478</v>
      </c>
      <c r="C821" s="134" t="s">
        <v>1479</v>
      </c>
      <c r="D821" s="46" t="s">
        <v>7</v>
      </c>
      <c r="E821" s="90">
        <v>126.46</v>
      </c>
      <c r="F821" s="131">
        <v>82172</v>
      </c>
      <c r="G821" s="36">
        <f t="shared" si="72"/>
        <v>10391471</v>
      </c>
      <c r="H821" s="148"/>
      <c r="I821" s="138"/>
      <c r="J821" s="139"/>
      <c r="M821" s="172">
        <v>78063</v>
      </c>
      <c r="N821" s="171">
        <f t="shared" si="77"/>
        <v>9871847</v>
      </c>
      <c r="O821" s="240" t="str">
        <f t="shared" si="78"/>
        <v>OK</v>
      </c>
      <c r="P821" s="106"/>
      <c r="Q821" s="234" t="s">
        <v>1478</v>
      </c>
      <c r="R821" s="217" t="s">
        <v>1479</v>
      </c>
      <c r="S821" s="204" t="s">
        <v>7</v>
      </c>
      <c r="T821" s="195">
        <v>126.46</v>
      </c>
      <c r="V821" s="230" t="str">
        <f t="shared" si="73"/>
        <v>OK</v>
      </c>
      <c r="W821" s="230" t="str">
        <f t="shared" si="74"/>
        <v>OK</v>
      </c>
      <c r="X821" s="230" t="str">
        <f t="shared" si="75"/>
        <v>OK</v>
      </c>
    </row>
    <row r="822" spans="2:24" x14ac:dyDescent="0.2">
      <c r="B822" s="140" t="s">
        <v>1480</v>
      </c>
      <c r="C822" s="134" t="s">
        <v>1481</v>
      </c>
      <c r="D822" s="46" t="s">
        <v>7</v>
      </c>
      <c r="E822" s="90">
        <v>366.15</v>
      </c>
      <c r="F822" s="131">
        <v>327706</v>
      </c>
      <c r="G822" s="36">
        <f t="shared" si="72"/>
        <v>119989552</v>
      </c>
      <c r="H822" s="148"/>
      <c r="I822" s="138"/>
      <c r="J822" s="139"/>
      <c r="M822" s="172">
        <v>311321</v>
      </c>
      <c r="N822" s="171">
        <f t="shared" si="77"/>
        <v>113990184</v>
      </c>
      <c r="O822" s="240" t="str">
        <f t="shared" si="78"/>
        <v>OK</v>
      </c>
      <c r="P822" s="106"/>
      <c r="Q822" s="234" t="s">
        <v>1480</v>
      </c>
      <c r="R822" s="217" t="s">
        <v>1481</v>
      </c>
      <c r="S822" s="204" t="s">
        <v>7</v>
      </c>
      <c r="T822" s="195">
        <v>366.15</v>
      </c>
      <c r="V822" s="230" t="str">
        <f t="shared" si="73"/>
        <v>OK</v>
      </c>
      <c r="W822" s="230" t="str">
        <f t="shared" si="74"/>
        <v>OK</v>
      </c>
      <c r="X822" s="230" t="str">
        <f t="shared" si="75"/>
        <v>OK</v>
      </c>
    </row>
    <row r="823" spans="2:24" x14ac:dyDescent="0.2">
      <c r="B823" s="140" t="s">
        <v>1482</v>
      </c>
      <c r="C823" s="134" t="s">
        <v>1483</v>
      </c>
      <c r="D823" s="46" t="s">
        <v>8</v>
      </c>
      <c r="E823" s="90">
        <v>444.28</v>
      </c>
      <c r="F823" s="131">
        <v>64038</v>
      </c>
      <c r="G823" s="36">
        <f t="shared" si="72"/>
        <v>28450803</v>
      </c>
      <c r="H823" s="148"/>
      <c r="I823" s="138"/>
      <c r="J823" s="139"/>
      <c r="M823" s="172">
        <v>60836</v>
      </c>
      <c r="N823" s="171">
        <f t="shared" si="77"/>
        <v>27028218</v>
      </c>
      <c r="O823" s="240" t="str">
        <f t="shared" si="78"/>
        <v>OK</v>
      </c>
      <c r="P823" s="106"/>
      <c r="Q823" s="234" t="s">
        <v>1482</v>
      </c>
      <c r="R823" s="217" t="s">
        <v>1483</v>
      </c>
      <c r="S823" s="204" t="s">
        <v>8</v>
      </c>
      <c r="T823" s="195">
        <v>444.28</v>
      </c>
      <c r="V823" s="230" t="str">
        <f t="shared" si="73"/>
        <v>OK</v>
      </c>
      <c r="W823" s="230" t="str">
        <f t="shared" si="74"/>
        <v>OK</v>
      </c>
      <c r="X823" s="230" t="str">
        <f t="shared" si="75"/>
        <v>OK</v>
      </c>
    </row>
    <row r="824" spans="2:24" ht="25.5" x14ac:dyDescent="0.2">
      <c r="B824" s="140" t="s">
        <v>1484</v>
      </c>
      <c r="C824" s="134" t="s">
        <v>1485</v>
      </c>
      <c r="D824" s="37" t="s">
        <v>3</v>
      </c>
      <c r="E824" s="90">
        <v>4</v>
      </c>
      <c r="F824" s="131">
        <v>1373247</v>
      </c>
      <c r="G824" s="36">
        <f t="shared" si="72"/>
        <v>5492988</v>
      </c>
      <c r="H824" s="148"/>
      <c r="I824" s="138"/>
      <c r="J824" s="139"/>
      <c r="M824" s="172">
        <v>1304585</v>
      </c>
      <c r="N824" s="171">
        <f t="shared" si="77"/>
        <v>5218340</v>
      </c>
      <c r="O824" s="240" t="str">
        <f t="shared" si="78"/>
        <v>OK</v>
      </c>
      <c r="P824" s="106"/>
      <c r="Q824" s="234" t="s">
        <v>1484</v>
      </c>
      <c r="R824" s="217" t="s">
        <v>1485</v>
      </c>
      <c r="S824" s="196" t="s">
        <v>3</v>
      </c>
      <c r="T824" s="195">
        <v>4</v>
      </c>
      <c r="V824" s="230" t="str">
        <f t="shared" si="73"/>
        <v>OK</v>
      </c>
      <c r="W824" s="230" t="str">
        <f t="shared" si="74"/>
        <v>OK</v>
      </c>
      <c r="X824" s="230" t="str">
        <f t="shared" si="75"/>
        <v>OK</v>
      </c>
    </row>
    <row r="825" spans="2:24" x14ac:dyDescent="0.2">
      <c r="B825" s="140" t="s">
        <v>1486</v>
      </c>
      <c r="C825" s="134" t="s">
        <v>1487</v>
      </c>
      <c r="D825" s="37" t="s">
        <v>3</v>
      </c>
      <c r="E825" s="90">
        <v>6</v>
      </c>
      <c r="F825" s="131">
        <v>85518</v>
      </c>
      <c r="G825" s="36">
        <f t="shared" si="72"/>
        <v>513108</v>
      </c>
      <c r="H825" s="148"/>
      <c r="I825" s="138"/>
      <c r="J825" s="139"/>
      <c r="M825" s="172">
        <v>81242</v>
      </c>
      <c r="N825" s="171">
        <f t="shared" si="77"/>
        <v>487452</v>
      </c>
      <c r="O825" s="240" t="str">
        <f t="shared" si="78"/>
        <v>OK</v>
      </c>
      <c r="P825" s="106"/>
      <c r="Q825" s="234" t="s">
        <v>1486</v>
      </c>
      <c r="R825" s="217" t="s">
        <v>1487</v>
      </c>
      <c r="S825" s="196" t="s">
        <v>3</v>
      </c>
      <c r="T825" s="195">
        <v>6</v>
      </c>
      <c r="V825" s="230" t="str">
        <f t="shared" si="73"/>
        <v>OK</v>
      </c>
      <c r="W825" s="230" t="str">
        <f t="shared" si="74"/>
        <v>OK</v>
      </c>
      <c r="X825" s="230" t="str">
        <f t="shared" si="75"/>
        <v>OK</v>
      </c>
    </row>
    <row r="826" spans="2:24" ht="25.5" x14ac:dyDescent="0.2">
      <c r="B826" s="140" t="s">
        <v>1488</v>
      </c>
      <c r="C826" s="134" t="s">
        <v>1489</v>
      </c>
      <c r="D826" s="46" t="s">
        <v>8</v>
      </c>
      <c r="E826" s="90">
        <v>101.85</v>
      </c>
      <c r="F826" s="131">
        <v>39570</v>
      </c>
      <c r="G826" s="36">
        <f t="shared" si="72"/>
        <v>4030205</v>
      </c>
      <c r="H826" s="148"/>
      <c r="I826" s="138"/>
      <c r="J826" s="139"/>
      <c r="M826" s="172">
        <v>37592</v>
      </c>
      <c r="N826" s="171">
        <f t="shared" si="77"/>
        <v>3828745</v>
      </c>
      <c r="O826" s="240" t="str">
        <f t="shared" si="78"/>
        <v>OK</v>
      </c>
      <c r="P826" s="106"/>
      <c r="Q826" s="234" t="s">
        <v>1488</v>
      </c>
      <c r="R826" s="217" t="s">
        <v>1489</v>
      </c>
      <c r="S826" s="204" t="s">
        <v>8</v>
      </c>
      <c r="T826" s="195">
        <v>101.85</v>
      </c>
      <c r="V826" s="230" t="str">
        <f t="shared" si="73"/>
        <v>OK</v>
      </c>
      <c r="W826" s="230" t="str">
        <f t="shared" si="74"/>
        <v>OK</v>
      </c>
      <c r="X826" s="230" t="str">
        <f t="shared" si="75"/>
        <v>OK</v>
      </c>
    </row>
    <row r="827" spans="2:24" ht="25.5" x14ac:dyDescent="0.2">
      <c r="B827" s="140" t="s">
        <v>1490</v>
      </c>
      <c r="C827" s="134" t="s">
        <v>1491</v>
      </c>
      <c r="D827" s="46" t="s">
        <v>8</v>
      </c>
      <c r="E827" s="90">
        <v>12.6</v>
      </c>
      <c r="F827" s="131">
        <v>39570</v>
      </c>
      <c r="G827" s="36">
        <f t="shared" si="72"/>
        <v>498582</v>
      </c>
      <c r="H827" s="148"/>
      <c r="I827" s="138"/>
      <c r="J827" s="139"/>
      <c r="M827" s="172">
        <v>37592</v>
      </c>
      <c r="N827" s="171">
        <f t="shared" si="77"/>
        <v>473659</v>
      </c>
      <c r="O827" s="240" t="str">
        <f t="shared" si="78"/>
        <v>OK</v>
      </c>
      <c r="P827" s="106"/>
      <c r="Q827" s="234" t="s">
        <v>1490</v>
      </c>
      <c r="R827" s="217" t="s">
        <v>1491</v>
      </c>
      <c r="S827" s="204" t="s">
        <v>8</v>
      </c>
      <c r="T827" s="195">
        <v>12.6</v>
      </c>
      <c r="V827" s="230" t="str">
        <f t="shared" si="73"/>
        <v>OK</v>
      </c>
      <c r="W827" s="230" t="str">
        <f t="shared" si="74"/>
        <v>OK</v>
      </c>
      <c r="X827" s="230" t="str">
        <f t="shared" si="75"/>
        <v>OK</v>
      </c>
    </row>
    <row r="828" spans="2:24" ht="25.5" x14ac:dyDescent="0.2">
      <c r="B828" s="140" t="s">
        <v>1492</v>
      </c>
      <c r="C828" s="134" t="s">
        <v>1493</v>
      </c>
      <c r="D828" s="46" t="s">
        <v>26</v>
      </c>
      <c r="E828" s="90">
        <v>1054.03</v>
      </c>
      <c r="F828" s="131">
        <v>40026</v>
      </c>
      <c r="G828" s="36">
        <f t="shared" si="72"/>
        <v>42188605</v>
      </c>
      <c r="H828" s="148"/>
      <c r="I828" s="138"/>
      <c r="J828" s="139"/>
      <c r="M828" s="172">
        <v>38025</v>
      </c>
      <c r="N828" s="171">
        <f t="shared" si="77"/>
        <v>40079491</v>
      </c>
      <c r="O828" s="240" t="str">
        <f t="shared" si="78"/>
        <v>OK</v>
      </c>
      <c r="P828" s="106"/>
      <c r="Q828" s="234" t="s">
        <v>1492</v>
      </c>
      <c r="R828" s="217" t="s">
        <v>1493</v>
      </c>
      <c r="S828" s="204" t="s">
        <v>26</v>
      </c>
      <c r="T828" s="195">
        <v>1054.03</v>
      </c>
      <c r="V828" s="230" t="str">
        <f t="shared" si="73"/>
        <v>OK</v>
      </c>
      <c r="W828" s="230" t="str">
        <f t="shared" si="74"/>
        <v>OK</v>
      </c>
      <c r="X828" s="230" t="str">
        <f t="shared" si="75"/>
        <v>OK</v>
      </c>
    </row>
    <row r="829" spans="2:24" x14ac:dyDescent="0.2">
      <c r="B829" s="143" t="s">
        <v>1494</v>
      </c>
      <c r="C829" s="144" t="s">
        <v>1495</v>
      </c>
      <c r="D829" s="135"/>
      <c r="E829" s="90"/>
      <c r="F829" s="149"/>
      <c r="G829" s="36"/>
      <c r="H829" s="147">
        <f>SUM(G830:G834)</f>
        <v>162787858</v>
      </c>
      <c r="I829" s="136"/>
      <c r="J829" s="137"/>
      <c r="M829" s="172">
        <v>0</v>
      </c>
      <c r="N829" s="171">
        <f t="shared" si="77"/>
        <v>0</v>
      </c>
      <c r="O829" s="240" t="str">
        <f t="shared" si="78"/>
        <v>OK</v>
      </c>
      <c r="P829" s="106"/>
      <c r="Q829" s="235" t="s">
        <v>1494</v>
      </c>
      <c r="R829" s="227" t="s">
        <v>1495</v>
      </c>
      <c r="S829" s="218"/>
      <c r="T829" s="195"/>
      <c r="V829" s="230" t="str">
        <f t="shared" si="73"/>
        <v>OK</v>
      </c>
      <c r="W829" s="230" t="str">
        <f t="shared" si="74"/>
        <v>OK</v>
      </c>
      <c r="X829" s="230" t="str">
        <f t="shared" si="75"/>
        <v>OK</v>
      </c>
    </row>
    <row r="830" spans="2:24" ht="25.5" x14ac:dyDescent="0.2">
      <c r="B830" s="140" t="s">
        <v>1496</v>
      </c>
      <c r="C830" s="134" t="s">
        <v>1497</v>
      </c>
      <c r="D830" s="37" t="s">
        <v>3</v>
      </c>
      <c r="E830" s="90">
        <v>2</v>
      </c>
      <c r="F830" s="131">
        <v>4039957</v>
      </c>
      <c r="G830" s="36">
        <f t="shared" si="72"/>
        <v>8079914</v>
      </c>
      <c r="H830" s="141"/>
      <c r="I830" s="138"/>
      <c r="J830" s="139"/>
      <c r="M830" s="172">
        <v>3837959</v>
      </c>
      <c r="N830" s="171">
        <f t="shared" si="77"/>
        <v>7675918</v>
      </c>
      <c r="O830" s="240" t="str">
        <f t="shared" si="78"/>
        <v>OK</v>
      </c>
      <c r="P830" s="106"/>
      <c r="Q830" s="234" t="s">
        <v>1496</v>
      </c>
      <c r="R830" s="217" t="s">
        <v>1497</v>
      </c>
      <c r="S830" s="196" t="s">
        <v>3</v>
      </c>
      <c r="T830" s="195">
        <v>2</v>
      </c>
      <c r="V830" s="230" t="str">
        <f t="shared" si="73"/>
        <v>OK</v>
      </c>
      <c r="W830" s="230" t="str">
        <f t="shared" si="74"/>
        <v>OK</v>
      </c>
      <c r="X830" s="230" t="str">
        <f t="shared" si="75"/>
        <v>OK</v>
      </c>
    </row>
    <row r="831" spans="2:24" x14ac:dyDescent="0.2">
      <c r="B831" s="140" t="s">
        <v>1498</v>
      </c>
      <c r="C831" s="134" t="s">
        <v>1499</v>
      </c>
      <c r="D831" s="37" t="s">
        <v>3</v>
      </c>
      <c r="E831" s="90">
        <v>10</v>
      </c>
      <c r="F831" s="131">
        <v>528588</v>
      </c>
      <c r="G831" s="36">
        <f t="shared" si="72"/>
        <v>5285880</v>
      </c>
      <c r="H831" s="141"/>
      <c r="I831" s="138"/>
      <c r="J831" s="139"/>
      <c r="M831" s="172">
        <v>502159</v>
      </c>
      <c r="N831" s="171">
        <f t="shared" si="77"/>
        <v>5021590</v>
      </c>
      <c r="O831" s="240" t="str">
        <f t="shared" si="78"/>
        <v>OK</v>
      </c>
      <c r="P831" s="106"/>
      <c r="Q831" s="234" t="s">
        <v>1498</v>
      </c>
      <c r="R831" s="217" t="s">
        <v>1499</v>
      </c>
      <c r="S831" s="196" t="s">
        <v>3</v>
      </c>
      <c r="T831" s="195">
        <v>10</v>
      </c>
      <c r="V831" s="230" t="str">
        <f t="shared" si="73"/>
        <v>OK</v>
      </c>
      <c r="W831" s="230" t="str">
        <f t="shared" si="74"/>
        <v>OK</v>
      </c>
      <c r="X831" s="230" t="str">
        <f t="shared" si="75"/>
        <v>OK</v>
      </c>
    </row>
    <row r="832" spans="2:24" ht="25.5" x14ac:dyDescent="0.2">
      <c r="B832" s="140" t="s">
        <v>1500</v>
      </c>
      <c r="C832" s="134" t="s">
        <v>1501</v>
      </c>
      <c r="D832" s="46" t="s">
        <v>8</v>
      </c>
      <c r="E832" s="90">
        <v>287.10000000000002</v>
      </c>
      <c r="F832" s="131">
        <v>200373</v>
      </c>
      <c r="G832" s="36">
        <f t="shared" si="72"/>
        <v>57527088</v>
      </c>
      <c r="H832" s="141"/>
      <c r="I832" s="138"/>
      <c r="J832" s="139"/>
      <c r="M832" s="172">
        <v>190354</v>
      </c>
      <c r="N832" s="171">
        <f t="shared" si="77"/>
        <v>54650633</v>
      </c>
      <c r="O832" s="240" t="str">
        <f t="shared" si="78"/>
        <v>OK</v>
      </c>
      <c r="P832" s="106"/>
      <c r="Q832" s="234" t="s">
        <v>1500</v>
      </c>
      <c r="R832" s="217" t="s">
        <v>1501</v>
      </c>
      <c r="S832" s="204" t="s">
        <v>8</v>
      </c>
      <c r="T832" s="195">
        <v>287.10000000000002</v>
      </c>
      <c r="V832" s="230" t="str">
        <f t="shared" si="73"/>
        <v>OK</v>
      </c>
      <c r="W832" s="230" t="str">
        <f t="shared" si="74"/>
        <v>OK</v>
      </c>
      <c r="X832" s="230" t="str">
        <f t="shared" si="75"/>
        <v>OK</v>
      </c>
    </row>
    <row r="833" spans="2:24" x14ac:dyDescent="0.2">
      <c r="B833" s="140" t="s">
        <v>1502</v>
      </c>
      <c r="C833" s="134" t="s">
        <v>1503</v>
      </c>
      <c r="D833" s="37" t="s">
        <v>3</v>
      </c>
      <c r="E833" s="90">
        <v>2</v>
      </c>
      <c r="F833" s="131">
        <v>618028</v>
      </c>
      <c r="G833" s="36">
        <f t="shared" si="72"/>
        <v>1236056</v>
      </c>
      <c r="H833" s="141"/>
      <c r="I833" s="138"/>
      <c r="J833" s="139"/>
      <c r="M833" s="172">
        <v>587127</v>
      </c>
      <c r="N833" s="171">
        <f t="shared" si="77"/>
        <v>1174254</v>
      </c>
      <c r="O833" s="240" t="str">
        <f t="shared" si="78"/>
        <v>OK</v>
      </c>
      <c r="P833" s="106"/>
      <c r="Q833" s="234" t="s">
        <v>1502</v>
      </c>
      <c r="R833" s="217" t="s">
        <v>1503</v>
      </c>
      <c r="S833" s="196" t="s">
        <v>3</v>
      </c>
      <c r="T833" s="195">
        <v>2</v>
      </c>
      <c r="V833" s="230" t="str">
        <f t="shared" si="73"/>
        <v>OK</v>
      </c>
      <c r="W833" s="230" t="str">
        <f t="shared" si="74"/>
        <v>OK</v>
      </c>
      <c r="X833" s="230" t="str">
        <f t="shared" si="75"/>
        <v>OK</v>
      </c>
    </row>
    <row r="834" spans="2:24" ht="25.5" x14ac:dyDescent="0.2">
      <c r="B834" s="140" t="s">
        <v>1504</v>
      </c>
      <c r="C834" s="134" t="s">
        <v>1505</v>
      </c>
      <c r="D834" s="46" t="s">
        <v>8</v>
      </c>
      <c r="E834" s="90">
        <v>220</v>
      </c>
      <c r="F834" s="131">
        <v>412086</v>
      </c>
      <c r="G834" s="36">
        <f t="shared" si="72"/>
        <v>90658920</v>
      </c>
      <c r="H834" s="150"/>
      <c r="I834" s="136"/>
      <c r="J834" s="137"/>
      <c r="M834" s="172">
        <v>391482</v>
      </c>
      <c r="N834" s="171">
        <f t="shared" si="77"/>
        <v>86126040</v>
      </c>
      <c r="O834" s="240" t="str">
        <f t="shared" si="78"/>
        <v>OK</v>
      </c>
      <c r="P834" s="106"/>
      <c r="Q834" s="234" t="s">
        <v>1504</v>
      </c>
      <c r="R834" s="217" t="s">
        <v>1505</v>
      </c>
      <c r="S834" s="204" t="s">
        <v>8</v>
      </c>
      <c r="T834" s="195">
        <v>220</v>
      </c>
      <c r="V834" s="230" t="str">
        <f t="shared" si="73"/>
        <v>OK</v>
      </c>
      <c r="W834" s="230" t="str">
        <f t="shared" si="74"/>
        <v>OK</v>
      </c>
      <c r="X834" s="230" t="str">
        <f t="shared" si="75"/>
        <v>OK</v>
      </c>
    </row>
    <row r="835" spans="2:24" x14ac:dyDescent="0.2">
      <c r="B835" s="27" t="s">
        <v>1494</v>
      </c>
      <c r="C835" s="60" t="s">
        <v>1534</v>
      </c>
      <c r="D835" s="69"/>
      <c r="E835" s="90"/>
      <c r="F835" s="69"/>
      <c r="G835" s="36"/>
      <c r="H835" s="70">
        <f>SUM(G836:G836)</f>
        <v>2186932</v>
      </c>
      <c r="I835" s="52"/>
      <c r="J835" s="26"/>
      <c r="K835" s="133"/>
      <c r="M835" s="172">
        <v>0</v>
      </c>
      <c r="N835" s="171">
        <f t="shared" si="77"/>
        <v>0</v>
      </c>
      <c r="O835" s="240" t="str">
        <f t="shared" si="78"/>
        <v>OK</v>
      </c>
      <c r="P835" s="106"/>
      <c r="Q835" s="220" t="s">
        <v>1494</v>
      </c>
      <c r="R835" s="221" t="s">
        <v>1534</v>
      </c>
      <c r="S835" s="229"/>
      <c r="T835" s="195"/>
      <c r="V835" s="230" t="str">
        <f t="shared" si="73"/>
        <v>OK</v>
      </c>
      <c r="W835" s="230" t="str">
        <f t="shared" si="74"/>
        <v>OK</v>
      </c>
      <c r="X835" s="230" t="str">
        <f t="shared" si="75"/>
        <v>OK</v>
      </c>
    </row>
    <row r="836" spans="2:24" ht="26.25" thickBot="1" x14ac:dyDescent="0.25">
      <c r="B836" s="151" t="s">
        <v>1496</v>
      </c>
      <c r="C836" s="152" t="s">
        <v>1506</v>
      </c>
      <c r="D836" s="153" t="s">
        <v>3</v>
      </c>
      <c r="E836" s="97">
        <v>11</v>
      </c>
      <c r="F836" s="154">
        <v>198812</v>
      </c>
      <c r="G836" s="71">
        <f t="shared" si="72"/>
        <v>2186932</v>
      </c>
      <c r="H836" s="155"/>
      <c r="I836" s="156"/>
      <c r="J836" s="157"/>
      <c r="M836" s="172">
        <v>188871</v>
      </c>
      <c r="N836" s="171">
        <f t="shared" si="77"/>
        <v>2077581</v>
      </c>
      <c r="O836" s="240" t="str">
        <f t="shared" si="78"/>
        <v>OK</v>
      </c>
      <c r="P836" s="106"/>
      <c r="Q836" s="234" t="s">
        <v>1496</v>
      </c>
      <c r="R836" s="217" t="s">
        <v>1506</v>
      </c>
      <c r="S836" s="204" t="s">
        <v>3</v>
      </c>
      <c r="T836" s="195">
        <v>11</v>
      </c>
      <c r="V836" s="230" t="str">
        <f t="shared" si="73"/>
        <v>OK</v>
      </c>
      <c r="W836" s="230" t="str">
        <f t="shared" si="74"/>
        <v>OK</v>
      </c>
      <c r="X836" s="230" t="str">
        <f t="shared" si="75"/>
        <v>OK</v>
      </c>
    </row>
    <row r="837" spans="2:24" ht="13.5" thickBot="1" x14ac:dyDescent="0.25">
      <c r="B837" s="17"/>
      <c r="C837" s="18"/>
      <c r="D837" s="19"/>
      <c r="E837" s="87"/>
      <c r="F837" s="20"/>
      <c r="G837" s="20"/>
      <c r="H837" s="20"/>
      <c r="I837" s="15"/>
      <c r="J837" s="15"/>
      <c r="K837" s="106"/>
      <c r="M837" s="173"/>
      <c r="N837" s="173"/>
      <c r="O837" s="173"/>
      <c r="P837" s="110"/>
      <c r="Q837" s="112"/>
      <c r="R837" s="110"/>
    </row>
    <row r="838" spans="2:24" ht="20.100000000000001" customHeight="1" thickBot="1" x14ac:dyDescent="0.25">
      <c r="B838" s="72"/>
      <c r="C838" s="73"/>
      <c r="D838" s="72"/>
      <c r="E838" s="287" t="s">
        <v>1625</v>
      </c>
      <c r="F838" s="288"/>
      <c r="G838" s="288"/>
      <c r="H838" s="288"/>
      <c r="I838" s="76">
        <f>SUM(I13:I836)</f>
        <v>26352765635</v>
      </c>
      <c r="J838" s="20"/>
      <c r="K838" s="7">
        <f>SUM(K13:K836)</f>
        <v>1.0000000000000002</v>
      </c>
      <c r="M838" s="174"/>
      <c r="N838" s="175">
        <f>SUM(N12:N837)</f>
        <v>25034827805</v>
      </c>
      <c r="O838" s="240" t="str">
        <f>IF(AND(N838&gt;=I838*0.9,N838&lt;=I838),"OK","ERROR Vr")</f>
        <v>OK</v>
      </c>
      <c r="P838" s="106"/>
      <c r="Q838" s="106"/>
      <c r="R838" s="106"/>
    </row>
    <row r="839" spans="2:24" ht="20.100000000000001" customHeight="1" x14ac:dyDescent="0.2">
      <c r="B839" s="72"/>
      <c r="C839" s="73"/>
      <c r="D839" s="72"/>
      <c r="E839" s="289" t="s">
        <v>1626</v>
      </c>
      <c r="F839" s="290"/>
      <c r="G839" s="290"/>
      <c r="H839" s="81">
        <v>0.23799999999999999</v>
      </c>
      <c r="I839" s="77">
        <f>ROUND($I$838*H839,0)</f>
        <v>6271958221</v>
      </c>
      <c r="J839" s="20"/>
      <c r="K839" s="106"/>
      <c r="M839" s="176">
        <v>0.24759999999999999</v>
      </c>
      <c r="N839" s="177">
        <f>ROUND(N838*M839,0)</f>
        <v>6198623365</v>
      </c>
      <c r="O839" s="178"/>
      <c r="P839" s="106"/>
      <c r="Q839" s="106"/>
      <c r="R839" s="106"/>
    </row>
    <row r="840" spans="2:24" ht="20.100000000000001" customHeight="1" x14ac:dyDescent="0.2">
      <c r="B840" s="72"/>
      <c r="C840" s="73"/>
      <c r="D840" s="72"/>
      <c r="E840" s="291" t="s">
        <v>1508</v>
      </c>
      <c r="F840" s="292"/>
      <c r="G840" s="292"/>
      <c r="H840" s="82">
        <v>1.4999999999999999E-2</v>
      </c>
      <c r="I840" s="78">
        <f>ROUND($I$838*H840,0)</f>
        <v>395291485</v>
      </c>
      <c r="J840" s="20"/>
      <c r="K840" s="106"/>
      <c r="M840" s="176">
        <v>1.4999999999999999E-2</v>
      </c>
      <c r="N840" s="177">
        <f>ROUND(N838*M840,0)</f>
        <v>375522417</v>
      </c>
      <c r="O840" s="178"/>
      <c r="P840" s="106"/>
      <c r="Q840" s="106"/>
      <c r="R840" s="106"/>
    </row>
    <row r="841" spans="2:24" ht="20.100000000000001" customHeight="1" x14ac:dyDescent="0.2">
      <c r="B841" s="72"/>
      <c r="C841" s="73"/>
      <c r="D841" s="72"/>
      <c r="E841" s="293" t="s">
        <v>1507</v>
      </c>
      <c r="F841" s="294"/>
      <c r="G841" s="294"/>
      <c r="H841" s="83">
        <v>0.05</v>
      </c>
      <c r="I841" s="78">
        <f>ROUND($I$838*H841,0)</f>
        <v>1317638282</v>
      </c>
      <c r="J841" s="20"/>
      <c r="K841" s="106"/>
      <c r="M841" s="176">
        <v>0.05</v>
      </c>
      <c r="N841" s="177">
        <f>ROUND(N838*M841,0)</f>
        <v>1251741390</v>
      </c>
      <c r="O841" s="178"/>
      <c r="P841" s="106"/>
      <c r="Q841" s="106"/>
      <c r="R841" s="106"/>
    </row>
    <row r="842" spans="2:24" ht="20.100000000000001" customHeight="1" thickBot="1" x14ac:dyDescent="0.25">
      <c r="B842" s="72"/>
      <c r="C842" s="73"/>
      <c r="D842" s="72"/>
      <c r="E842" s="295" t="s">
        <v>1627</v>
      </c>
      <c r="F842" s="296"/>
      <c r="G842" s="296"/>
      <c r="H842" s="84">
        <f>SUM(H839:H841)</f>
        <v>0.30299999999999999</v>
      </c>
      <c r="I842" s="79">
        <f>SUM(I839:I841)</f>
        <v>7984887988</v>
      </c>
      <c r="J842" s="20"/>
      <c r="K842" s="106"/>
      <c r="M842" s="176">
        <f>SUM(M839:M841)</f>
        <v>0.31259999999999999</v>
      </c>
      <c r="N842" s="175">
        <f>SUM(N839:N841)</f>
        <v>7825887172</v>
      </c>
      <c r="O842" s="240" t="str">
        <f>IF(AND(N842&gt;=I842*0.9,N842&lt;=I842),"OK","ERROR Vr")</f>
        <v>OK</v>
      </c>
      <c r="P842" s="106"/>
      <c r="Q842" s="106"/>
      <c r="R842" s="106"/>
    </row>
    <row r="843" spans="2:24" ht="20.100000000000001" customHeight="1" thickBot="1" x14ac:dyDescent="0.25">
      <c r="B843" s="17"/>
      <c r="C843" s="18"/>
      <c r="D843" s="19"/>
      <c r="E843" s="284" t="s">
        <v>1628</v>
      </c>
      <c r="F843" s="285"/>
      <c r="G843" s="285"/>
      <c r="H843" s="286"/>
      <c r="I843" s="80">
        <f>I838+I842</f>
        <v>34337653623</v>
      </c>
      <c r="J843" s="15"/>
      <c r="K843" s="106"/>
      <c r="M843" s="179"/>
      <c r="N843" s="177">
        <f>+N838+N842</f>
        <v>32860714977</v>
      </c>
      <c r="O843" s="241"/>
      <c r="P843" s="106"/>
      <c r="Q843" s="106"/>
      <c r="R843" s="106"/>
    </row>
    <row r="844" spans="2:24" ht="20.100000000000001" customHeight="1" x14ac:dyDescent="0.2">
      <c r="B844" s="72"/>
      <c r="C844" s="73"/>
      <c r="D844" s="72"/>
      <c r="E844" s="98"/>
      <c r="F844" s="72"/>
      <c r="G844" s="72"/>
      <c r="H844" s="72"/>
      <c r="I844" s="20"/>
      <c r="J844" s="20"/>
      <c r="K844" s="106"/>
      <c r="M844" s="259" t="s">
        <v>1650</v>
      </c>
      <c r="N844" s="260"/>
      <c r="O844" s="180">
        <f>+COUNTIF(O14:O843,"ERROR Vr")</f>
        <v>0</v>
      </c>
      <c r="P844" s="106"/>
      <c r="Q844" s="106"/>
      <c r="R844" s="106"/>
      <c r="S844" s="255" t="s">
        <v>1649</v>
      </c>
      <c r="T844" s="255"/>
      <c r="U844" s="255"/>
      <c r="V844" s="180">
        <f>+COUNTIF(V13:V836,"ERROR")</f>
        <v>0</v>
      </c>
      <c r="W844" s="180">
        <f>+COUNTIF(W13:W836,"ERROR")</f>
        <v>0</v>
      </c>
      <c r="X844" s="180">
        <f>+COUNTIF(X13:X836,"ERROR")</f>
        <v>0</v>
      </c>
    </row>
    <row r="845" spans="2:24" ht="12.75" x14ac:dyDescent="0.2">
      <c r="B845" s="17"/>
      <c r="C845" s="18"/>
      <c r="D845" s="19"/>
      <c r="E845" s="87"/>
      <c r="F845" s="20"/>
      <c r="G845" s="20"/>
      <c r="H845" s="20"/>
      <c r="I845" s="15"/>
      <c r="J845" s="15"/>
      <c r="K845" s="106"/>
      <c r="M845" s="173"/>
      <c r="N845" s="173"/>
      <c r="O845" s="173"/>
      <c r="P845" s="106"/>
      <c r="Q845" s="106"/>
      <c r="R845" s="106"/>
    </row>
    <row r="846" spans="2:24" ht="20.100000000000001" customHeight="1" x14ac:dyDescent="0.2">
      <c r="B846" s="17"/>
      <c r="C846" s="18"/>
      <c r="D846" s="19"/>
      <c r="E846" s="87"/>
      <c r="F846" s="8" t="s">
        <v>1509</v>
      </c>
      <c r="G846" s="74">
        <f>SUM(G13:G836)</f>
        <v>26352765635</v>
      </c>
      <c r="H846" s="74">
        <f t="shared" ref="H846:I846" si="79">SUM(H13:H836)</f>
        <v>26352765635</v>
      </c>
      <c r="I846" s="74">
        <f t="shared" si="79"/>
        <v>26352765635</v>
      </c>
      <c r="J846" s="15"/>
      <c r="K846" s="106"/>
      <c r="M846" s="261" t="s">
        <v>1642</v>
      </c>
      <c r="N846" s="262"/>
      <c r="O846" s="263"/>
      <c r="P846" s="106"/>
      <c r="Q846" s="106"/>
      <c r="R846" s="106"/>
    </row>
    <row r="847" spans="2:24" ht="12.75" x14ac:dyDescent="0.2">
      <c r="B847" s="17"/>
      <c r="C847" s="18"/>
      <c r="D847" s="19"/>
      <c r="E847" s="87"/>
      <c r="F847" s="20"/>
      <c r="G847" s="20"/>
      <c r="H847" s="20"/>
      <c r="I847" s="20"/>
      <c r="J847" s="20"/>
      <c r="K847" s="106"/>
      <c r="M847" s="242"/>
      <c r="N847" s="243">
        <v>25034827805</v>
      </c>
      <c r="O847" s="244"/>
      <c r="P847" s="106"/>
      <c r="Q847" s="106"/>
      <c r="R847" s="106"/>
    </row>
    <row r="848" spans="2:24" ht="12.75" x14ac:dyDescent="0.2">
      <c r="B848" s="106"/>
      <c r="C848" s="158"/>
      <c r="D848" s="106"/>
      <c r="E848" s="159"/>
      <c r="F848" s="20"/>
      <c r="G848" s="106"/>
      <c r="H848" s="106"/>
      <c r="I848" s="106"/>
      <c r="K848" s="106"/>
      <c r="M848" s="181">
        <f>+M839</f>
        <v>0.24759999999999999</v>
      </c>
      <c r="N848" s="245">
        <v>6198623365</v>
      </c>
      <c r="O848" s="244"/>
      <c r="P848" s="106"/>
      <c r="Q848" s="106"/>
      <c r="R848" s="106"/>
    </row>
    <row r="849" spans="2:18" ht="12.75" customHeight="1" x14ac:dyDescent="0.2">
      <c r="B849" s="106"/>
      <c r="C849" s="158"/>
      <c r="D849" s="106"/>
      <c r="E849" s="159"/>
      <c r="F849" s="20"/>
      <c r="G849" s="106"/>
      <c r="H849" s="106"/>
      <c r="I849" s="161"/>
      <c r="J849" s="162"/>
      <c r="K849" s="106"/>
      <c r="M849" s="181">
        <f>+M840</f>
        <v>1.4999999999999999E-2</v>
      </c>
      <c r="N849" s="245">
        <v>375522417</v>
      </c>
      <c r="O849" s="244"/>
      <c r="P849" s="106"/>
      <c r="Q849" s="106"/>
      <c r="R849" s="106"/>
    </row>
    <row r="850" spans="2:18" ht="12.75" customHeight="1" x14ac:dyDescent="0.2">
      <c r="B850" s="106"/>
      <c r="C850" s="158"/>
      <c r="D850" s="106"/>
      <c r="E850" s="159"/>
      <c r="F850" s="20"/>
      <c r="G850" s="106"/>
      <c r="H850" s="111"/>
      <c r="I850" s="161"/>
      <c r="J850" s="162"/>
      <c r="K850" s="106"/>
      <c r="M850" s="181">
        <f>+M841</f>
        <v>0.05</v>
      </c>
      <c r="N850" s="245">
        <v>1251741390</v>
      </c>
      <c r="O850" s="244"/>
      <c r="P850" s="106"/>
      <c r="Q850" s="106"/>
      <c r="R850" s="106"/>
    </row>
    <row r="851" spans="2:18" ht="12.75" x14ac:dyDescent="0.2">
      <c r="M851" s="246">
        <f>SUM(M848:M850)</f>
        <v>0.31259999999999999</v>
      </c>
      <c r="N851" s="243">
        <v>7825887172</v>
      </c>
      <c r="O851" s="244"/>
      <c r="P851" s="106"/>
      <c r="Q851" s="106"/>
      <c r="R851" s="106"/>
    </row>
    <row r="852" spans="2:18" ht="12.75" x14ac:dyDescent="0.2">
      <c r="H852" s="165"/>
      <c r="M852" s="242"/>
      <c r="N852" s="243">
        <f>+N847+N851</f>
        <v>32860714977</v>
      </c>
      <c r="O852" s="244"/>
      <c r="P852" s="106"/>
      <c r="Q852" s="106"/>
      <c r="R852" s="106"/>
    </row>
    <row r="853" spans="2:18" ht="12.75" x14ac:dyDescent="0.2">
      <c r="M853" s="242"/>
      <c r="N853" s="247"/>
      <c r="O853" s="242"/>
    </row>
    <row r="854" spans="2:18" ht="12.75" x14ac:dyDescent="0.2">
      <c r="I854" s="166"/>
      <c r="M854" s="248" t="s">
        <v>1643</v>
      </c>
      <c r="N854" s="249">
        <f>+N843-N852</f>
        <v>0</v>
      </c>
      <c r="O854" s="242"/>
    </row>
    <row r="855" spans="2:18" ht="12.75" x14ac:dyDescent="0.2">
      <c r="M855" s="248" t="s">
        <v>1644</v>
      </c>
      <c r="N855" s="250">
        <f>ABS(ROUND(N854/N852,4))</f>
        <v>0</v>
      </c>
      <c r="O855" s="242"/>
    </row>
    <row r="856" spans="2:18" ht="25.5" x14ac:dyDescent="0.2">
      <c r="M856" s="242"/>
      <c r="N856" s="180" t="str">
        <f>IF(N854=0,"USAR VALOR PROPUESTO",IF(O844&gt;0,"RECHAZO ECONOMICO AQUI","TIENE CORRECCION ARITMETICA"))</f>
        <v>USAR VALOR PROPUESTO</v>
      </c>
      <c r="O856" s="242"/>
    </row>
    <row r="857" spans="2:18" ht="12.75" x14ac:dyDescent="0.2">
      <c r="M857" s="251"/>
      <c r="N857" s="252"/>
      <c r="O857" s="252"/>
    </row>
    <row r="858" spans="2:18" ht="75" customHeight="1" x14ac:dyDescent="0.2">
      <c r="M858" s="264" t="s">
        <v>1645</v>
      </c>
      <c r="N858" s="265"/>
      <c r="O858" s="266"/>
    </row>
    <row r="859" spans="2:18" ht="12.75" x14ac:dyDescent="0.2">
      <c r="M859" s="182"/>
      <c r="N859" s="183"/>
      <c r="O859" s="173"/>
    </row>
    <row r="860" spans="2:18" ht="12.75" x14ac:dyDescent="0.2">
      <c r="M860" s="184"/>
      <c r="N860" s="185"/>
      <c r="O860" s="253"/>
    </row>
    <row r="861" spans="2:18" ht="12.75" x14ac:dyDescent="0.2">
      <c r="M861" s="184"/>
      <c r="N861" s="185"/>
      <c r="O861" s="253"/>
    </row>
    <row r="862" spans="2:18" ht="12.75" x14ac:dyDescent="0.2">
      <c r="M862" s="184"/>
      <c r="N862" s="185"/>
      <c r="O862" s="253"/>
    </row>
    <row r="863" spans="2:18" ht="12.75" x14ac:dyDescent="0.2">
      <c r="M863" s="184"/>
      <c r="N863" s="185"/>
      <c r="O863" s="253"/>
    </row>
    <row r="864" spans="2:18" ht="12.75" x14ac:dyDescent="0.2">
      <c r="M864" s="184"/>
      <c r="N864" s="185"/>
      <c r="O864" s="253"/>
    </row>
    <row r="865" spans="13:15" ht="12.75" x14ac:dyDescent="0.2">
      <c r="M865" s="184"/>
      <c r="N865" s="185"/>
      <c r="O865" s="253"/>
    </row>
    <row r="866" spans="13:15" ht="12.75" x14ac:dyDescent="0.2">
      <c r="M866" s="184"/>
      <c r="N866" s="185"/>
      <c r="O866" s="253"/>
    </row>
    <row r="867" spans="13:15" ht="12.75" x14ac:dyDescent="0.2">
      <c r="M867" s="184"/>
      <c r="N867" s="185"/>
      <c r="O867" s="253"/>
    </row>
    <row r="868" spans="13:15" ht="12.75" x14ac:dyDescent="0.2">
      <c r="M868" s="184"/>
      <c r="N868" s="185"/>
      <c r="O868" s="253"/>
    </row>
    <row r="869" spans="13:15" ht="12.75" x14ac:dyDescent="0.2">
      <c r="M869" s="184"/>
      <c r="N869" s="185"/>
      <c r="O869" s="253"/>
    </row>
    <row r="870" spans="13:15" ht="12.75" x14ac:dyDescent="0.2">
      <c r="M870" s="184"/>
      <c r="N870" s="185"/>
      <c r="O870" s="253"/>
    </row>
    <row r="871" spans="13:15" ht="12.75" x14ac:dyDescent="0.2">
      <c r="M871" s="184"/>
      <c r="N871" s="185"/>
      <c r="O871" s="253"/>
    </row>
    <row r="872" spans="13:15" ht="12.75" x14ac:dyDescent="0.2">
      <c r="M872" s="184"/>
      <c r="N872" s="185"/>
      <c r="O872" s="253"/>
    </row>
    <row r="873" spans="13:15" ht="12.75" x14ac:dyDescent="0.2">
      <c r="M873" s="184"/>
      <c r="N873" s="185"/>
      <c r="O873" s="253"/>
    </row>
    <row r="874" spans="13:15" ht="12.75" x14ac:dyDescent="0.2">
      <c r="M874" s="184"/>
      <c r="N874" s="185"/>
      <c r="O874" s="253"/>
    </row>
    <row r="875" spans="13:15" ht="12.75" x14ac:dyDescent="0.2">
      <c r="M875" s="184"/>
      <c r="N875" s="185"/>
      <c r="O875" s="253"/>
    </row>
    <row r="876" spans="13:15" ht="12.75" x14ac:dyDescent="0.2">
      <c r="M876" s="184"/>
      <c r="N876" s="185"/>
      <c r="O876" s="253"/>
    </row>
    <row r="877" spans="13:15" ht="12.75" x14ac:dyDescent="0.2">
      <c r="M877" s="184"/>
      <c r="N877" s="185"/>
      <c r="O877" s="253"/>
    </row>
    <row r="878" spans="13:15" ht="12.75" x14ac:dyDescent="0.2">
      <c r="M878" s="184"/>
      <c r="N878" s="185"/>
      <c r="O878" s="253"/>
    </row>
    <row r="879" spans="13:15" ht="12.75" x14ac:dyDescent="0.2">
      <c r="M879" s="184"/>
      <c r="N879" s="185"/>
      <c r="O879" s="253"/>
    </row>
    <row r="880" spans="13:15" ht="12.75" x14ac:dyDescent="0.2">
      <c r="M880" s="184"/>
      <c r="N880" s="185"/>
      <c r="O880" s="253"/>
    </row>
    <row r="881" spans="13:15" ht="12.75" x14ac:dyDescent="0.2">
      <c r="M881" s="184"/>
      <c r="N881" s="185"/>
      <c r="O881" s="253"/>
    </row>
    <row r="882" spans="13:15" ht="12.75" x14ac:dyDescent="0.2">
      <c r="M882" s="184"/>
      <c r="N882" s="185"/>
      <c r="O882" s="253"/>
    </row>
    <row r="883" spans="13:15" ht="12.75" x14ac:dyDescent="0.2">
      <c r="M883" s="184"/>
      <c r="N883" s="185"/>
      <c r="O883" s="253"/>
    </row>
    <row r="884" spans="13:15" ht="12.75" x14ac:dyDescent="0.2">
      <c r="M884" s="184"/>
      <c r="N884" s="185"/>
      <c r="O884" s="253"/>
    </row>
    <row r="885" spans="13:15" ht="12.75" x14ac:dyDescent="0.2">
      <c r="M885" s="184"/>
      <c r="N885" s="185"/>
      <c r="O885" s="253"/>
    </row>
    <row r="886" spans="13:15" ht="12.75" x14ac:dyDescent="0.2">
      <c r="M886" s="184"/>
      <c r="N886" s="185"/>
      <c r="O886" s="253"/>
    </row>
    <row r="887" spans="13:15" ht="12.75" x14ac:dyDescent="0.2">
      <c r="M887" s="184"/>
      <c r="N887" s="185"/>
      <c r="O887" s="253"/>
    </row>
    <row r="888" spans="13:15" ht="12.75" x14ac:dyDescent="0.2">
      <c r="M888" s="184"/>
      <c r="N888" s="185"/>
      <c r="O888" s="253"/>
    </row>
    <row r="889" spans="13:15" ht="12.75" x14ac:dyDescent="0.2">
      <c r="M889" s="184"/>
      <c r="N889" s="185"/>
      <c r="O889" s="253"/>
    </row>
    <row r="890" spans="13:15" ht="12.75" x14ac:dyDescent="0.2">
      <c r="M890" s="184"/>
      <c r="N890" s="185"/>
      <c r="O890" s="253"/>
    </row>
    <row r="891" spans="13:15" ht="12.75" x14ac:dyDescent="0.2">
      <c r="M891" s="184"/>
      <c r="N891" s="185"/>
      <c r="O891" s="253"/>
    </row>
    <row r="892" spans="13:15" ht="12.75" x14ac:dyDescent="0.2">
      <c r="M892" s="184"/>
      <c r="N892" s="185"/>
      <c r="O892" s="253"/>
    </row>
    <row r="893" spans="13:15" ht="12.75" x14ac:dyDescent="0.2">
      <c r="M893" s="184"/>
      <c r="N893" s="185"/>
      <c r="O893" s="253"/>
    </row>
    <row r="894" spans="13:15" ht="12.75" x14ac:dyDescent="0.2">
      <c r="M894" s="184"/>
      <c r="N894" s="185"/>
      <c r="O894" s="253"/>
    </row>
    <row r="895" spans="13:15" ht="12.75" x14ac:dyDescent="0.2">
      <c r="M895" s="184"/>
      <c r="N895" s="185"/>
      <c r="O895" s="253"/>
    </row>
    <row r="896" spans="13:15" ht="12.75" x14ac:dyDescent="0.2">
      <c r="M896" s="184"/>
      <c r="N896" s="185"/>
      <c r="O896" s="253"/>
    </row>
    <row r="897" spans="13:15" ht="12.75" x14ac:dyDescent="0.2">
      <c r="M897" s="184"/>
      <c r="N897" s="185"/>
      <c r="O897" s="253"/>
    </row>
    <row r="898" spans="13:15" ht="12.75" x14ac:dyDescent="0.2">
      <c r="M898" s="184"/>
      <c r="N898" s="185"/>
      <c r="O898" s="253"/>
    </row>
    <row r="899" spans="13:15" ht="12.75" x14ac:dyDescent="0.2">
      <c r="M899" s="184"/>
      <c r="N899" s="185"/>
      <c r="O899" s="253"/>
    </row>
    <row r="900" spans="13:15" ht="12.75" x14ac:dyDescent="0.2">
      <c r="M900" s="184"/>
      <c r="N900" s="185"/>
      <c r="O900" s="253"/>
    </row>
    <row r="901" spans="13:15" ht="12.75" x14ac:dyDescent="0.2">
      <c r="M901" s="184"/>
      <c r="N901" s="185"/>
      <c r="O901" s="253"/>
    </row>
    <row r="902" spans="13:15" ht="12.75" x14ac:dyDescent="0.2">
      <c r="M902" s="184"/>
      <c r="N902" s="185"/>
      <c r="O902" s="253"/>
    </row>
    <row r="903" spans="13:15" ht="12.75" x14ac:dyDescent="0.2">
      <c r="M903" s="184"/>
      <c r="N903" s="185"/>
      <c r="O903" s="253"/>
    </row>
    <row r="904" spans="13:15" ht="12.75" x14ac:dyDescent="0.2">
      <c r="M904" s="184"/>
      <c r="N904" s="185"/>
      <c r="O904" s="253"/>
    </row>
    <row r="905" spans="13:15" ht="12.75" x14ac:dyDescent="0.2">
      <c r="M905" s="184"/>
      <c r="N905" s="185"/>
      <c r="O905" s="253"/>
    </row>
    <row r="906" spans="13:15" ht="12.75" x14ac:dyDescent="0.2">
      <c r="M906" s="184"/>
      <c r="N906" s="185"/>
      <c r="O906" s="253"/>
    </row>
    <row r="907" spans="13:15" ht="12.75" x14ac:dyDescent="0.2">
      <c r="M907" s="184"/>
      <c r="N907" s="185"/>
      <c r="O907" s="253"/>
    </row>
    <row r="908" spans="13:15" ht="12.75" x14ac:dyDescent="0.2">
      <c r="M908" s="184"/>
      <c r="N908" s="185"/>
      <c r="O908" s="253"/>
    </row>
    <row r="909" spans="13:15" ht="12.75" x14ac:dyDescent="0.2">
      <c r="M909" s="184"/>
      <c r="N909" s="185"/>
      <c r="O909" s="253"/>
    </row>
    <row r="910" spans="13:15" ht="12.75" x14ac:dyDescent="0.2">
      <c r="M910" s="184"/>
      <c r="N910" s="185"/>
      <c r="O910" s="253"/>
    </row>
    <row r="911" spans="13:15" ht="12.75" x14ac:dyDescent="0.2">
      <c r="M911" s="184"/>
      <c r="N911" s="185"/>
      <c r="O911" s="253"/>
    </row>
  </sheetData>
  <sheetProtection algorithmName="SHA-512" hashValue="j/+w1SgcSM8L3cAlooRNoLcbKzD+l464C8uHD6yGEcii3WfMcmjxXPZXm3sOE/rsxp9lUBz+6joy8SddJZgCrw==" saltValue="IH5NOP64ycPrPTcYLiAlcQ==" spinCount="100000" sheet="1" objects="1" scenarios="1"/>
  <mergeCells count="21">
    <mergeCell ref="M846:O846"/>
    <mergeCell ref="M858:O858"/>
    <mergeCell ref="B2:K2"/>
    <mergeCell ref="B3:K3"/>
    <mergeCell ref="B4:K4"/>
    <mergeCell ref="B8:J8"/>
    <mergeCell ref="B6:K6"/>
    <mergeCell ref="B7:K7"/>
    <mergeCell ref="K8:K9"/>
    <mergeCell ref="B9:J9"/>
    <mergeCell ref="E843:H843"/>
    <mergeCell ref="E838:H838"/>
    <mergeCell ref="E839:G839"/>
    <mergeCell ref="E840:G840"/>
    <mergeCell ref="E841:G841"/>
    <mergeCell ref="E842:G842"/>
    <mergeCell ref="Q9:T9"/>
    <mergeCell ref="V9:X9"/>
    <mergeCell ref="S844:U844"/>
    <mergeCell ref="M9:O9"/>
    <mergeCell ref="M844:N844"/>
  </mergeCells>
  <phoneticPr fontId="4" type="noConversion"/>
  <conditionalFormatting sqref="O860:O911">
    <cfRule type="cellIs" dxfId="15" priority="25" operator="equal">
      <formula>"ERROR Vr"</formula>
    </cfRule>
    <cfRule type="cellIs" dxfId="14" priority="26" operator="equal">
      <formula>"OK"</formula>
    </cfRule>
  </conditionalFormatting>
  <conditionalFormatting sqref="O13:O836">
    <cfRule type="cellIs" dxfId="13" priority="3" operator="equal">
      <formula>"ERROR Vr"</formula>
    </cfRule>
    <cfRule type="cellIs" dxfId="12" priority="4" operator="equal">
      <formula>"OK"</formula>
    </cfRule>
  </conditionalFormatting>
  <conditionalFormatting sqref="O860:O911">
    <cfRule type="cellIs" dxfId="11" priority="23" stopIfTrue="1" operator="equal">
      <formula>"OK"</formula>
    </cfRule>
    <cfRule type="cellIs" dxfId="10" priority="24" stopIfTrue="1" operator="equal">
      <formula>"ERROR Vr"</formula>
    </cfRule>
  </conditionalFormatting>
  <conditionalFormatting sqref="O847:O858">
    <cfRule type="cellIs" dxfId="9" priority="1" operator="equal">
      <formula>"ERROR Vr"</formula>
    </cfRule>
    <cfRule type="cellIs" dxfId="8" priority="2" operator="equal">
      <formula>"OK"</formula>
    </cfRule>
  </conditionalFormatting>
  <conditionalFormatting sqref="O847:O850 O13:O836">
    <cfRule type="cellIs" dxfId="7" priority="11" stopIfTrue="1" operator="equal">
      <formula>"OK"</formula>
    </cfRule>
    <cfRule type="cellIs" dxfId="6" priority="12" stopIfTrue="1" operator="equal">
      <formula>"ERROR Vr"</formula>
    </cfRule>
  </conditionalFormatting>
  <conditionalFormatting sqref="O838 O842:O843">
    <cfRule type="cellIs" dxfId="5" priority="7" operator="equal">
      <formula>"ERROR Vr"</formula>
    </cfRule>
    <cfRule type="cellIs" dxfId="4" priority="8" operator="equal">
      <formula>"OK"</formula>
    </cfRule>
  </conditionalFormatting>
  <conditionalFormatting sqref="O838 O842:O843">
    <cfRule type="cellIs" dxfId="3" priority="9" stopIfTrue="1" operator="equal">
      <formula>"OK"</formula>
    </cfRule>
    <cfRule type="cellIs" dxfId="2" priority="10" stopIfTrue="1" operator="equal">
      <formula>"ERROR Vr"</formula>
    </cfRule>
  </conditionalFormatting>
  <conditionalFormatting sqref="O851:O852">
    <cfRule type="cellIs" dxfId="1" priority="5" stopIfTrue="1" operator="equal">
      <formula>"OK"</formula>
    </cfRule>
    <cfRule type="cellIs" dxfId="0" priority="6" stopIfTrue="1" operator="equal">
      <formula>"ERROR Vr"</formula>
    </cfRule>
  </conditionalFormatting>
  <printOptions horizontalCentered="1"/>
  <pageMargins left="0.59055118110236227" right="0.39370078740157483" top="0.59055118110236227" bottom="0.78740157480314965" header="0.39370078740157483" footer="0.39370078740157483"/>
  <pageSetup scale="46" fitToHeight="26" orientation="portrait" r:id="rId1"/>
  <headerFooter>
    <oddFooter>&amp;CPÁGINA &amp;P DE &amp;N</oddFooter>
  </headerFooter>
  <rowBreaks count="1" manualBreakCount="1">
    <brk id="749" min="1"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VERIF ARTM P6 - LP 007</vt:lpstr>
      <vt:lpstr>'VERIF ARTM P6 - LP 007'!Área_de_impresión</vt:lpstr>
      <vt:lpstr>'VERIF ARTM P6 - LP 007'!Títulos_a_imprimir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JULIETA MONTENEGRO SOTO</cp:lastModifiedBy>
  <cp:lastPrinted>2021-05-04T00:08:28Z</cp:lastPrinted>
  <dcterms:created xsi:type="dcterms:W3CDTF">2021-01-05T18:16:47Z</dcterms:created>
  <dcterms:modified xsi:type="dcterms:W3CDTF">2021-06-23T22:15:22Z</dcterms:modified>
</cp:coreProperties>
</file>