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E:\MARYURI 2021\DISCAPACIDAD\PROYECTO DISCAPACIDAD 2021 REGALIAS\Proyecto regalias OK 28-04-2021\2020000030111\"/>
    </mc:Choice>
  </mc:AlternateContent>
  <xr:revisionPtr revIDLastSave="0" documentId="13_ncr:1_{F474BA21-C353-4ADC-AB34-78DF28BC1E80}" xr6:coauthVersionLast="46" xr6:coauthVersionMax="46" xr10:uidLastSave="{00000000-0000-0000-0000-000000000000}"/>
  <bookViews>
    <workbookView xWindow="735" yWindow="315" windowWidth="10590" windowHeight="12615" tabRatio="964" xr2:uid="{00000000-000D-0000-FFFF-FFFF00000000}"/>
  </bookViews>
  <sheets>
    <sheet name="Cadena de Valor" sheetId="1" r:id="rId1"/>
    <sheet name="1.1" sheetId="2" r:id="rId2"/>
    <sheet name="1.2" sheetId="3" r:id="rId3"/>
    <sheet name="1.3" sheetId="4" r:id="rId4"/>
    <sheet name="1.4" sheetId="5" r:id="rId5"/>
    <sheet name="2.1" sheetId="23" r:id="rId6"/>
    <sheet name="2.2" sheetId="7" r:id="rId7"/>
    <sheet name="2.3" sheetId="8" r:id="rId8"/>
    <sheet name="2.4" sheetId="9" r:id="rId9"/>
    <sheet name="2.5" sheetId="24" r:id="rId10"/>
    <sheet name="2.6" sheetId="11" r:id="rId11"/>
    <sheet name="2.7" sheetId="12" r:id="rId12"/>
    <sheet name="2.8" sheetId="13" r:id="rId13"/>
    <sheet name="3.1" sheetId="14" r:id="rId14"/>
    <sheet name="3.2" sheetId="15" r:id="rId15"/>
    <sheet name="3.3" sheetId="16" r:id="rId16"/>
    <sheet name="3.4" sheetId="17" r:id="rId17"/>
    <sheet name="Administración" sheetId="18" r:id="rId18"/>
    <sheet name="Interventoría" sheetId="19" r:id="rId19"/>
    <sheet name="Apoyo a la supervisión" sheetId="20" r:id="rId20"/>
    <sheet name="Cronograma" sheetId="25" r:id="rId21"/>
  </sheets>
  <externalReferences>
    <externalReference r:id="rId22"/>
    <externalReference r:id="rId23"/>
  </externalReferences>
  <definedNames>
    <definedName name="_xlnm._FilterDatabase" localSheetId="0" hidden="1">'Cadena de Valor'!$A$2:$F$23</definedName>
    <definedName name="Departamento">#REF!</definedName>
    <definedName name="Municipio">#REF!</definedName>
  </definedNames>
  <calcPr calcId="181029"/>
</workbook>
</file>

<file path=xl/calcChain.xml><?xml version="1.0" encoding="utf-8"?>
<calcChain xmlns="http://schemas.openxmlformats.org/spreadsheetml/2006/main">
  <c r="D11" i="25" l="1"/>
  <c r="G5" i="20"/>
  <c r="I24" i="1"/>
  <c r="G4" i="3" l="1"/>
  <c r="J6" i="19" l="1"/>
  <c r="J7" i="19"/>
  <c r="J8" i="19"/>
  <c r="J9" i="19"/>
  <c r="J10" i="19"/>
  <c r="J11" i="19"/>
  <c r="J12" i="19"/>
  <c r="J13" i="19"/>
  <c r="J5" i="19"/>
  <c r="H6" i="19"/>
  <c r="H7" i="19"/>
  <c r="H8" i="19"/>
  <c r="H9" i="19"/>
  <c r="H10" i="19"/>
  <c r="H11" i="19"/>
  <c r="H12" i="19"/>
  <c r="H13" i="19"/>
  <c r="H5" i="19"/>
  <c r="G5" i="17"/>
  <c r="G4" i="17"/>
  <c r="G3" i="17"/>
  <c r="G4" i="16"/>
  <c r="G5" i="16"/>
  <c r="G3" i="16"/>
  <c r="G4" i="15"/>
  <c r="G5" i="15"/>
  <c r="G7" i="15"/>
  <c r="G6" i="15"/>
  <c r="G3" i="15"/>
  <c r="G4" i="14"/>
  <c r="G5" i="14"/>
  <c r="G3" i="14"/>
  <c r="G6" i="14"/>
  <c r="G20" i="9"/>
  <c r="I12" i="9"/>
  <c r="J14" i="19" l="1"/>
  <c r="H14" i="19"/>
  <c r="J15" i="19"/>
  <c r="J16" i="19" s="1"/>
  <c r="H15" i="19"/>
  <c r="H16" i="19" s="1"/>
  <c r="J17" i="19" l="1"/>
  <c r="H17" i="19"/>
  <c r="G5" i="24" l="1"/>
  <c r="G4" i="24"/>
  <c r="G3" i="24"/>
  <c r="A1" i="24"/>
  <c r="G9" i="23"/>
  <c r="G8" i="23" s="1"/>
  <c r="G7" i="23"/>
  <c r="G6" i="23"/>
  <c r="G4" i="23"/>
  <c r="G3" i="23" s="1"/>
  <c r="G5" i="23" l="1"/>
  <c r="G10" i="23" s="1"/>
  <c r="H10" i="1" s="1"/>
  <c r="G6" i="24"/>
  <c r="H16" i="1" s="1"/>
  <c r="G18" i="2" l="1"/>
  <c r="G9" i="2" l="1"/>
  <c r="H9" i="2"/>
  <c r="F17" i="12"/>
  <c r="F16" i="12"/>
  <c r="A14" i="12"/>
  <c r="F18" i="12" l="1"/>
  <c r="G5" i="12"/>
  <c r="F5" i="12"/>
  <c r="G42" i="2"/>
  <c r="G43" i="2"/>
  <c r="G44" i="2"/>
  <c r="G45" i="2"/>
  <c r="G46" i="2"/>
  <c r="G4" i="20" l="1"/>
  <c r="G6" i="20" s="1"/>
  <c r="H27" i="1" s="1"/>
  <c r="I27" i="1" s="1"/>
  <c r="F13" i="19"/>
  <c r="F12" i="19"/>
  <c r="F11" i="19"/>
  <c r="F10" i="19"/>
  <c r="F9" i="19"/>
  <c r="F8" i="19"/>
  <c r="F7" i="19"/>
  <c r="F6" i="19"/>
  <c r="F5" i="19"/>
  <c r="F15" i="18"/>
  <c r="F14" i="18"/>
  <c r="F13" i="18"/>
  <c r="F12" i="18"/>
  <c r="F11" i="18"/>
  <c r="F10" i="18"/>
  <c r="F9" i="18"/>
  <c r="F8" i="18"/>
  <c r="F7" i="18"/>
  <c r="F6" i="18"/>
  <c r="F5" i="18"/>
  <c r="F4" i="18"/>
  <c r="G6" i="17"/>
  <c r="H23" i="1" s="1"/>
  <c r="G6" i="16"/>
  <c r="H22" i="1" s="1"/>
  <c r="G8" i="15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6" i="13"/>
  <c r="A4" i="13"/>
  <c r="F10" i="12"/>
  <c r="F9" i="12"/>
  <c r="A7" i="12"/>
  <c r="G4" i="12"/>
  <c r="F4" i="12" s="1"/>
  <c r="G15" i="11"/>
  <c r="G14" i="11"/>
  <c r="G13" i="11"/>
  <c r="B11" i="11"/>
  <c r="G6" i="11"/>
  <c r="G4" i="11"/>
  <c r="G3" i="11"/>
  <c r="A1" i="11"/>
  <c r="I14" i="9"/>
  <c r="I13" i="9"/>
  <c r="G10" i="9"/>
  <c r="I9" i="9"/>
  <c r="I8" i="9"/>
  <c r="I7" i="9"/>
  <c r="I5" i="9"/>
  <c r="A1" i="9"/>
  <c r="G9" i="8"/>
  <c r="G8" i="8"/>
  <c r="G7" i="8"/>
  <c r="G6" i="8"/>
  <c r="G5" i="8"/>
  <c r="G4" i="8"/>
  <c r="G3" i="8"/>
  <c r="G6" i="7"/>
  <c r="G5" i="7"/>
  <c r="G4" i="7"/>
  <c r="G3" i="7"/>
  <c r="A1" i="7"/>
  <c r="G8" i="5"/>
  <c r="G7" i="5"/>
  <c r="G6" i="5"/>
  <c r="G5" i="5"/>
  <c r="G4" i="5"/>
  <c r="G3" i="5"/>
  <c r="G3" i="4"/>
  <c r="H8" i="1" s="1"/>
  <c r="A1" i="4"/>
  <c r="G3" i="3"/>
  <c r="G58" i="2"/>
  <c r="G57" i="2"/>
  <c r="G65" i="2" s="1"/>
  <c r="A53" i="2"/>
  <c r="G50" i="2"/>
  <c r="A38" i="2"/>
  <c r="G31" i="2"/>
  <c r="G30" i="2"/>
  <c r="G29" i="2"/>
  <c r="A25" i="2"/>
  <c r="G17" i="2"/>
  <c r="G16" i="2"/>
  <c r="A12" i="2"/>
  <c r="H8" i="2"/>
  <c r="G8" i="2"/>
  <c r="H7" i="2"/>
  <c r="G7" i="2"/>
  <c r="D10" i="1"/>
  <c r="G22" i="2" l="1"/>
  <c r="F14" i="19"/>
  <c r="H44" i="13"/>
  <c r="H19" i="13"/>
  <c r="H11" i="13"/>
  <c r="G52" i="13"/>
  <c r="G2" i="13" s="1"/>
  <c r="H2" i="13" s="1"/>
  <c r="H19" i="1" s="1"/>
  <c r="H37" i="13"/>
  <c r="H30" i="13"/>
  <c r="H24" i="13"/>
  <c r="H16" i="13"/>
  <c r="G16" i="11"/>
  <c r="G5" i="11" s="1"/>
  <c r="G7" i="11" s="1"/>
  <c r="H17" i="1" s="1"/>
  <c r="G36" i="2"/>
  <c r="G5" i="2" s="1"/>
  <c r="G9" i="5"/>
  <c r="F16" i="18"/>
  <c r="H25" i="1" s="1"/>
  <c r="F11" i="12"/>
  <c r="F3" i="12" s="1"/>
  <c r="I10" i="9"/>
  <c r="G10" i="8"/>
  <c r="H14" i="1" s="1"/>
  <c r="G7" i="7"/>
  <c r="H13" i="1" s="1"/>
  <c r="G5" i="3"/>
  <c r="H6" i="1" s="1"/>
  <c r="H6" i="2"/>
  <c r="G6" i="2"/>
  <c r="H4" i="2"/>
  <c r="G4" i="2"/>
  <c r="F15" i="19"/>
  <c r="F17" i="19" s="1"/>
  <c r="H26" i="1" s="1"/>
  <c r="I26" i="1" s="1"/>
  <c r="I28" i="1" s="1"/>
  <c r="H6" i="13"/>
  <c r="G4" i="4"/>
  <c r="H52" i="13" l="1"/>
  <c r="G3" i="12"/>
  <c r="G6" i="12" s="1"/>
  <c r="H18" i="1" s="1"/>
  <c r="H5" i="2"/>
  <c r="H9" i="1"/>
  <c r="H10" i="2"/>
  <c r="H3" i="1" s="1"/>
  <c r="I4" i="9" l="1"/>
  <c r="I15" i="9" s="1"/>
  <c r="H15" i="1" s="1"/>
  <c r="G7" i="14"/>
  <c r="H20" i="1" s="1"/>
  <c r="H24" i="1" l="1"/>
  <c r="H28" i="1" l="1"/>
</calcChain>
</file>

<file path=xl/sharedStrings.xml><?xml version="1.0" encoding="utf-8"?>
<sst xmlns="http://schemas.openxmlformats.org/spreadsheetml/2006/main" count="820" uniqueCount="426">
  <si>
    <t>Objetivos</t>
  </si>
  <si>
    <t>Número</t>
  </si>
  <si>
    <t>Actividades</t>
  </si>
  <si>
    <t>Unidad</t>
  </si>
  <si>
    <t>Cantidad</t>
  </si>
  <si>
    <t>Entregable</t>
  </si>
  <si>
    <t>Valor</t>
  </si>
  <si>
    <t>1. Establecer una ruta metodológica para la apropiación de orientaciones técnicas, administrativas y pedagógicas desde los lineamientos del MEN</t>
  </si>
  <si>
    <t>1.1</t>
  </si>
  <si>
    <t>Establecimientos educativos</t>
  </si>
  <si>
    <t>Asistencias técnicas o asesorías para la aplicación del índice de inclusión</t>
  </si>
  <si>
    <t>Informes de las características inclusivas en la gestión escolar</t>
  </si>
  <si>
    <t xml:space="preserve"> Planes de mejoramiento con enfoque inclusivo</t>
  </si>
  <si>
    <t>Documentos con recomendaciones para el sistema institucional de evaluación</t>
  </si>
  <si>
    <t>1.3</t>
  </si>
  <si>
    <t>Personas</t>
  </si>
  <si>
    <t>Creación de un módulo en el sistema de información del recurso tecnopedagógico con los instrumentos de la guía 34 del MEN, que permita a la SEC realizar seguimiento a su implementación.</t>
  </si>
  <si>
    <t>Establecimientos Educativos</t>
  </si>
  <si>
    <t>Modulo para el sistema de información para la guía 34 desarrollado e implementado</t>
  </si>
  <si>
    <t xml:space="preserve">2. Incrementar estrategias y herramientas didácticas con capacitación docente, en prácticas pedagógicas incluyentes basadas en el Diseño Universal para el Aprendizaje DUA. </t>
  </si>
  <si>
    <t>2.1</t>
  </si>
  <si>
    <t>Profesionales</t>
  </si>
  <si>
    <t xml:space="preserve">Informes de jornada de acompañamiento con anexo de documento de PIAR construido </t>
  </si>
  <si>
    <t>Actas de acompañamiento, orientación y apoyo pedagógico para para la implementación de ajustes en la Planeación docente</t>
  </si>
  <si>
    <t>2.2</t>
  </si>
  <si>
    <t>Asistencia técnica y acompañamiento profesional para EE en educación inclusiva.</t>
  </si>
  <si>
    <t>Actas de asesoría y acompañamiento</t>
  </si>
  <si>
    <t>2.3</t>
  </si>
  <si>
    <t xml:space="preserve">Implementación de prácticas educativas diferenciales para población con discapacidad sensorial de acuerdo al decreto 1421 de 2017 </t>
  </si>
  <si>
    <t>101 establecimiento acompañadas con profesionales para la atención a estudiantes con discapacidad sensorial</t>
  </si>
  <si>
    <t>2.4</t>
  </si>
  <si>
    <t>101 diseños de material pedagógico adaptado para diferentes áreas y niveles</t>
  </si>
  <si>
    <t>2.5</t>
  </si>
  <si>
    <t>Asesoría para el seguimiento, evaluación y ajuste de los PIAR existentes en los EE</t>
  </si>
  <si>
    <t>67 actas de seguimiento, evaluación y ajuste a los PIAR</t>
  </si>
  <si>
    <t>2.6</t>
  </si>
  <si>
    <t>Acompañamiento para el fortalecimiento de las experiencias significativas de los docentes en el marco del II Congreso de Socialización de experiencias significativas “Listos para
transformar”</t>
  </si>
  <si>
    <t>1 congreso de socialización (evento virtual)</t>
  </si>
  <si>
    <t>Desarrollar prácticas basadas en DUA para la apropiación de estrategias flexibles</t>
  </si>
  <si>
    <t>Canastas educativas para la atención a estudiantes con discapacidad y talentos excepcionales</t>
  </si>
  <si>
    <t>Implementación de una ruta de apropiación a los padres de familia para el uso y apropiación de la herramienta tecnopedagógica digital para familias y/o cuidadores.</t>
  </si>
  <si>
    <t>Implementar una estrategia de Educomunicación inclusiva, a partir de fuentes oficiales de la SED que permita legitimar la pertinencia del uso y apropiación del recurso digital.</t>
  </si>
  <si>
    <t>Una estrategia de Educomunicación implementada</t>
  </si>
  <si>
    <t xml:space="preserve">Dotar de material pedagógico DUA análogo digital articulado con la herramienta tecnopedagógica </t>
  </si>
  <si>
    <t>Realizar una ruta de apropiación a los funcionarios de la SEC en el sistema de información de la herramienta tecnopedagógica para la toma de decisiones asociadas a la gestión pedagógica.</t>
  </si>
  <si>
    <t>Equipo de la SEC apropiado del Sistema de Información de la herrameinta tecnopedagógica a partir de un plan estrategico de uso para la toma decisiones aosciadas a la gestión pedagógica en el marco de la educación inclusiva</t>
  </si>
  <si>
    <t>SUBTOTAL</t>
  </si>
  <si>
    <t>Apoyo a la supervisión</t>
  </si>
  <si>
    <t>TOTAL</t>
  </si>
  <si>
    <t>No</t>
  </si>
  <si>
    <t>SUBACTIVIDADES</t>
  </si>
  <si>
    <t>UNIDAD DE MEDIDA</t>
  </si>
  <si>
    <t>CANTIDAD</t>
  </si>
  <si>
    <t>Tiempo</t>
  </si>
  <si>
    <t>VR. UNITARIO</t>
  </si>
  <si>
    <t>VR. TOTAL</t>
  </si>
  <si>
    <t xml:space="preserve">TOTAL ACTIVIDADES </t>
  </si>
  <si>
    <t>1.1.1</t>
  </si>
  <si>
    <t xml:space="preserve">Encuentros virtuales </t>
  </si>
  <si>
    <t>Soporte tecnológico con enfoque pedagógico</t>
  </si>
  <si>
    <t>1.1.3</t>
  </si>
  <si>
    <t>Informes</t>
  </si>
  <si>
    <t>1.1.4</t>
  </si>
  <si>
    <t>Aplicación de índice de inclusión por establecimiento educativo</t>
  </si>
  <si>
    <t>Documento</t>
  </si>
  <si>
    <t>1.1.5</t>
  </si>
  <si>
    <t>Asistencia técnica para la gestión escolar y el mejoramiento</t>
  </si>
  <si>
    <t>Jornadas de asistencia técnica</t>
  </si>
  <si>
    <t>1.1.6</t>
  </si>
  <si>
    <t xml:space="preserve"> Documento de plan de mejoramiento con enfoque inclusivo</t>
  </si>
  <si>
    <t xml:space="preserve">NOTAS AL PRESUPUESTO </t>
  </si>
  <si>
    <t>CONCEPTO</t>
  </si>
  <si>
    <t>1.1.1.1</t>
  </si>
  <si>
    <t xml:space="preserve">Tallerista por 4 horas </t>
  </si>
  <si>
    <t xml:space="preserve">horas </t>
  </si>
  <si>
    <t>Diseño y alistamiento del taller</t>
  </si>
  <si>
    <t>unidad</t>
  </si>
  <si>
    <t>1.1.1.3</t>
  </si>
  <si>
    <t>Apoyos pedadógicos para la gestión escolar inclusiva (2 por encuentro)</t>
  </si>
  <si>
    <t>TIEMPO</t>
  </si>
  <si>
    <t>1.1.3.1</t>
  </si>
  <si>
    <t>Jornada de aplicación de instrumentos para identificación de características en la gestión escolar</t>
  </si>
  <si>
    <t>horas por jornada</t>
  </si>
  <si>
    <t>1.1.3.2</t>
  </si>
  <si>
    <t>Análisis de instrumentos para identificación de características en la gestión escolar</t>
  </si>
  <si>
    <t>Matriz</t>
  </si>
  <si>
    <t>1.1.3.3</t>
  </si>
  <si>
    <t>Sistematización de las características en la gestión escolar</t>
  </si>
  <si>
    <t>1.1.4.1</t>
  </si>
  <si>
    <t>Jornada de sensibilización para la aplicación del índice de inclusión</t>
  </si>
  <si>
    <t>1.1.4.2</t>
  </si>
  <si>
    <t>Jornada de aplicación de encuestas para docentes</t>
  </si>
  <si>
    <t>1.1.4.3</t>
  </si>
  <si>
    <t>Jornada de aplicación de encuestas para estudiantes</t>
  </si>
  <si>
    <t>1.1.4.4</t>
  </si>
  <si>
    <t>Jornada de aplicación de encuestas para padres de familia.</t>
  </si>
  <si>
    <t>1.1.4.5</t>
  </si>
  <si>
    <t>Matriz de resultados de la evaluación institucional</t>
  </si>
  <si>
    <t>1.1.6.1</t>
  </si>
  <si>
    <t>Jornada de acompañamiento para el mejoramiento escolar en el marco de la educación inclusiva</t>
  </si>
  <si>
    <t>1.1.6.2</t>
  </si>
  <si>
    <t>Sistematización de resultados para el mejoramiento escolar en el marco de la educación inclusiva</t>
  </si>
  <si>
    <t>Subactividad</t>
  </si>
  <si>
    <t>Valor Unitario</t>
  </si>
  <si>
    <t>Valor total</t>
  </si>
  <si>
    <t>1.2.1</t>
  </si>
  <si>
    <t>Mesas de trabajo</t>
  </si>
  <si>
    <t>1.2.2</t>
  </si>
  <si>
    <t>Actas de asistencia técnica y acompañamiento e informes con recomendaciones para el sistema de evaluación</t>
  </si>
  <si>
    <t>Soporte tecnológico con enfoque pedagogico  para el acompañamiento a docentes de 35 EEO</t>
  </si>
  <si>
    <t xml:space="preserve">Unidad </t>
  </si>
  <si>
    <t>Total</t>
  </si>
  <si>
    <t>Actividad</t>
  </si>
  <si>
    <t xml:space="preserve">tiempo </t>
  </si>
  <si>
    <t>Valor unitario</t>
  </si>
  <si>
    <t>Diplomado: Gestores de Educación Inclusiva: "Fortaleciendo la capacidad institucional"</t>
  </si>
  <si>
    <t>1.4.1</t>
  </si>
  <si>
    <t>Determinar los requerimientos fundamentales para el diseño del módulo en el sistema de información del recurso tecnopedagógico con los instrumentos de la guía 34 del MEN, que permita a la SEC realizar seguimiento a su implementación.</t>
  </si>
  <si>
    <t>1.4.2</t>
  </si>
  <si>
    <t>Diseñar la estructura del módulo basado en el enfoque de Diseño Centrado en el Usuario (DCU)</t>
  </si>
  <si>
    <t>1.4.3</t>
  </si>
  <si>
    <t>Desarrollar prototipo funcional del módulo</t>
  </si>
  <si>
    <t>1.4.4</t>
  </si>
  <si>
    <t>Realizar proceso de pruebas funcionales, técnicas, de seguridad y de experiencia de usuario al prototipo funcional del módulo.</t>
  </si>
  <si>
    <t>1.4.5</t>
  </si>
  <si>
    <t>Ajustar el prototipo funcional del módulo de acuerdo a los resultados de las pruebas realizadas</t>
  </si>
  <si>
    <t>1.4.6</t>
  </si>
  <si>
    <t>Desplegar el módulo en el sistema de información del recurso tecnopedagógico con los instrumentos de la guía 34 del MEN, que permita a la SEC realizar seguimiento a su implementación.</t>
  </si>
  <si>
    <t>Soporte tecnológico con enfoque pedagógico para el acompañamiento a docentes</t>
  </si>
  <si>
    <t>2.2.1</t>
  </si>
  <si>
    <t>Asesoría en ruta institucional de atención educativa a la población con discapacidad.</t>
  </si>
  <si>
    <t>Asesoría</t>
  </si>
  <si>
    <t>2.2.2</t>
  </si>
  <si>
    <t>2.2.3</t>
  </si>
  <si>
    <t>Asesoría en evaluación pedagógica</t>
  </si>
  <si>
    <t>2.2.4</t>
  </si>
  <si>
    <t>Implementación de Prácticas educativas basadas en modelo lingüístico, tiflología y guía intérprete</t>
  </si>
  <si>
    <t>2.3.1</t>
  </si>
  <si>
    <t>2.3.2</t>
  </si>
  <si>
    <t>2.3.3</t>
  </si>
  <si>
    <t>GUÍA INTÉRPRETE (1) Debe tener formación mínima de bachiller, habilidades de lenguas de señas colombianas y braille, ábaco y movilidad con experiencia en la atención a estudiantes con discapacidad visual y auditiva mínima de un año.</t>
  </si>
  <si>
    <t>2.3.4</t>
  </si>
  <si>
    <t>Asistencia técnica y acompañamiento al docente en prácticas pedagógicas para el fortalecimiento de las competencias linguísticas de los estudiantes sordos</t>
  </si>
  <si>
    <t>Asesorías</t>
  </si>
  <si>
    <t>2.3.5</t>
  </si>
  <si>
    <t>Asistencia técnica y acompañamiento al docente para el fortalecimiento de prácticas pedagógicas basadas en tiflología y tiflotecnología</t>
  </si>
  <si>
    <t>2.3.6</t>
  </si>
  <si>
    <t>Asistencia técnica y acompañamiento al docente en sistemas de comunicación para la atención a la población estudiantil con discapacidad visual y auditiva</t>
  </si>
  <si>
    <t>2.3.7</t>
  </si>
  <si>
    <t>Valor Total</t>
  </si>
  <si>
    <t>MATERIAL</t>
  </si>
  <si>
    <t xml:space="preserve">TIPO DE DISCAPACIDAD </t>
  </si>
  <si>
    <t xml:space="preserve">UNIDADES </t>
  </si>
  <si>
    <t xml:space="preserve">ASIGNATURA </t>
  </si>
  <si>
    <t>DESCRIPCIÓN</t>
  </si>
  <si>
    <t>2.4.1</t>
  </si>
  <si>
    <t xml:space="preserve">Material adaptado para el  fortalecimiento de la Competencia lingüística en estudiantes sordos usuarios de LSC </t>
  </si>
  <si>
    <t xml:space="preserve">Auditiva (usuarios de la lengua de señas colombiana) </t>
  </si>
  <si>
    <t xml:space="preserve">  Videos</t>
  </si>
  <si>
    <t>Vocabulario de L.S.C</t>
  </si>
  <si>
    <t xml:space="preserve">-Videos y cartillas adaptados en L.S.C </t>
  </si>
  <si>
    <t xml:space="preserve">Cartillas didácticas  </t>
  </si>
  <si>
    <t>- Documento de relación del material adaptado</t>
  </si>
  <si>
    <t>2.4.2</t>
  </si>
  <si>
    <t>Material  videos adaptados  en LSC con contenidos  que incorporen los Derechos Básicos de Aprendizaje (DBA) Matematicas  y lenguaje DE 1 A 11</t>
  </si>
  <si>
    <t xml:space="preserve">Auditiva </t>
  </si>
  <si>
    <t>Contenidos audiovisuales</t>
  </si>
  <si>
    <t>Lengua castellana y matemáticas grado desde 1 a 11</t>
  </si>
  <si>
    <t xml:space="preserve">-Videos adaptados en L.S.C </t>
  </si>
  <si>
    <t>2.4.3</t>
  </si>
  <si>
    <t xml:space="preserve"> Archivos  digitales , compatibles  con lectores de pantalla, guias adaptadas , elaboración de material en alto relieve que permita la incorporación de  Derechos Básicos de Aprendizaje (DBA)</t>
  </si>
  <si>
    <t>Visual: ceguera total y baja visión irreversible</t>
  </si>
  <si>
    <t>Contenidos digitales</t>
  </si>
  <si>
    <t>-Archivos digitales compatibles con lectores de pantalla</t>
  </si>
  <si>
    <r>
      <t>-</t>
    </r>
    <r>
      <rPr>
        <sz val="11"/>
        <color rgb="FF000000"/>
        <rFont val="Arial Narrow"/>
        <family val="2"/>
      </rPr>
      <t xml:space="preserve"> </t>
    </r>
    <r>
      <rPr>
        <sz val="12"/>
        <color rgb="FF000000"/>
        <rFont val="Arial Narrow"/>
        <family val="2"/>
      </rPr>
      <t>Guías adaptadas con audio y audiodescripción</t>
    </r>
  </si>
  <si>
    <t>Material adaptado elaborado para estudiantes con discapacidad visual</t>
  </si>
  <si>
    <t>Matemáticas, Español, Ciencias Sociales y naturales</t>
  </si>
  <si>
    <t>2.4.4</t>
  </si>
  <si>
    <t xml:space="preserve">Tutoriales de aprendizaje  en tiflologia y tiflotecnologia </t>
  </si>
  <si>
    <t>Videos</t>
  </si>
  <si>
    <t>Tiflología y tiflotecnología</t>
  </si>
  <si>
    <t xml:space="preserve">Videos con orientaciones  en tiflologia y tiflotecnologia </t>
  </si>
  <si>
    <t>2.4.5</t>
  </si>
  <si>
    <t>Intelectual, autismo y trastornos del aprendizaje.</t>
  </si>
  <si>
    <t xml:space="preserve">Formatos de accesibilidad cognitiva a la información y al aprendizaje  </t>
  </si>
  <si>
    <t>Formato en lectura fácil y estructura pictográfica</t>
  </si>
  <si>
    <t>Taller de elaboración de material adaptado en alto relieve para estudiantes con discapacidad visual</t>
  </si>
  <si>
    <t>2.4.3.1</t>
  </si>
  <si>
    <t>2.6.</t>
  </si>
  <si>
    <t>2.6.1</t>
  </si>
  <si>
    <t xml:space="preserve">Asesoría y acompañamiento al docente para el fortalecimiento de experiencias significativas </t>
  </si>
  <si>
    <t>Docentes</t>
  </si>
  <si>
    <t>2.6.2</t>
  </si>
  <si>
    <t>Asistencia técnica para la sistematización de experiencias significativas de docentes del departamento del Cauca</t>
  </si>
  <si>
    <t>2.6.3</t>
  </si>
  <si>
    <t>II Congreso de de experiencias significativas "Listos para transformar"</t>
  </si>
  <si>
    <t>Municipios</t>
  </si>
  <si>
    <t>2.6.4</t>
  </si>
  <si>
    <t>Ponentes</t>
  </si>
  <si>
    <t>Conferencia</t>
  </si>
  <si>
    <t>Presentador</t>
  </si>
  <si>
    <t>Producción técnica del evento</t>
  </si>
  <si>
    <t>Evento</t>
  </si>
  <si>
    <t>2.7.1</t>
  </si>
  <si>
    <t>Encuentros</t>
  </si>
  <si>
    <t>Garantizar soporte tecnológico con enfoque pedagógico para la realización de los encuentros</t>
  </si>
  <si>
    <t>2.7.1.1</t>
  </si>
  <si>
    <t>2.7.1.3</t>
  </si>
  <si>
    <t>Apoyos pedadógicos en herramientas didácticas (2 por encuentro)</t>
  </si>
  <si>
    <t>Numero</t>
  </si>
  <si>
    <t>TIPO DE MATERIAL POR DESARROLLO DE HABILIDADES</t>
  </si>
  <si>
    <t>SUB. TOTAL</t>
  </si>
  <si>
    <t xml:space="preserve">TOTAL </t>
  </si>
  <si>
    <t>2.8.1</t>
  </si>
  <si>
    <t>Material didáctico educativo para desarrollar habilidades de cálculo y numéricas para el desarrollo de operaciones básicas.</t>
  </si>
  <si>
    <t xml:space="preserve">CAJA DE REGLETAS COUSSINEAIRE, juego de lógica matemática en estuche x 120 fichas en material inyectado </t>
  </si>
  <si>
    <t>CAJA</t>
  </si>
  <si>
    <t xml:space="preserve">ABACO ABIERTO EN MATERIAL INYECTADO X 50 DISCOS EN VIVOS COLORES </t>
  </si>
  <si>
    <t>UNIDAD</t>
  </si>
  <si>
    <t xml:space="preserve">EUREKA EN MADERA, rompecabezas tetris con 36 niveles, juego de mesa de complejidad alta </t>
  </si>
  <si>
    <t xml:space="preserve">CAJA MATEMÁTICA,  juego de mesa para aplicar las 4 operaciones básicas </t>
  </si>
  <si>
    <t xml:space="preserve">CAJA </t>
  </si>
  <si>
    <t xml:space="preserve">Parques en madera para 4 jugadores </t>
  </si>
  <si>
    <t>2.8.2</t>
  </si>
  <si>
    <t>Material didáctico educativo para desarrollar habilidades para la orientación espacial, lateralidad para el desarrollo de ubicación espacial.</t>
  </si>
  <si>
    <t>COLECCIÓN X 3 REGLETAS EN MADERA DE SECUENCIAS LOGICAS CON DIBUJOS IMPRESOS , tamaño de la regleta 50x10 cms y 6 fichas de 7x7 c/u</t>
  </si>
  <si>
    <t>TABLA MATEMÁTICA GEOPLANO</t>
  </si>
  <si>
    <t>ESQUEMA CORPORAL EN MADERA CON DIBUJO IMPRESO DE LA NIÑA, 70X30 cms</t>
  </si>
  <si>
    <t>ESQUEMA CORPORAL EN MADERA CON DIBUJO IMPRESO DE  EL NIÑO, 70X30 cms</t>
  </si>
  <si>
    <t xml:space="preserve">- BATERÍA DE PERCEPCIÓN Batería elaborada en MDF con impresión serigrafica en policromía a base de tintas UV no tóxicas. Compuesta por 5 loterías (Percepción de forma, tamaño, colores, fondo figura y realciones espaciales). Cada lotería contiene 3 tableros de (21x10 cm) y 24 fichas de (5x5 cm) para un total de 135 piezas. </t>
  </si>
  <si>
    <t>2.8.3</t>
  </si>
  <si>
    <t>Material didáctico educativo para desarrollar habilidades en atención y memoria para el mejoramiento de los dispositivos básicos.</t>
  </si>
  <si>
    <t>CONCENTRESE EN CAUCHO ADHERIBLE DE LOS OPUESTOS</t>
  </si>
  <si>
    <t xml:space="preserve">CONCENTRESE EN  MADERA CON PUNTOS DE COLORES, juego de mesa de 15x15 cms con 48 niveles </t>
  </si>
  <si>
    <t>2.8.4</t>
  </si>
  <si>
    <t>Material didáctico educativo para desarrollar habilidades en discriminación visual y auditiva, para el proceso de lecto-escritura.</t>
  </si>
  <si>
    <t xml:space="preserve">CAJA DE LETRAS ILUSTRADA X 136 PIEZAS EN MADERA, fichas de  4x4 cms  con figuras impresas </t>
  </si>
  <si>
    <t xml:space="preserve">JUEGO ASOCIACION ABC X 88 PIEZAS, en y caja de madera con fichas impresas con imágenes de distintas categorías con letra inicial y palabra  </t>
  </si>
  <si>
    <t xml:space="preserve">PAQUETE X 10 REGLETAS PARA TRAZOS DE PREESCRITURA, EN MADERA IMPRESA </t>
  </si>
  <si>
    <t xml:space="preserve">REGLETAS LEXICO EN MADERA CON PALABRAS IMPRESAS </t>
  </si>
  <si>
    <t xml:space="preserve">JUEGO DE CUBOS CREAFRASES,  impresión digital para combinación léxica </t>
  </si>
  <si>
    <t>2.8.5</t>
  </si>
  <si>
    <t>Material didáctico educativo para desarrollar habilidades en motricidad fina y gruesa, para el mejoramiento de los procesos de aprendizaje y desarrollo físico.</t>
  </si>
  <si>
    <t>ROMPECABEZAS CUADRADO PARA ENSARTAR  fabricado en madera tamaño de la base de 15x15 cms. Tamaño aproximado de las 23 piezas de 13x6 cms</t>
  </si>
  <si>
    <t>ROMPECABEZAS CIRCULO  PARA ENSARTAR  fabricado en madera tamaño de la base de 15x15 cms. Tamaño aproximado de las 23 piezas de 13x6 cms</t>
  </si>
  <si>
    <t>ROMPECABEZAS TETRIS  PARA ENSARTAR  fabricado en madera tamaño de la base de 13x5 cms. Tamaño aproximado de las 15 piezas de 15X15 cms</t>
  </si>
  <si>
    <t xml:space="preserve">ROMPECABEZAS DEL RELOJ ANALOGO  DIGITAL EN MADERA, estuche compuesto por 36 fichas </t>
  </si>
  <si>
    <t>LAZO ALGODÓN TRENZADO CABO PLÁSTICO Lazo algodón trenzado cabo Plástico</t>
  </si>
  <si>
    <t>MANITAS PARA ENLAZAR-CONTAR PEQUE. Manitas elaboradas en plástico inyectado de diferentes formas y colores. Compuesto por 110 manitas (Aprox.) que forman los números del 0 hasta el 5 y de la misma forma traen la misma cantidad de huecos en cada una de ellas, 3 mimbres de plástico de 25 cm de largo y 4 tarjetas con secuencias para armar. Dimensiones Pieza + Pequeña: 4x4x0.2 cm Dimesiones: 11x17x10 cm Empaque: Tarro Plástico</t>
  </si>
  <si>
    <t>2.8.6</t>
  </si>
  <si>
    <t>Material didáctico educativo para desarrollar habilidades sensoriales para el mejoramiento de la percepción visual, auditiva y táctil.</t>
  </si>
  <si>
    <t>ENCAJABLE EN CAUCHO DE DESTREZA MENTAL</t>
  </si>
  <si>
    <t>LOTERIA EL DETALLE QUE FALTA</t>
  </si>
  <si>
    <t xml:space="preserve"> JUEGO ASOCIACION ASOCIACION PALABRA E IMAGEN</t>
  </si>
  <si>
    <t xml:space="preserve">DOMINO DE TEXTURAS </t>
  </si>
  <si>
    <t>BALÓN DE FUTBOL SONORO PARA INVIDENTES</t>
  </si>
  <si>
    <t>BALÓN DE BASQUET SONORO PARA INVIDENTES</t>
  </si>
  <si>
    <t>BATERIA DE ESTIMULACION AUDITIVA EN MADERA</t>
  </si>
  <si>
    <t>2.8.7</t>
  </si>
  <si>
    <t>Material didáctico educativo para desarrollar habilidades en nociones básicas para el reconocimiento de colores, letras, formas y números.</t>
  </si>
  <si>
    <t>PATRON DE SECUENCIA FORMA Y COLOR POR 42 PIEZAS PLASTICAS, base de 20x6 cms  y 10 tarjetas con doble cara de 18.8 x 4.5 cms en caja de madera</t>
  </si>
  <si>
    <t xml:space="preserve">PLANTILLAS PARA FIGURAS GEOMETRICAS BASICAS EN MADERA </t>
  </si>
  <si>
    <t xml:space="preserve">PATRON DE SECUENCIAS DE TAMAÑO Y COLOR, elaborado en madera con una base de 20x7 cms, 10 tarjetas guía, con 20 ejercicios y 28 cilindros de madera </t>
  </si>
  <si>
    <t xml:space="preserve">PATRONES GEOMETRICOS CON PLANTILLA  EN Y CAJA DE MADERA CON GUIAS EN HULE  de 30x22 cms  y 48  fichas de 7.4x6.6  cms pieza grande y 3.6x3.2 cms en pieza pequeña </t>
  </si>
  <si>
    <t xml:space="preserve">BLOQUES LOGICOS </t>
  </si>
  <si>
    <t xml:space="preserve">ENCAJAPRENDA, MALETA EN CAUCHO ADHERIBLE DEL ABC SCRIPT  MAYUSCULA Y MNUSCULA  </t>
  </si>
  <si>
    <t xml:space="preserve">ENCAJANUMEROS , MALETA EN CAUCHO ADHERIBLE CON LOS NUMEROS Y SIMBOLOS MATEMATICOS  PARA APRENDIZAJE DE OPERCIONES BASICAS Y CANTIDADES   </t>
  </si>
  <si>
    <t>2.8.8</t>
  </si>
  <si>
    <t>Material didáctico educativo para desarrollar habilidades artísticas en pintura, dibujo, escultura, representación teatral, musical y danza, para la estimulación artística en los procesos de enseñanza-aprendizaje.</t>
  </si>
  <si>
    <t xml:space="preserve">PANDERETA MEDIANA 18 CM Elaborada en pergamino cuero, tensado sobre una base de madera laminar con discos metálicos, dimensiones: 18 cm de diámetro, empacada en bolsa plástica. </t>
  </si>
  <si>
    <t>MARACAS EN TOTUMO PAR Maraca con mango en madera sección hueca en totumo y rellena de granos 6 x 6 x 19 cm empacada en plástico</t>
  </si>
  <si>
    <t>SET DE MAQUILLAJE ARTISTICO</t>
  </si>
  <si>
    <t>CAJA DE LETRAS EN MADERA en alto relieve mayúsculua y al anverso minúscula con braille</t>
  </si>
  <si>
    <t>SET DE MODELADO EN PORCELANA FRIA PAQUETE POR 8 COLORES PRIMARIOS SECUNDARIOS , BLANCO Y NEGRO MAS SET DE ESTILETES</t>
  </si>
  <si>
    <t xml:space="preserve">ROLLO DE PAPEL CRAFT X 30 METROS </t>
  </si>
  <si>
    <t>BAFLE PORTATIL CON USB Y MICROFONO</t>
  </si>
  <si>
    <t xml:space="preserve">FLAUTAS DULCES PASTA FINA </t>
  </si>
  <si>
    <t>Implementar ruta de apropiación de la herramienta tecnopedagógica digital para familias y/o cuidadores.</t>
  </si>
  <si>
    <t>3.1.1</t>
  </si>
  <si>
    <t>Realizar convocatoria a familiares y/o cuidadores con estudiantes con discapacidad o talentos de las instituciones educativas para potencializar el impacto de  su uso en el proceso de aprendizaje de los estudiantes.</t>
  </si>
  <si>
    <t>Convocatoria</t>
  </si>
  <si>
    <t>3.1.2</t>
  </si>
  <si>
    <t>Estructurar el plan estrategico de apropiación de la herramienta tecnopedagógica digital orientado  a familiares y/o cuidadores con estudiantes con discapacidad o talentos de las instituciones educativas</t>
  </si>
  <si>
    <t>Plan Estrategico</t>
  </si>
  <si>
    <t>3.1.3</t>
  </si>
  <si>
    <t>Implementar el plan estrategico de apropiación de la herramienta tecnopedagógica digital orientado  a familiares y/o cuidadores con estudiantes con discapacidad o talentos de las instituciones educativas</t>
  </si>
  <si>
    <t>3.1.4</t>
  </si>
  <si>
    <t>Brindar soporte técnico y funcional durante el proceso de implementación del plan estrategico de apropiación de la herramienta tecnopedagógica digital orientado  a familiares y/o cuidadores con estudiantes con discapacidad o talentos de las instituciones educativas</t>
  </si>
  <si>
    <t>3.2.1</t>
  </si>
  <si>
    <t>Estructurar el plan estratégico de educomunicación inclusiva de la herramienta tecnopedagógica digital en articulación con la SED</t>
  </si>
  <si>
    <t>Plan estratégico de Educomunicación</t>
  </si>
  <si>
    <t>3.2.2.</t>
  </si>
  <si>
    <t>Realizar la producción  del plan estratégico de educomunicación inclusiva (piezas gráficas, multimedia) de la herramienta tecnopedagógica digital en articulación con la SED</t>
  </si>
  <si>
    <t>3.2.3</t>
  </si>
  <si>
    <t>Implementar el plan estratégico de educomunicación inclusiva de la herramienta tecnopedagógica digital en articulación con la SED.</t>
  </si>
  <si>
    <t>3.2.4</t>
  </si>
  <si>
    <t>Realizar monitoreo y seguimiento a la implementación del plan estratégico de educomunicación inclusiva de la herramienta tecnopedagógica digital en articulación con la SED.</t>
  </si>
  <si>
    <t>3.2.5</t>
  </si>
  <si>
    <t>Evaluar el impacto de la implementación del plan estratégico de educomunicación inclusiva de la herramienta tecnopedagógica digital en articulación con la SED.</t>
  </si>
  <si>
    <t xml:space="preserve">Dotar de material pedagógico DUA (análogo- digital) articulado con la herramienta tecnopedagógica </t>
  </si>
  <si>
    <t>3.3.1</t>
  </si>
  <si>
    <t xml:space="preserve">Producción del Material pedagógico DUA (análogo- digital) articulado con la herramienta tecnopedagógica </t>
  </si>
  <si>
    <t>3.3.2</t>
  </si>
  <si>
    <t xml:space="preserve">Entrega a las Instituciones educativas del Material pedagógico DUA (análogo- digital) articulado con la herramienta tecnopedagógica </t>
  </si>
  <si>
    <t>3.3.3</t>
  </si>
  <si>
    <t xml:space="preserve">Estrategia de Apropiación del Material pedagógico DUA (análogo- digital) articulado con la herramienta tecnopedagógica </t>
  </si>
  <si>
    <t>3.4.1</t>
  </si>
  <si>
    <t>Estructurar el plan estrategico de apropiación  de la herramienta tecnopedagógica digital y su sistema de información dirigido  a funcionarios de la SEC para la toma de decisiones asociadas a la gestión pedagógica en el marco de la educación inclusiva</t>
  </si>
  <si>
    <t>3.4.2</t>
  </si>
  <si>
    <t>Implementar el plan estrategico de apropiación  de la herramienta tecnopedagógica digital y su sistema de información dirigido  a funcionarios de la SEC para la toma de decisiones asociadas a la gestión pedagógica en el marco de la educación inclusiva</t>
  </si>
  <si>
    <t>SEC</t>
  </si>
  <si>
    <t>3.4.3</t>
  </si>
  <si>
    <t>Brindar soporte técnico y funcional durante el proceso de implementación del plan estrategico de apropiación  de la herramienta tecnopedagógica digital y su sistema de información dirigido  a funcionarios de la SEC para la toma de decisiones asociadas a la gestión pedagógica en el marco de la educación inclusiva</t>
  </si>
  <si>
    <t>DESCRIPCIÓN DEL INSUMO</t>
  </si>
  <si>
    <t xml:space="preserve">VALOR UNITARIO </t>
  </si>
  <si>
    <t xml:space="preserve">VALOR TOTAL </t>
  </si>
  <si>
    <t>4. Administración</t>
  </si>
  <si>
    <t>Gerente del Proyecto</t>
  </si>
  <si>
    <t>Mes</t>
  </si>
  <si>
    <t>Coordinador Administrativo</t>
  </si>
  <si>
    <t>2 Coordinadores Pedagógicos</t>
  </si>
  <si>
    <t>3 Asistentes administrativo y contable y GD</t>
  </si>
  <si>
    <t>2 Técnico de soporte</t>
  </si>
  <si>
    <t>Asesor Legal</t>
  </si>
  <si>
    <t>Papelería</t>
  </si>
  <si>
    <t>Profesional en Comunicaciones o Diseño</t>
  </si>
  <si>
    <t>Comunicaciones y conectividad</t>
  </si>
  <si>
    <t>Equipos de computo - arrendamiento</t>
  </si>
  <si>
    <t xml:space="preserve">mes </t>
  </si>
  <si>
    <t>Oficina con mobiliario</t>
  </si>
  <si>
    <t>mes</t>
  </si>
  <si>
    <t>Serviciós públicos</t>
  </si>
  <si>
    <t>TOTAL ADMINISTRACIÓN</t>
  </si>
  <si>
    <t>ACTIVIDADES</t>
  </si>
  <si>
    <t>DESCRIPCION DEL INSUMO</t>
  </si>
  <si>
    <t>5..Interventoría del Proyecto</t>
  </si>
  <si>
    <t>Director de Interventoría</t>
  </si>
  <si>
    <t xml:space="preserve">2 Profesionales de áreas sociales y de la educación </t>
  </si>
  <si>
    <t>2 Profesionales de áreas de la salud, psicopedagogía y afines.</t>
  </si>
  <si>
    <t xml:space="preserve">1 Profesional de áreas jurídicas </t>
  </si>
  <si>
    <t>2 Asistentes administrativos</t>
  </si>
  <si>
    <t>Equipos de computo arrendamiento</t>
  </si>
  <si>
    <t>Oficina con mobiliario y servicios</t>
  </si>
  <si>
    <t>IVA</t>
  </si>
  <si>
    <t>Gastos Legales</t>
  </si>
  <si>
    <t>5. Apoyo a la supervisión</t>
  </si>
  <si>
    <t>MES</t>
  </si>
  <si>
    <t>Profesionales de Apoyo</t>
  </si>
  <si>
    <t>Actividades de seguimiento y evaluación</t>
  </si>
  <si>
    <t xml:space="preserve">1 diplomado en educación inclusiva </t>
  </si>
  <si>
    <t>EXPERTOS EN TIFLOLOGÍA (2): con mínimo un (1) año de experiencia en atención pedagógica de estudiantes con discapacidad visual, desempeñándose como tiflólogo.</t>
  </si>
  <si>
    <t>Diseño del taller de elaboración del material adaptado en alto relieve</t>
  </si>
  <si>
    <t>1 intérprte de Lengua de Señas con certificación en competencia linguistica en sistema de comunicacion para personas sordas LSC como minimo 3 años para Acompañamiento en estructuración de material adaptado en LSC</t>
  </si>
  <si>
    <t>2.7.2</t>
  </si>
  <si>
    <t>2.7.3</t>
  </si>
  <si>
    <t>Documento de diseño</t>
  </si>
  <si>
    <t>101 Instituciones apropiadas con la herramienta tecnopedagógica digital para padres de familia y cuidadores</t>
  </si>
  <si>
    <t>Dotación de material pedagógico a 101 Establecimientos Educativos, en el marco de la educación inclusiva</t>
  </si>
  <si>
    <t>Administración (9%)</t>
  </si>
  <si>
    <t>Interventoría (7%)</t>
  </si>
  <si>
    <t>1 Profesional con especialización en áreas económicas, administrativas o afines</t>
  </si>
  <si>
    <t xml:space="preserve">Asistencia tecnica para el desarrollo de la Guia 34 </t>
  </si>
  <si>
    <t>Asistencia técnica y acompañamiento para el fortalecimiento del Sistema de Evaluación (SIEE), Promoción y prácticas pedagógicas inclusivas para los EE.</t>
  </si>
  <si>
    <t>Asistencia técnica y acompañamiento para el fortalecimiento del Sistema de Evaluación (SIEE) para los EE.</t>
  </si>
  <si>
    <t>Actas de asistencia técnica y acompañamiento</t>
  </si>
  <si>
    <t>Realizar 101 encuentros virtuales (1 por Institución Educativa) en asistencia técnica para el desarrollo de la guía 34 dirigido a docentes y directivos docentes</t>
  </si>
  <si>
    <t>1.1.1.4</t>
  </si>
  <si>
    <t>Consultoría para las características inclusivas en la gestión escolar</t>
  </si>
  <si>
    <t>MODELOS LINGÜÍSTICOS (3):Persona con discapacidad auditiva mayor de edad, con formación mínima de bachiller con conocimiento de lengua de señas y experiencia mínima de un año.</t>
  </si>
  <si>
    <t>Profesionales de apoyo</t>
  </si>
  <si>
    <t>Mesas virtuales de asistencia técnica y acompañamiento con soporte tecnológico  (1 por cada EEO)</t>
  </si>
  <si>
    <t>Asistencia técnica para el desarrollo de la Guía 34</t>
  </si>
  <si>
    <t xml:space="preserve">Diplomado en educación inclusiva para personal de Secretaría de Educación del Cauca, docentes de aula, docentes orientadores, docentes directivos y directores de núcleo de los establecimientos educativos a focalizar. </t>
  </si>
  <si>
    <t>No.</t>
  </si>
  <si>
    <t>ADMINISTRACIÓN DEL PROYECTO</t>
  </si>
  <si>
    <t>INTERVENTORÍA DEL PROYECTO</t>
  </si>
  <si>
    <t>APOYO A LA SUPERVISIÓN DEL PROYECTO</t>
  </si>
  <si>
    <t>Diseño y alistamiento de la asistencia técnica para el desarrollo de la guía 34 dirigido a docentes y directivos docentes</t>
  </si>
  <si>
    <t>1.1.2</t>
  </si>
  <si>
    <t>Material en formato de lectura facil y estructura pictografica que incorpore los Derechos Básicos de Aprendizaje (DBA)</t>
  </si>
  <si>
    <t>Realizar 101 encuentros (1 por institución) en apropiación de estrategias con herramientas didácticas en educación inclusiva, en 101 EE priorizadas en el departamento del Cauca</t>
  </si>
  <si>
    <t>Fundación Univalle</t>
  </si>
  <si>
    <t>2.1.1</t>
  </si>
  <si>
    <t>Asistencia técnica y acompañamiento al proceso de construción del PIAR y  valoración pedagógica  para 603 estudiantes con discapacidad.</t>
  </si>
  <si>
    <t>2.1.1.1</t>
  </si>
  <si>
    <t>Jornadas virtuales de asistencia técnica (2 por establecimiento educativo) para el acompañamiento a los docentes en el proceso de  construción del PIAR y  valoración pedagógica para 603 estudiantes con discapacidad con soporte tecnológico</t>
  </si>
  <si>
    <t>2.1.2</t>
  </si>
  <si>
    <t xml:space="preserve">Construcción de historias pedagógicas </t>
  </si>
  <si>
    <t>2.1.2.1</t>
  </si>
  <si>
    <t>Profesional por mes</t>
  </si>
  <si>
    <t>2.1.2.2</t>
  </si>
  <si>
    <t>Impresión de historias pedagógicas (paquete de 12 hojas)</t>
  </si>
  <si>
    <t xml:space="preserve">unidad </t>
  </si>
  <si>
    <t>2.1.3</t>
  </si>
  <si>
    <t xml:space="preserve">Jornadas de acompañamiento, orientación y apoyo pedagógico para la implementación de ajustes razonables  en la Planeación docente, teneindo en cuenta estrategias basadas en DUA </t>
  </si>
  <si>
    <t>2.1.3.1</t>
  </si>
  <si>
    <t>Jornadas de acompañamiento, orientación y apoyo pedagógico para la implementación  de ajustes razonbles  PIAR en la planeación escolar .(2 por institución educativa durante 2 meses)</t>
  </si>
  <si>
    <t>Jornadas de acompañamiento</t>
  </si>
  <si>
    <t>2.5.1</t>
  </si>
  <si>
    <t xml:space="preserve">Asistencia técnica y acompañamiento para el seguimiento y la evaluación de los PIAR existentes </t>
  </si>
  <si>
    <t>2.5.2</t>
  </si>
  <si>
    <t>Asistencia técnica y acompañamiento para el ajuste de los PIAR existentes</t>
  </si>
  <si>
    <t>2.5.3</t>
  </si>
  <si>
    <t>Fundación Ave Fenix</t>
  </si>
  <si>
    <t xml:space="preserve">Diseño de material didáctico adaptado para discapacidad sensorial, Intelectual, autismo y trastornos del aprendizaje. </t>
  </si>
  <si>
    <t>Implementar prácticas  pedagogicas basadas en DUA para la apropiación de estrategias flexibles</t>
  </si>
  <si>
    <t>101 talleres virtuales</t>
  </si>
  <si>
    <t>Profesionales  para la sistematización de evaluaciones pedagógicas (el equipo se conformará con 10 profesionales de apoyo que cuenten con experiencia en trabajo con estudiantes con discapacidad)</t>
  </si>
  <si>
    <r>
      <t>A</t>
    </r>
    <r>
      <rPr>
        <sz val="10"/>
        <color theme="1"/>
        <rFont val="Arial Narrow"/>
        <family val="2"/>
      </rPr>
      <t>sesoría en procesos de atención a estudiantes con discapacidad ,  capacidades o  talentos excepcionales y trastornos espacificos en el aprendizaje escolar y el comportamiento</t>
    </r>
    <r>
      <rPr>
        <b/>
        <sz val="11"/>
        <color rgb="FF0070C0"/>
        <rFont val="Arial Narrow"/>
        <family val="2"/>
      </rPr>
      <t xml:space="preserve"> </t>
    </r>
  </si>
  <si>
    <t>Orientación a docentes para la construcción e  implementación,  de 603 PIAR ( Planes individuales de ajustes razonables ) teniendo en cuenta  estrategias basadas en DUA</t>
  </si>
  <si>
    <t>FORTALECIMIENTO DE LOS PROCESOS DE CALIDAD DE LA EDUCACIÓN INCLUSIVA EN LOS ESTABLECIMIENTOS EDUCATIVOS DE LOS MUNICIPIOS NO CERTIFICADOS DEL DEPARTAMENTO DEL CAUCA</t>
  </si>
  <si>
    <t>Modulo de Información</t>
  </si>
  <si>
    <t>Producto</t>
  </si>
  <si>
    <t>Valor MGA</t>
  </si>
  <si>
    <t>3.1 Producto 3: Servicio de desarrollo de contenidos educativos para la educación inicial, preescolar, básica y media de personas con discapacidad
Medido a través de : Número de contenidos
Cantidad : 1,0000
Costo $ 1.177.558.432,00</t>
  </si>
  <si>
    <t xml:space="preserve">2.1 Producto 2: Servicio de apoyo para el acceso a la educación
Medido a través de : Número de personas
Cantidad : 2.137,0000
Costo $ 4.201.802.355,00
</t>
  </si>
  <si>
    <t>1.1 Producto 1: Servicio de asistencia técnica en educación con enfoque incluyente y de calidad
Medido a través de : Número de entidades, organizaciones y núcleos familiares
Cantidad : 101,0000
Costo $ 3.628.401.272,00</t>
  </si>
  <si>
    <t xml:space="preserve">3. Implementar y apropiar la herramienta tecnopedagógica digital articulada a las prácticas pedagógicas, que permita alcanzar el potencial e impacto que dicho recurso tiene.
</t>
  </si>
  <si>
    <t>Tiempo de ejecución (meses)</t>
  </si>
  <si>
    <t>Cadena de Valor</t>
  </si>
  <si>
    <t xml:space="preserve">117 kits material pedagógico DUA análogo digital articulado con la herramienta tecnopedagógica </t>
  </si>
  <si>
    <t>Informes de apropiación</t>
  </si>
  <si>
    <t>Asistencia técnica soporte</t>
  </si>
  <si>
    <t>Kits</t>
  </si>
  <si>
    <t>Kit</t>
  </si>
  <si>
    <t xml:space="preserve">Jornadas de Apropiación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</si>
</sst>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* #,##0_-;\-&quot;$&quot;* #,##0_-;_-&quot;$&quot;* &quot;-&quot;_-;_-@_-"/>
    <numFmt numFmtId="165" formatCode="_-&quot;$&quot;* #,##0_-;\-&quot;$&quot;* #,##0_-;_-&quot;$&quot;* &quot;-&quot;_-;_-@"/>
    <numFmt numFmtId="166" formatCode="[$-C0A]General"/>
    <numFmt numFmtId="167" formatCode="_-&quot;$&quot;* #,##0_-;\-&quot;$&quot;* #,##0_-;_-&quot;$&quot;* &quot;-&quot;??_-;_-@"/>
    <numFmt numFmtId="168" formatCode="_-&quot;$&quot;\ * #,##0_-;\-&quot;$&quot;\ * #,##0_-;_-&quot;$&quot;\ * &quot;-&quot;_-;_-@"/>
    <numFmt numFmtId="169" formatCode="_-&quot;$&quot;* #,##0.00_-;\-&quot;$&quot;* #,##0.00_-;_-&quot;$&quot;* &quot;-&quot;??_-;_-@"/>
    <numFmt numFmtId="170" formatCode="d\.m"/>
    <numFmt numFmtId="171" formatCode="d\.m\."/>
  </numFmts>
  <fonts count="39" x14ac:knownFonts="1">
    <font>
      <sz val="11"/>
      <color rgb="FF000000"/>
      <name val="Calibri"/>
    </font>
    <font>
      <b/>
      <sz val="12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sz val="11"/>
      <name val="Calibri"/>
      <family val="2"/>
    </font>
    <font>
      <sz val="11"/>
      <color rgb="FF000000"/>
      <name val="Arial Narrow"/>
      <family val="2"/>
    </font>
    <font>
      <b/>
      <sz val="9"/>
      <name val="Arial Narrow"/>
      <family val="2"/>
    </font>
    <font>
      <b/>
      <sz val="9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rgb="FF262626"/>
      <name val="Arial Narrow"/>
      <family val="2"/>
    </font>
    <font>
      <sz val="11"/>
      <color rgb="FF262626"/>
      <name val="Arial Narrow"/>
      <family val="2"/>
    </font>
    <font>
      <sz val="11"/>
      <name val="Arial Narrow"/>
      <family val="2"/>
    </font>
    <font>
      <b/>
      <sz val="11"/>
      <color rgb="FF000000"/>
      <name val="Calibri"/>
      <family val="2"/>
    </font>
    <font>
      <b/>
      <sz val="10"/>
      <color rgb="FF262626"/>
      <name val="Arial Narrow"/>
      <family val="2"/>
    </font>
    <font>
      <b/>
      <sz val="11"/>
      <color rgb="FF333333"/>
      <name val="Arial Narrow"/>
      <family val="2"/>
    </font>
    <font>
      <b/>
      <sz val="11"/>
      <name val="Arial Narrow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Arial Narrow"/>
      <family val="2"/>
    </font>
    <font>
      <sz val="1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2"/>
      <name val="Arial Narrow"/>
      <family val="2"/>
    </font>
    <font>
      <sz val="11"/>
      <color rgb="FF262626"/>
      <name val="Arial Narrow"/>
      <family val="2"/>
    </font>
    <font>
      <b/>
      <sz val="11"/>
      <name val="Calibri"/>
      <family val="2"/>
    </font>
    <font>
      <sz val="10"/>
      <name val="Calibri"/>
      <family val="2"/>
    </font>
    <font>
      <sz val="12"/>
      <color rgb="FF000000"/>
      <name val="Calibri"/>
      <family val="2"/>
    </font>
    <font>
      <sz val="10"/>
      <color rgb="FF262626"/>
      <name val="Arial Narrow"/>
      <family val="2"/>
    </font>
    <font>
      <sz val="10"/>
      <color rgb="FF000000"/>
      <name val="Calibri"/>
      <family val="2"/>
    </font>
    <font>
      <b/>
      <sz val="11"/>
      <color rgb="FF0070C0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rgb="FFBFBFBF"/>
        <bgColor rgb="FFBFBFBF"/>
      </patternFill>
    </fill>
    <fill>
      <patternFill patternType="solid">
        <fgColor rgb="FFAEABAB"/>
        <bgColor rgb="FFAEABAB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BFBFBF"/>
      </patternFill>
    </fill>
    <fill>
      <patternFill patternType="solid">
        <fgColor theme="0"/>
        <bgColor rgb="FF00B0F0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/>
        <bgColor rgb="FFDEEAF6"/>
      </patternFill>
    </fill>
    <fill>
      <patternFill patternType="solid">
        <fgColor theme="0"/>
        <bgColor rgb="FFFF66FF"/>
      </patternFill>
    </fill>
    <fill>
      <patternFill patternType="solid">
        <fgColor theme="0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0CECE"/>
      </patternFill>
    </fill>
    <fill>
      <patternFill patternType="solid">
        <fgColor theme="0"/>
        <bgColor rgb="FFD8D8D8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66FF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FFFFFF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2" fillId="0" borderId="23"/>
    <xf numFmtId="0" fontId="22" fillId="0" borderId="23"/>
  </cellStyleXfs>
  <cellXfs count="513"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ont="1"/>
    <xf numFmtId="166" fontId="9" fillId="0" borderId="1" xfId="0" applyNumberFormat="1" applyFont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167" fontId="0" fillId="0" borderId="0" xfId="0" applyNumberFormat="1" applyFont="1"/>
    <xf numFmtId="0" fontId="12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7" fontId="11" fillId="0" borderId="1" xfId="0" applyNumberFormat="1" applyFont="1" applyBorder="1" applyAlignment="1">
      <alignment horizontal="center" vertical="center" wrapText="1"/>
    </xf>
    <xf numFmtId="3" fontId="12" fillId="3" borderId="2" xfId="0" applyNumberFormat="1" applyFont="1" applyFill="1" applyBorder="1" applyAlignment="1">
      <alignment horizontal="center" vertical="center" wrapText="1"/>
    </xf>
    <xf numFmtId="3" fontId="12" fillId="3" borderId="1" xfId="0" applyNumberFormat="1" applyFont="1" applyFill="1" applyBorder="1" applyAlignment="1">
      <alignment horizontal="center" vertical="center" wrapText="1"/>
    </xf>
    <xf numFmtId="168" fontId="12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2" fillId="0" borderId="0" xfId="0" applyFont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167" fontId="13" fillId="5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/>
    </xf>
    <xf numFmtId="0" fontId="17" fillId="0" borderId="0" xfId="0" applyFont="1"/>
    <xf numFmtId="0" fontId="6" fillId="0" borderId="0" xfId="0" applyFont="1"/>
    <xf numFmtId="0" fontId="1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166" fontId="12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67" fontId="12" fillId="0" borderId="8" xfId="0" applyNumberFormat="1" applyFont="1" applyBorder="1" applyAlignment="1">
      <alignment horizontal="center" vertical="center" wrapText="1"/>
    </xf>
    <xf numFmtId="167" fontId="11" fillId="0" borderId="8" xfId="0" applyNumberFormat="1" applyFont="1" applyBorder="1" applyAlignment="1">
      <alignment horizontal="center" vertical="center" wrapText="1"/>
    </xf>
    <xf numFmtId="3" fontId="12" fillId="3" borderId="26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vertical="center"/>
    </xf>
    <xf numFmtId="0" fontId="1" fillId="3" borderId="30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center" wrapText="1"/>
    </xf>
    <xf numFmtId="0" fontId="6" fillId="0" borderId="1" xfId="0" applyFont="1" applyBorder="1"/>
    <xf numFmtId="168" fontId="6" fillId="0" borderId="1" xfId="0" applyNumberFormat="1" applyFont="1" applyBorder="1"/>
    <xf numFmtId="9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vertical="center"/>
    </xf>
    <xf numFmtId="0" fontId="21" fillId="4" borderId="1" xfId="0" applyFont="1" applyFill="1" applyBorder="1"/>
    <xf numFmtId="0" fontId="13" fillId="4" borderId="1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165" fontId="20" fillId="3" borderId="1" xfId="0" applyNumberFormat="1" applyFont="1" applyFill="1" applyBorder="1" applyAlignment="1">
      <alignment vertical="center"/>
    </xf>
    <xf numFmtId="0" fontId="12" fillId="0" borderId="4" xfId="0" applyFont="1" applyBorder="1" applyAlignment="1">
      <alignment horizontal="center" vertical="center" wrapText="1"/>
    </xf>
    <xf numFmtId="0" fontId="0" fillId="0" borderId="23" xfId="0" applyFont="1" applyBorder="1" applyAlignment="1"/>
    <xf numFmtId="0" fontId="0" fillId="0" borderId="0" xfId="0" applyFont="1" applyFill="1" applyAlignment="1"/>
    <xf numFmtId="0" fontId="0" fillId="0" borderId="9" xfId="0" applyFont="1" applyFill="1" applyBorder="1"/>
    <xf numFmtId="0" fontId="11" fillId="3" borderId="32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165" fontId="6" fillId="0" borderId="30" xfId="0" applyNumberFormat="1" applyFont="1" applyBorder="1" applyAlignment="1">
      <alignment horizontal="center" vertical="center"/>
    </xf>
    <xf numFmtId="168" fontId="6" fillId="0" borderId="30" xfId="0" applyNumberFormat="1" applyFont="1" applyBorder="1" applyAlignment="1">
      <alignment horizontal="center" vertical="center"/>
    </xf>
    <xf numFmtId="168" fontId="6" fillId="0" borderId="3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167" fontId="6" fillId="0" borderId="30" xfId="0" applyNumberFormat="1" applyFont="1" applyBorder="1" applyAlignment="1">
      <alignment horizontal="center" vertical="center"/>
    </xf>
    <xf numFmtId="0" fontId="13" fillId="5" borderId="32" xfId="0" applyFont="1" applyFill="1" applyBorder="1" applyAlignment="1">
      <alignment horizontal="center" vertical="center"/>
    </xf>
    <xf numFmtId="167" fontId="6" fillId="0" borderId="32" xfId="0" applyNumberFormat="1" applyFont="1" applyBorder="1" applyAlignment="1">
      <alignment horizontal="center" vertical="center"/>
    </xf>
    <xf numFmtId="167" fontId="13" fillId="5" borderId="32" xfId="0" applyNumberFormat="1" applyFont="1" applyFill="1" applyBorder="1" applyAlignment="1">
      <alignment horizontal="center" vertical="center"/>
    </xf>
    <xf numFmtId="168" fontId="13" fillId="3" borderId="32" xfId="0" applyNumberFormat="1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 wrapText="1"/>
    </xf>
    <xf numFmtId="167" fontId="12" fillId="0" borderId="30" xfId="0" applyNumberFormat="1" applyFont="1" applyBorder="1" applyAlignment="1">
      <alignment horizontal="center" vertical="center" wrapText="1"/>
    </xf>
    <xf numFmtId="167" fontId="9" fillId="0" borderId="30" xfId="0" applyNumberFormat="1" applyFont="1" applyBorder="1" applyAlignment="1">
      <alignment horizontal="center" vertical="center" wrapText="1"/>
    </xf>
    <xf numFmtId="0" fontId="0" fillId="7" borderId="0" xfId="0" applyFont="1" applyFill="1" applyAlignment="1"/>
    <xf numFmtId="3" fontId="10" fillId="2" borderId="30" xfId="0" applyNumberFormat="1" applyFont="1" applyFill="1" applyBorder="1" applyAlignment="1">
      <alignment horizontal="center" vertical="center" wrapText="1"/>
    </xf>
    <xf numFmtId="3" fontId="11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167" fontId="28" fillId="0" borderId="32" xfId="0" applyNumberFormat="1" applyFont="1" applyBorder="1" applyAlignment="1">
      <alignment horizontal="center" vertical="center" wrapText="1"/>
    </xf>
    <xf numFmtId="167" fontId="24" fillId="0" borderId="32" xfId="0" applyNumberFormat="1" applyFont="1" applyBorder="1" applyAlignment="1">
      <alignment horizontal="center" vertical="center" wrapText="1"/>
    </xf>
    <xf numFmtId="167" fontId="9" fillId="0" borderId="30" xfId="0" applyNumberFormat="1" applyFont="1" applyBorder="1" applyAlignment="1">
      <alignment horizontal="center" vertical="center"/>
    </xf>
    <xf numFmtId="167" fontId="9" fillId="0" borderId="32" xfId="0" applyNumberFormat="1" applyFont="1" applyBorder="1" applyAlignment="1">
      <alignment horizontal="center" vertical="center"/>
    </xf>
    <xf numFmtId="167" fontId="6" fillId="0" borderId="19" xfId="0" applyNumberFormat="1" applyFont="1" applyBorder="1" applyAlignment="1">
      <alignment horizontal="center" vertical="center"/>
    </xf>
    <xf numFmtId="167" fontId="6" fillId="0" borderId="32" xfId="0" applyNumberFormat="1" applyFont="1" applyBorder="1"/>
    <xf numFmtId="0" fontId="26" fillId="0" borderId="1" xfId="0" applyFont="1" applyBorder="1" applyAlignment="1">
      <alignment horizontal="center" vertical="center" wrapText="1"/>
    </xf>
    <xf numFmtId="166" fontId="9" fillId="0" borderId="32" xfId="0" applyNumberFormat="1" applyFont="1" applyBorder="1" applyAlignment="1">
      <alignment horizontal="center" vertical="center" wrapText="1"/>
    </xf>
    <xf numFmtId="0" fontId="10" fillId="0" borderId="32" xfId="0" applyFont="1" applyBorder="1" applyAlignment="1">
      <alignment horizontal="left" vertical="center" wrapText="1"/>
    </xf>
    <xf numFmtId="3" fontId="10" fillId="0" borderId="32" xfId="0" applyNumberFormat="1" applyFont="1" applyBorder="1" applyAlignment="1">
      <alignment horizontal="center" vertical="center" wrapText="1"/>
    </xf>
    <xf numFmtId="167" fontId="9" fillId="0" borderId="32" xfId="0" applyNumberFormat="1" applyFont="1" applyBorder="1" applyAlignment="1">
      <alignment horizontal="center" vertical="center" wrapText="1"/>
    </xf>
    <xf numFmtId="166" fontId="28" fillId="0" borderId="32" xfId="0" applyNumberFormat="1" applyFont="1" applyBorder="1" applyAlignment="1">
      <alignment horizontal="center" vertical="center" wrapText="1"/>
    </xf>
    <xf numFmtId="0" fontId="24" fillId="0" borderId="32" xfId="0" applyFont="1" applyBorder="1" applyAlignment="1">
      <alignment horizontal="left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3" fontId="10" fillId="0" borderId="32" xfId="0" applyNumberFormat="1" applyFont="1" applyFill="1" applyBorder="1" applyAlignment="1">
      <alignment horizontal="center" vertical="center" wrapText="1"/>
    </xf>
    <xf numFmtId="0" fontId="26" fillId="0" borderId="0" xfId="0" applyFont="1" applyAlignment="1"/>
    <xf numFmtId="165" fontId="0" fillId="0" borderId="0" xfId="0" applyNumberFormat="1" applyFont="1" applyAlignment="1"/>
    <xf numFmtId="166" fontId="9" fillId="0" borderId="1" xfId="0" applyNumberFormat="1" applyFont="1" applyFill="1" applyBorder="1" applyAlignment="1">
      <alignment horizontal="center" vertical="center" wrapText="1"/>
    </xf>
    <xf numFmtId="167" fontId="9" fillId="0" borderId="1" xfId="0" applyNumberFormat="1" applyFont="1" applyFill="1" applyBorder="1" applyAlignment="1">
      <alignment horizontal="center" vertical="center" wrapText="1"/>
    </xf>
    <xf numFmtId="167" fontId="9" fillId="0" borderId="32" xfId="0" applyNumberFormat="1" applyFont="1" applyFill="1" applyBorder="1" applyAlignment="1">
      <alignment horizontal="center" vertical="center" wrapText="1"/>
    </xf>
    <xf numFmtId="167" fontId="10" fillId="0" borderId="32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/>
    </xf>
    <xf numFmtId="167" fontId="13" fillId="10" borderId="1" xfId="0" applyNumberFormat="1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 wrapText="1"/>
    </xf>
    <xf numFmtId="0" fontId="12" fillId="14" borderId="1" xfId="0" applyFont="1" applyFill="1" applyBorder="1" applyAlignment="1">
      <alignment horizontal="center" vertical="center"/>
    </xf>
    <xf numFmtId="167" fontId="12" fillId="14" borderId="30" xfId="0" applyNumberFormat="1" applyFont="1" applyFill="1" applyBorder="1" applyAlignment="1">
      <alignment horizontal="center" vertical="center"/>
    </xf>
    <xf numFmtId="167" fontId="12" fillId="14" borderId="32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167" fontId="28" fillId="0" borderId="32" xfId="0" applyNumberFormat="1" applyFont="1" applyBorder="1"/>
    <xf numFmtId="0" fontId="28" fillId="0" borderId="0" xfId="0" applyFont="1" applyAlignment="1"/>
    <xf numFmtId="165" fontId="2" fillId="7" borderId="32" xfId="0" applyNumberFormat="1" applyFont="1" applyFill="1" applyBorder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/>
    </xf>
    <xf numFmtId="0" fontId="0" fillId="7" borderId="23" xfId="0" applyFont="1" applyFill="1" applyBorder="1" applyAlignment="1"/>
    <xf numFmtId="166" fontId="3" fillId="7" borderId="1" xfId="0" applyNumberFormat="1" applyFont="1" applyFill="1" applyBorder="1" applyAlignment="1">
      <alignment horizontal="center" vertical="center" wrapText="1"/>
    </xf>
    <xf numFmtId="0" fontId="23" fillId="7" borderId="30" xfId="0" applyFont="1" applyFill="1" applyBorder="1" applyAlignment="1">
      <alignment horizontal="center" vertical="center" wrapText="1"/>
    </xf>
    <xf numFmtId="165" fontId="3" fillId="7" borderId="32" xfId="0" applyNumberFormat="1" applyFont="1" applyFill="1" applyBorder="1" applyAlignment="1">
      <alignment horizontal="center" vertical="center"/>
    </xf>
    <xf numFmtId="166" fontId="4" fillId="7" borderId="1" xfId="0" applyNumberFormat="1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166" fontId="4" fillId="17" borderId="1" xfId="0" applyNumberFormat="1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/>
    </xf>
    <xf numFmtId="166" fontId="3" fillId="16" borderId="1" xfId="0" applyNumberFormat="1" applyFont="1" applyFill="1" applyBorder="1" applyAlignment="1">
      <alignment horizontal="center" vertical="center" wrapText="1"/>
    </xf>
    <xf numFmtId="166" fontId="29" fillId="7" borderId="1" xfId="0" applyNumberFormat="1" applyFont="1" applyFill="1" applyBorder="1" applyAlignment="1">
      <alignment horizontal="center" vertical="center" wrapText="1"/>
    </xf>
    <xf numFmtId="166" fontId="4" fillId="11" borderId="1" xfId="0" applyNumberFormat="1" applyFont="1" applyFill="1" applyBorder="1" applyAlignment="1">
      <alignment horizontal="center" vertical="center" wrapText="1"/>
    </xf>
    <xf numFmtId="0" fontId="2" fillId="7" borderId="32" xfId="0" applyFont="1" applyFill="1" applyBorder="1" applyAlignment="1">
      <alignment horizontal="center" vertical="center"/>
    </xf>
    <xf numFmtId="165" fontId="3" fillId="7" borderId="0" xfId="0" applyNumberFormat="1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left"/>
    </xf>
    <xf numFmtId="0" fontId="6" fillId="0" borderId="32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9" fillId="0" borderId="23" xfId="0" applyFont="1" applyBorder="1" applyAlignment="1">
      <alignment horizontal="left"/>
    </xf>
    <xf numFmtId="0" fontId="9" fillId="0" borderId="23" xfId="0" applyFont="1" applyBorder="1"/>
    <xf numFmtId="0" fontId="13" fillId="0" borderId="32" xfId="0" applyFont="1" applyBorder="1" applyAlignment="1">
      <alignment horizontal="center" vertical="center"/>
    </xf>
    <xf numFmtId="0" fontId="14" fillId="5" borderId="32" xfId="0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6" fillId="0" borderId="0" xfId="0" applyFont="1" applyAlignment="1"/>
    <xf numFmtId="166" fontId="9" fillId="0" borderId="32" xfId="0" applyNumberFormat="1" applyFont="1" applyFill="1" applyBorder="1" applyAlignment="1">
      <alignment horizontal="center" vertical="center" wrapText="1"/>
    </xf>
    <xf numFmtId="0" fontId="9" fillId="0" borderId="0" xfId="0" applyFont="1" applyAlignment="1"/>
    <xf numFmtId="0" fontId="9" fillId="0" borderId="3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168" fontId="9" fillId="0" borderId="0" xfId="0" applyNumberFormat="1" applyFont="1" applyAlignment="1">
      <alignment wrapText="1"/>
    </xf>
    <xf numFmtId="0" fontId="9" fillId="2" borderId="1" xfId="0" applyFont="1" applyFill="1" applyBorder="1" applyAlignment="1">
      <alignment wrapText="1"/>
    </xf>
    <xf numFmtId="0" fontId="3" fillId="7" borderId="32" xfId="0" applyFont="1" applyFill="1" applyBorder="1" applyAlignment="1">
      <alignment horizontal="center" vertical="center"/>
    </xf>
    <xf numFmtId="166" fontId="4" fillId="7" borderId="12" xfId="0" applyNumberFormat="1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23" fillId="7" borderId="21" xfId="0" applyFont="1" applyFill="1" applyBorder="1" applyAlignment="1">
      <alignment horizontal="center" vertical="center" wrapText="1"/>
    </xf>
    <xf numFmtId="0" fontId="1" fillId="15" borderId="32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166" fontId="4" fillId="7" borderId="32" xfId="0" applyNumberFormat="1" applyFont="1" applyFill="1" applyBorder="1" applyAlignment="1">
      <alignment horizontal="center" vertical="center" wrapText="1"/>
    </xf>
    <xf numFmtId="166" fontId="3" fillId="7" borderId="32" xfId="0" applyNumberFormat="1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 wrapText="1"/>
    </xf>
    <xf numFmtId="0" fontId="10" fillId="7" borderId="32" xfId="0" applyFont="1" applyFill="1" applyBorder="1" applyAlignment="1">
      <alignment horizontal="left" vertical="center" wrapText="1"/>
    </xf>
    <xf numFmtId="0" fontId="10" fillId="7" borderId="32" xfId="0" applyFont="1" applyFill="1" applyBorder="1" applyAlignment="1">
      <alignment horizontal="center" vertical="center"/>
    </xf>
    <xf numFmtId="0" fontId="10" fillId="9" borderId="32" xfId="0" applyFont="1" applyFill="1" applyBorder="1" applyAlignment="1">
      <alignment horizontal="center" vertical="center"/>
    </xf>
    <xf numFmtId="167" fontId="10" fillId="7" borderId="32" xfId="0" applyNumberFormat="1" applyFont="1" applyFill="1" applyBorder="1" applyAlignment="1">
      <alignment horizontal="center" vertical="center"/>
    </xf>
    <xf numFmtId="167" fontId="11" fillId="5" borderId="32" xfId="0" applyNumberFormat="1" applyFont="1" applyFill="1" applyBorder="1" applyAlignment="1">
      <alignment vertical="center" wrapText="1"/>
    </xf>
    <xf numFmtId="0" fontId="1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167" fontId="6" fillId="0" borderId="21" xfId="0" applyNumberFormat="1" applyFont="1" applyBorder="1" applyAlignment="1">
      <alignment horizontal="center" vertical="center"/>
    </xf>
    <xf numFmtId="167" fontId="6" fillId="0" borderId="33" xfId="0" applyNumberFormat="1" applyFont="1" applyBorder="1" applyAlignment="1">
      <alignment horizontal="center" vertical="center"/>
    </xf>
    <xf numFmtId="0" fontId="16" fillId="0" borderId="32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8" borderId="33" xfId="0" applyFont="1" applyFill="1" applyBorder="1" applyAlignment="1">
      <alignment horizontal="center" vertical="center" wrapText="1"/>
    </xf>
    <xf numFmtId="165" fontId="3" fillId="0" borderId="32" xfId="0" applyNumberFormat="1" applyFont="1" applyBorder="1" applyAlignment="1">
      <alignment horizontal="left" vertical="center"/>
    </xf>
    <xf numFmtId="0" fontId="6" fillId="7" borderId="4" xfId="0" applyFont="1" applyFill="1" applyBorder="1" applyAlignment="1">
      <alignment horizontal="center" vertical="center"/>
    </xf>
    <xf numFmtId="0" fontId="30" fillId="7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167" fontId="6" fillId="7" borderId="4" xfId="0" applyNumberFormat="1" applyFont="1" applyFill="1" applyBorder="1" applyAlignment="1">
      <alignment horizontal="center" vertical="center"/>
    </xf>
    <xf numFmtId="0" fontId="11" fillId="20" borderId="22" xfId="0" applyFont="1" applyFill="1" applyBorder="1" applyAlignment="1">
      <alignment horizontal="center" vertical="center" wrapText="1"/>
    </xf>
    <xf numFmtId="0" fontId="11" fillId="20" borderId="25" xfId="0" applyFont="1" applyFill="1" applyBorder="1" applyAlignment="1">
      <alignment horizontal="center" vertical="center" wrapText="1"/>
    </xf>
    <xf numFmtId="3" fontId="11" fillId="3" borderId="32" xfId="0" applyNumberFormat="1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3" fontId="9" fillId="0" borderId="32" xfId="0" applyNumberFormat="1" applyFont="1" applyFill="1" applyBorder="1" applyAlignment="1">
      <alignment horizontal="center" vertical="center" wrapText="1"/>
    </xf>
    <xf numFmtId="0" fontId="0" fillId="0" borderId="32" xfId="0" applyFont="1" applyBorder="1" applyAlignment="1"/>
    <xf numFmtId="168" fontId="6" fillId="7" borderId="32" xfId="0" applyNumberFormat="1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center" vertical="center"/>
    </xf>
    <xf numFmtId="167" fontId="28" fillId="7" borderId="3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65" fontId="6" fillId="0" borderId="19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 wrapText="1"/>
    </xf>
    <xf numFmtId="0" fontId="22" fillId="0" borderId="23" xfId="1" applyFont="1" applyAlignment="1"/>
    <xf numFmtId="0" fontId="11" fillId="3" borderId="32" xfId="1" applyFont="1" applyFill="1" applyBorder="1" applyAlignment="1">
      <alignment horizontal="center" vertical="center" wrapText="1"/>
    </xf>
    <xf numFmtId="0" fontId="1" fillId="3" borderId="32" xfId="1" applyFont="1" applyFill="1" applyBorder="1" applyAlignment="1">
      <alignment horizontal="center" vertical="center" wrapText="1"/>
    </xf>
    <xf numFmtId="0" fontId="10" fillId="3" borderId="32" xfId="1" applyFont="1" applyFill="1" applyBorder="1" applyAlignment="1">
      <alignment horizontal="center" vertical="center" wrapText="1"/>
    </xf>
    <xf numFmtId="169" fontId="11" fillId="3" borderId="32" xfId="1" applyNumberFormat="1" applyFont="1" applyFill="1" applyBorder="1" applyAlignment="1">
      <alignment horizontal="center" vertical="center" wrapText="1"/>
    </xf>
    <xf numFmtId="0" fontId="10" fillId="0" borderId="32" xfId="1" applyFont="1" applyBorder="1" applyAlignment="1">
      <alignment horizontal="center" vertical="center"/>
    </xf>
    <xf numFmtId="0" fontId="4" fillId="0" borderId="32" xfId="1" applyFont="1" applyBorder="1" applyAlignment="1">
      <alignment horizontal="left" vertical="center" wrapText="1"/>
    </xf>
    <xf numFmtId="167" fontId="10" fillId="0" borderId="32" xfId="1" applyNumberFormat="1" applyFont="1" applyBorder="1" applyAlignment="1">
      <alignment horizontal="center" vertical="center"/>
    </xf>
    <xf numFmtId="170" fontId="10" fillId="0" borderId="4" xfId="1" applyNumberFormat="1" applyFont="1" applyBorder="1" applyAlignment="1">
      <alignment horizontal="center" vertical="center"/>
    </xf>
    <xf numFmtId="0" fontId="1" fillId="3" borderId="1" xfId="1" applyFont="1" applyFill="1" applyBorder="1" applyAlignment="1">
      <alignment horizontal="left" vertical="center" wrapText="1"/>
    </xf>
    <xf numFmtId="0" fontId="10" fillId="5" borderId="1" xfId="1" applyFont="1" applyFill="1" applyBorder="1" applyAlignment="1">
      <alignment horizontal="center" vertical="center"/>
    </xf>
    <xf numFmtId="167" fontId="10" fillId="5" borderId="1" xfId="1" applyNumberFormat="1" applyFont="1" applyFill="1" applyBorder="1" applyAlignment="1">
      <alignment horizontal="center" vertical="center"/>
    </xf>
    <xf numFmtId="167" fontId="10" fillId="5" borderId="30" xfId="1" applyNumberFormat="1" applyFont="1" applyFill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center" vertical="center"/>
    </xf>
    <xf numFmtId="167" fontId="10" fillId="2" borderId="1" xfId="1" applyNumberFormat="1" applyFont="1" applyFill="1" applyBorder="1" applyAlignment="1">
      <alignment horizontal="center" vertical="center"/>
    </xf>
    <xf numFmtId="167" fontId="10" fillId="2" borderId="30" xfId="1" applyNumberFormat="1" applyFont="1" applyFill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4" fillId="9" borderId="1" xfId="1" applyFont="1" applyFill="1" applyBorder="1" applyAlignment="1">
      <alignment horizontal="left" vertical="center" wrapText="1"/>
    </xf>
    <xf numFmtId="171" fontId="10" fillId="0" borderId="4" xfId="1" applyNumberFormat="1" applyFont="1" applyBorder="1" applyAlignment="1">
      <alignment horizontal="center" vertical="center" wrapText="1"/>
    </xf>
    <xf numFmtId="0" fontId="11" fillId="5" borderId="1" xfId="1" applyFont="1" applyFill="1" applyBorder="1" applyAlignment="1">
      <alignment horizontal="center" vertical="center"/>
    </xf>
    <xf numFmtId="167" fontId="10" fillId="3" borderId="1" xfId="1" applyNumberFormat="1" applyFont="1" applyFill="1" applyBorder="1" applyAlignment="1">
      <alignment horizontal="center" vertical="center"/>
    </xf>
    <xf numFmtId="167" fontId="11" fillId="5" borderId="30" xfId="1" applyNumberFormat="1" applyFont="1" applyFill="1" applyBorder="1" applyAlignment="1">
      <alignment horizontal="center" vertical="center"/>
    </xf>
    <xf numFmtId="0" fontId="32" fillId="7" borderId="13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 vertical="center" wrapText="1"/>
    </xf>
    <xf numFmtId="0" fontId="10" fillId="7" borderId="1" xfId="1" applyFont="1" applyFill="1" applyBorder="1" applyAlignment="1">
      <alignment horizontal="center" vertical="center"/>
    </xf>
    <xf numFmtId="167" fontId="10" fillId="7" borderId="1" xfId="1" applyNumberFormat="1" applyFont="1" applyFill="1" applyBorder="1" applyAlignment="1">
      <alignment horizontal="center" vertical="center"/>
    </xf>
    <xf numFmtId="167" fontId="10" fillId="7" borderId="30" xfId="1" applyNumberFormat="1" applyFont="1" applyFill="1" applyBorder="1" applyAlignment="1">
      <alignment horizontal="center" vertical="center"/>
    </xf>
    <xf numFmtId="167" fontId="11" fillId="5" borderId="30" xfId="1" applyNumberFormat="1" applyFont="1" applyFill="1" applyBorder="1" applyAlignment="1">
      <alignment vertical="center" wrapText="1"/>
    </xf>
    <xf numFmtId="0" fontId="33" fillId="0" borderId="23" xfId="1" applyFont="1"/>
    <xf numFmtId="0" fontId="22" fillId="0" borderId="23" xfId="2" applyFont="1" applyAlignment="1"/>
    <xf numFmtId="0" fontId="13" fillId="0" borderId="32" xfId="2" applyFont="1" applyBorder="1" applyAlignment="1">
      <alignment horizontal="center" vertical="center"/>
    </xf>
    <xf numFmtId="0" fontId="14" fillId="5" borderId="32" xfId="2" applyFont="1" applyFill="1" applyBorder="1" applyAlignment="1">
      <alignment horizontal="center" vertical="center" wrapText="1"/>
    </xf>
    <xf numFmtId="0" fontId="13" fillId="5" borderId="32" xfId="2" applyFont="1" applyFill="1" applyBorder="1" applyAlignment="1">
      <alignment horizontal="center" vertical="center"/>
    </xf>
    <xf numFmtId="167" fontId="13" fillId="5" borderId="32" xfId="2" applyNumberFormat="1" applyFont="1" applyFill="1" applyBorder="1" applyAlignment="1">
      <alignment horizontal="center" vertical="center"/>
    </xf>
    <xf numFmtId="0" fontId="6" fillId="0" borderId="32" xfId="2" applyFont="1" applyBorder="1" applyAlignment="1">
      <alignment horizontal="center" vertical="center"/>
    </xf>
    <xf numFmtId="0" fontId="15" fillId="0" borderId="32" xfId="2" applyFont="1" applyBorder="1" applyAlignment="1">
      <alignment horizontal="center" vertical="center" wrapText="1"/>
    </xf>
    <xf numFmtId="0" fontId="6" fillId="0" borderId="32" xfId="2" applyFont="1" applyBorder="1" applyAlignment="1">
      <alignment horizontal="center" vertical="center" wrapText="1"/>
    </xf>
    <xf numFmtId="167" fontId="6" fillId="0" borderId="32" xfId="2" applyNumberFormat="1" applyFont="1" applyBorder="1" applyAlignment="1">
      <alignment horizontal="center" vertical="center"/>
    </xf>
    <xf numFmtId="0" fontId="16" fillId="0" borderId="32" xfId="2" applyFont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 wrapText="1"/>
    </xf>
    <xf numFmtId="0" fontId="9" fillId="0" borderId="30" xfId="0" applyFont="1" applyBorder="1" applyAlignment="1">
      <alignment wrapText="1"/>
    </xf>
    <xf numFmtId="168" fontId="9" fillId="0" borderId="30" xfId="0" applyNumberFormat="1" applyFont="1" applyBorder="1" applyAlignment="1">
      <alignment wrapText="1"/>
    </xf>
    <xf numFmtId="168" fontId="12" fillId="3" borderId="32" xfId="0" applyNumberFormat="1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wrapText="1"/>
    </xf>
    <xf numFmtId="167" fontId="9" fillId="7" borderId="28" xfId="0" applyNumberFormat="1" applyFont="1" applyFill="1" applyBorder="1" applyAlignment="1">
      <alignment horizontal="center" vertical="center" wrapText="1"/>
    </xf>
    <xf numFmtId="0" fontId="9" fillId="0" borderId="21" xfId="0" applyFont="1" applyBorder="1" applyAlignment="1">
      <alignment wrapText="1"/>
    </xf>
    <xf numFmtId="0" fontId="9" fillId="0" borderId="32" xfId="0" applyFont="1" applyBorder="1" applyAlignment="1">
      <alignment wrapText="1"/>
    </xf>
    <xf numFmtId="0" fontId="13" fillId="5" borderId="30" xfId="0" applyFont="1" applyFill="1" applyBorder="1" applyAlignment="1">
      <alignment horizontal="center" vertical="center"/>
    </xf>
    <xf numFmtId="167" fontId="6" fillId="7" borderId="19" xfId="0" applyNumberFormat="1" applyFont="1" applyFill="1" applyBorder="1" applyAlignment="1">
      <alignment horizontal="center" vertical="center"/>
    </xf>
    <xf numFmtId="167" fontId="6" fillId="0" borderId="36" xfId="0" applyNumberFormat="1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1" fillId="3" borderId="36" xfId="1" applyFont="1" applyFill="1" applyBorder="1" applyAlignment="1">
      <alignment horizontal="center" vertical="center" wrapText="1"/>
    </xf>
    <xf numFmtId="167" fontId="11" fillId="3" borderId="36" xfId="1" applyNumberFormat="1" applyFont="1" applyFill="1" applyBorder="1" applyAlignment="1">
      <alignment horizontal="center" vertical="center" wrapText="1"/>
    </xf>
    <xf numFmtId="167" fontId="10" fillId="0" borderId="36" xfId="1" applyNumberFormat="1" applyFont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34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167" fontId="9" fillId="7" borderId="1" xfId="0" applyNumberFormat="1" applyFont="1" applyFill="1" applyBorder="1" applyAlignment="1">
      <alignment horizontal="center" vertical="center"/>
    </xf>
    <xf numFmtId="167" fontId="9" fillId="7" borderId="30" xfId="0" applyNumberFormat="1" applyFont="1" applyFill="1" applyBorder="1" applyAlignment="1">
      <alignment horizontal="center" vertical="center"/>
    </xf>
    <xf numFmtId="167" fontId="12" fillId="5" borderId="30" xfId="0" applyNumberFormat="1" applyFont="1" applyFill="1" applyBorder="1" applyAlignment="1">
      <alignment horizontal="center" vertical="center"/>
    </xf>
    <xf numFmtId="0" fontId="35" fillId="0" borderId="0" xfId="0" applyFont="1" applyAlignment="1"/>
    <xf numFmtId="0" fontId="2" fillId="0" borderId="40" xfId="0" applyFont="1" applyBorder="1" applyAlignment="1">
      <alignment horizontal="center" vertical="center" wrapText="1"/>
    </xf>
    <xf numFmtId="165" fontId="6" fillId="0" borderId="36" xfId="0" applyNumberFormat="1" applyFont="1" applyBorder="1" applyAlignment="1">
      <alignment horizontal="center" vertical="center"/>
    </xf>
    <xf numFmtId="168" fontId="6" fillId="0" borderId="36" xfId="0" applyNumberFormat="1" applyFont="1" applyBorder="1" applyAlignment="1">
      <alignment horizontal="center" vertical="center"/>
    </xf>
    <xf numFmtId="165" fontId="0" fillId="0" borderId="32" xfId="0" applyNumberFormat="1" applyFont="1" applyBorder="1" applyAlignment="1">
      <alignment vertical="center"/>
    </xf>
    <xf numFmtId="0" fontId="3" fillId="0" borderId="24" xfId="0" applyFont="1" applyBorder="1" applyAlignment="1">
      <alignment horizontal="center" vertical="center" wrapText="1"/>
    </xf>
    <xf numFmtId="165" fontId="6" fillId="0" borderId="42" xfId="0" applyNumberFormat="1" applyFont="1" applyBorder="1" applyAlignment="1">
      <alignment horizontal="center" vertical="center"/>
    </xf>
    <xf numFmtId="0" fontId="6" fillId="7" borderId="12" xfId="2" applyFont="1" applyFill="1" applyBorder="1" applyAlignment="1">
      <alignment horizontal="center" vertical="center"/>
    </xf>
    <xf numFmtId="0" fontId="16" fillId="7" borderId="12" xfId="2" applyFont="1" applyFill="1" applyBorder="1" applyAlignment="1">
      <alignment horizontal="center" vertical="center" wrapText="1"/>
    </xf>
    <xf numFmtId="167" fontId="6" fillId="7" borderId="33" xfId="2" applyNumberFormat="1" applyFont="1" applyFill="1" applyBorder="1" applyAlignment="1">
      <alignment horizontal="center" vertical="center"/>
    </xf>
    <xf numFmtId="0" fontId="22" fillId="7" borderId="23" xfId="2" applyFont="1" applyFill="1" applyAlignment="1"/>
    <xf numFmtId="0" fontId="6" fillId="0" borderId="31" xfId="0" applyFont="1" applyBorder="1" applyAlignment="1">
      <alignment wrapText="1"/>
    </xf>
    <xf numFmtId="0" fontId="6" fillId="0" borderId="30" xfId="0" applyFont="1" applyBorder="1" applyAlignment="1">
      <alignment wrapText="1"/>
    </xf>
    <xf numFmtId="168" fontId="6" fillId="0" borderId="30" xfId="0" applyNumberFormat="1" applyFont="1" applyBorder="1" applyAlignment="1">
      <alignment wrapText="1"/>
    </xf>
    <xf numFmtId="168" fontId="0" fillId="0" borderId="32" xfId="0" applyNumberFormat="1" applyFont="1" applyBorder="1" applyAlignment="1"/>
    <xf numFmtId="168" fontId="0" fillId="0" borderId="32" xfId="0" applyNumberFormat="1" applyFont="1" applyBorder="1" applyAlignment="1">
      <alignment horizontal="center" vertical="center"/>
    </xf>
    <xf numFmtId="0" fontId="27" fillId="3" borderId="36" xfId="0" applyFont="1" applyFill="1" applyBorder="1" applyAlignment="1">
      <alignment horizontal="center" vertical="center" wrapText="1"/>
    </xf>
    <xf numFmtId="167" fontId="27" fillId="0" borderId="36" xfId="0" applyNumberFormat="1" applyFont="1" applyBorder="1" applyAlignment="1">
      <alignment horizontal="center" vertical="center" wrapText="1"/>
    </xf>
    <xf numFmtId="168" fontId="27" fillId="3" borderId="36" xfId="0" applyNumberFormat="1" applyFont="1" applyFill="1" applyBorder="1" applyAlignment="1">
      <alignment horizontal="center" vertical="center" wrapText="1"/>
    </xf>
    <xf numFmtId="167" fontId="6" fillId="0" borderId="32" xfId="0" applyNumberFormat="1" applyFont="1" applyBorder="1" applyAlignment="1">
      <alignment horizontal="center" vertical="center" wrapText="1"/>
    </xf>
    <xf numFmtId="167" fontId="12" fillId="0" borderId="32" xfId="0" applyNumberFormat="1" applyFont="1" applyBorder="1" applyAlignment="1">
      <alignment horizontal="center" vertical="center" wrapText="1"/>
    </xf>
    <xf numFmtId="167" fontId="6" fillId="0" borderId="30" xfId="0" applyNumberFormat="1" applyFont="1" applyBorder="1"/>
    <xf numFmtId="165" fontId="3" fillId="0" borderId="21" xfId="0" applyNumberFormat="1" applyFont="1" applyBorder="1" applyAlignment="1">
      <alignment horizontal="left" vertical="center"/>
    </xf>
    <xf numFmtId="165" fontId="20" fillId="3" borderId="32" xfId="0" applyNumberFormat="1" applyFont="1" applyFill="1" applyBorder="1" applyAlignment="1">
      <alignment vertical="center" wrapText="1"/>
    </xf>
    <xf numFmtId="168" fontId="6" fillId="0" borderId="30" xfId="0" applyNumberFormat="1" applyFont="1" applyBorder="1" applyAlignment="1">
      <alignment vertical="center"/>
    </xf>
    <xf numFmtId="168" fontId="20" fillId="3" borderId="30" xfId="0" applyNumberFormat="1" applyFont="1" applyFill="1" applyBorder="1" applyAlignment="1">
      <alignment vertical="center"/>
    </xf>
    <xf numFmtId="168" fontId="20" fillId="3" borderId="32" xfId="0" applyNumberFormat="1" applyFont="1" applyFill="1" applyBorder="1" applyAlignment="1">
      <alignment vertical="center"/>
    </xf>
    <xf numFmtId="168" fontId="6" fillId="0" borderId="30" xfId="0" applyNumberFormat="1" applyFont="1" applyFill="1" applyBorder="1" applyAlignment="1">
      <alignment horizontal="center" vertical="center"/>
    </xf>
    <xf numFmtId="168" fontId="6" fillId="0" borderId="36" xfId="0" applyNumberFormat="1" applyFont="1" applyFill="1" applyBorder="1" applyAlignment="1">
      <alignment horizontal="center" vertical="center"/>
    </xf>
    <xf numFmtId="166" fontId="38" fillId="16" borderId="1" xfId="0" applyNumberFormat="1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3" fontId="7" fillId="3" borderId="32" xfId="0" applyNumberFormat="1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167" fontId="10" fillId="0" borderId="32" xfId="0" applyNumberFormat="1" applyFont="1" applyBorder="1" applyAlignment="1">
      <alignment horizontal="center" vertical="center" wrapText="1"/>
    </xf>
    <xf numFmtId="3" fontId="10" fillId="2" borderId="32" xfId="0" applyNumberFormat="1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left" vertical="center" wrapText="1"/>
    </xf>
    <xf numFmtId="166" fontId="12" fillId="0" borderId="32" xfId="0" applyNumberFormat="1" applyFont="1" applyBorder="1" applyAlignment="1">
      <alignment horizontal="center" vertical="center" wrapText="1"/>
    </xf>
    <xf numFmtId="3" fontId="12" fillId="0" borderId="32" xfId="0" applyNumberFormat="1" applyFont="1" applyBorder="1" applyAlignment="1">
      <alignment horizontal="center" vertical="center" wrapText="1"/>
    </xf>
    <xf numFmtId="0" fontId="6" fillId="0" borderId="32" xfId="0" applyFont="1" applyBorder="1" applyAlignment="1">
      <alignment wrapText="1"/>
    </xf>
    <xf numFmtId="0" fontId="9" fillId="0" borderId="32" xfId="0" applyFont="1" applyBorder="1" applyAlignment="1">
      <alignment horizontal="left" vertical="center" wrapText="1"/>
    </xf>
    <xf numFmtId="168" fontId="6" fillId="0" borderId="32" xfId="0" applyNumberFormat="1" applyFont="1" applyBorder="1" applyAlignment="1">
      <alignment wrapText="1"/>
    </xf>
    <xf numFmtId="165" fontId="12" fillId="3" borderId="32" xfId="0" applyNumberFormat="1" applyFont="1" applyFill="1" applyBorder="1" applyAlignment="1">
      <alignment horizontal="right" vertical="center"/>
    </xf>
    <xf numFmtId="0" fontId="12" fillId="3" borderId="32" xfId="0" applyFont="1" applyFill="1" applyBorder="1" applyAlignment="1">
      <alignment horizontal="left" vertical="center" wrapText="1"/>
    </xf>
    <xf numFmtId="165" fontId="12" fillId="3" borderId="32" xfId="0" applyNumberFormat="1" applyFont="1" applyFill="1" applyBorder="1" applyAlignment="1">
      <alignment horizontal="center" vertical="center" wrapText="1"/>
    </xf>
    <xf numFmtId="165" fontId="12" fillId="3" borderId="32" xfId="0" applyNumberFormat="1" applyFont="1" applyFill="1" applyBorder="1" applyAlignment="1">
      <alignment horizontal="right" vertical="center" wrapText="1"/>
    </xf>
    <xf numFmtId="165" fontId="9" fillId="0" borderId="32" xfId="0" applyNumberFormat="1" applyFont="1" applyBorder="1" applyAlignment="1">
      <alignment horizontal="right" vertical="center"/>
    </xf>
    <xf numFmtId="0" fontId="6" fillId="0" borderId="32" xfId="0" applyFont="1" applyBorder="1" applyAlignment="1">
      <alignment horizontal="left" vertical="center" wrapText="1"/>
    </xf>
    <xf numFmtId="165" fontId="2" fillId="0" borderId="32" xfId="0" applyNumberFormat="1" applyFont="1" applyBorder="1" applyAlignment="1">
      <alignment horizontal="left" vertical="center"/>
    </xf>
    <xf numFmtId="165" fontId="6" fillId="0" borderId="32" xfId="0" applyNumberFormat="1" applyFont="1" applyBorder="1" applyAlignment="1">
      <alignment vertical="center" wrapText="1"/>
    </xf>
    <xf numFmtId="168" fontId="6" fillId="0" borderId="32" xfId="0" applyNumberFormat="1" applyFont="1" applyBorder="1" applyAlignment="1">
      <alignment vertical="center" wrapText="1"/>
    </xf>
    <xf numFmtId="166" fontId="4" fillId="7" borderId="4" xfId="0" applyNumberFormat="1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165" fontId="3" fillId="7" borderId="39" xfId="0" applyNumberFormat="1" applyFont="1" applyFill="1" applyBorder="1" applyAlignment="1">
      <alignment horizontal="center" vertical="center"/>
    </xf>
    <xf numFmtId="0" fontId="4" fillId="11" borderId="32" xfId="0" applyFont="1" applyFill="1" applyBorder="1" applyAlignment="1">
      <alignment horizontal="center" vertical="center" wrapText="1"/>
    </xf>
    <xf numFmtId="165" fontId="3" fillId="7" borderId="32" xfId="0" applyNumberFormat="1" applyFont="1" applyFill="1" applyBorder="1" applyAlignment="1">
      <alignment horizontal="center" vertical="center"/>
    </xf>
    <xf numFmtId="166" fontId="4" fillId="7" borderId="32" xfId="0" applyNumberFormat="1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66" fontId="4" fillId="11" borderId="4" xfId="0" applyNumberFormat="1" applyFont="1" applyFill="1" applyBorder="1" applyAlignment="1">
      <alignment horizontal="center" vertical="center" wrapText="1"/>
    </xf>
    <xf numFmtId="166" fontId="4" fillId="11" borderId="32" xfId="0" applyNumberFormat="1" applyFont="1" applyFill="1" applyBorder="1" applyAlignment="1">
      <alignment horizontal="center" vertical="center" wrapText="1"/>
    </xf>
    <xf numFmtId="0" fontId="3" fillId="11" borderId="32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164" fontId="2" fillId="7" borderId="3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21" borderId="0" xfId="0" applyFont="1" applyFill="1" applyAlignment="1"/>
    <xf numFmtId="0" fontId="6" fillId="0" borderId="32" xfId="0" applyFont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29" fillId="11" borderId="32" xfId="0" applyFont="1" applyFill="1" applyBorder="1" applyAlignment="1">
      <alignment horizontal="center" vertical="center" wrapText="1"/>
    </xf>
    <xf numFmtId="0" fontId="4" fillId="11" borderId="32" xfId="0" applyFont="1" applyFill="1" applyBorder="1" applyAlignment="1">
      <alignment horizontal="center" vertical="center" wrapText="1"/>
    </xf>
    <xf numFmtId="166" fontId="4" fillId="16" borderId="13" xfId="0" applyNumberFormat="1" applyFont="1" applyFill="1" applyBorder="1" applyAlignment="1">
      <alignment horizontal="center" vertical="center" wrapText="1"/>
    </xf>
    <xf numFmtId="166" fontId="4" fillId="16" borderId="12" xfId="0" applyNumberFormat="1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/>
    </xf>
    <xf numFmtId="0" fontId="3" fillId="7" borderId="43" xfId="0" applyFont="1" applyFill="1" applyBorder="1" applyAlignment="1">
      <alignment horizontal="center" vertical="center"/>
    </xf>
    <xf numFmtId="165" fontId="3" fillId="7" borderId="32" xfId="0" applyNumberFormat="1" applyFont="1" applyFill="1" applyBorder="1" applyAlignment="1">
      <alignment horizontal="center" vertical="center"/>
    </xf>
    <xf numFmtId="165" fontId="3" fillId="7" borderId="39" xfId="0" applyNumberFormat="1" applyFont="1" applyFill="1" applyBorder="1" applyAlignment="1">
      <alignment horizontal="center" vertical="center"/>
    </xf>
    <xf numFmtId="165" fontId="3" fillId="7" borderId="33" xfId="0" applyNumberFormat="1" applyFont="1" applyFill="1" applyBorder="1" applyAlignment="1">
      <alignment horizontal="center" vertical="center"/>
    </xf>
    <xf numFmtId="165" fontId="3" fillId="7" borderId="34" xfId="0" applyNumberFormat="1" applyFont="1" applyFill="1" applyBorder="1" applyAlignment="1">
      <alignment horizontal="center" vertical="center"/>
    </xf>
    <xf numFmtId="0" fontId="2" fillId="18" borderId="40" xfId="0" applyFont="1" applyFill="1" applyBorder="1" applyAlignment="1">
      <alignment horizontal="center" vertical="center" wrapText="1"/>
    </xf>
    <xf numFmtId="0" fontId="2" fillId="18" borderId="41" xfId="0" applyFont="1" applyFill="1" applyBorder="1" applyAlignment="1">
      <alignment horizontal="center" vertical="center" wrapText="1"/>
    </xf>
    <xf numFmtId="0" fontId="5" fillId="7" borderId="32" xfId="0" applyFont="1" applyFill="1" applyBorder="1"/>
    <xf numFmtId="166" fontId="4" fillId="7" borderId="32" xfId="0" applyNumberFormat="1" applyFont="1" applyFill="1" applyBorder="1" applyAlignment="1">
      <alignment horizontal="center" vertical="center" wrapText="1"/>
    </xf>
    <xf numFmtId="166" fontId="3" fillId="16" borderId="32" xfId="0" applyNumberFormat="1" applyFont="1" applyFill="1" applyBorder="1" applyAlignment="1">
      <alignment horizontal="center" vertical="center" wrapText="1"/>
    </xf>
    <xf numFmtId="0" fontId="4" fillId="7" borderId="27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4" fillId="11" borderId="39" xfId="0" applyFont="1" applyFill="1" applyBorder="1" applyAlignment="1">
      <alignment horizontal="center" vertical="center" wrapText="1"/>
    </xf>
    <xf numFmtId="0" fontId="29" fillId="11" borderId="34" xfId="0" applyFont="1" applyFill="1" applyBorder="1" applyAlignment="1">
      <alignment horizontal="center" vertical="center" wrapText="1"/>
    </xf>
    <xf numFmtId="0" fontId="29" fillId="11" borderId="33" xfId="0" applyFont="1" applyFill="1" applyBorder="1" applyAlignment="1">
      <alignment horizontal="center" vertical="center" wrapText="1"/>
    </xf>
    <xf numFmtId="0" fontId="12" fillId="18" borderId="32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0" fillId="0" borderId="28" xfId="0" applyFont="1" applyBorder="1"/>
    <xf numFmtId="0" fontId="10" fillId="0" borderId="21" xfId="0" applyFont="1" applyBorder="1"/>
    <xf numFmtId="0" fontId="12" fillId="4" borderId="14" xfId="0" applyFont="1" applyFill="1" applyBorder="1" applyAlignment="1">
      <alignment horizontal="center" vertical="center" wrapText="1"/>
    </xf>
    <xf numFmtId="0" fontId="10" fillId="0" borderId="15" xfId="0" applyFont="1" applyBorder="1"/>
    <xf numFmtId="0" fontId="10" fillId="0" borderId="11" xfId="0" applyFont="1" applyBorder="1"/>
    <xf numFmtId="0" fontId="12" fillId="4" borderId="4" xfId="0" applyFont="1" applyFill="1" applyBorder="1" applyAlignment="1">
      <alignment horizontal="center" vertical="center" wrapText="1"/>
    </xf>
    <xf numFmtId="0" fontId="10" fillId="0" borderId="6" xfId="0" applyFont="1" applyBorder="1"/>
    <xf numFmtId="0" fontId="10" fillId="0" borderId="8" xfId="0" applyFont="1" applyBorder="1"/>
    <xf numFmtId="0" fontId="12" fillId="3" borderId="19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0" fillId="0" borderId="31" xfId="0" applyFont="1" applyBorder="1"/>
    <xf numFmtId="0" fontId="12" fillId="3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1" fillId="5" borderId="32" xfId="0" applyFont="1" applyFill="1" applyBorder="1" applyAlignment="1">
      <alignment horizontal="center"/>
    </xf>
    <xf numFmtId="0" fontId="5" fillId="0" borderId="32" xfId="0" applyFont="1" applyBorder="1"/>
    <xf numFmtId="166" fontId="11" fillId="3" borderId="32" xfId="0" applyNumberFormat="1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5" fillId="0" borderId="15" xfId="0" applyFont="1" applyBorder="1"/>
    <xf numFmtId="0" fontId="5" fillId="0" borderId="31" xfId="0" applyFont="1" applyBorder="1"/>
    <xf numFmtId="0" fontId="25" fillId="4" borderId="32" xfId="0" applyFont="1" applyFill="1" applyBorder="1" applyAlignment="1">
      <alignment horizontal="center" vertical="center" wrapText="1"/>
    </xf>
    <xf numFmtId="0" fontId="11" fillId="3" borderId="32" xfId="1" applyFont="1" applyFill="1" applyBorder="1" applyAlignment="1">
      <alignment horizontal="center" vertical="center" wrapText="1"/>
    </xf>
    <xf numFmtId="0" fontId="11" fillId="3" borderId="36" xfId="1" applyFont="1" applyFill="1" applyBorder="1" applyAlignment="1">
      <alignment horizontal="center" vertical="center" wrapText="1"/>
    </xf>
    <xf numFmtId="0" fontId="11" fillId="5" borderId="30" xfId="1" applyFont="1" applyFill="1" applyBorder="1" applyAlignment="1">
      <alignment horizontal="center"/>
    </xf>
    <xf numFmtId="0" fontId="5" fillId="0" borderId="31" xfId="1" applyFont="1" applyBorder="1"/>
    <xf numFmtId="0" fontId="5" fillId="0" borderId="11" xfId="1" applyFont="1" applyBorder="1"/>
    <xf numFmtId="166" fontId="13" fillId="19" borderId="16" xfId="0" applyNumberFormat="1" applyFont="1" applyFill="1" applyBorder="1" applyAlignment="1">
      <alignment horizontal="center" vertical="center" wrapText="1"/>
    </xf>
    <xf numFmtId="0" fontId="5" fillId="18" borderId="17" xfId="0" applyFont="1" applyFill="1" applyBorder="1"/>
    <xf numFmtId="0" fontId="5" fillId="18" borderId="23" xfId="0" applyFont="1" applyFill="1" applyBorder="1"/>
    <xf numFmtId="0" fontId="12" fillId="0" borderId="14" xfId="0" applyFont="1" applyBorder="1" applyAlignment="1">
      <alignment horizontal="center"/>
    </xf>
    <xf numFmtId="0" fontId="32" fillId="0" borderId="15" xfId="0" applyFont="1" applyBorder="1"/>
    <xf numFmtId="0" fontId="32" fillId="0" borderId="11" xfId="0" applyFont="1" applyBorder="1"/>
    <xf numFmtId="0" fontId="18" fillId="13" borderId="28" xfId="0" applyFont="1" applyFill="1" applyBorder="1" applyAlignment="1">
      <alignment horizontal="center" vertical="center" wrapText="1"/>
    </xf>
    <xf numFmtId="0" fontId="18" fillId="13" borderId="23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166" fontId="13" fillId="4" borderId="32" xfId="0" applyNumberFormat="1" applyFont="1" applyFill="1" applyBorder="1" applyAlignment="1">
      <alignment horizontal="center" vertical="center"/>
    </xf>
    <xf numFmtId="166" fontId="13" fillId="4" borderId="36" xfId="0" applyNumberFormat="1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8" xfId="0" applyFont="1" applyBorder="1"/>
    <xf numFmtId="165" fontId="6" fillId="0" borderId="19" xfId="0" applyNumberFormat="1" applyFont="1" applyBorder="1" applyAlignment="1">
      <alignment horizontal="center" vertical="center"/>
    </xf>
    <xf numFmtId="0" fontId="5" fillId="0" borderId="21" xfId="0" applyFont="1" applyBorder="1"/>
    <xf numFmtId="0" fontId="6" fillId="0" borderId="4" xfId="0" applyFont="1" applyBorder="1" applyAlignment="1">
      <alignment horizontal="center" vertical="center"/>
    </xf>
    <xf numFmtId="0" fontId="5" fillId="0" borderId="6" xfId="0" applyFont="1" applyBorder="1"/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7" xfId="0" applyFont="1" applyBorder="1"/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5" fontId="6" fillId="0" borderId="36" xfId="0" applyNumberFormat="1" applyFont="1" applyBorder="1" applyAlignment="1">
      <alignment horizontal="center" vertical="center"/>
    </xf>
    <xf numFmtId="0" fontId="5" fillId="0" borderId="36" xfId="0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66" fontId="13" fillId="4" borderId="32" xfId="2" applyNumberFormat="1" applyFont="1" applyFill="1" applyBorder="1" applyAlignment="1">
      <alignment horizontal="center" vertical="center" wrapText="1"/>
    </xf>
    <xf numFmtId="0" fontId="13" fillId="0" borderId="30" xfId="2" applyFont="1" applyBorder="1" applyAlignment="1">
      <alignment horizontal="center" vertical="center"/>
    </xf>
    <xf numFmtId="0" fontId="5" fillId="0" borderId="31" xfId="2" applyFont="1" applyBorder="1" applyAlignment="1">
      <alignment vertical="center"/>
    </xf>
    <xf numFmtId="3" fontId="12" fillId="3" borderId="14" xfId="0" applyNumberFormat="1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5" fillId="0" borderId="17" xfId="0" applyFont="1" applyBorder="1"/>
    <xf numFmtId="0" fontId="5" fillId="0" borderId="23" xfId="0" applyFont="1" applyBorder="1"/>
    <xf numFmtId="166" fontId="13" fillId="5" borderId="32" xfId="0" applyNumberFormat="1" applyFont="1" applyFill="1" applyBorder="1" applyAlignment="1">
      <alignment horizontal="center" vertical="center" wrapText="1"/>
    </xf>
    <xf numFmtId="0" fontId="5" fillId="0" borderId="20" xfId="0" applyFont="1" applyBorder="1"/>
    <xf numFmtId="0" fontId="13" fillId="18" borderId="23" xfId="0" applyFont="1" applyFill="1" applyBorder="1" applyAlignment="1">
      <alignment horizontal="center" vertical="center"/>
    </xf>
    <xf numFmtId="0" fontId="5" fillId="0" borderId="11" xfId="0" applyFont="1" applyBorder="1"/>
    <xf numFmtId="0" fontId="12" fillId="3" borderId="32" xfId="0" applyFont="1" applyFill="1" applyBorder="1" applyAlignment="1">
      <alignment vertical="center" wrapText="1"/>
    </xf>
    <xf numFmtId="0" fontId="13" fillId="3" borderId="32" xfId="0" applyFont="1" applyFill="1" applyBorder="1" applyAlignment="1">
      <alignment horizontal="center" vertical="center" wrapText="1"/>
    </xf>
    <xf numFmtId="3" fontId="12" fillId="3" borderId="32" xfId="0" applyNumberFormat="1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center" vertical="center" wrapText="1"/>
    </xf>
    <xf numFmtId="3" fontId="11" fillId="3" borderId="22" xfId="0" applyNumberFormat="1" applyFont="1" applyFill="1" applyBorder="1" applyAlignment="1">
      <alignment horizontal="center" vertical="center" wrapText="1"/>
    </xf>
    <xf numFmtId="3" fontId="11" fillId="3" borderId="25" xfId="0" applyNumberFormat="1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/>
    </xf>
    <xf numFmtId="168" fontId="9" fillId="0" borderId="32" xfId="0" applyNumberFormat="1" applyFont="1" applyBorder="1" applyAlignment="1">
      <alignment horizontal="center" vertical="center" wrapText="1"/>
    </xf>
    <xf numFmtId="168" fontId="9" fillId="0" borderId="32" xfId="0" applyNumberFormat="1" applyFont="1" applyBorder="1" applyAlignment="1">
      <alignment horizontal="left" vertical="center" wrapText="1"/>
    </xf>
    <xf numFmtId="0" fontId="10" fillId="0" borderId="3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left" vertical="center" wrapText="1"/>
    </xf>
    <xf numFmtId="0" fontId="12" fillId="3" borderId="32" xfId="0" applyFont="1" applyFill="1" applyBorder="1" applyAlignment="1">
      <alignment horizontal="center" vertical="center"/>
    </xf>
    <xf numFmtId="0" fontId="13" fillId="4" borderId="32" xfId="0" applyFont="1" applyFill="1" applyBorder="1" applyAlignment="1">
      <alignment horizontal="left" vertical="center" wrapText="1"/>
    </xf>
    <xf numFmtId="0" fontId="31" fillId="0" borderId="32" xfId="0" applyFont="1" applyBorder="1"/>
    <xf numFmtId="0" fontId="13" fillId="0" borderId="23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4" borderId="32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/>
    </xf>
    <xf numFmtId="0" fontId="31" fillId="0" borderId="32" xfId="0" applyFont="1" applyBorder="1" applyAlignment="1">
      <alignment horizontal="center"/>
    </xf>
    <xf numFmtId="0" fontId="19" fillId="3" borderId="32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3" fillId="18" borderId="2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5" fillId="0" borderId="29" xfId="0" applyFont="1" applyBorder="1"/>
    <xf numFmtId="0" fontId="13" fillId="3" borderId="24" xfId="0" applyFont="1" applyFill="1" applyBorder="1" applyAlignment="1">
      <alignment horizontal="center" vertical="center" wrapText="1"/>
    </xf>
    <xf numFmtId="0" fontId="5" fillId="0" borderId="25" xfId="0" applyFont="1" applyBorder="1"/>
    <xf numFmtId="0" fontId="17" fillId="0" borderId="4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3" fillId="22" borderId="32" xfId="0" applyFont="1" applyFill="1" applyBorder="1" applyAlignment="1">
      <alignment horizontal="center" vertical="center" wrapText="1"/>
    </xf>
    <xf numFmtId="166" fontId="3" fillId="23" borderId="32" xfId="0" applyNumberFormat="1" applyFont="1" applyFill="1" applyBorder="1" applyAlignment="1">
      <alignment horizontal="center" vertical="center" wrapText="1"/>
    </xf>
    <xf numFmtId="166" fontId="4" fillId="22" borderId="32" xfId="0" applyNumberFormat="1" applyFont="1" applyFill="1" applyBorder="1" applyAlignment="1">
      <alignment horizontal="center" vertical="center" wrapText="1"/>
    </xf>
    <xf numFmtId="166" fontId="4" fillId="24" borderId="1" xfId="0" applyNumberFormat="1" applyFont="1" applyFill="1" applyBorder="1" applyAlignment="1">
      <alignment horizontal="center" vertical="center" wrapText="1"/>
    </xf>
    <xf numFmtId="166" fontId="3" fillId="22" borderId="1" xfId="0" applyNumberFormat="1" applyFont="1" applyFill="1" applyBorder="1" applyAlignment="1">
      <alignment horizontal="center" vertical="center" wrapText="1"/>
    </xf>
    <xf numFmtId="166" fontId="38" fillId="23" borderId="1" xfId="0" applyNumberFormat="1" applyFont="1" applyFill="1" applyBorder="1" applyAlignment="1">
      <alignment horizontal="center" vertical="center" wrapText="1"/>
    </xf>
    <xf numFmtId="166" fontId="3" fillId="23" borderId="1" xfId="0" applyNumberFormat="1" applyFont="1" applyFill="1" applyBorder="1" applyAlignment="1">
      <alignment horizontal="center" vertical="center" wrapText="1"/>
    </xf>
    <xf numFmtId="166" fontId="4" fillId="25" borderId="1" xfId="0" applyNumberFormat="1" applyFont="1" applyFill="1" applyBorder="1" applyAlignment="1">
      <alignment horizontal="center" vertical="center" wrapText="1"/>
    </xf>
    <xf numFmtId="166" fontId="4" fillId="25" borderId="4" xfId="0" applyNumberFormat="1" applyFont="1" applyFill="1" applyBorder="1" applyAlignment="1">
      <alignment horizontal="center" vertical="center" wrapText="1"/>
    </xf>
    <xf numFmtId="166" fontId="4" fillId="25" borderId="32" xfId="0" applyNumberFormat="1" applyFont="1" applyFill="1" applyBorder="1" applyAlignment="1">
      <alignment horizontal="center" vertical="center" wrapText="1"/>
    </xf>
    <xf numFmtId="0" fontId="3" fillId="25" borderId="32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Google%20Drive\Oficina\Educaci&#243;n%20Inclusiva\Valle\Regalias%202021\Cadena%20de%20Valor%20Val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Google%20Drive\Oficina\Educaci&#243;n%20Inclusiva\Cauca\Regal&#237;as%202021\Cotizaciones\7%20arribaprue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Administración"/>
      <sheetName val="Interventoría"/>
      <sheetName val="PPTO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Orientación a docentes para la construcción e  implementación,  de 603 PIAR ( Planes individuales de ajustes razonables) teniendo en cuenta  estrategias basadas en DUA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ena de Valor"/>
      <sheetName val="1.1"/>
      <sheetName val="1.2"/>
      <sheetName val="1.3"/>
      <sheetName val="1.4"/>
      <sheetName val="2.1"/>
      <sheetName val="2.2"/>
      <sheetName val="2.3"/>
      <sheetName val="2.4"/>
      <sheetName val="2.6"/>
      <sheetName val="2.7"/>
      <sheetName val="2.8"/>
      <sheetName val="3.1"/>
      <sheetName val="3.2"/>
      <sheetName val="3.3"/>
      <sheetName val="3.4"/>
      <sheetName val="Administración"/>
      <sheetName val="Interventoría"/>
      <sheetName val="Apoyo a la supervisión"/>
      <sheetName val="cronograma"/>
    </sheetNames>
    <sheetDataSet>
      <sheetData sheetId="0">
        <row r="16">
          <cell r="C16" t="str">
            <v>Asesoría para el seguimiento, evaluación y ajuste de los PIAR existentes en los EE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topLeftCell="E7" zoomScale="60" zoomScaleNormal="60" workbookViewId="0">
      <selection activeCell="H17" sqref="H17"/>
    </sheetView>
  </sheetViews>
  <sheetFormatPr baseColWidth="10" defaultColWidth="14.42578125" defaultRowHeight="15" customHeight="1" x14ac:dyDescent="0.25"/>
  <cols>
    <col min="1" max="1" width="28.7109375" style="94" customWidth="1"/>
    <col min="2" max="2" width="38.28515625" style="94" hidden="1" customWidth="1"/>
    <col min="3" max="3" width="14.140625" style="94" customWidth="1"/>
    <col min="4" max="4" width="73.85546875" style="94" customWidth="1"/>
    <col min="5" max="5" width="23.42578125" style="94" customWidth="1"/>
    <col min="6" max="6" width="14" style="94" bestFit="1" customWidth="1"/>
    <col min="7" max="7" width="68.85546875" style="94" customWidth="1"/>
    <col min="8" max="8" width="36.42578125" style="94" customWidth="1"/>
    <col min="9" max="9" width="30" style="94" hidden="1" customWidth="1"/>
    <col min="10" max="11" width="11.42578125" style="94" customWidth="1"/>
    <col min="12" max="16384" width="14.42578125" style="94"/>
  </cols>
  <sheetData>
    <row r="1" spans="1:12" ht="48" customHeight="1" x14ac:dyDescent="0.25">
      <c r="A1" s="377" t="s">
        <v>410</v>
      </c>
      <c r="B1" s="378"/>
      <c r="C1" s="378"/>
      <c r="D1" s="378"/>
      <c r="E1" s="378"/>
      <c r="F1" s="378"/>
      <c r="G1" s="378"/>
      <c r="H1" s="378"/>
      <c r="I1" s="378"/>
    </row>
    <row r="2" spans="1:12" ht="24.75" customHeight="1" x14ac:dyDescent="0.25">
      <c r="A2" s="180" t="s">
        <v>0</v>
      </c>
      <c r="B2" s="180" t="s">
        <v>412</v>
      </c>
      <c r="C2" s="180" t="s">
        <v>1</v>
      </c>
      <c r="D2" s="180" t="s">
        <v>2</v>
      </c>
      <c r="E2" s="181" t="s">
        <v>3</v>
      </c>
      <c r="F2" s="181" t="s">
        <v>4</v>
      </c>
      <c r="G2" s="152" t="s">
        <v>5</v>
      </c>
      <c r="H2" s="136" t="s">
        <v>6</v>
      </c>
      <c r="I2" s="152" t="s">
        <v>413</v>
      </c>
      <c r="J2" s="137"/>
      <c r="K2" s="137"/>
    </row>
    <row r="3" spans="1:12" ht="36.75" customHeight="1" x14ac:dyDescent="0.25">
      <c r="A3" s="367" t="s">
        <v>7</v>
      </c>
      <c r="B3" s="385" t="s">
        <v>416</v>
      </c>
      <c r="C3" s="368" t="s">
        <v>8</v>
      </c>
      <c r="D3" s="502" t="s">
        <v>361</v>
      </c>
      <c r="E3" s="380" t="s">
        <v>9</v>
      </c>
      <c r="F3" s="182">
        <v>101</v>
      </c>
      <c r="G3" s="183" t="s">
        <v>10</v>
      </c>
      <c r="H3" s="373">
        <f>'1.1'!H10</f>
        <v>2039605000</v>
      </c>
      <c r="I3" s="373">
        <v>2084258500</v>
      </c>
      <c r="J3" s="137"/>
      <c r="K3" s="137"/>
    </row>
    <row r="4" spans="1:12" ht="37.5" customHeight="1" x14ac:dyDescent="0.25">
      <c r="A4" s="368"/>
      <c r="B4" s="386"/>
      <c r="C4" s="368"/>
      <c r="D4" s="502"/>
      <c r="E4" s="380"/>
      <c r="F4" s="182">
        <v>101</v>
      </c>
      <c r="G4" s="183" t="s">
        <v>11</v>
      </c>
      <c r="H4" s="379"/>
      <c r="I4" s="373"/>
      <c r="J4" s="137"/>
      <c r="K4" s="137"/>
    </row>
    <row r="5" spans="1:12" ht="26.25" customHeight="1" x14ac:dyDescent="0.25">
      <c r="A5" s="368"/>
      <c r="B5" s="386"/>
      <c r="C5" s="368"/>
      <c r="D5" s="502"/>
      <c r="E5" s="380"/>
      <c r="F5" s="182">
        <v>101</v>
      </c>
      <c r="G5" s="183" t="s">
        <v>12</v>
      </c>
      <c r="H5" s="379"/>
      <c r="I5" s="373"/>
      <c r="J5" s="140"/>
      <c r="K5" s="140"/>
      <c r="L5" s="141"/>
    </row>
    <row r="6" spans="1:12" ht="69" customHeight="1" x14ac:dyDescent="0.25">
      <c r="A6" s="368"/>
      <c r="B6" s="386"/>
      <c r="C6" s="368">
        <v>1.2</v>
      </c>
      <c r="D6" s="503" t="s">
        <v>362</v>
      </c>
      <c r="E6" s="184" t="s">
        <v>9</v>
      </c>
      <c r="F6" s="185">
        <v>83</v>
      </c>
      <c r="G6" s="183" t="s">
        <v>13</v>
      </c>
      <c r="H6" s="373">
        <f>'1.2'!G5</f>
        <v>184675000</v>
      </c>
      <c r="I6" s="374">
        <v>229328500</v>
      </c>
      <c r="J6" s="140"/>
      <c r="K6" s="140"/>
      <c r="L6" s="141"/>
    </row>
    <row r="7" spans="1:12" ht="47.25" customHeight="1" x14ac:dyDescent="0.25">
      <c r="A7" s="368"/>
      <c r="B7" s="386"/>
      <c r="C7" s="368"/>
      <c r="D7" s="503"/>
      <c r="E7" s="184" t="s">
        <v>9</v>
      </c>
      <c r="F7" s="183">
        <v>83</v>
      </c>
      <c r="G7" s="186" t="s">
        <v>364</v>
      </c>
      <c r="H7" s="379"/>
      <c r="I7" s="375"/>
      <c r="J7" s="140"/>
      <c r="K7" s="140"/>
      <c r="L7" s="141"/>
    </row>
    <row r="8" spans="1:12" ht="69" customHeight="1" x14ac:dyDescent="0.25">
      <c r="A8" s="368"/>
      <c r="B8" s="386"/>
      <c r="C8" s="187" t="s">
        <v>14</v>
      </c>
      <c r="D8" s="185" t="s">
        <v>372</v>
      </c>
      <c r="E8" s="184" t="s">
        <v>15</v>
      </c>
      <c r="F8" s="183">
        <v>210</v>
      </c>
      <c r="G8" s="188" t="s">
        <v>349</v>
      </c>
      <c r="H8" s="144">
        <f>'1.3'!G3</f>
        <v>672262605</v>
      </c>
      <c r="I8" s="350">
        <v>716916105</v>
      </c>
      <c r="J8" s="140"/>
      <c r="K8" s="140"/>
      <c r="L8" s="141"/>
    </row>
    <row r="9" spans="1:12" ht="69" customHeight="1" x14ac:dyDescent="0.25">
      <c r="A9" s="368"/>
      <c r="B9" s="387"/>
      <c r="C9" s="182">
        <v>1.4</v>
      </c>
      <c r="D9" s="504" t="s">
        <v>16</v>
      </c>
      <c r="E9" s="184" t="s">
        <v>411</v>
      </c>
      <c r="F9" s="176">
        <v>1</v>
      </c>
      <c r="G9" s="183" t="s">
        <v>18</v>
      </c>
      <c r="H9" s="144">
        <f>'1.4'!G9</f>
        <v>344000000</v>
      </c>
      <c r="I9" s="350">
        <v>388653500</v>
      </c>
      <c r="J9" s="140"/>
      <c r="K9" s="140"/>
      <c r="L9" s="141"/>
    </row>
    <row r="10" spans="1:12" ht="36.75" customHeight="1" x14ac:dyDescent="0.25">
      <c r="A10" s="384" t="s">
        <v>19</v>
      </c>
      <c r="B10" s="384" t="s">
        <v>415</v>
      </c>
      <c r="C10" s="382" t="s">
        <v>20</v>
      </c>
      <c r="D10" s="369" t="str">
        <f>'[1]5'!A1</f>
        <v>Orientación a docentes para la construcción e  implementación,  de 603 PIAR ( Planes individuales de ajustes razonables) teniendo en cuenta  estrategias basadas en DUA</v>
      </c>
      <c r="E10" s="177" t="s">
        <v>21</v>
      </c>
      <c r="F10" s="178">
        <v>15</v>
      </c>
      <c r="G10" s="179" t="s">
        <v>369</v>
      </c>
      <c r="H10" s="375">
        <f>'2.1'!G10</f>
        <v>1534516500</v>
      </c>
      <c r="I10" s="374">
        <v>1579170000</v>
      </c>
      <c r="J10" s="140"/>
      <c r="K10" s="140"/>
      <c r="L10" s="141"/>
    </row>
    <row r="11" spans="1:12" ht="36.75" customHeight="1" x14ac:dyDescent="0.25">
      <c r="A11" s="384"/>
      <c r="B11" s="384"/>
      <c r="C11" s="382"/>
      <c r="D11" s="369"/>
      <c r="E11" s="145" t="s">
        <v>9</v>
      </c>
      <c r="F11" s="138">
        <v>34</v>
      </c>
      <c r="G11" s="139" t="s">
        <v>22</v>
      </c>
      <c r="H11" s="379"/>
      <c r="I11" s="376"/>
      <c r="J11" s="140"/>
      <c r="K11" s="140"/>
      <c r="L11" s="141"/>
    </row>
    <row r="12" spans="1:12" ht="43.5" customHeight="1" x14ac:dyDescent="0.25">
      <c r="A12" s="384"/>
      <c r="B12" s="384"/>
      <c r="C12" s="383"/>
      <c r="D12" s="370"/>
      <c r="E12" s="145" t="s">
        <v>9</v>
      </c>
      <c r="F12" s="138">
        <v>68</v>
      </c>
      <c r="G12" s="146" t="s">
        <v>23</v>
      </c>
      <c r="H12" s="379"/>
      <c r="I12" s="375"/>
      <c r="J12" s="140"/>
      <c r="K12" s="140"/>
      <c r="L12" s="141"/>
    </row>
    <row r="13" spans="1:12" ht="41.25" customHeight="1" x14ac:dyDescent="0.25">
      <c r="A13" s="384"/>
      <c r="B13" s="384"/>
      <c r="C13" s="359" t="s">
        <v>24</v>
      </c>
      <c r="D13" s="505" t="s">
        <v>25</v>
      </c>
      <c r="E13" s="145" t="s">
        <v>9</v>
      </c>
      <c r="F13" s="145">
        <v>101</v>
      </c>
      <c r="G13" s="148" t="s">
        <v>26</v>
      </c>
      <c r="H13" s="144">
        <f>'2.2'!G7</f>
        <v>48985000</v>
      </c>
      <c r="I13" s="350">
        <v>93638500</v>
      </c>
      <c r="J13" s="137"/>
      <c r="K13" s="137"/>
    </row>
    <row r="14" spans="1:12" ht="60.75" customHeight="1" x14ac:dyDescent="0.25">
      <c r="A14" s="384"/>
      <c r="B14" s="384"/>
      <c r="C14" s="359" t="s">
        <v>27</v>
      </c>
      <c r="D14" s="505" t="s">
        <v>28</v>
      </c>
      <c r="E14" s="145" t="s">
        <v>9</v>
      </c>
      <c r="F14" s="145">
        <v>101</v>
      </c>
      <c r="G14" s="139" t="s">
        <v>29</v>
      </c>
      <c r="H14" s="144">
        <f>'2.3'!G10</f>
        <v>264350000</v>
      </c>
      <c r="I14" s="350">
        <v>309003500</v>
      </c>
      <c r="J14" s="137"/>
      <c r="K14" s="137"/>
    </row>
    <row r="15" spans="1:12" ht="39.75" customHeight="1" x14ac:dyDescent="0.25">
      <c r="A15" s="384"/>
      <c r="B15" s="384"/>
      <c r="C15" s="359" t="s">
        <v>30</v>
      </c>
      <c r="D15" s="324" t="s">
        <v>404</v>
      </c>
      <c r="E15" s="145" t="s">
        <v>9</v>
      </c>
      <c r="F15" s="145">
        <v>101</v>
      </c>
      <c r="G15" s="139" t="s">
        <v>31</v>
      </c>
      <c r="H15" s="144">
        <f>'2.4'!I15</f>
        <v>363700000</v>
      </c>
      <c r="I15" s="350">
        <v>408353500</v>
      </c>
      <c r="J15" s="137"/>
      <c r="K15" s="137"/>
    </row>
    <row r="16" spans="1:12" ht="39.75" customHeight="1" x14ac:dyDescent="0.25">
      <c r="A16" s="384"/>
      <c r="B16" s="384"/>
      <c r="C16" s="359" t="s">
        <v>32</v>
      </c>
      <c r="D16" s="506" t="s">
        <v>33</v>
      </c>
      <c r="E16" s="145" t="s">
        <v>9</v>
      </c>
      <c r="F16" s="145">
        <v>67</v>
      </c>
      <c r="G16" s="148" t="s">
        <v>34</v>
      </c>
      <c r="H16" s="144">
        <f>'2.5'!G6</f>
        <v>460200000</v>
      </c>
      <c r="I16" s="350">
        <v>504853500</v>
      </c>
      <c r="J16" s="137"/>
      <c r="K16" s="137"/>
    </row>
    <row r="17" spans="1:11" ht="79.5" customHeight="1" x14ac:dyDescent="0.25">
      <c r="A17" s="384"/>
      <c r="B17" s="384"/>
      <c r="C17" s="359" t="s">
        <v>35</v>
      </c>
      <c r="D17" s="145" t="s">
        <v>36</v>
      </c>
      <c r="E17" s="145" t="s">
        <v>9</v>
      </c>
      <c r="F17" s="145">
        <v>101</v>
      </c>
      <c r="G17" s="148" t="s">
        <v>37</v>
      </c>
      <c r="H17" s="144">
        <f>'2.6'!G7</f>
        <v>144040000</v>
      </c>
      <c r="I17" s="350">
        <v>188693500</v>
      </c>
      <c r="J17" s="137"/>
      <c r="K17" s="137"/>
    </row>
    <row r="18" spans="1:11" ht="60.75" customHeight="1" x14ac:dyDescent="0.25">
      <c r="A18" s="384"/>
      <c r="B18" s="384"/>
      <c r="C18" s="359">
        <v>2.7</v>
      </c>
      <c r="D18" s="507" t="s">
        <v>405</v>
      </c>
      <c r="E18" s="145" t="s">
        <v>9</v>
      </c>
      <c r="F18" s="145">
        <v>101</v>
      </c>
      <c r="G18" s="148" t="s">
        <v>406</v>
      </c>
      <c r="H18" s="144">
        <f>'2.7'!G6</f>
        <v>321665000</v>
      </c>
      <c r="I18" s="350">
        <v>366318500</v>
      </c>
      <c r="J18" s="137"/>
      <c r="K18" s="137"/>
    </row>
    <row r="19" spans="1:11" ht="63.75" customHeight="1" x14ac:dyDescent="0.25">
      <c r="A19" s="384"/>
      <c r="B19" s="384"/>
      <c r="C19" s="359">
        <v>2.8</v>
      </c>
      <c r="D19" s="508" t="s">
        <v>357</v>
      </c>
      <c r="E19" s="150" t="s">
        <v>9</v>
      </c>
      <c r="F19" s="145">
        <v>101</v>
      </c>
      <c r="G19" s="139" t="s">
        <v>39</v>
      </c>
      <c r="H19" s="144">
        <f>'2.8'!H2</f>
        <v>497873187.5</v>
      </c>
      <c r="I19" s="350">
        <v>542526687.5</v>
      </c>
      <c r="J19" s="137"/>
      <c r="K19" s="137"/>
    </row>
    <row r="20" spans="1:11" ht="65.25" customHeight="1" x14ac:dyDescent="0.25">
      <c r="A20" s="366" t="s">
        <v>417</v>
      </c>
      <c r="B20" s="366" t="s">
        <v>414</v>
      </c>
      <c r="C20" s="359">
        <v>3.1</v>
      </c>
      <c r="D20" s="509" t="s">
        <v>40</v>
      </c>
      <c r="E20" s="145" t="s">
        <v>17</v>
      </c>
      <c r="F20" s="145">
        <v>101</v>
      </c>
      <c r="G20" s="143" t="s">
        <v>356</v>
      </c>
      <c r="H20" s="144">
        <f>'3.1'!G7</f>
        <v>284000000</v>
      </c>
      <c r="I20" s="350">
        <v>328653500</v>
      </c>
      <c r="J20" s="137"/>
      <c r="K20" s="137"/>
    </row>
    <row r="21" spans="1:11" ht="66" customHeight="1" x14ac:dyDescent="0.25">
      <c r="A21" s="366"/>
      <c r="B21" s="366"/>
      <c r="C21" s="360">
        <v>3.2</v>
      </c>
      <c r="D21" s="510" t="s">
        <v>41</v>
      </c>
      <c r="E21" s="346" t="s">
        <v>17</v>
      </c>
      <c r="F21" s="347">
        <v>1</v>
      </c>
      <c r="G21" s="148" t="s">
        <v>42</v>
      </c>
      <c r="H21" s="144">
        <v>200000000</v>
      </c>
      <c r="I21" s="350">
        <v>244653500</v>
      </c>
      <c r="J21" s="137"/>
      <c r="K21" s="137"/>
    </row>
    <row r="22" spans="1:11" ht="71.25" customHeight="1" x14ac:dyDescent="0.25">
      <c r="A22" s="366"/>
      <c r="B22" s="366"/>
      <c r="C22" s="361">
        <v>3.3</v>
      </c>
      <c r="D22" s="511" t="s">
        <v>43</v>
      </c>
      <c r="E22" s="351" t="s">
        <v>423</v>
      </c>
      <c r="F22" s="351">
        <v>117</v>
      </c>
      <c r="G22" s="354" t="s">
        <v>420</v>
      </c>
      <c r="H22" s="144">
        <f>'3.3'!G6</f>
        <v>230699766</v>
      </c>
      <c r="I22" s="350">
        <v>275353266</v>
      </c>
      <c r="J22" s="137"/>
      <c r="K22" s="137"/>
    </row>
    <row r="23" spans="1:11" ht="74.25" customHeight="1" x14ac:dyDescent="0.25">
      <c r="A23" s="366"/>
      <c r="B23" s="366"/>
      <c r="C23" s="361">
        <v>3.4</v>
      </c>
      <c r="D23" s="512" t="s">
        <v>44</v>
      </c>
      <c r="E23" s="351" t="s">
        <v>17</v>
      </c>
      <c r="F23" s="176">
        <v>1</v>
      </c>
      <c r="G23" s="355" t="s">
        <v>45</v>
      </c>
      <c r="H23" s="348">
        <f>'3.4'!G6</f>
        <v>75000000</v>
      </c>
      <c r="I23" s="350">
        <v>119653500</v>
      </c>
      <c r="J23" s="137"/>
      <c r="K23" s="137"/>
    </row>
    <row r="24" spans="1:11" ht="15.75" customHeight="1" x14ac:dyDescent="0.25">
      <c r="A24" s="371"/>
      <c r="B24" s="371"/>
      <c r="C24" s="371"/>
      <c r="D24" s="371"/>
      <c r="E24" s="371"/>
      <c r="F24" s="372"/>
      <c r="G24" s="152" t="s">
        <v>46</v>
      </c>
      <c r="H24" s="136">
        <f>SUM(H3:H23)</f>
        <v>7665572058.5</v>
      </c>
      <c r="I24" s="136">
        <f>SUM(I3:I23)</f>
        <v>8380028058.5</v>
      </c>
      <c r="J24" s="137"/>
      <c r="K24" s="137"/>
    </row>
    <row r="25" spans="1:11" ht="15.75" customHeight="1" x14ac:dyDescent="0.25">
      <c r="A25" s="371"/>
      <c r="B25" s="371"/>
      <c r="C25" s="371"/>
      <c r="D25" s="371"/>
      <c r="E25" s="371"/>
      <c r="F25" s="372"/>
      <c r="G25" s="152" t="s">
        <v>358</v>
      </c>
      <c r="H25" s="136">
        <f>Administración!F16</f>
        <v>714456000</v>
      </c>
      <c r="I25" s="362"/>
      <c r="J25" s="137"/>
      <c r="K25" s="137"/>
    </row>
    <row r="26" spans="1:11" ht="15.75" customHeight="1" x14ac:dyDescent="0.25">
      <c r="A26" s="371"/>
      <c r="B26" s="371"/>
      <c r="C26" s="371"/>
      <c r="D26" s="371"/>
      <c r="E26" s="371"/>
      <c r="F26" s="372"/>
      <c r="G26" s="152" t="s">
        <v>359</v>
      </c>
      <c r="H26" s="136">
        <f>Interventoría!F17</f>
        <v>535734000</v>
      </c>
      <c r="I26" s="136">
        <f>H26</f>
        <v>535734000</v>
      </c>
      <c r="J26" s="137"/>
      <c r="K26" s="137"/>
    </row>
    <row r="27" spans="1:11" ht="15.75" customHeight="1" x14ac:dyDescent="0.25">
      <c r="A27" s="371"/>
      <c r="B27" s="371"/>
      <c r="C27" s="371"/>
      <c r="D27" s="371"/>
      <c r="E27" s="371"/>
      <c r="F27" s="372"/>
      <c r="G27" s="152" t="s">
        <v>47</v>
      </c>
      <c r="H27" s="136">
        <f>'Apoyo a la supervisión'!G6</f>
        <v>92000000</v>
      </c>
      <c r="I27" s="136">
        <f>H27</f>
        <v>92000000</v>
      </c>
      <c r="J27" s="137"/>
      <c r="K27" s="137"/>
    </row>
    <row r="28" spans="1:11" ht="15.75" customHeight="1" x14ac:dyDescent="0.25">
      <c r="A28" s="371"/>
      <c r="B28" s="371"/>
      <c r="C28" s="371"/>
      <c r="D28" s="371"/>
      <c r="E28" s="371"/>
      <c r="F28" s="372"/>
      <c r="G28" s="152" t="s">
        <v>48</v>
      </c>
      <c r="H28" s="136">
        <f>SUM(H24:H27)</f>
        <v>9007762058.5</v>
      </c>
      <c r="I28" s="136">
        <f>SUM(I24:I27)</f>
        <v>9007762058.5</v>
      </c>
      <c r="J28" s="137"/>
      <c r="K28" s="137"/>
    </row>
    <row r="29" spans="1:11" ht="15.75" customHeight="1" x14ac:dyDescent="0.25">
      <c r="A29" s="137"/>
      <c r="B29" s="137"/>
      <c r="C29" s="137"/>
      <c r="D29" s="137"/>
      <c r="E29" s="137"/>
      <c r="F29" s="137"/>
      <c r="G29" s="137"/>
      <c r="H29" s="153"/>
      <c r="I29" s="137"/>
      <c r="J29" s="137"/>
      <c r="K29" s="137"/>
    </row>
    <row r="30" spans="1:11" ht="15.75" customHeight="1" x14ac:dyDescent="0.25">
      <c r="A30" s="137"/>
      <c r="B30" s="137"/>
      <c r="C30" s="137"/>
      <c r="D30" s="137"/>
      <c r="E30" s="137"/>
      <c r="F30" s="137"/>
      <c r="G30" s="137"/>
      <c r="H30" s="153"/>
      <c r="I30" s="137"/>
      <c r="J30" s="137"/>
      <c r="K30" s="137"/>
    </row>
    <row r="31" spans="1:11" ht="15.75" customHeight="1" x14ac:dyDescent="0.25">
      <c r="A31" s="137"/>
      <c r="B31" s="137"/>
      <c r="C31" s="137"/>
      <c r="D31" s="137"/>
      <c r="E31" s="137"/>
      <c r="F31" s="137"/>
      <c r="G31" s="137"/>
      <c r="H31" s="153"/>
      <c r="I31" s="137"/>
      <c r="J31" s="137"/>
      <c r="K31" s="137"/>
    </row>
    <row r="32" spans="1:11" ht="15.75" customHeight="1" x14ac:dyDescent="0.25">
      <c r="A32" s="137"/>
      <c r="B32" s="137"/>
      <c r="C32" s="137"/>
      <c r="D32" s="137"/>
      <c r="E32" s="137"/>
      <c r="F32" s="137"/>
      <c r="G32" s="137"/>
      <c r="H32" s="153"/>
      <c r="I32" s="137"/>
      <c r="J32" s="137"/>
      <c r="K32" s="137"/>
    </row>
    <row r="33" spans="1:11" ht="15.75" customHeight="1" x14ac:dyDescent="0.25">
      <c r="A33" s="137"/>
      <c r="B33" s="137"/>
      <c r="C33" s="137"/>
      <c r="D33" s="137"/>
      <c r="E33" s="137"/>
      <c r="F33" s="137"/>
      <c r="G33" s="137"/>
      <c r="H33" s="153"/>
      <c r="I33" s="137"/>
      <c r="J33" s="137"/>
      <c r="K33" s="137"/>
    </row>
    <row r="34" spans="1:11" ht="15.75" customHeight="1" x14ac:dyDescent="0.25">
      <c r="A34" s="137"/>
      <c r="B34" s="137"/>
      <c r="C34" s="137"/>
      <c r="D34" s="137"/>
      <c r="E34" s="137"/>
      <c r="F34" s="137"/>
      <c r="G34" s="137"/>
      <c r="H34" s="153"/>
      <c r="I34" s="137"/>
      <c r="J34" s="137"/>
      <c r="K34" s="137"/>
    </row>
    <row r="35" spans="1:11" ht="15.75" customHeight="1" x14ac:dyDescent="0.25">
      <c r="A35" s="137"/>
      <c r="B35" s="137"/>
      <c r="C35" s="137"/>
      <c r="D35" s="137"/>
      <c r="E35" s="137"/>
      <c r="F35" s="137"/>
      <c r="G35" s="137"/>
      <c r="H35" s="153"/>
      <c r="I35" s="137"/>
      <c r="J35" s="137"/>
      <c r="K35" s="137"/>
    </row>
    <row r="36" spans="1:11" ht="15.75" customHeight="1" x14ac:dyDescent="0.25">
      <c r="A36" s="137"/>
      <c r="B36" s="137"/>
      <c r="C36" s="137"/>
      <c r="D36" s="137"/>
      <c r="E36" s="137"/>
      <c r="F36" s="137"/>
      <c r="G36" s="137"/>
      <c r="H36" s="153"/>
      <c r="I36" s="137"/>
      <c r="J36" s="137"/>
      <c r="K36" s="137"/>
    </row>
    <row r="37" spans="1:11" ht="15.75" customHeight="1" x14ac:dyDescent="0.25">
      <c r="A37" s="137"/>
      <c r="B37" s="137"/>
      <c r="C37" s="137"/>
      <c r="D37" s="137"/>
      <c r="E37" s="137"/>
      <c r="F37" s="137"/>
      <c r="G37" s="137"/>
      <c r="H37" s="153"/>
      <c r="I37" s="137"/>
      <c r="J37" s="137"/>
      <c r="K37" s="137"/>
    </row>
    <row r="38" spans="1:11" ht="15.75" customHeight="1" x14ac:dyDescent="0.25">
      <c r="A38" s="137"/>
      <c r="B38" s="137"/>
      <c r="C38" s="137"/>
      <c r="D38" s="137"/>
      <c r="E38" s="137"/>
      <c r="F38" s="137"/>
      <c r="G38" s="137"/>
      <c r="H38" s="153"/>
      <c r="I38" s="137"/>
      <c r="J38" s="137"/>
      <c r="K38" s="137"/>
    </row>
    <row r="39" spans="1:11" ht="15.75" customHeight="1" x14ac:dyDescent="0.25">
      <c r="A39" s="137"/>
      <c r="B39" s="137"/>
      <c r="C39" s="137"/>
      <c r="D39" s="137"/>
      <c r="E39" s="137"/>
      <c r="F39" s="137"/>
      <c r="G39" s="137"/>
      <c r="H39" s="153"/>
      <c r="I39" s="137"/>
      <c r="J39" s="137"/>
      <c r="K39" s="137"/>
    </row>
    <row r="40" spans="1:11" ht="15.75" customHeight="1" x14ac:dyDescent="0.25">
      <c r="A40" s="137"/>
      <c r="B40" s="137"/>
      <c r="C40" s="137"/>
      <c r="D40" s="137"/>
      <c r="E40" s="137"/>
      <c r="F40" s="137"/>
      <c r="G40" s="137"/>
      <c r="H40" s="153"/>
      <c r="I40" s="137"/>
      <c r="J40" s="137"/>
      <c r="K40" s="137"/>
    </row>
    <row r="41" spans="1:11" ht="15.75" customHeight="1" x14ac:dyDescent="0.25">
      <c r="A41" s="137"/>
      <c r="B41" s="137"/>
      <c r="C41" s="137"/>
      <c r="D41" s="137"/>
      <c r="E41" s="137"/>
      <c r="F41" s="137"/>
      <c r="G41" s="137"/>
      <c r="H41" s="153"/>
      <c r="I41" s="137"/>
      <c r="J41" s="137"/>
      <c r="K41" s="137"/>
    </row>
    <row r="42" spans="1:11" ht="15.75" customHeight="1" x14ac:dyDescent="0.25">
      <c r="A42" s="137"/>
      <c r="B42" s="137"/>
      <c r="C42" s="137"/>
      <c r="D42" s="137"/>
      <c r="E42" s="137"/>
      <c r="F42" s="137"/>
      <c r="G42" s="137"/>
      <c r="H42" s="153"/>
      <c r="I42" s="137"/>
      <c r="J42" s="137"/>
      <c r="K42" s="137"/>
    </row>
    <row r="43" spans="1:11" ht="15.75" customHeight="1" x14ac:dyDescent="0.25">
      <c r="A43" s="137"/>
      <c r="B43" s="137"/>
      <c r="C43" s="137"/>
      <c r="D43" s="137"/>
      <c r="E43" s="137"/>
      <c r="F43" s="137"/>
      <c r="G43" s="137"/>
      <c r="H43" s="153"/>
      <c r="I43" s="137"/>
      <c r="J43" s="137"/>
      <c r="K43" s="137"/>
    </row>
    <row r="44" spans="1:11" ht="15.75" customHeight="1" x14ac:dyDescent="0.25">
      <c r="A44" s="137"/>
      <c r="B44" s="137"/>
      <c r="C44" s="137"/>
      <c r="D44" s="137"/>
      <c r="E44" s="137"/>
      <c r="F44" s="137"/>
      <c r="G44" s="137"/>
      <c r="H44" s="153"/>
      <c r="I44" s="137"/>
      <c r="J44" s="137"/>
      <c r="K44" s="137"/>
    </row>
    <row r="45" spans="1:11" ht="15.75" customHeight="1" x14ac:dyDescent="0.25">
      <c r="A45" s="137"/>
      <c r="B45" s="137"/>
      <c r="C45" s="137"/>
      <c r="D45" s="137"/>
      <c r="E45" s="137"/>
      <c r="F45" s="137"/>
      <c r="G45" s="137"/>
      <c r="H45" s="153"/>
      <c r="I45" s="137"/>
      <c r="J45" s="137"/>
      <c r="K45" s="137"/>
    </row>
    <row r="46" spans="1:11" ht="15.75" customHeight="1" x14ac:dyDescent="0.25">
      <c r="A46" s="137"/>
      <c r="B46" s="137"/>
      <c r="C46" s="137"/>
      <c r="D46" s="137"/>
      <c r="E46" s="137"/>
      <c r="F46" s="137"/>
      <c r="G46" s="137"/>
      <c r="H46" s="153"/>
      <c r="I46" s="137"/>
      <c r="J46" s="137"/>
      <c r="K46" s="137"/>
    </row>
    <row r="47" spans="1:11" ht="15.75" customHeight="1" x14ac:dyDescent="0.25">
      <c r="A47" s="137"/>
      <c r="B47" s="137"/>
      <c r="C47" s="137"/>
      <c r="D47" s="137"/>
      <c r="E47" s="137"/>
      <c r="F47" s="137"/>
      <c r="G47" s="137"/>
      <c r="H47" s="153"/>
      <c r="I47" s="137"/>
      <c r="J47" s="137"/>
      <c r="K47" s="137"/>
    </row>
    <row r="48" spans="1:11" ht="15.75" customHeight="1" x14ac:dyDescent="0.25">
      <c r="A48" s="137"/>
      <c r="B48" s="137"/>
      <c r="C48" s="137"/>
      <c r="D48" s="137"/>
      <c r="E48" s="137"/>
      <c r="F48" s="137"/>
      <c r="G48" s="137"/>
      <c r="H48" s="153"/>
      <c r="I48" s="137"/>
      <c r="J48" s="137"/>
      <c r="K48" s="137"/>
    </row>
    <row r="49" spans="1:11" ht="15.75" customHeight="1" x14ac:dyDescent="0.25">
      <c r="A49" s="137"/>
      <c r="B49" s="137"/>
      <c r="C49" s="137"/>
      <c r="D49" s="137"/>
      <c r="E49" s="137"/>
      <c r="F49" s="137"/>
      <c r="G49" s="137"/>
      <c r="H49" s="153"/>
      <c r="I49" s="137"/>
      <c r="J49" s="137"/>
      <c r="K49" s="137"/>
    </row>
    <row r="50" spans="1:11" ht="15.75" customHeight="1" x14ac:dyDescent="0.25">
      <c r="A50" s="137"/>
      <c r="B50" s="137"/>
      <c r="C50" s="137"/>
      <c r="D50" s="137"/>
      <c r="E50" s="137"/>
      <c r="F50" s="137"/>
      <c r="G50" s="137"/>
      <c r="H50" s="153"/>
      <c r="I50" s="137"/>
      <c r="J50" s="137"/>
      <c r="K50" s="137"/>
    </row>
    <row r="51" spans="1:11" ht="15.75" customHeight="1" x14ac:dyDescent="0.25">
      <c r="A51" s="137"/>
      <c r="B51" s="137"/>
      <c r="C51" s="137"/>
      <c r="D51" s="137"/>
      <c r="E51" s="137"/>
      <c r="F51" s="137"/>
      <c r="G51" s="137"/>
      <c r="H51" s="153"/>
      <c r="I51" s="137"/>
      <c r="J51" s="137"/>
      <c r="K51" s="137"/>
    </row>
    <row r="52" spans="1:11" ht="15.75" customHeight="1" x14ac:dyDescent="0.25">
      <c r="A52" s="137"/>
      <c r="B52" s="137"/>
      <c r="C52" s="137"/>
      <c r="D52" s="137"/>
      <c r="E52" s="137"/>
      <c r="F52" s="137"/>
      <c r="G52" s="137"/>
      <c r="H52" s="153"/>
      <c r="I52" s="137"/>
      <c r="J52" s="137"/>
      <c r="K52" s="137"/>
    </row>
    <row r="53" spans="1:11" ht="15.75" customHeight="1" x14ac:dyDescent="0.25">
      <c r="A53" s="137"/>
      <c r="B53" s="137"/>
      <c r="C53" s="137"/>
      <c r="D53" s="137"/>
      <c r="E53" s="137"/>
      <c r="F53" s="137"/>
      <c r="G53" s="137"/>
      <c r="H53" s="153"/>
      <c r="I53" s="137"/>
      <c r="J53" s="137"/>
      <c r="K53" s="137"/>
    </row>
    <row r="54" spans="1:11" ht="15.75" customHeight="1" x14ac:dyDescent="0.25">
      <c r="A54" s="137"/>
      <c r="B54" s="137"/>
      <c r="C54" s="137"/>
      <c r="D54" s="137"/>
      <c r="E54" s="137"/>
      <c r="F54" s="137"/>
      <c r="G54" s="137"/>
      <c r="H54" s="153"/>
      <c r="I54" s="137"/>
      <c r="J54" s="137"/>
      <c r="K54" s="137"/>
    </row>
    <row r="55" spans="1:11" ht="15.75" customHeight="1" x14ac:dyDescent="0.25">
      <c r="A55" s="137"/>
      <c r="B55" s="137"/>
      <c r="C55" s="137"/>
      <c r="D55" s="137"/>
      <c r="E55" s="137"/>
      <c r="F55" s="137"/>
      <c r="G55" s="137"/>
      <c r="H55" s="153"/>
      <c r="I55" s="137"/>
      <c r="J55" s="137"/>
      <c r="K55" s="137"/>
    </row>
    <row r="56" spans="1:11" ht="15.75" customHeight="1" x14ac:dyDescent="0.25">
      <c r="A56" s="137"/>
      <c r="B56" s="137"/>
      <c r="C56" s="137"/>
      <c r="D56" s="137"/>
      <c r="E56" s="137"/>
      <c r="F56" s="137"/>
      <c r="G56" s="137"/>
      <c r="H56" s="153"/>
      <c r="I56" s="137"/>
      <c r="J56" s="137"/>
      <c r="K56" s="137"/>
    </row>
    <row r="57" spans="1:11" ht="15.75" customHeight="1" x14ac:dyDescent="0.25">
      <c r="A57" s="137"/>
      <c r="B57" s="137"/>
      <c r="C57" s="137"/>
      <c r="D57" s="137"/>
      <c r="E57" s="137"/>
      <c r="F57" s="137"/>
      <c r="G57" s="137"/>
      <c r="H57" s="153"/>
      <c r="I57" s="137"/>
      <c r="J57" s="137"/>
      <c r="K57" s="137"/>
    </row>
    <row r="58" spans="1:11" ht="15.75" customHeight="1" x14ac:dyDescent="0.25">
      <c r="A58" s="137"/>
      <c r="B58" s="137"/>
      <c r="C58" s="137"/>
      <c r="D58" s="137"/>
      <c r="E58" s="137"/>
      <c r="F58" s="137"/>
      <c r="G58" s="137"/>
      <c r="H58" s="153"/>
      <c r="I58" s="137"/>
      <c r="J58" s="137"/>
      <c r="K58" s="137"/>
    </row>
    <row r="59" spans="1:11" ht="15.75" customHeight="1" x14ac:dyDescent="0.25">
      <c r="A59" s="137"/>
      <c r="B59" s="137"/>
      <c r="C59" s="137"/>
      <c r="D59" s="137"/>
      <c r="E59" s="137"/>
      <c r="F59" s="137"/>
      <c r="G59" s="137"/>
      <c r="H59" s="153"/>
      <c r="I59" s="137"/>
      <c r="J59" s="137"/>
      <c r="K59" s="137"/>
    </row>
    <row r="60" spans="1:11" ht="15.75" customHeight="1" x14ac:dyDescent="0.25">
      <c r="A60" s="137"/>
      <c r="B60" s="137"/>
      <c r="C60" s="137"/>
      <c r="D60" s="137"/>
      <c r="E60" s="137"/>
      <c r="F60" s="137"/>
      <c r="G60" s="137"/>
      <c r="H60" s="153"/>
      <c r="I60" s="137"/>
      <c r="J60" s="137"/>
      <c r="K60" s="137"/>
    </row>
    <row r="61" spans="1:11" ht="15.75" customHeight="1" x14ac:dyDescent="0.25">
      <c r="A61" s="137"/>
      <c r="B61" s="137"/>
      <c r="C61" s="137"/>
      <c r="D61" s="137"/>
      <c r="E61" s="137"/>
      <c r="F61" s="137"/>
      <c r="G61" s="137"/>
      <c r="H61" s="153"/>
      <c r="I61" s="137"/>
      <c r="J61" s="137"/>
      <c r="K61" s="137"/>
    </row>
    <row r="62" spans="1:11" ht="15.75" customHeight="1" x14ac:dyDescent="0.25">
      <c r="A62" s="137"/>
      <c r="B62" s="137"/>
      <c r="C62" s="137"/>
      <c r="D62" s="137"/>
      <c r="E62" s="137"/>
      <c r="F62" s="137"/>
      <c r="G62" s="137"/>
      <c r="H62" s="153"/>
      <c r="I62" s="137"/>
      <c r="J62" s="137"/>
      <c r="K62" s="137"/>
    </row>
    <row r="63" spans="1:11" ht="15.75" customHeight="1" x14ac:dyDescent="0.25">
      <c r="A63" s="137"/>
      <c r="B63" s="137"/>
      <c r="C63" s="137"/>
      <c r="D63" s="137"/>
      <c r="E63" s="137"/>
      <c r="F63" s="137"/>
      <c r="G63" s="137"/>
      <c r="H63" s="153"/>
      <c r="I63" s="137"/>
      <c r="J63" s="137"/>
      <c r="K63" s="137"/>
    </row>
    <row r="64" spans="1:11" ht="15.75" customHeight="1" x14ac:dyDescent="0.25">
      <c r="A64" s="137"/>
      <c r="B64" s="137"/>
      <c r="C64" s="137"/>
      <c r="D64" s="137"/>
      <c r="E64" s="137"/>
      <c r="F64" s="137"/>
      <c r="G64" s="137"/>
      <c r="H64" s="153"/>
      <c r="I64" s="137"/>
      <c r="J64" s="137"/>
      <c r="K64" s="137"/>
    </row>
    <row r="65" spans="1:11" ht="15.75" customHeight="1" x14ac:dyDescent="0.25">
      <c r="A65" s="137"/>
      <c r="B65" s="137"/>
      <c r="C65" s="137"/>
      <c r="D65" s="137"/>
      <c r="E65" s="137"/>
      <c r="F65" s="137"/>
      <c r="G65" s="137"/>
      <c r="H65" s="153"/>
      <c r="I65" s="137"/>
      <c r="J65" s="137"/>
      <c r="K65" s="137"/>
    </row>
    <row r="66" spans="1:11" ht="15.75" customHeight="1" x14ac:dyDescent="0.25">
      <c r="A66" s="137"/>
      <c r="B66" s="137"/>
      <c r="C66" s="137"/>
      <c r="D66" s="137"/>
      <c r="E66" s="137"/>
      <c r="F66" s="137"/>
      <c r="G66" s="137"/>
      <c r="H66" s="153"/>
      <c r="I66" s="137"/>
      <c r="J66" s="137"/>
      <c r="K66" s="137"/>
    </row>
    <row r="67" spans="1:11" ht="15.75" customHeight="1" x14ac:dyDescent="0.25">
      <c r="A67" s="137"/>
      <c r="B67" s="137"/>
      <c r="C67" s="137"/>
      <c r="D67" s="137"/>
      <c r="E67" s="137"/>
      <c r="F67" s="137"/>
      <c r="G67" s="137"/>
      <c r="H67" s="153"/>
      <c r="I67" s="137"/>
      <c r="J67" s="137"/>
      <c r="K67" s="137"/>
    </row>
    <row r="68" spans="1:11" ht="15.75" customHeight="1" x14ac:dyDescent="0.25">
      <c r="A68" s="137"/>
      <c r="B68" s="137"/>
      <c r="C68" s="137"/>
      <c r="D68" s="137"/>
      <c r="E68" s="137"/>
      <c r="F68" s="137"/>
      <c r="G68" s="137"/>
      <c r="H68" s="153"/>
      <c r="I68" s="137"/>
      <c r="J68" s="137"/>
      <c r="K68" s="137"/>
    </row>
    <row r="69" spans="1:11" ht="15.75" customHeight="1" x14ac:dyDescent="0.25">
      <c r="A69" s="137"/>
      <c r="B69" s="137"/>
      <c r="C69" s="137"/>
      <c r="D69" s="137"/>
      <c r="E69" s="137"/>
      <c r="F69" s="137"/>
      <c r="G69" s="137"/>
      <c r="H69" s="153"/>
      <c r="I69" s="137"/>
      <c r="J69" s="137"/>
      <c r="K69" s="137"/>
    </row>
    <row r="70" spans="1:11" ht="15.75" customHeight="1" x14ac:dyDescent="0.25">
      <c r="A70" s="137"/>
      <c r="B70" s="137"/>
      <c r="C70" s="137"/>
      <c r="D70" s="137"/>
      <c r="E70" s="137"/>
      <c r="F70" s="137"/>
      <c r="G70" s="137"/>
      <c r="H70" s="153"/>
      <c r="I70" s="137"/>
      <c r="J70" s="137"/>
      <c r="K70" s="137"/>
    </row>
    <row r="71" spans="1:11" ht="15.75" customHeight="1" x14ac:dyDescent="0.25">
      <c r="A71" s="137"/>
      <c r="B71" s="137"/>
      <c r="C71" s="137"/>
      <c r="D71" s="137"/>
      <c r="E71" s="137"/>
      <c r="F71" s="137"/>
      <c r="G71" s="137"/>
      <c r="H71" s="153"/>
      <c r="I71" s="137"/>
      <c r="J71" s="137"/>
      <c r="K71" s="137"/>
    </row>
    <row r="72" spans="1:11" ht="15.75" customHeight="1" x14ac:dyDescent="0.25">
      <c r="A72" s="137"/>
      <c r="B72" s="137"/>
      <c r="C72" s="137"/>
      <c r="D72" s="137"/>
      <c r="E72" s="137"/>
      <c r="F72" s="137"/>
      <c r="G72" s="137"/>
      <c r="H72" s="153"/>
      <c r="I72" s="137"/>
      <c r="J72" s="137"/>
      <c r="K72" s="137"/>
    </row>
    <row r="73" spans="1:11" ht="15.75" customHeight="1" x14ac:dyDescent="0.25">
      <c r="A73" s="137"/>
      <c r="B73" s="137"/>
      <c r="C73" s="137"/>
      <c r="D73" s="137"/>
      <c r="E73" s="137"/>
      <c r="F73" s="137"/>
      <c r="G73" s="137"/>
      <c r="H73" s="153"/>
      <c r="I73" s="137"/>
      <c r="J73" s="137"/>
      <c r="K73" s="137"/>
    </row>
    <row r="74" spans="1:11" ht="15.75" customHeight="1" x14ac:dyDescent="0.25">
      <c r="A74" s="137"/>
      <c r="B74" s="137"/>
      <c r="C74" s="137"/>
      <c r="D74" s="137"/>
      <c r="E74" s="137"/>
      <c r="F74" s="137"/>
      <c r="G74" s="137"/>
      <c r="H74" s="153"/>
      <c r="I74" s="137"/>
      <c r="J74" s="137"/>
      <c r="K74" s="137"/>
    </row>
    <row r="75" spans="1:11" ht="15.75" customHeight="1" x14ac:dyDescent="0.25">
      <c r="A75" s="137"/>
      <c r="B75" s="137"/>
      <c r="C75" s="137"/>
      <c r="D75" s="137"/>
      <c r="E75" s="137"/>
      <c r="F75" s="137"/>
      <c r="G75" s="137"/>
      <c r="H75" s="153"/>
      <c r="I75" s="137"/>
      <c r="J75" s="137"/>
      <c r="K75" s="137"/>
    </row>
    <row r="76" spans="1:11" ht="15.75" customHeight="1" x14ac:dyDescent="0.25">
      <c r="A76" s="137"/>
      <c r="B76" s="137"/>
      <c r="C76" s="137"/>
      <c r="D76" s="137"/>
      <c r="E76" s="137"/>
      <c r="F76" s="137"/>
      <c r="G76" s="137"/>
      <c r="H76" s="153"/>
      <c r="I76" s="137"/>
      <c r="J76" s="137"/>
      <c r="K76" s="137"/>
    </row>
    <row r="77" spans="1:11" ht="15.75" customHeight="1" x14ac:dyDescent="0.25">
      <c r="A77" s="137"/>
      <c r="B77" s="137"/>
      <c r="C77" s="137"/>
      <c r="D77" s="137"/>
      <c r="E77" s="137"/>
      <c r="F77" s="137"/>
      <c r="G77" s="137"/>
      <c r="H77" s="153"/>
      <c r="I77" s="137"/>
      <c r="J77" s="137"/>
      <c r="K77" s="137"/>
    </row>
    <row r="78" spans="1:11" ht="15.75" customHeight="1" x14ac:dyDescent="0.25">
      <c r="A78" s="137"/>
      <c r="B78" s="137"/>
      <c r="C78" s="137"/>
      <c r="D78" s="137"/>
      <c r="E78" s="137"/>
      <c r="F78" s="137"/>
      <c r="G78" s="137"/>
      <c r="H78" s="153"/>
      <c r="I78" s="137"/>
      <c r="J78" s="137"/>
      <c r="K78" s="137"/>
    </row>
    <row r="79" spans="1:11" ht="15.75" customHeight="1" x14ac:dyDescent="0.25">
      <c r="A79" s="137"/>
      <c r="B79" s="137"/>
      <c r="C79" s="137"/>
      <c r="D79" s="137"/>
      <c r="E79" s="137"/>
      <c r="F79" s="137"/>
      <c r="G79" s="137"/>
      <c r="H79" s="153"/>
      <c r="I79" s="137"/>
      <c r="J79" s="137"/>
      <c r="K79" s="137"/>
    </row>
    <row r="80" spans="1:11" ht="15.75" customHeight="1" x14ac:dyDescent="0.25">
      <c r="A80" s="137"/>
      <c r="B80" s="137"/>
      <c r="C80" s="137"/>
      <c r="D80" s="137"/>
      <c r="E80" s="137"/>
      <c r="F80" s="137"/>
      <c r="G80" s="137"/>
      <c r="H80" s="153"/>
      <c r="I80" s="137"/>
      <c r="J80" s="137"/>
      <c r="K80" s="137"/>
    </row>
    <row r="81" spans="1:11" ht="15.75" customHeight="1" x14ac:dyDescent="0.25">
      <c r="A81" s="137"/>
      <c r="B81" s="137"/>
      <c r="C81" s="137"/>
      <c r="D81" s="137"/>
      <c r="E81" s="137"/>
      <c r="F81" s="137"/>
      <c r="G81" s="137"/>
      <c r="H81" s="153"/>
      <c r="I81" s="137"/>
      <c r="J81" s="137"/>
      <c r="K81" s="137"/>
    </row>
    <row r="82" spans="1:11" ht="15.75" customHeight="1" x14ac:dyDescent="0.25">
      <c r="A82" s="137"/>
      <c r="B82" s="137"/>
      <c r="C82" s="137"/>
      <c r="D82" s="137"/>
      <c r="E82" s="137"/>
      <c r="F82" s="137"/>
      <c r="G82" s="137"/>
      <c r="H82" s="153"/>
      <c r="I82" s="137"/>
      <c r="J82" s="137"/>
      <c r="K82" s="137"/>
    </row>
    <row r="83" spans="1:11" ht="15.75" customHeight="1" x14ac:dyDescent="0.25">
      <c r="A83" s="137"/>
      <c r="B83" s="137"/>
      <c r="C83" s="137"/>
      <c r="D83" s="137"/>
      <c r="E83" s="137"/>
      <c r="F83" s="137"/>
      <c r="G83" s="137"/>
      <c r="H83" s="153"/>
      <c r="I83" s="137"/>
      <c r="J83" s="137"/>
      <c r="K83" s="137"/>
    </row>
    <row r="84" spans="1:11" ht="15.75" customHeight="1" x14ac:dyDescent="0.25">
      <c r="A84" s="137"/>
      <c r="B84" s="137"/>
      <c r="C84" s="137"/>
      <c r="D84" s="137"/>
      <c r="E84" s="137"/>
      <c r="F84" s="137"/>
      <c r="G84" s="137"/>
      <c r="H84" s="153"/>
      <c r="I84" s="137"/>
      <c r="J84" s="137"/>
      <c r="K84" s="137"/>
    </row>
    <row r="85" spans="1:11" ht="15.75" customHeight="1" x14ac:dyDescent="0.25">
      <c r="A85" s="137"/>
      <c r="B85" s="137"/>
      <c r="C85" s="137"/>
      <c r="D85" s="137"/>
      <c r="E85" s="137"/>
      <c r="F85" s="137"/>
      <c r="G85" s="137"/>
      <c r="H85" s="153"/>
      <c r="I85" s="137"/>
      <c r="J85" s="137"/>
      <c r="K85" s="137"/>
    </row>
    <row r="86" spans="1:11" ht="15.75" customHeight="1" x14ac:dyDescent="0.25">
      <c r="A86" s="137"/>
      <c r="B86" s="137"/>
      <c r="C86" s="137"/>
      <c r="D86" s="137"/>
      <c r="E86" s="137"/>
      <c r="F86" s="137"/>
      <c r="G86" s="137"/>
      <c r="H86" s="153"/>
      <c r="I86" s="137"/>
      <c r="J86" s="137"/>
      <c r="K86" s="137"/>
    </row>
    <row r="87" spans="1:11" ht="15.75" customHeight="1" x14ac:dyDescent="0.25">
      <c r="A87" s="137"/>
      <c r="B87" s="137"/>
      <c r="C87" s="137"/>
      <c r="D87" s="137"/>
      <c r="E87" s="137"/>
      <c r="F87" s="137"/>
      <c r="G87" s="137"/>
      <c r="H87" s="153"/>
      <c r="I87" s="137"/>
      <c r="J87" s="137"/>
      <c r="K87" s="137"/>
    </row>
    <row r="88" spans="1:11" ht="15.75" customHeight="1" x14ac:dyDescent="0.25">
      <c r="A88" s="137"/>
      <c r="B88" s="137"/>
      <c r="C88" s="137"/>
      <c r="D88" s="137"/>
      <c r="E88" s="137"/>
      <c r="F88" s="137"/>
      <c r="G88" s="137"/>
      <c r="H88" s="153"/>
      <c r="I88" s="137"/>
      <c r="J88" s="137"/>
      <c r="K88" s="137"/>
    </row>
    <row r="89" spans="1:11" ht="15.75" customHeight="1" x14ac:dyDescent="0.25">
      <c r="A89" s="137"/>
      <c r="B89" s="137"/>
      <c r="C89" s="137"/>
      <c r="D89" s="137"/>
      <c r="E89" s="137"/>
      <c r="F89" s="137"/>
      <c r="G89" s="137"/>
      <c r="H89" s="153"/>
      <c r="I89" s="137"/>
      <c r="J89" s="137"/>
      <c r="K89" s="137"/>
    </row>
    <row r="90" spans="1:11" ht="15.75" customHeight="1" x14ac:dyDescent="0.25">
      <c r="A90" s="137"/>
      <c r="B90" s="137"/>
      <c r="C90" s="137"/>
      <c r="D90" s="137"/>
      <c r="E90" s="137"/>
      <c r="F90" s="137"/>
      <c r="G90" s="137"/>
      <c r="H90" s="153"/>
      <c r="I90" s="137"/>
      <c r="J90" s="137"/>
      <c r="K90" s="137"/>
    </row>
    <row r="91" spans="1:11" ht="15.75" customHeight="1" x14ac:dyDescent="0.25">
      <c r="A91" s="137"/>
      <c r="B91" s="137"/>
      <c r="C91" s="137"/>
      <c r="D91" s="137"/>
      <c r="E91" s="137"/>
      <c r="F91" s="137"/>
      <c r="G91" s="137"/>
      <c r="H91" s="153"/>
      <c r="I91" s="137"/>
      <c r="J91" s="137"/>
      <c r="K91" s="137"/>
    </row>
    <row r="92" spans="1:11" ht="15.75" customHeight="1" x14ac:dyDescent="0.25">
      <c r="A92" s="137"/>
      <c r="B92" s="137"/>
      <c r="C92" s="137"/>
      <c r="D92" s="137"/>
      <c r="E92" s="137"/>
      <c r="F92" s="137"/>
      <c r="G92" s="137"/>
      <c r="H92" s="153"/>
      <c r="I92" s="137"/>
      <c r="J92" s="137"/>
      <c r="K92" s="137"/>
    </row>
    <row r="93" spans="1:11" ht="15.75" customHeight="1" x14ac:dyDescent="0.25">
      <c r="A93" s="137"/>
      <c r="B93" s="137"/>
      <c r="C93" s="137"/>
      <c r="D93" s="137"/>
      <c r="E93" s="137"/>
      <c r="F93" s="137"/>
      <c r="G93" s="137"/>
      <c r="H93" s="153"/>
      <c r="I93" s="137"/>
      <c r="J93" s="137"/>
      <c r="K93" s="137"/>
    </row>
    <row r="94" spans="1:11" ht="15.75" customHeight="1" x14ac:dyDescent="0.25">
      <c r="A94" s="137"/>
      <c r="B94" s="137"/>
      <c r="C94" s="137"/>
      <c r="D94" s="137"/>
      <c r="E94" s="137"/>
      <c r="F94" s="137"/>
      <c r="G94" s="137"/>
      <c r="H94" s="153"/>
      <c r="I94" s="137"/>
      <c r="J94" s="137"/>
      <c r="K94" s="137"/>
    </row>
    <row r="95" spans="1:11" ht="15.75" customHeight="1" x14ac:dyDescent="0.25">
      <c r="A95" s="137"/>
      <c r="B95" s="137"/>
      <c r="C95" s="137"/>
      <c r="D95" s="137"/>
      <c r="E95" s="137"/>
      <c r="F95" s="137"/>
      <c r="G95" s="137"/>
      <c r="H95" s="153"/>
      <c r="I95" s="137"/>
      <c r="J95" s="137"/>
      <c r="K95" s="137"/>
    </row>
    <row r="96" spans="1:11" ht="15.75" customHeight="1" x14ac:dyDescent="0.25">
      <c r="A96" s="137"/>
      <c r="B96" s="137"/>
      <c r="C96" s="137"/>
      <c r="D96" s="137"/>
      <c r="E96" s="137"/>
      <c r="F96" s="137"/>
      <c r="G96" s="137"/>
      <c r="H96" s="153"/>
      <c r="I96" s="137"/>
      <c r="J96" s="137"/>
      <c r="K96" s="137"/>
    </row>
    <row r="97" spans="1:11" ht="15.75" customHeight="1" x14ac:dyDescent="0.25">
      <c r="A97" s="137"/>
      <c r="B97" s="137"/>
      <c r="C97" s="137"/>
      <c r="D97" s="137"/>
      <c r="E97" s="137"/>
      <c r="F97" s="137"/>
      <c r="G97" s="137"/>
      <c r="H97" s="153"/>
      <c r="I97" s="137"/>
      <c r="J97" s="137"/>
      <c r="K97" s="137"/>
    </row>
    <row r="98" spans="1:11" ht="15.75" customHeight="1" x14ac:dyDescent="0.25">
      <c r="A98" s="154"/>
      <c r="B98" s="154"/>
      <c r="C98" s="154"/>
      <c r="D98" s="154"/>
      <c r="E98" s="154"/>
      <c r="F98" s="154"/>
      <c r="G98" s="154"/>
      <c r="H98" s="154"/>
      <c r="I98" s="154"/>
      <c r="J98" s="154"/>
      <c r="K98" s="154"/>
    </row>
    <row r="99" spans="1:11" ht="15.75" customHeight="1" x14ac:dyDescent="0.25">
      <c r="A99" s="154"/>
      <c r="B99" s="154"/>
      <c r="C99" s="154"/>
      <c r="D99" s="154"/>
      <c r="E99" s="154"/>
      <c r="F99" s="154"/>
      <c r="G99" s="154"/>
      <c r="H99" s="154"/>
      <c r="I99" s="154"/>
      <c r="J99" s="154"/>
      <c r="K99" s="154"/>
    </row>
  </sheetData>
  <mergeCells count="21">
    <mergeCell ref="I3:I5"/>
    <mergeCell ref="I6:I7"/>
    <mergeCell ref="I10:I12"/>
    <mergeCell ref="A1:I1"/>
    <mergeCell ref="H3:H5"/>
    <mergeCell ref="H6:H7"/>
    <mergeCell ref="H10:H12"/>
    <mergeCell ref="E3:E5"/>
    <mergeCell ref="D3:D5"/>
    <mergeCell ref="C3:C5"/>
    <mergeCell ref="C6:C7"/>
    <mergeCell ref="D6:D7"/>
    <mergeCell ref="C10:C12"/>
    <mergeCell ref="A10:A19"/>
    <mergeCell ref="B3:B9"/>
    <mergeCell ref="B10:B19"/>
    <mergeCell ref="A20:A23"/>
    <mergeCell ref="A3:A9"/>
    <mergeCell ref="D10:D12"/>
    <mergeCell ref="A24:F28"/>
    <mergeCell ref="B20:B23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0"/>
  <sheetViews>
    <sheetView zoomScale="90" zoomScaleNormal="90" workbookViewId="0">
      <selection activeCell="J4" sqref="J4"/>
    </sheetView>
  </sheetViews>
  <sheetFormatPr baseColWidth="10" defaultColWidth="14.42578125" defaultRowHeight="15" customHeight="1" x14ac:dyDescent="0.2"/>
  <cols>
    <col min="1" max="1" width="13.42578125" style="171" customWidth="1"/>
    <col min="2" max="2" width="26.5703125" style="171" customWidth="1"/>
    <col min="3" max="6" width="10.7109375" style="171" customWidth="1"/>
    <col min="7" max="7" width="11.28515625" style="171" customWidth="1"/>
    <col min="8" max="8" width="28.140625" style="171" customWidth="1"/>
    <col min="9" max="16384" width="14.42578125" style="171"/>
  </cols>
  <sheetData>
    <row r="1" spans="1:8" ht="14.25" customHeight="1" x14ac:dyDescent="0.2">
      <c r="A1" s="388" t="s">
        <v>371</v>
      </c>
      <c r="B1" s="388"/>
      <c r="C1" s="388"/>
      <c r="D1" s="388"/>
      <c r="E1" s="388"/>
      <c r="F1" s="388"/>
      <c r="G1" s="388"/>
      <c r="H1" s="388"/>
    </row>
    <row r="2" spans="1:8" ht="14.25" customHeight="1" x14ac:dyDescent="0.2">
      <c r="A2" s="388"/>
      <c r="B2" s="388"/>
      <c r="C2" s="388"/>
      <c r="D2" s="388"/>
      <c r="E2" s="388"/>
      <c r="F2" s="388"/>
      <c r="G2" s="388"/>
      <c r="H2" s="388"/>
    </row>
    <row r="3" spans="1:8" ht="51.75" customHeight="1" x14ac:dyDescent="0.2">
      <c r="A3" s="75" t="s">
        <v>49</v>
      </c>
      <c r="B3" s="215" t="s">
        <v>50</v>
      </c>
      <c r="C3" s="215" t="s">
        <v>51</v>
      </c>
      <c r="D3" s="215" t="s">
        <v>52</v>
      </c>
      <c r="E3" s="215" t="s">
        <v>53</v>
      </c>
      <c r="F3" s="215" t="s">
        <v>54</v>
      </c>
      <c r="G3" s="75" t="s">
        <v>55</v>
      </c>
      <c r="H3" s="216" t="s">
        <v>56</v>
      </c>
    </row>
    <row r="4" spans="1:8" ht="63.75" x14ac:dyDescent="0.2">
      <c r="A4" s="170" t="s">
        <v>57</v>
      </c>
      <c r="B4" s="217" t="s">
        <v>365</v>
      </c>
      <c r="C4" s="170" t="s">
        <v>58</v>
      </c>
      <c r="D4" s="112">
        <v>101</v>
      </c>
      <c r="E4" s="112">
        <v>1</v>
      </c>
      <c r="F4" s="117">
        <v>2705000</v>
      </c>
      <c r="G4" s="118">
        <f>+D4*F4</f>
        <v>273205000</v>
      </c>
      <c r="H4" s="117">
        <f t="shared" ref="H4:H9" si="0">D4*F4*E4</f>
        <v>273205000</v>
      </c>
    </row>
    <row r="5" spans="1:8" ht="51.75" customHeight="1" x14ac:dyDescent="0.2">
      <c r="A5" s="170" t="s">
        <v>378</v>
      </c>
      <c r="B5" s="172" t="s">
        <v>367</v>
      </c>
      <c r="C5" s="170" t="s">
        <v>61</v>
      </c>
      <c r="D5" s="218">
        <v>101</v>
      </c>
      <c r="E5" s="218">
        <v>1</v>
      </c>
      <c r="F5" s="117">
        <v>3920000</v>
      </c>
      <c r="G5" s="117">
        <f>D5*F5</f>
        <v>395920000</v>
      </c>
      <c r="H5" s="117">
        <f t="shared" si="0"/>
        <v>395920000</v>
      </c>
    </row>
    <row r="6" spans="1:8" ht="25.5" x14ac:dyDescent="0.2">
      <c r="A6" s="170" t="s">
        <v>60</v>
      </c>
      <c r="B6" s="172" t="s">
        <v>63</v>
      </c>
      <c r="C6" s="170" t="s">
        <v>64</v>
      </c>
      <c r="D6" s="218">
        <v>101</v>
      </c>
      <c r="E6" s="218">
        <v>1</v>
      </c>
      <c r="F6" s="117">
        <v>7080000</v>
      </c>
      <c r="G6" s="117">
        <f>D6*F6</f>
        <v>715080000</v>
      </c>
      <c r="H6" s="117">
        <f t="shared" si="0"/>
        <v>715080000</v>
      </c>
    </row>
    <row r="7" spans="1:8" ht="56.25" customHeight="1" x14ac:dyDescent="0.2">
      <c r="A7" s="170" t="s">
        <v>62</v>
      </c>
      <c r="B7" s="172" t="s">
        <v>66</v>
      </c>
      <c r="C7" s="170" t="s">
        <v>67</v>
      </c>
      <c r="D7" s="112">
        <v>101</v>
      </c>
      <c r="E7" s="112">
        <v>2</v>
      </c>
      <c r="F7" s="117">
        <v>1500000</v>
      </c>
      <c r="G7" s="118">
        <f>D7*F7</f>
        <v>151500000</v>
      </c>
      <c r="H7" s="117">
        <f t="shared" si="0"/>
        <v>303000000</v>
      </c>
    </row>
    <row r="8" spans="1:8" ht="44.25" customHeight="1" x14ac:dyDescent="0.2">
      <c r="A8" s="170" t="s">
        <v>65</v>
      </c>
      <c r="B8" s="172" t="s">
        <v>69</v>
      </c>
      <c r="C8" s="170" t="s">
        <v>61</v>
      </c>
      <c r="D8" s="112">
        <v>101</v>
      </c>
      <c r="E8" s="112">
        <v>1</v>
      </c>
      <c r="F8" s="117">
        <v>3400000</v>
      </c>
      <c r="G8" s="118">
        <f>D8*F8</f>
        <v>343400000</v>
      </c>
      <c r="H8" s="117">
        <f t="shared" si="0"/>
        <v>343400000</v>
      </c>
    </row>
    <row r="9" spans="1:8" ht="51" x14ac:dyDescent="0.2">
      <c r="A9" s="170" t="s">
        <v>68</v>
      </c>
      <c r="B9" s="172" t="s">
        <v>377</v>
      </c>
      <c r="C9" s="170" t="s">
        <v>64</v>
      </c>
      <c r="D9" s="112">
        <v>1</v>
      </c>
      <c r="E9" s="112">
        <v>1</v>
      </c>
      <c r="F9" s="117">
        <v>9000000</v>
      </c>
      <c r="G9" s="118">
        <f>E9*F9</f>
        <v>9000000</v>
      </c>
      <c r="H9" s="117">
        <f t="shared" si="0"/>
        <v>9000000</v>
      </c>
    </row>
    <row r="10" spans="1:8" ht="14.25" customHeight="1" x14ac:dyDescent="0.2">
      <c r="A10" s="389" t="s">
        <v>48</v>
      </c>
      <c r="B10" s="389"/>
      <c r="C10" s="389"/>
      <c r="D10" s="389"/>
      <c r="E10" s="389"/>
      <c r="F10" s="389"/>
      <c r="G10" s="389"/>
      <c r="H10" s="108">
        <f>SUM(H4:H9)</f>
        <v>2039605000</v>
      </c>
    </row>
    <row r="11" spans="1:8" ht="14.25" customHeight="1" x14ac:dyDescent="0.2">
      <c r="A11" s="213"/>
      <c r="B11" s="213"/>
      <c r="C11" s="213"/>
      <c r="D11" s="213"/>
      <c r="E11" s="213"/>
      <c r="F11" s="213"/>
      <c r="G11" s="214"/>
      <c r="H11" s="277"/>
    </row>
    <row r="12" spans="1:8" ht="35.25" customHeight="1" x14ac:dyDescent="0.2">
      <c r="A12" s="400" t="str">
        <f>+B4</f>
        <v>Realizar 101 encuentros virtuales (1 por Institución Educativa) en asistencia técnica para el desarrollo de la guía 34 dirigido a docentes y directivos docentes</v>
      </c>
      <c r="B12" s="394"/>
      <c r="C12" s="394"/>
      <c r="D12" s="394"/>
      <c r="E12" s="394"/>
      <c r="F12" s="394"/>
      <c r="G12" s="401"/>
      <c r="H12" s="228" t="s">
        <v>70</v>
      </c>
    </row>
    <row r="13" spans="1:8" ht="25.5" customHeight="1" x14ac:dyDescent="0.2">
      <c r="A13" s="10" t="s">
        <v>49</v>
      </c>
      <c r="B13" s="402" t="s">
        <v>71</v>
      </c>
      <c r="C13" s="402" t="s">
        <v>51</v>
      </c>
      <c r="D13" s="402" t="s">
        <v>52</v>
      </c>
      <c r="E13" s="10"/>
      <c r="F13" s="402" t="s">
        <v>54</v>
      </c>
      <c r="G13" s="399" t="s">
        <v>55</v>
      </c>
      <c r="H13" s="228"/>
    </row>
    <row r="14" spans="1:8" ht="14.25" customHeight="1" x14ac:dyDescent="0.2">
      <c r="A14" s="403" t="s">
        <v>57</v>
      </c>
      <c r="B14" s="397"/>
      <c r="C14" s="397"/>
      <c r="D14" s="397"/>
      <c r="E14" s="10"/>
      <c r="F14" s="397"/>
      <c r="G14" s="391"/>
      <c r="H14" s="279"/>
    </row>
    <row r="15" spans="1:8" ht="14.25" customHeight="1" x14ac:dyDescent="0.2">
      <c r="A15" s="398"/>
      <c r="B15" s="398"/>
      <c r="C15" s="398"/>
      <c r="D15" s="398"/>
      <c r="E15" s="10"/>
      <c r="F15" s="398"/>
      <c r="G15" s="392"/>
      <c r="H15" s="279"/>
    </row>
    <row r="16" spans="1:8" ht="14.25" customHeight="1" x14ac:dyDescent="0.2">
      <c r="A16" s="11" t="s">
        <v>72</v>
      </c>
      <c r="B16" s="119" t="s">
        <v>73</v>
      </c>
      <c r="C16" s="115" t="s">
        <v>74</v>
      </c>
      <c r="D16" s="111">
        <v>4</v>
      </c>
      <c r="E16" s="111"/>
      <c r="F16" s="116">
        <v>370000</v>
      </c>
      <c r="G16" s="8">
        <f>D16*F16</f>
        <v>1480000</v>
      </c>
      <c r="H16" s="278"/>
    </row>
    <row r="17" spans="1:8" ht="25.5" x14ac:dyDescent="0.2">
      <c r="A17" s="11" t="s">
        <v>77</v>
      </c>
      <c r="B17" s="119" t="s">
        <v>78</v>
      </c>
      <c r="C17" s="115" t="s">
        <v>74</v>
      </c>
      <c r="D17" s="120">
        <v>10</v>
      </c>
      <c r="E17" s="120"/>
      <c r="F17" s="116">
        <v>110000</v>
      </c>
      <c r="G17" s="8">
        <f>D17*F17</f>
        <v>1100000</v>
      </c>
      <c r="H17" s="273"/>
    </row>
    <row r="18" spans="1:8" ht="32.25" customHeight="1" x14ac:dyDescent="0.2">
      <c r="A18" s="14" t="s">
        <v>366</v>
      </c>
      <c r="B18" s="119" t="s">
        <v>59</v>
      </c>
      <c r="C18" s="115" t="s">
        <v>58</v>
      </c>
      <c r="D18" s="120">
        <v>1</v>
      </c>
      <c r="E18" s="120"/>
      <c r="F18" s="116">
        <v>125000</v>
      </c>
      <c r="G18" s="8">
        <f>F18*D18</f>
        <v>125000</v>
      </c>
      <c r="H18" s="273"/>
    </row>
    <row r="19" spans="1:8" ht="14.25" customHeight="1" x14ac:dyDescent="0.2">
      <c r="A19" s="11"/>
      <c r="B19" s="12"/>
      <c r="C19" s="7"/>
      <c r="D19" s="11"/>
      <c r="E19" s="11"/>
      <c r="F19" s="8"/>
      <c r="G19" s="8"/>
      <c r="H19" s="273"/>
    </row>
    <row r="20" spans="1:8" ht="14.25" customHeight="1" x14ac:dyDescent="0.2">
      <c r="A20" s="11"/>
      <c r="B20" s="17"/>
      <c r="C20" s="7"/>
      <c r="D20" s="11"/>
      <c r="E20" s="11"/>
      <c r="F20" s="8"/>
      <c r="G20" s="8"/>
      <c r="H20" s="273"/>
    </row>
    <row r="21" spans="1:8" ht="14.25" customHeight="1" x14ac:dyDescent="0.2">
      <c r="A21" s="14"/>
      <c r="B21" s="12"/>
      <c r="C21" s="15"/>
      <c r="D21" s="14"/>
      <c r="E21" s="14"/>
      <c r="F21" s="16"/>
      <c r="G21" s="18"/>
      <c r="H21" s="273"/>
    </row>
    <row r="22" spans="1:8" ht="14.25" customHeight="1" x14ac:dyDescent="0.2">
      <c r="A22" s="19" t="s">
        <v>48</v>
      </c>
      <c r="B22" s="20"/>
      <c r="C22" s="20"/>
      <c r="D22" s="20"/>
      <c r="E22" s="20"/>
      <c r="F22" s="20"/>
      <c r="G22" s="21">
        <f>SUM(G16:G21)</f>
        <v>2705000</v>
      </c>
      <c r="H22" s="274"/>
    </row>
    <row r="23" spans="1:8" ht="14.25" customHeight="1" x14ac:dyDescent="0.2">
      <c r="A23" s="22"/>
      <c r="B23" s="23"/>
      <c r="C23" s="22"/>
      <c r="D23" s="22"/>
      <c r="E23" s="22"/>
      <c r="F23" s="22"/>
      <c r="G23" s="22"/>
      <c r="H23" s="174"/>
    </row>
    <row r="24" spans="1:8" ht="14.25" customHeight="1" x14ac:dyDescent="0.2">
      <c r="A24" s="55"/>
      <c r="B24" s="55"/>
      <c r="C24" s="55"/>
    </row>
    <row r="25" spans="1:8" ht="16.5" customHeight="1" x14ac:dyDescent="0.2">
      <c r="A25" s="393" t="str">
        <f>B5</f>
        <v>Consultoría para las características inclusivas en la gestión escolar</v>
      </c>
      <c r="B25" s="394"/>
      <c r="C25" s="394"/>
      <c r="D25" s="394"/>
      <c r="E25" s="394"/>
      <c r="F25" s="394"/>
      <c r="G25" s="395"/>
      <c r="H25" s="390" t="s">
        <v>70</v>
      </c>
    </row>
    <row r="26" spans="1:8" ht="16.5" customHeight="1" x14ac:dyDescent="0.2">
      <c r="A26" s="24" t="s">
        <v>49</v>
      </c>
      <c r="B26" s="396" t="s">
        <v>71</v>
      </c>
      <c r="C26" s="396" t="s">
        <v>51</v>
      </c>
      <c r="D26" s="396" t="s">
        <v>52</v>
      </c>
      <c r="E26" s="396" t="s">
        <v>79</v>
      </c>
      <c r="F26" s="396" t="s">
        <v>54</v>
      </c>
      <c r="G26" s="396" t="s">
        <v>55</v>
      </c>
      <c r="H26" s="391"/>
    </row>
    <row r="27" spans="1:8" ht="16.5" customHeight="1" x14ac:dyDescent="0.2">
      <c r="A27" s="396" t="s">
        <v>60</v>
      </c>
      <c r="B27" s="397"/>
      <c r="C27" s="397"/>
      <c r="D27" s="397"/>
      <c r="E27" s="397"/>
      <c r="F27" s="397"/>
      <c r="G27" s="397"/>
      <c r="H27" s="391"/>
    </row>
    <row r="28" spans="1:8" ht="16.5" customHeight="1" x14ac:dyDescent="0.2">
      <c r="A28" s="398"/>
      <c r="B28" s="398"/>
      <c r="C28" s="398"/>
      <c r="D28" s="398"/>
      <c r="E28" s="398"/>
      <c r="F28" s="398"/>
      <c r="G28" s="398"/>
      <c r="H28" s="392"/>
    </row>
    <row r="29" spans="1:8" ht="38.25" x14ac:dyDescent="0.2">
      <c r="A29" s="11" t="s">
        <v>80</v>
      </c>
      <c r="B29" s="25" t="s">
        <v>81</v>
      </c>
      <c r="C29" s="7" t="s">
        <v>82</v>
      </c>
      <c r="D29" s="13">
        <v>3</v>
      </c>
      <c r="E29" s="13">
        <v>4</v>
      </c>
      <c r="F29" s="8">
        <v>160000</v>
      </c>
      <c r="G29" s="8">
        <f>D29*E29*F29</f>
        <v>1920000</v>
      </c>
      <c r="H29" s="273"/>
    </row>
    <row r="30" spans="1:8" ht="38.25" x14ac:dyDescent="0.2">
      <c r="A30" s="11" t="s">
        <v>83</v>
      </c>
      <c r="B30" s="25" t="s">
        <v>84</v>
      </c>
      <c r="C30" s="7" t="s">
        <v>85</v>
      </c>
      <c r="D30" s="13">
        <v>1</v>
      </c>
      <c r="E30" s="13">
        <v>1</v>
      </c>
      <c r="F30" s="8">
        <v>1200000</v>
      </c>
      <c r="G30" s="8">
        <f>D30*F30</f>
        <v>1200000</v>
      </c>
      <c r="H30" s="173"/>
    </row>
    <row r="31" spans="1:8" ht="25.5" x14ac:dyDescent="0.2">
      <c r="A31" s="11" t="s">
        <v>86</v>
      </c>
      <c r="B31" s="25" t="s">
        <v>87</v>
      </c>
      <c r="C31" s="7" t="s">
        <v>64</v>
      </c>
      <c r="D31" s="11">
        <v>1</v>
      </c>
      <c r="E31" s="11">
        <v>1</v>
      </c>
      <c r="F31" s="8">
        <v>800000</v>
      </c>
      <c r="G31" s="8">
        <f>D31*F31</f>
        <v>800000</v>
      </c>
      <c r="H31" s="173"/>
    </row>
    <row r="32" spans="1:8" ht="14.25" customHeight="1" x14ac:dyDescent="0.2">
      <c r="A32" s="14"/>
      <c r="B32" s="12"/>
      <c r="C32" s="15"/>
      <c r="D32" s="14"/>
      <c r="E32" s="14"/>
      <c r="F32" s="16"/>
      <c r="G32" s="16"/>
      <c r="H32" s="273"/>
    </row>
    <row r="33" spans="1:8" ht="14.25" customHeight="1" x14ac:dyDescent="0.2">
      <c r="A33" s="11"/>
      <c r="B33" s="12"/>
      <c r="C33" s="7"/>
      <c r="D33" s="11"/>
      <c r="E33" s="11"/>
      <c r="F33" s="8"/>
      <c r="G33" s="8"/>
      <c r="H33" s="273"/>
    </row>
    <row r="34" spans="1:8" ht="14.25" customHeight="1" x14ac:dyDescent="0.2">
      <c r="A34" s="11"/>
      <c r="B34" s="17"/>
      <c r="C34" s="7"/>
      <c r="D34" s="11"/>
      <c r="E34" s="11"/>
      <c r="F34" s="8"/>
      <c r="G34" s="8"/>
      <c r="H34" s="273"/>
    </row>
    <row r="35" spans="1:8" ht="14.25" customHeight="1" x14ac:dyDescent="0.2">
      <c r="A35" s="14"/>
      <c r="B35" s="12"/>
      <c r="C35" s="15"/>
      <c r="D35" s="14"/>
      <c r="E35" s="14"/>
      <c r="F35" s="16"/>
      <c r="G35" s="18"/>
      <c r="H35" s="273"/>
    </row>
    <row r="36" spans="1:8" ht="14.25" customHeight="1" x14ac:dyDescent="0.2">
      <c r="A36" s="19" t="s">
        <v>48</v>
      </c>
      <c r="B36" s="20"/>
      <c r="C36" s="20"/>
      <c r="D36" s="20"/>
      <c r="E36" s="20"/>
      <c r="F36" s="20"/>
      <c r="G36" s="21">
        <f>SUM(G29:G35)</f>
        <v>3920000</v>
      </c>
      <c r="H36" s="274"/>
    </row>
    <row r="37" spans="1:8" ht="14.25" customHeight="1" x14ac:dyDescent="0.2"/>
    <row r="38" spans="1:8" ht="16.5" customHeight="1" x14ac:dyDescent="0.2">
      <c r="A38" s="393" t="str">
        <f>B6</f>
        <v>Aplicación de índice de inclusión por establecimiento educativo</v>
      </c>
      <c r="B38" s="394"/>
      <c r="C38" s="394"/>
      <c r="D38" s="394"/>
      <c r="E38" s="394"/>
      <c r="F38" s="394"/>
      <c r="G38" s="395"/>
      <c r="H38" s="390" t="s">
        <v>70</v>
      </c>
    </row>
    <row r="39" spans="1:8" ht="16.5" customHeight="1" x14ac:dyDescent="0.2">
      <c r="A39" s="24" t="s">
        <v>49</v>
      </c>
      <c r="B39" s="396" t="s">
        <v>71</v>
      </c>
      <c r="C39" s="396" t="s">
        <v>51</v>
      </c>
      <c r="D39" s="396" t="s">
        <v>52</v>
      </c>
      <c r="E39" s="396" t="s">
        <v>79</v>
      </c>
      <c r="F39" s="396" t="s">
        <v>54</v>
      </c>
      <c r="G39" s="396" t="s">
        <v>55</v>
      </c>
      <c r="H39" s="391"/>
    </row>
    <row r="40" spans="1:8" ht="16.5" customHeight="1" x14ac:dyDescent="0.2">
      <c r="A40" s="396" t="s">
        <v>62</v>
      </c>
      <c r="B40" s="397"/>
      <c r="C40" s="397"/>
      <c r="D40" s="397"/>
      <c r="E40" s="397"/>
      <c r="F40" s="397"/>
      <c r="G40" s="397"/>
      <c r="H40" s="391"/>
    </row>
    <row r="41" spans="1:8" ht="16.5" customHeight="1" x14ac:dyDescent="0.2">
      <c r="A41" s="398"/>
      <c r="B41" s="398"/>
      <c r="C41" s="398"/>
      <c r="D41" s="398"/>
      <c r="E41" s="398"/>
      <c r="F41" s="398"/>
      <c r="G41" s="398"/>
      <c r="H41" s="392"/>
    </row>
    <row r="42" spans="1:8" ht="33.75" customHeight="1" x14ac:dyDescent="0.2">
      <c r="A42" s="11" t="s">
        <v>88</v>
      </c>
      <c r="B42" s="26" t="s">
        <v>89</v>
      </c>
      <c r="C42" s="27" t="s">
        <v>82</v>
      </c>
      <c r="D42" s="27">
        <v>2</v>
      </c>
      <c r="E42" s="28">
        <v>1</v>
      </c>
      <c r="F42" s="29">
        <v>160000</v>
      </c>
      <c r="G42" s="8">
        <f>D42*E42*F42</f>
        <v>320000</v>
      </c>
      <c r="H42" s="276"/>
    </row>
    <row r="43" spans="1:8" ht="25.5" customHeight="1" x14ac:dyDescent="0.2">
      <c r="A43" s="11" t="s">
        <v>90</v>
      </c>
      <c r="B43" s="26" t="s">
        <v>91</v>
      </c>
      <c r="C43" s="7" t="s">
        <v>82</v>
      </c>
      <c r="D43" s="13">
        <v>3</v>
      </c>
      <c r="E43" s="13">
        <v>4</v>
      </c>
      <c r="F43" s="8">
        <v>160000</v>
      </c>
      <c r="G43" s="8">
        <f>D43*E43*F43</f>
        <v>1920000</v>
      </c>
      <c r="H43" s="173"/>
    </row>
    <row r="44" spans="1:8" ht="23.25" customHeight="1" x14ac:dyDescent="0.2">
      <c r="A44" s="11" t="s">
        <v>92</v>
      </c>
      <c r="B44" s="26" t="s">
        <v>93</v>
      </c>
      <c r="C44" s="7" t="s">
        <v>82</v>
      </c>
      <c r="D44" s="13">
        <v>3</v>
      </c>
      <c r="E44" s="13">
        <v>4</v>
      </c>
      <c r="F44" s="8">
        <v>160000</v>
      </c>
      <c r="G44" s="8">
        <f>D44*E44*F44</f>
        <v>1920000</v>
      </c>
      <c r="H44" s="173"/>
    </row>
    <row r="45" spans="1:8" ht="42" customHeight="1" x14ac:dyDescent="0.2">
      <c r="A45" s="11" t="s">
        <v>94</v>
      </c>
      <c r="B45" s="26" t="s">
        <v>95</v>
      </c>
      <c r="C45" s="7" t="s">
        <v>82</v>
      </c>
      <c r="D45" s="11">
        <v>3</v>
      </c>
      <c r="E45" s="11">
        <v>4</v>
      </c>
      <c r="F45" s="8">
        <v>160000</v>
      </c>
      <c r="G45" s="8">
        <f>D45*E45*F45</f>
        <v>1920000</v>
      </c>
      <c r="H45" s="173"/>
    </row>
    <row r="46" spans="1:8" ht="24" customHeight="1" x14ac:dyDescent="0.2">
      <c r="A46" s="30" t="s">
        <v>96</v>
      </c>
      <c r="B46" s="26" t="s">
        <v>97</v>
      </c>
      <c r="C46" s="7" t="s">
        <v>85</v>
      </c>
      <c r="D46" s="11">
        <v>1</v>
      </c>
      <c r="E46" s="11">
        <v>1</v>
      </c>
      <c r="F46" s="8">
        <v>1000000</v>
      </c>
      <c r="G46" s="8">
        <f>D46*E46*F46</f>
        <v>1000000</v>
      </c>
      <c r="H46" s="173"/>
    </row>
    <row r="47" spans="1:8" ht="14.25" customHeight="1" x14ac:dyDescent="0.2">
      <c r="A47" s="11"/>
      <c r="B47" s="12"/>
      <c r="C47" s="7"/>
      <c r="D47" s="11"/>
      <c r="E47" s="11"/>
      <c r="F47" s="8"/>
      <c r="G47" s="8"/>
      <c r="H47" s="273"/>
    </row>
    <row r="48" spans="1:8" ht="14.25" customHeight="1" x14ac:dyDescent="0.2">
      <c r="A48" s="11"/>
      <c r="B48" s="17"/>
      <c r="C48" s="7"/>
      <c r="D48" s="11"/>
      <c r="E48" s="11"/>
      <c r="F48" s="8"/>
      <c r="G48" s="8"/>
      <c r="H48" s="273"/>
    </row>
    <row r="49" spans="1:8" ht="14.25" customHeight="1" x14ac:dyDescent="0.2">
      <c r="A49" s="14"/>
      <c r="B49" s="12"/>
      <c r="C49" s="15"/>
      <c r="D49" s="14"/>
      <c r="E49" s="14"/>
      <c r="F49" s="16"/>
      <c r="G49" s="18"/>
      <c r="H49" s="273"/>
    </row>
    <row r="50" spans="1:8" ht="14.25" customHeight="1" x14ac:dyDescent="0.2">
      <c r="A50" s="19" t="s">
        <v>48</v>
      </c>
      <c r="B50" s="20"/>
      <c r="C50" s="20"/>
      <c r="D50" s="20"/>
      <c r="E50" s="20"/>
      <c r="F50" s="20"/>
      <c r="G50" s="21">
        <f>SUM(G42:G49)</f>
        <v>7080000</v>
      </c>
      <c r="H50" s="274"/>
    </row>
    <row r="51" spans="1:8" ht="14.25" customHeight="1" x14ac:dyDescent="0.2"/>
    <row r="52" spans="1:8" ht="14.25" customHeight="1" x14ac:dyDescent="0.2"/>
    <row r="53" spans="1:8" ht="14.25" customHeight="1" x14ac:dyDescent="0.2">
      <c r="A53" s="393" t="str">
        <f>B8</f>
        <v xml:space="preserve"> Documento de plan de mejoramiento con enfoque inclusivo</v>
      </c>
      <c r="B53" s="394"/>
      <c r="C53" s="394"/>
      <c r="D53" s="394"/>
      <c r="E53" s="394"/>
      <c r="F53" s="394"/>
      <c r="G53" s="395"/>
      <c r="H53" s="396" t="s">
        <v>70</v>
      </c>
    </row>
    <row r="54" spans="1:8" ht="14.25" customHeight="1" x14ac:dyDescent="0.2">
      <c r="A54" s="24" t="s">
        <v>49</v>
      </c>
      <c r="B54" s="396" t="s">
        <v>71</v>
      </c>
      <c r="C54" s="396" t="s">
        <v>51</v>
      </c>
      <c r="D54" s="396" t="s">
        <v>52</v>
      </c>
      <c r="E54" s="396" t="s">
        <v>79</v>
      </c>
      <c r="F54" s="396" t="s">
        <v>54</v>
      </c>
      <c r="G54" s="396" t="s">
        <v>55</v>
      </c>
      <c r="H54" s="397"/>
    </row>
    <row r="55" spans="1:8" ht="14.25" customHeight="1" x14ac:dyDescent="0.2">
      <c r="A55" s="396" t="s">
        <v>68</v>
      </c>
      <c r="B55" s="397"/>
      <c r="C55" s="397"/>
      <c r="D55" s="397"/>
      <c r="E55" s="397"/>
      <c r="F55" s="397"/>
      <c r="G55" s="397"/>
      <c r="H55" s="397"/>
    </row>
    <row r="56" spans="1:8" ht="14.25" customHeight="1" x14ac:dyDescent="0.2">
      <c r="A56" s="398"/>
      <c r="B56" s="398"/>
      <c r="C56" s="398"/>
      <c r="D56" s="398"/>
      <c r="E56" s="398"/>
      <c r="F56" s="398"/>
      <c r="G56" s="398"/>
      <c r="H56" s="398"/>
    </row>
    <row r="57" spans="1:8" ht="41.25" customHeight="1" x14ac:dyDescent="0.2">
      <c r="A57" s="11" t="s">
        <v>98</v>
      </c>
      <c r="B57" s="26" t="s">
        <v>99</v>
      </c>
      <c r="C57" s="27" t="s">
        <v>82</v>
      </c>
      <c r="D57" s="27">
        <v>3</v>
      </c>
      <c r="E57" s="28">
        <v>4</v>
      </c>
      <c r="F57" s="29">
        <v>160000</v>
      </c>
      <c r="G57" s="8">
        <f>D57*E57*F57</f>
        <v>1920000</v>
      </c>
      <c r="H57" s="175"/>
    </row>
    <row r="58" spans="1:8" ht="43.5" customHeight="1" x14ac:dyDescent="0.2">
      <c r="A58" s="11" t="s">
        <v>100</v>
      </c>
      <c r="B58" s="26" t="s">
        <v>101</v>
      </c>
      <c r="C58" s="7" t="s">
        <v>64</v>
      </c>
      <c r="D58" s="13">
        <v>1</v>
      </c>
      <c r="E58" s="13">
        <v>1</v>
      </c>
      <c r="F58" s="8">
        <v>800000</v>
      </c>
      <c r="G58" s="8">
        <f>D58*E58*F58</f>
        <v>800000</v>
      </c>
      <c r="H58" s="173"/>
    </row>
    <row r="59" spans="1:8" ht="14.25" customHeight="1" x14ac:dyDescent="0.2">
      <c r="A59" s="11"/>
      <c r="B59" s="26"/>
      <c r="C59" s="7"/>
      <c r="D59" s="13"/>
      <c r="E59" s="13"/>
      <c r="F59" s="8"/>
      <c r="G59" s="8"/>
      <c r="H59" s="273"/>
    </row>
    <row r="60" spans="1:8" ht="14.25" customHeight="1" x14ac:dyDescent="0.2">
      <c r="A60" s="11"/>
      <c r="B60" s="26"/>
      <c r="C60" s="7"/>
      <c r="D60" s="11"/>
      <c r="E60" s="11"/>
      <c r="F60" s="8"/>
      <c r="G60" s="8"/>
      <c r="H60" s="273"/>
    </row>
    <row r="61" spans="1:8" ht="14.25" customHeight="1" x14ac:dyDescent="0.2">
      <c r="A61" s="30"/>
      <c r="B61" s="26"/>
      <c r="C61" s="7"/>
      <c r="D61" s="11"/>
      <c r="E61" s="11"/>
      <c r="F61" s="8"/>
      <c r="G61" s="8"/>
      <c r="H61" s="273"/>
    </row>
    <row r="62" spans="1:8" ht="14.25" customHeight="1" x14ac:dyDescent="0.2">
      <c r="A62" s="11"/>
      <c r="B62" s="12"/>
      <c r="C62" s="7"/>
      <c r="D62" s="11"/>
      <c r="E62" s="11"/>
      <c r="F62" s="8"/>
      <c r="G62" s="8"/>
      <c r="H62" s="273"/>
    </row>
    <row r="63" spans="1:8" ht="14.25" customHeight="1" x14ac:dyDescent="0.2">
      <c r="A63" s="11"/>
      <c r="B63" s="17"/>
      <c r="C63" s="7"/>
      <c r="D63" s="11"/>
      <c r="E63" s="11"/>
      <c r="F63" s="8"/>
      <c r="G63" s="8"/>
      <c r="H63" s="273"/>
    </row>
    <row r="64" spans="1:8" ht="14.25" customHeight="1" x14ac:dyDescent="0.2">
      <c r="A64" s="14"/>
      <c r="B64" s="12"/>
      <c r="C64" s="15"/>
      <c r="D64" s="14"/>
      <c r="E64" s="14"/>
      <c r="F64" s="16"/>
      <c r="G64" s="18"/>
      <c r="H64" s="273"/>
    </row>
    <row r="65" spans="1:8" ht="14.25" customHeight="1" x14ac:dyDescent="0.2">
      <c r="A65" s="19" t="s">
        <v>48</v>
      </c>
      <c r="B65" s="20"/>
      <c r="C65" s="20"/>
      <c r="D65" s="20"/>
      <c r="E65" s="20"/>
      <c r="F65" s="20"/>
      <c r="G65" s="21">
        <f>SUM(G57:G64)</f>
        <v>2720000</v>
      </c>
      <c r="H65" s="274"/>
    </row>
    <row r="66" spans="1:8" ht="14.25" customHeight="1" x14ac:dyDescent="0.2"/>
    <row r="67" spans="1:8" ht="14.25" customHeight="1" x14ac:dyDescent="0.2"/>
    <row r="68" spans="1:8" ht="14.25" customHeight="1" x14ac:dyDescent="0.2"/>
    <row r="69" spans="1:8" ht="14.25" customHeight="1" x14ac:dyDescent="0.2"/>
    <row r="70" spans="1:8" ht="14.25" customHeight="1" x14ac:dyDescent="0.2"/>
    <row r="71" spans="1:8" ht="14.25" customHeight="1" x14ac:dyDescent="0.2"/>
    <row r="72" spans="1:8" ht="14.25" customHeight="1" x14ac:dyDescent="0.2"/>
    <row r="73" spans="1:8" ht="14.25" customHeight="1" x14ac:dyDescent="0.2"/>
    <row r="74" spans="1:8" ht="14.25" customHeight="1" x14ac:dyDescent="0.2"/>
    <row r="75" spans="1:8" ht="14.25" customHeight="1" x14ac:dyDescent="0.2"/>
    <row r="76" spans="1:8" ht="14.25" customHeight="1" x14ac:dyDescent="0.2"/>
    <row r="77" spans="1:8" ht="14.25" customHeight="1" x14ac:dyDescent="0.2"/>
    <row r="78" spans="1:8" ht="14.25" customHeight="1" x14ac:dyDescent="0.2"/>
    <row r="79" spans="1:8" ht="14.25" customHeight="1" x14ac:dyDescent="0.2"/>
    <row r="80" spans="1:8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</sheetData>
  <mergeCells count="36">
    <mergeCell ref="H25:H28"/>
    <mergeCell ref="A25:G25"/>
    <mergeCell ref="A27:A28"/>
    <mergeCell ref="G13:G15"/>
    <mergeCell ref="A12:G12"/>
    <mergeCell ref="B13:B15"/>
    <mergeCell ref="A14:A15"/>
    <mergeCell ref="F13:F15"/>
    <mergeCell ref="D13:D15"/>
    <mergeCell ref="C13:C15"/>
    <mergeCell ref="F54:F56"/>
    <mergeCell ref="G54:G56"/>
    <mergeCell ref="B26:B28"/>
    <mergeCell ref="C26:C28"/>
    <mergeCell ref="G26:G28"/>
    <mergeCell ref="D54:D56"/>
    <mergeCell ref="E54:E56"/>
    <mergeCell ref="D26:D28"/>
    <mergeCell ref="F26:F28"/>
    <mergeCell ref="E26:E28"/>
    <mergeCell ref="A1:H2"/>
    <mergeCell ref="A10:G10"/>
    <mergeCell ref="H38:H41"/>
    <mergeCell ref="A53:G53"/>
    <mergeCell ref="H53:H56"/>
    <mergeCell ref="A38:G38"/>
    <mergeCell ref="G39:G41"/>
    <mergeCell ref="A40:A41"/>
    <mergeCell ref="B39:B41"/>
    <mergeCell ref="C54:C56"/>
    <mergeCell ref="A55:A56"/>
    <mergeCell ref="B54:B56"/>
    <mergeCell ref="C39:C41"/>
    <mergeCell ref="D39:D41"/>
    <mergeCell ref="E39:E41"/>
    <mergeCell ref="F39:F41"/>
  </mergeCells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9"/>
  <sheetViews>
    <sheetView topLeftCell="C1" zoomScaleNormal="100" workbookViewId="0">
      <selection activeCell="H2" sqref="H1:K1048576"/>
    </sheetView>
  </sheetViews>
  <sheetFormatPr baseColWidth="10" defaultColWidth="14.42578125" defaultRowHeight="15" customHeight="1" x14ac:dyDescent="0.25"/>
  <cols>
    <col min="1" max="1" width="10.7109375" customWidth="1"/>
    <col min="2" max="2" width="33.7109375" customWidth="1"/>
    <col min="3" max="3" width="21.42578125" customWidth="1"/>
    <col min="4" max="4" width="17.5703125" customWidth="1"/>
    <col min="5" max="5" width="19.85546875" customWidth="1"/>
    <col min="6" max="6" width="19.42578125" customWidth="1"/>
    <col min="7" max="7" width="20.5703125" customWidth="1"/>
  </cols>
  <sheetData>
    <row r="1" spans="1:7" ht="44.25" customHeight="1" x14ac:dyDescent="0.25">
      <c r="A1" s="404" t="s">
        <v>363</v>
      </c>
      <c r="B1" s="405"/>
      <c r="C1" s="405"/>
      <c r="D1" s="405"/>
      <c r="E1" s="405"/>
      <c r="F1" s="405"/>
      <c r="G1" s="406"/>
    </row>
    <row r="2" spans="1:7" ht="14.25" customHeight="1" x14ac:dyDescent="0.25">
      <c r="A2" s="31" t="s">
        <v>49</v>
      </c>
      <c r="B2" s="32" t="s">
        <v>102</v>
      </c>
      <c r="C2" s="33" t="s">
        <v>3</v>
      </c>
      <c r="D2" s="33" t="s">
        <v>4</v>
      </c>
      <c r="E2" s="33" t="s">
        <v>53</v>
      </c>
      <c r="F2" s="34" t="s">
        <v>103</v>
      </c>
      <c r="G2" s="280" t="s">
        <v>104</v>
      </c>
    </row>
    <row r="3" spans="1:7" ht="53.25" customHeight="1" x14ac:dyDescent="0.25">
      <c r="A3" s="209" t="s">
        <v>105</v>
      </c>
      <c r="B3" s="210" t="s">
        <v>370</v>
      </c>
      <c r="C3" s="211" t="s">
        <v>106</v>
      </c>
      <c r="D3" s="209">
        <v>83</v>
      </c>
      <c r="E3" s="209">
        <v>10</v>
      </c>
      <c r="F3" s="212">
        <v>192500</v>
      </c>
      <c r="G3" s="281">
        <f>F3*E3*D3</f>
        <v>159775000</v>
      </c>
    </row>
    <row r="4" spans="1:7" ht="75.75" customHeight="1" x14ac:dyDescent="0.25">
      <c r="A4" s="157" t="s">
        <v>107</v>
      </c>
      <c r="B4" s="167" t="s">
        <v>108</v>
      </c>
      <c r="C4" s="167" t="s">
        <v>61</v>
      </c>
      <c r="D4" s="157">
        <v>83</v>
      </c>
      <c r="E4" s="157">
        <v>10</v>
      </c>
      <c r="F4" s="212">
        <v>30000</v>
      </c>
      <c r="G4" s="282">
        <f>D4*F4*E4</f>
        <v>24900000</v>
      </c>
    </row>
    <row r="5" spans="1:7" ht="14.25" customHeight="1" x14ac:dyDescent="0.3">
      <c r="A5" s="407" t="s">
        <v>48</v>
      </c>
      <c r="B5" s="408"/>
      <c r="C5" s="408"/>
      <c r="D5" s="408"/>
      <c r="E5" s="408"/>
      <c r="F5" s="409"/>
      <c r="G5" s="89">
        <f>SUM(G3:G4)</f>
        <v>184675000</v>
      </c>
    </row>
    <row r="6" spans="1:7" ht="14.25" customHeight="1" x14ac:dyDescent="0.25">
      <c r="B6" s="6"/>
    </row>
    <row r="7" spans="1:7" ht="14.25" customHeight="1" x14ac:dyDescent="0.25"/>
    <row r="8" spans="1:7" ht="14.25" customHeight="1" x14ac:dyDescent="0.25"/>
    <row r="9" spans="1:7" ht="14.25" customHeight="1" x14ac:dyDescent="0.25"/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</sheetData>
  <mergeCells count="2">
    <mergeCell ref="A1:G1"/>
    <mergeCell ref="A5:F5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0"/>
  <sheetViews>
    <sheetView topLeftCell="B1" workbookViewId="0">
      <selection activeCell="I5" sqref="I5"/>
    </sheetView>
  </sheetViews>
  <sheetFormatPr baseColWidth="10" defaultColWidth="14.42578125" defaultRowHeight="15" customHeight="1" x14ac:dyDescent="0.25"/>
  <cols>
    <col min="1" max="6" width="10.7109375" customWidth="1"/>
    <col min="7" max="7" width="15.140625" customWidth="1"/>
  </cols>
  <sheetData>
    <row r="1" spans="1:7" ht="60" customHeight="1" x14ac:dyDescent="0.25">
      <c r="A1" s="412" t="str">
        <f>'Cadena de Valor'!D8</f>
        <v xml:space="preserve">Diplomado en educación inclusiva para personal de Secretaría de Educación del Cauca, docentes de aula, docentes orientadores, docentes directivos y directores de núcleo de los establecimientos educativos a focalizar. </v>
      </c>
      <c r="B1" s="412"/>
      <c r="C1" s="412"/>
      <c r="D1" s="412"/>
      <c r="E1" s="412"/>
      <c r="F1" s="412"/>
      <c r="G1" s="412"/>
    </row>
    <row r="2" spans="1:7" ht="25.5" x14ac:dyDescent="0.25">
      <c r="A2" s="75" t="s">
        <v>49</v>
      </c>
      <c r="B2" s="75" t="s">
        <v>112</v>
      </c>
      <c r="C2" s="75" t="s">
        <v>3</v>
      </c>
      <c r="D2" s="75" t="s">
        <v>4</v>
      </c>
      <c r="E2" s="75" t="s">
        <v>113</v>
      </c>
      <c r="F2" s="75" t="s">
        <v>114</v>
      </c>
      <c r="G2" s="75" t="s">
        <v>104</v>
      </c>
    </row>
    <row r="3" spans="1:7" ht="89.25" x14ac:dyDescent="0.25">
      <c r="A3" s="189">
        <v>1.3</v>
      </c>
      <c r="B3" s="190" t="s">
        <v>115</v>
      </c>
      <c r="C3" s="191" t="s">
        <v>15</v>
      </c>
      <c r="D3" s="192">
        <v>210</v>
      </c>
      <c r="E3" s="192">
        <v>7</v>
      </c>
      <c r="F3" s="193">
        <v>457321.5</v>
      </c>
      <c r="G3" s="193">
        <f>D3*F3*E3</f>
        <v>672262605</v>
      </c>
    </row>
    <row r="4" spans="1:7" ht="14.25" customHeight="1" x14ac:dyDescent="0.25">
      <c r="A4" s="410" t="s">
        <v>48</v>
      </c>
      <c r="B4" s="411"/>
      <c r="C4" s="411"/>
      <c r="D4" s="411"/>
      <c r="E4" s="411"/>
      <c r="F4" s="411"/>
      <c r="G4" s="194">
        <f>SUM(G3)</f>
        <v>672262605</v>
      </c>
    </row>
    <row r="5" spans="1:7" ht="14.25" customHeight="1" x14ac:dyDescent="0.25"/>
    <row r="6" spans="1:7" ht="14.25" customHeight="1" x14ac:dyDescent="0.25"/>
    <row r="7" spans="1:7" ht="14.25" customHeight="1" x14ac:dyDescent="0.25"/>
    <row r="8" spans="1:7" ht="14.25" customHeight="1" x14ac:dyDescent="0.25"/>
    <row r="9" spans="1:7" ht="14.25" customHeight="1" x14ac:dyDescent="0.25"/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">
    <mergeCell ref="A4:F4"/>
    <mergeCell ref="A1:G1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0"/>
  <sheetViews>
    <sheetView topLeftCell="C1" workbookViewId="0">
      <selection activeCell="H6" sqref="H6"/>
    </sheetView>
  </sheetViews>
  <sheetFormatPr baseColWidth="10" defaultColWidth="14.42578125" defaultRowHeight="15" customHeight="1" x14ac:dyDescent="0.25"/>
  <cols>
    <col min="1" max="1" width="10.7109375" customWidth="1"/>
    <col min="2" max="2" width="41.42578125" customWidth="1"/>
    <col min="3" max="3" width="21.42578125" customWidth="1"/>
    <col min="4" max="4" width="17.5703125" customWidth="1"/>
    <col min="5" max="5" width="19.85546875" customWidth="1"/>
    <col min="6" max="6" width="19.42578125" customWidth="1"/>
    <col min="7" max="7" width="20.5703125" customWidth="1"/>
  </cols>
  <sheetData>
    <row r="1" spans="1:7" ht="44.25" customHeight="1" x14ac:dyDescent="0.25">
      <c r="A1" s="416" t="s">
        <v>16</v>
      </c>
      <c r="B1" s="416"/>
      <c r="C1" s="416"/>
      <c r="D1" s="416"/>
      <c r="E1" s="416"/>
      <c r="F1" s="416"/>
      <c r="G1" s="416"/>
    </row>
    <row r="2" spans="1:7" ht="14.25" customHeight="1" x14ac:dyDescent="0.25">
      <c r="A2" s="164" t="s">
        <v>49</v>
      </c>
      <c r="B2" s="165" t="s">
        <v>102</v>
      </c>
      <c r="C2" s="87" t="s">
        <v>3</v>
      </c>
      <c r="D2" s="87" t="s">
        <v>4</v>
      </c>
      <c r="E2" s="87" t="s">
        <v>53</v>
      </c>
      <c r="F2" s="89" t="s">
        <v>103</v>
      </c>
      <c r="G2" s="87" t="s">
        <v>104</v>
      </c>
    </row>
    <row r="3" spans="1:7" ht="82.5" x14ac:dyDescent="0.25">
      <c r="A3" s="157" t="s">
        <v>116</v>
      </c>
      <c r="B3" s="199" t="s">
        <v>117</v>
      </c>
      <c r="C3" s="167" t="s">
        <v>3</v>
      </c>
      <c r="D3" s="157">
        <v>1</v>
      </c>
      <c r="E3" s="157">
        <v>1</v>
      </c>
      <c r="F3" s="88">
        <v>10000000</v>
      </c>
      <c r="G3" s="88">
        <f>D3*F3</f>
        <v>10000000</v>
      </c>
    </row>
    <row r="4" spans="1:7" ht="33" x14ac:dyDescent="0.25">
      <c r="A4" s="84" t="s">
        <v>118</v>
      </c>
      <c r="B4" s="195" t="s">
        <v>119</v>
      </c>
      <c r="C4" s="196" t="s">
        <v>3</v>
      </c>
      <c r="D4" s="84">
        <v>1</v>
      </c>
      <c r="E4" s="84">
        <v>1</v>
      </c>
      <c r="F4" s="197">
        <v>15000000</v>
      </c>
      <c r="G4" s="198">
        <f>D4*F4</f>
        <v>15000000</v>
      </c>
    </row>
    <row r="5" spans="1:7" ht="16.5" x14ac:dyDescent="0.25">
      <c r="A5" s="4" t="s">
        <v>120</v>
      </c>
      <c r="B5" s="39" t="s">
        <v>121</v>
      </c>
      <c r="C5" s="4" t="s">
        <v>3</v>
      </c>
      <c r="D5" s="4">
        <v>1</v>
      </c>
      <c r="E5" s="4">
        <v>6</v>
      </c>
      <c r="F5" s="86">
        <v>34000000</v>
      </c>
      <c r="G5" s="88">
        <f>F5*E5*D5</f>
        <v>204000000</v>
      </c>
    </row>
    <row r="6" spans="1:7" ht="49.5" x14ac:dyDescent="0.25">
      <c r="A6" s="40" t="s">
        <v>122</v>
      </c>
      <c r="B6" s="41" t="s">
        <v>123</v>
      </c>
      <c r="C6" s="40" t="s">
        <v>3</v>
      </c>
      <c r="D6" s="40">
        <v>1</v>
      </c>
      <c r="E6" s="40">
        <v>1</v>
      </c>
      <c r="F6" s="102">
        <v>35000000</v>
      </c>
      <c r="G6" s="88">
        <f>D6*F6</f>
        <v>35000000</v>
      </c>
    </row>
    <row r="7" spans="1:7" ht="33" x14ac:dyDescent="0.25">
      <c r="A7" s="4" t="s">
        <v>124</v>
      </c>
      <c r="B7" s="39" t="s">
        <v>125</v>
      </c>
      <c r="C7" s="4" t="s">
        <v>3</v>
      </c>
      <c r="D7" s="4">
        <v>1</v>
      </c>
      <c r="E7" s="4">
        <v>1</v>
      </c>
      <c r="F7" s="86">
        <v>15000000</v>
      </c>
      <c r="G7" s="88">
        <f>D7*F7</f>
        <v>15000000</v>
      </c>
    </row>
    <row r="8" spans="1:7" ht="66" x14ac:dyDescent="0.25">
      <c r="A8" s="4" t="s">
        <v>126</v>
      </c>
      <c r="B8" s="39" t="s">
        <v>127</v>
      </c>
      <c r="C8" s="4" t="s">
        <v>3</v>
      </c>
      <c r="D8" s="4">
        <v>1</v>
      </c>
      <c r="E8" s="4">
        <v>2</v>
      </c>
      <c r="F8" s="86">
        <v>32500000</v>
      </c>
      <c r="G8" s="88">
        <f>E8*F8*D8</f>
        <v>65000000</v>
      </c>
    </row>
    <row r="9" spans="1:7" ht="14.25" customHeight="1" x14ac:dyDescent="0.3">
      <c r="A9" s="413" t="s">
        <v>48</v>
      </c>
      <c r="B9" s="414"/>
      <c r="C9" s="414"/>
      <c r="D9" s="414"/>
      <c r="E9" s="414"/>
      <c r="F9" s="415"/>
      <c r="G9" s="103">
        <f>SUM(G3:G8)</f>
        <v>344000000</v>
      </c>
    </row>
    <row r="10" spans="1:7" ht="14.25" customHeight="1" x14ac:dyDescent="0.3">
      <c r="A10" s="38"/>
      <c r="B10" s="38"/>
      <c r="C10" s="38"/>
      <c r="D10" s="38"/>
      <c r="E10" s="38"/>
      <c r="F10" s="38"/>
      <c r="G10" s="38"/>
    </row>
    <row r="11" spans="1:7" ht="14.25" customHeight="1" x14ac:dyDescent="0.3">
      <c r="A11" s="38"/>
      <c r="B11" s="38"/>
      <c r="C11" s="38"/>
      <c r="D11" s="38"/>
      <c r="E11" s="38"/>
      <c r="F11" s="38"/>
      <c r="G11" s="38"/>
    </row>
    <row r="12" spans="1:7" ht="14.25" customHeight="1" x14ac:dyDescent="0.3">
      <c r="A12" s="38"/>
      <c r="B12" s="38"/>
      <c r="C12" s="38"/>
      <c r="D12" s="38"/>
      <c r="E12" s="38"/>
      <c r="F12" s="38"/>
      <c r="G12" s="38"/>
    </row>
    <row r="13" spans="1:7" ht="14.25" customHeight="1" x14ac:dyDescent="0.3">
      <c r="A13" s="38"/>
      <c r="B13" s="38"/>
      <c r="C13" s="38"/>
      <c r="D13" s="38"/>
      <c r="E13" s="38"/>
      <c r="F13" s="38"/>
      <c r="G13" s="38"/>
    </row>
    <row r="14" spans="1:7" ht="14.25" customHeight="1" x14ac:dyDescent="0.3">
      <c r="A14" s="38"/>
      <c r="B14" s="38"/>
      <c r="C14" s="38"/>
      <c r="D14" s="38"/>
      <c r="E14" s="38"/>
      <c r="F14" s="38"/>
      <c r="G14" s="38"/>
    </row>
    <row r="15" spans="1:7" ht="14.25" customHeight="1" x14ac:dyDescent="0.3">
      <c r="A15" s="38"/>
      <c r="B15" s="38"/>
      <c r="C15" s="38"/>
      <c r="D15" s="38"/>
      <c r="E15" s="38"/>
      <c r="F15" s="38"/>
      <c r="G15" s="38"/>
    </row>
    <row r="16" spans="1:7" ht="14.25" customHeight="1" x14ac:dyDescent="0.3">
      <c r="A16" s="38"/>
      <c r="B16" s="38"/>
      <c r="C16" s="38"/>
      <c r="D16" s="38"/>
      <c r="E16" s="38"/>
      <c r="F16" s="38"/>
      <c r="G16" s="38"/>
    </row>
    <row r="17" spans="1:7" ht="14.25" customHeight="1" x14ac:dyDescent="0.3">
      <c r="A17" s="38"/>
      <c r="B17" s="38"/>
      <c r="C17" s="38"/>
      <c r="D17" s="38"/>
      <c r="E17" s="38"/>
      <c r="F17" s="38"/>
      <c r="G17" s="38"/>
    </row>
    <row r="18" spans="1:7" ht="14.25" customHeight="1" x14ac:dyDescent="0.3">
      <c r="A18" s="38"/>
      <c r="B18" s="38"/>
      <c r="C18" s="38"/>
      <c r="D18" s="38"/>
      <c r="E18" s="38"/>
      <c r="F18" s="38"/>
      <c r="G18" s="38"/>
    </row>
    <row r="19" spans="1:7" ht="14.25" customHeight="1" x14ac:dyDescent="0.3">
      <c r="A19" s="38"/>
      <c r="B19" s="38"/>
      <c r="C19" s="38"/>
      <c r="D19" s="38"/>
      <c r="E19" s="38"/>
      <c r="F19" s="38"/>
      <c r="G19" s="38"/>
    </row>
    <row r="20" spans="1:7" ht="14.25" customHeight="1" x14ac:dyDescent="0.3">
      <c r="A20" s="38"/>
      <c r="B20" s="38"/>
      <c r="C20" s="38"/>
      <c r="D20" s="38"/>
      <c r="E20" s="38"/>
      <c r="F20" s="38"/>
      <c r="G20" s="38"/>
    </row>
    <row r="21" spans="1:7" ht="14.25" customHeight="1" x14ac:dyDescent="0.3">
      <c r="A21" s="38"/>
      <c r="B21" s="38"/>
      <c r="C21" s="38"/>
      <c r="D21" s="38"/>
      <c r="E21" s="38"/>
      <c r="F21" s="38"/>
      <c r="G21" s="38"/>
    </row>
    <row r="22" spans="1:7" ht="14.25" customHeight="1" x14ac:dyDescent="0.3">
      <c r="A22" s="38"/>
      <c r="B22" s="38"/>
      <c r="C22" s="38"/>
      <c r="D22" s="38"/>
      <c r="E22" s="38"/>
      <c r="F22" s="38"/>
      <c r="G22" s="38"/>
    </row>
    <row r="23" spans="1:7" ht="14.25" customHeight="1" x14ac:dyDescent="0.3">
      <c r="A23" s="38"/>
      <c r="B23" s="38"/>
      <c r="C23" s="38"/>
      <c r="D23" s="38"/>
      <c r="E23" s="38"/>
      <c r="F23" s="38"/>
      <c r="G23" s="38"/>
    </row>
    <row r="24" spans="1:7" ht="14.25" customHeight="1" x14ac:dyDescent="0.3">
      <c r="A24" s="38"/>
      <c r="B24" s="38"/>
      <c r="C24" s="38"/>
      <c r="D24" s="38"/>
      <c r="E24" s="38"/>
      <c r="F24" s="38"/>
      <c r="G24" s="38"/>
    </row>
    <row r="25" spans="1:7" ht="14.25" customHeight="1" x14ac:dyDescent="0.3">
      <c r="A25" s="38"/>
      <c r="B25" s="38"/>
      <c r="C25" s="38"/>
      <c r="D25" s="38"/>
      <c r="E25" s="38"/>
      <c r="F25" s="38"/>
      <c r="G25" s="38"/>
    </row>
    <row r="26" spans="1:7" ht="14.25" customHeight="1" x14ac:dyDescent="0.3">
      <c r="A26" s="38"/>
      <c r="B26" s="38"/>
      <c r="C26" s="38"/>
      <c r="D26" s="38"/>
      <c r="E26" s="38"/>
      <c r="F26" s="38"/>
      <c r="G26" s="38"/>
    </row>
    <row r="27" spans="1:7" ht="14.25" customHeight="1" x14ac:dyDescent="0.3">
      <c r="A27" s="38"/>
      <c r="B27" s="38"/>
      <c r="C27" s="38"/>
      <c r="D27" s="38"/>
      <c r="E27" s="38"/>
      <c r="F27" s="38"/>
      <c r="G27" s="38"/>
    </row>
    <row r="28" spans="1:7" ht="14.25" customHeight="1" x14ac:dyDescent="0.3">
      <c r="A28" s="38"/>
      <c r="B28" s="38"/>
      <c r="C28" s="38"/>
      <c r="D28" s="38"/>
      <c r="E28" s="38"/>
      <c r="F28" s="38"/>
      <c r="G28" s="38"/>
    </row>
    <row r="29" spans="1:7" ht="14.25" customHeight="1" x14ac:dyDescent="0.3">
      <c r="A29" s="38"/>
      <c r="B29" s="38"/>
      <c r="C29" s="38"/>
      <c r="D29" s="38"/>
      <c r="E29" s="38"/>
      <c r="F29" s="38"/>
      <c r="G29" s="38"/>
    </row>
    <row r="30" spans="1:7" ht="14.25" customHeight="1" x14ac:dyDescent="0.3">
      <c r="A30" s="38"/>
      <c r="B30" s="38"/>
      <c r="C30" s="38"/>
      <c r="D30" s="38"/>
      <c r="E30" s="38"/>
      <c r="F30" s="38"/>
      <c r="G30" s="38"/>
    </row>
    <row r="31" spans="1:7" ht="14.25" customHeight="1" x14ac:dyDescent="0.3">
      <c r="A31" s="38"/>
      <c r="B31" s="38"/>
      <c r="C31" s="38"/>
      <c r="D31" s="38"/>
      <c r="E31" s="38"/>
      <c r="F31" s="38"/>
      <c r="G31" s="38"/>
    </row>
    <row r="32" spans="1:7" ht="14.25" customHeight="1" x14ac:dyDescent="0.3">
      <c r="A32" s="38"/>
      <c r="B32" s="38"/>
      <c r="C32" s="38"/>
      <c r="D32" s="38"/>
      <c r="E32" s="38"/>
      <c r="F32" s="38"/>
      <c r="G32" s="38"/>
    </row>
    <row r="33" spans="1:7" ht="14.25" customHeight="1" x14ac:dyDescent="0.3">
      <c r="A33" s="38"/>
      <c r="B33" s="38"/>
      <c r="C33" s="38"/>
      <c r="D33" s="38"/>
      <c r="E33" s="38"/>
      <c r="F33" s="38"/>
      <c r="G33" s="38"/>
    </row>
    <row r="34" spans="1:7" ht="14.25" customHeight="1" x14ac:dyDescent="0.3">
      <c r="A34" s="38"/>
      <c r="B34" s="38"/>
      <c r="C34" s="38"/>
      <c r="D34" s="38"/>
      <c r="E34" s="38"/>
      <c r="F34" s="38"/>
      <c r="G34" s="38"/>
    </row>
    <row r="35" spans="1:7" ht="14.25" customHeight="1" x14ac:dyDescent="0.3">
      <c r="A35" s="38"/>
      <c r="B35" s="38"/>
      <c r="C35" s="38"/>
      <c r="D35" s="38"/>
      <c r="E35" s="38"/>
      <c r="F35" s="38"/>
      <c r="G35" s="38"/>
    </row>
    <row r="36" spans="1:7" ht="14.25" customHeight="1" x14ac:dyDescent="0.3">
      <c r="A36" s="38"/>
      <c r="B36" s="38"/>
      <c r="C36" s="38"/>
      <c r="D36" s="38"/>
      <c r="E36" s="38"/>
      <c r="F36" s="38"/>
      <c r="G36" s="38"/>
    </row>
    <row r="37" spans="1:7" ht="14.25" customHeight="1" x14ac:dyDescent="0.3">
      <c r="A37" s="38"/>
      <c r="B37" s="38"/>
      <c r="C37" s="38"/>
      <c r="D37" s="38"/>
      <c r="E37" s="38"/>
      <c r="F37" s="38"/>
      <c r="G37" s="38"/>
    </row>
    <row r="38" spans="1:7" ht="14.25" customHeight="1" x14ac:dyDescent="0.3">
      <c r="A38" s="38"/>
      <c r="B38" s="38"/>
      <c r="C38" s="38"/>
      <c r="D38" s="38"/>
      <c r="E38" s="38"/>
      <c r="F38" s="38"/>
      <c r="G38" s="38"/>
    </row>
    <row r="39" spans="1:7" ht="14.25" customHeight="1" x14ac:dyDescent="0.3">
      <c r="A39" s="38"/>
      <c r="B39" s="38"/>
      <c r="C39" s="38"/>
      <c r="D39" s="38"/>
      <c r="E39" s="38"/>
      <c r="F39" s="38"/>
      <c r="G39" s="38"/>
    </row>
    <row r="40" spans="1:7" ht="14.25" customHeight="1" x14ac:dyDescent="0.3">
      <c r="A40" s="38"/>
      <c r="B40" s="38"/>
      <c r="C40" s="38"/>
      <c r="D40" s="38"/>
      <c r="E40" s="38"/>
      <c r="F40" s="38"/>
      <c r="G40" s="38"/>
    </row>
    <row r="41" spans="1:7" ht="14.25" customHeight="1" x14ac:dyDescent="0.3">
      <c r="A41" s="38"/>
      <c r="B41" s="38"/>
      <c r="C41" s="38"/>
      <c r="D41" s="38"/>
      <c r="E41" s="38"/>
      <c r="F41" s="38"/>
      <c r="G41" s="38"/>
    </row>
    <row r="42" spans="1:7" ht="14.25" customHeight="1" x14ac:dyDescent="0.3">
      <c r="A42" s="38"/>
      <c r="B42" s="38"/>
      <c r="C42" s="38"/>
      <c r="D42" s="38"/>
      <c r="E42" s="38"/>
      <c r="F42" s="38"/>
      <c r="G42" s="38"/>
    </row>
    <row r="43" spans="1:7" ht="14.25" customHeight="1" x14ac:dyDescent="0.3">
      <c r="A43" s="38"/>
      <c r="B43" s="38"/>
      <c r="C43" s="38"/>
      <c r="D43" s="38"/>
      <c r="E43" s="38"/>
      <c r="F43" s="38"/>
      <c r="G43" s="38"/>
    </row>
    <row r="44" spans="1:7" ht="14.25" customHeight="1" x14ac:dyDescent="0.3">
      <c r="A44" s="38"/>
      <c r="B44" s="38"/>
      <c r="C44" s="38"/>
      <c r="D44" s="38"/>
      <c r="E44" s="38"/>
      <c r="F44" s="38"/>
      <c r="G44" s="38"/>
    </row>
    <row r="45" spans="1:7" ht="14.25" customHeight="1" x14ac:dyDescent="0.3">
      <c r="A45" s="38"/>
      <c r="B45" s="38"/>
      <c r="C45" s="38"/>
      <c r="D45" s="38"/>
      <c r="E45" s="38"/>
      <c r="F45" s="38"/>
      <c r="G45" s="38"/>
    </row>
    <row r="46" spans="1:7" ht="14.25" customHeight="1" x14ac:dyDescent="0.3">
      <c r="A46" s="38"/>
      <c r="B46" s="38"/>
      <c r="C46" s="38"/>
      <c r="D46" s="38"/>
      <c r="E46" s="38"/>
      <c r="F46" s="38"/>
      <c r="G46" s="38"/>
    </row>
    <row r="47" spans="1:7" ht="14.25" customHeight="1" x14ac:dyDescent="0.3">
      <c r="A47" s="38"/>
      <c r="B47" s="38"/>
      <c r="C47" s="38"/>
      <c r="D47" s="38"/>
      <c r="E47" s="38"/>
      <c r="F47" s="38"/>
      <c r="G47" s="38"/>
    </row>
    <row r="48" spans="1:7" ht="14.25" customHeight="1" x14ac:dyDescent="0.3">
      <c r="A48" s="38"/>
      <c r="B48" s="38"/>
      <c r="C48" s="38"/>
      <c r="D48" s="38"/>
      <c r="E48" s="38"/>
      <c r="F48" s="38"/>
      <c r="G48" s="38"/>
    </row>
    <row r="49" spans="1:7" ht="14.25" customHeight="1" x14ac:dyDescent="0.3">
      <c r="A49" s="38"/>
      <c r="B49" s="38"/>
      <c r="C49" s="38"/>
      <c r="D49" s="38"/>
      <c r="E49" s="38"/>
      <c r="F49" s="38"/>
      <c r="G49" s="38"/>
    </row>
    <row r="50" spans="1:7" ht="14.25" customHeight="1" x14ac:dyDescent="0.3">
      <c r="A50" s="38"/>
      <c r="B50" s="38"/>
      <c r="C50" s="38"/>
      <c r="D50" s="38"/>
      <c r="E50" s="38"/>
      <c r="F50" s="38"/>
      <c r="G50" s="38"/>
    </row>
    <row r="51" spans="1:7" ht="14.25" customHeight="1" x14ac:dyDescent="0.3">
      <c r="A51" s="38"/>
      <c r="B51" s="38"/>
      <c r="C51" s="38"/>
      <c r="D51" s="38"/>
      <c r="E51" s="38"/>
      <c r="F51" s="38"/>
      <c r="G51" s="38"/>
    </row>
    <row r="52" spans="1:7" ht="14.25" customHeight="1" x14ac:dyDescent="0.3">
      <c r="A52" s="38"/>
      <c r="B52" s="38"/>
      <c r="C52" s="38"/>
      <c r="D52" s="38"/>
      <c r="E52" s="38"/>
      <c r="F52" s="38"/>
      <c r="G52" s="38"/>
    </row>
    <row r="53" spans="1:7" ht="14.25" customHeight="1" x14ac:dyDescent="0.3">
      <c r="A53" s="38"/>
      <c r="B53" s="38"/>
      <c r="C53" s="38"/>
      <c r="D53" s="38"/>
      <c r="E53" s="38"/>
      <c r="F53" s="38"/>
      <c r="G53" s="38"/>
    </row>
    <row r="54" spans="1:7" ht="14.25" customHeight="1" x14ac:dyDescent="0.3">
      <c r="A54" s="38"/>
      <c r="B54" s="38"/>
      <c r="C54" s="38"/>
      <c r="D54" s="38"/>
      <c r="E54" s="38"/>
      <c r="F54" s="38"/>
      <c r="G54" s="38"/>
    </row>
    <row r="55" spans="1:7" ht="14.25" customHeight="1" x14ac:dyDescent="0.3">
      <c r="A55" s="38"/>
      <c r="B55" s="38"/>
      <c r="C55" s="38"/>
      <c r="D55" s="38"/>
      <c r="E55" s="38"/>
      <c r="F55" s="38"/>
      <c r="G55" s="38"/>
    </row>
    <row r="56" spans="1:7" ht="14.25" customHeight="1" x14ac:dyDescent="0.3">
      <c r="A56" s="38"/>
      <c r="B56" s="38"/>
      <c r="C56" s="38"/>
      <c r="D56" s="38"/>
      <c r="E56" s="38"/>
      <c r="F56" s="38"/>
      <c r="G56" s="38"/>
    </row>
    <row r="57" spans="1:7" ht="14.25" customHeight="1" x14ac:dyDescent="0.3">
      <c r="A57" s="38"/>
      <c r="B57" s="38"/>
      <c r="C57" s="38"/>
      <c r="D57" s="38"/>
      <c r="E57" s="38"/>
      <c r="F57" s="38"/>
      <c r="G57" s="38"/>
    </row>
    <row r="58" spans="1:7" ht="14.25" customHeight="1" x14ac:dyDescent="0.3">
      <c r="A58" s="38"/>
      <c r="B58" s="38"/>
      <c r="C58" s="38"/>
      <c r="D58" s="38"/>
      <c r="E58" s="38"/>
      <c r="F58" s="38"/>
      <c r="G58" s="38"/>
    </row>
    <row r="59" spans="1:7" ht="14.25" customHeight="1" x14ac:dyDescent="0.3">
      <c r="A59" s="38"/>
      <c r="B59" s="38"/>
      <c r="C59" s="38"/>
      <c r="D59" s="38"/>
      <c r="E59" s="38"/>
      <c r="F59" s="38"/>
      <c r="G59" s="38"/>
    </row>
    <row r="60" spans="1:7" ht="14.25" customHeight="1" x14ac:dyDescent="0.3">
      <c r="A60" s="38"/>
      <c r="B60" s="38"/>
      <c r="C60" s="38"/>
      <c r="D60" s="38"/>
      <c r="E60" s="38"/>
      <c r="F60" s="38"/>
      <c r="G60" s="38"/>
    </row>
    <row r="61" spans="1:7" ht="14.25" customHeight="1" x14ac:dyDescent="0.3">
      <c r="A61" s="38"/>
      <c r="B61" s="38"/>
      <c r="C61" s="38"/>
      <c r="D61" s="38"/>
      <c r="E61" s="38"/>
      <c r="F61" s="38"/>
      <c r="G61" s="38"/>
    </row>
    <row r="62" spans="1:7" ht="14.25" customHeight="1" x14ac:dyDescent="0.3">
      <c r="A62" s="38"/>
      <c r="B62" s="38"/>
      <c r="C62" s="38"/>
      <c r="D62" s="38"/>
      <c r="E62" s="38"/>
      <c r="F62" s="38"/>
      <c r="G62" s="38"/>
    </row>
    <row r="63" spans="1:7" ht="14.25" customHeight="1" x14ac:dyDescent="0.3">
      <c r="A63" s="38"/>
      <c r="B63" s="38"/>
      <c r="C63" s="38"/>
      <c r="D63" s="38"/>
      <c r="E63" s="38"/>
      <c r="F63" s="38"/>
      <c r="G63" s="38"/>
    </row>
    <row r="64" spans="1:7" ht="14.25" customHeight="1" x14ac:dyDescent="0.3">
      <c r="A64" s="38"/>
      <c r="B64" s="38"/>
      <c r="C64" s="38"/>
      <c r="D64" s="38"/>
      <c r="E64" s="38"/>
      <c r="F64" s="38"/>
      <c r="G64" s="38"/>
    </row>
    <row r="65" spans="1:7" ht="14.25" customHeight="1" x14ac:dyDescent="0.3">
      <c r="A65" s="38"/>
      <c r="B65" s="38"/>
      <c r="C65" s="38"/>
      <c r="D65" s="38"/>
      <c r="E65" s="38"/>
      <c r="F65" s="38"/>
      <c r="G65" s="38"/>
    </row>
    <row r="66" spans="1:7" ht="14.25" customHeight="1" x14ac:dyDescent="0.3">
      <c r="A66" s="38"/>
      <c r="B66" s="38"/>
      <c r="C66" s="38"/>
      <c r="D66" s="38"/>
      <c r="E66" s="38"/>
      <c r="F66" s="38"/>
      <c r="G66" s="38"/>
    </row>
    <row r="67" spans="1:7" ht="14.25" customHeight="1" x14ac:dyDescent="0.3">
      <c r="A67" s="38"/>
      <c r="B67" s="38"/>
      <c r="C67" s="38"/>
      <c r="D67" s="38"/>
      <c r="E67" s="38"/>
      <c r="F67" s="38"/>
      <c r="G67" s="38"/>
    </row>
    <row r="68" spans="1:7" ht="14.25" customHeight="1" x14ac:dyDescent="0.3">
      <c r="A68" s="38"/>
      <c r="B68" s="38"/>
      <c r="C68" s="38"/>
      <c r="D68" s="38"/>
      <c r="E68" s="38"/>
      <c r="F68" s="38"/>
      <c r="G68" s="38"/>
    </row>
    <row r="69" spans="1:7" ht="14.25" customHeight="1" x14ac:dyDescent="0.3">
      <c r="A69" s="38"/>
      <c r="B69" s="38"/>
      <c r="C69" s="38"/>
      <c r="D69" s="38"/>
      <c r="E69" s="38"/>
      <c r="F69" s="38"/>
      <c r="G69" s="38"/>
    </row>
    <row r="70" spans="1:7" ht="14.25" customHeight="1" x14ac:dyDescent="0.3">
      <c r="A70" s="38"/>
      <c r="B70" s="38"/>
      <c r="C70" s="38"/>
      <c r="D70" s="38"/>
      <c r="E70" s="38"/>
      <c r="F70" s="38"/>
      <c r="G70" s="38"/>
    </row>
    <row r="71" spans="1:7" ht="14.25" customHeight="1" x14ac:dyDescent="0.3">
      <c r="A71" s="38"/>
      <c r="B71" s="38"/>
      <c r="C71" s="38"/>
      <c r="D71" s="38"/>
      <c r="E71" s="38"/>
      <c r="F71" s="38"/>
      <c r="G71" s="38"/>
    </row>
    <row r="72" spans="1:7" ht="14.25" customHeight="1" x14ac:dyDescent="0.3">
      <c r="A72" s="38"/>
      <c r="B72" s="38"/>
      <c r="C72" s="38"/>
      <c r="D72" s="38"/>
      <c r="E72" s="38"/>
      <c r="F72" s="38"/>
      <c r="G72" s="38"/>
    </row>
    <row r="73" spans="1:7" ht="14.25" customHeight="1" x14ac:dyDescent="0.3">
      <c r="A73" s="38"/>
      <c r="B73" s="38"/>
      <c r="C73" s="38"/>
      <c r="D73" s="38"/>
      <c r="E73" s="38"/>
      <c r="F73" s="38"/>
      <c r="G73" s="38"/>
    </row>
    <row r="74" spans="1:7" ht="14.25" customHeight="1" x14ac:dyDescent="0.3">
      <c r="A74" s="38"/>
      <c r="B74" s="38"/>
      <c r="C74" s="38"/>
      <c r="D74" s="38"/>
      <c r="E74" s="38"/>
      <c r="F74" s="38"/>
      <c r="G74" s="38"/>
    </row>
    <row r="75" spans="1:7" ht="14.25" customHeight="1" x14ac:dyDescent="0.3">
      <c r="A75" s="38"/>
      <c r="B75" s="38"/>
      <c r="C75" s="38"/>
      <c r="D75" s="38"/>
      <c r="E75" s="38"/>
      <c r="F75" s="38"/>
      <c r="G75" s="38"/>
    </row>
    <row r="76" spans="1:7" ht="14.25" customHeight="1" x14ac:dyDescent="0.3">
      <c r="A76" s="38"/>
      <c r="B76" s="38"/>
      <c r="C76" s="38"/>
      <c r="D76" s="38"/>
      <c r="E76" s="38"/>
      <c r="F76" s="38"/>
      <c r="G76" s="38"/>
    </row>
    <row r="77" spans="1:7" ht="14.25" customHeight="1" x14ac:dyDescent="0.3">
      <c r="A77" s="38"/>
      <c r="B77" s="38"/>
      <c r="C77" s="38"/>
      <c r="D77" s="38"/>
      <c r="E77" s="38"/>
      <c r="F77" s="38"/>
      <c r="G77" s="38"/>
    </row>
    <row r="78" spans="1:7" ht="14.25" customHeight="1" x14ac:dyDescent="0.3">
      <c r="A78" s="38"/>
      <c r="B78" s="38"/>
      <c r="C78" s="38"/>
      <c r="D78" s="38"/>
      <c r="E78" s="38"/>
      <c r="F78" s="38"/>
      <c r="G78" s="38"/>
    </row>
    <row r="79" spans="1:7" ht="14.25" customHeight="1" x14ac:dyDescent="0.3">
      <c r="A79" s="38"/>
      <c r="B79" s="38"/>
      <c r="C79" s="38"/>
      <c r="D79" s="38"/>
      <c r="E79" s="38"/>
      <c r="F79" s="38"/>
      <c r="G79" s="38"/>
    </row>
    <row r="80" spans="1:7" ht="14.25" customHeight="1" x14ac:dyDescent="0.3">
      <c r="A80" s="38"/>
      <c r="B80" s="38"/>
      <c r="C80" s="38"/>
      <c r="D80" s="38"/>
      <c r="E80" s="38"/>
      <c r="F80" s="38"/>
      <c r="G80" s="38"/>
    </row>
    <row r="81" spans="1:7" ht="14.25" customHeight="1" x14ac:dyDescent="0.3">
      <c r="A81" s="38"/>
      <c r="B81" s="38"/>
      <c r="C81" s="38"/>
      <c r="D81" s="38"/>
      <c r="E81" s="38"/>
      <c r="F81" s="38"/>
      <c r="G81" s="38"/>
    </row>
    <row r="82" spans="1:7" ht="14.25" customHeight="1" x14ac:dyDescent="0.3">
      <c r="A82" s="38"/>
      <c r="B82" s="38"/>
      <c r="C82" s="38"/>
      <c r="D82" s="38"/>
      <c r="E82" s="38"/>
      <c r="F82" s="38"/>
      <c r="G82" s="38"/>
    </row>
    <row r="83" spans="1:7" ht="14.25" customHeight="1" x14ac:dyDescent="0.3">
      <c r="A83" s="38"/>
      <c r="B83" s="38"/>
      <c r="C83" s="38"/>
      <c r="D83" s="38"/>
      <c r="E83" s="38"/>
      <c r="F83" s="38"/>
      <c r="G83" s="38"/>
    </row>
    <row r="84" spans="1:7" ht="14.25" customHeight="1" x14ac:dyDescent="0.3">
      <c r="A84" s="38"/>
      <c r="B84" s="38"/>
      <c r="C84" s="38"/>
      <c r="D84" s="38"/>
      <c r="E84" s="38"/>
      <c r="F84" s="38"/>
      <c r="G84" s="38"/>
    </row>
    <row r="85" spans="1:7" ht="14.25" customHeight="1" x14ac:dyDescent="0.3">
      <c r="A85" s="38"/>
      <c r="B85" s="38"/>
      <c r="C85" s="38"/>
      <c r="D85" s="38"/>
      <c r="E85" s="38"/>
      <c r="F85" s="38"/>
      <c r="G85" s="38"/>
    </row>
    <row r="86" spans="1:7" ht="14.25" customHeight="1" x14ac:dyDescent="0.3">
      <c r="A86" s="38"/>
      <c r="B86" s="38"/>
      <c r="C86" s="38"/>
      <c r="D86" s="38"/>
      <c r="E86" s="38"/>
      <c r="F86" s="38"/>
      <c r="G86" s="38"/>
    </row>
    <row r="87" spans="1:7" ht="14.25" customHeight="1" x14ac:dyDescent="0.3">
      <c r="A87" s="38"/>
      <c r="B87" s="38"/>
      <c r="C87" s="38"/>
      <c r="D87" s="38"/>
      <c r="E87" s="38"/>
      <c r="F87" s="38"/>
      <c r="G87" s="38"/>
    </row>
    <row r="88" spans="1:7" ht="14.25" customHeight="1" x14ac:dyDescent="0.3">
      <c r="A88" s="38"/>
      <c r="B88" s="38"/>
      <c r="C88" s="38"/>
      <c r="D88" s="38"/>
      <c r="E88" s="38"/>
      <c r="F88" s="38"/>
      <c r="G88" s="38"/>
    </row>
    <row r="89" spans="1:7" ht="14.25" customHeight="1" x14ac:dyDescent="0.3">
      <c r="A89" s="38"/>
      <c r="B89" s="38"/>
      <c r="C89" s="38"/>
      <c r="D89" s="38"/>
      <c r="E89" s="38"/>
      <c r="F89" s="38"/>
      <c r="G89" s="38"/>
    </row>
    <row r="90" spans="1:7" ht="14.25" customHeight="1" x14ac:dyDescent="0.3">
      <c r="A90" s="38"/>
      <c r="B90" s="38"/>
      <c r="C90" s="38"/>
      <c r="D90" s="38"/>
      <c r="E90" s="38"/>
      <c r="F90" s="38"/>
      <c r="G90" s="38"/>
    </row>
    <row r="91" spans="1:7" ht="14.25" customHeight="1" x14ac:dyDescent="0.3">
      <c r="A91" s="38"/>
      <c r="B91" s="38"/>
      <c r="C91" s="38"/>
      <c r="D91" s="38"/>
      <c r="E91" s="38"/>
      <c r="F91" s="38"/>
      <c r="G91" s="38"/>
    </row>
    <row r="92" spans="1:7" ht="14.25" customHeight="1" x14ac:dyDescent="0.3">
      <c r="A92" s="38"/>
      <c r="B92" s="38"/>
      <c r="C92" s="38"/>
      <c r="D92" s="38"/>
      <c r="E92" s="38"/>
      <c r="F92" s="38"/>
      <c r="G92" s="38"/>
    </row>
    <row r="93" spans="1:7" ht="14.25" customHeight="1" x14ac:dyDescent="0.3">
      <c r="A93" s="38"/>
      <c r="B93" s="38"/>
      <c r="C93" s="38"/>
      <c r="D93" s="38"/>
      <c r="E93" s="38"/>
      <c r="F93" s="38"/>
      <c r="G93" s="38"/>
    </row>
    <row r="94" spans="1:7" ht="14.25" customHeight="1" x14ac:dyDescent="0.3">
      <c r="A94" s="38"/>
      <c r="B94" s="38"/>
      <c r="C94" s="38"/>
      <c r="D94" s="38"/>
      <c r="E94" s="38"/>
      <c r="F94" s="38"/>
      <c r="G94" s="38"/>
    </row>
    <row r="95" spans="1:7" ht="14.25" customHeight="1" x14ac:dyDescent="0.3">
      <c r="A95" s="38"/>
      <c r="B95" s="38"/>
      <c r="C95" s="38"/>
      <c r="D95" s="38"/>
      <c r="E95" s="38"/>
      <c r="F95" s="38"/>
      <c r="G95" s="38"/>
    </row>
    <row r="96" spans="1:7" ht="14.25" customHeight="1" x14ac:dyDescent="0.3">
      <c r="A96" s="38"/>
      <c r="B96" s="38"/>
      <c r="C96" s="38"/>
      <c r="D96" s="38"/>
      <c r="E96" s="38"/>
      <c r="F96" s="38"/>
      <c r="G96" s="38"/>
    </row>
    <row r="97" spans="1:7" ht="14.25" customHeight="1" x14ac:dyDescent="0.3">
      <c r="A97" s="38"/>
      <c r="B97" s="38"/>
      <c r="C97" s="38"/>
      <c r="D97" s="38"/>
      <c r="E97" s="38"/>
      <c r="F97" s="38"/>
      <c r="G97" s="38"/>
    </row>
    <row r="98" spans="1:7" ht="14.25" customHeight="1" x14ac:dyDescent="0.3">
      <c r="A98" s="38"/>
      <c r="B98" s="38"/>
      <c r="C98" s="38"/>
      <c r="D98" s="38"/>
      <c r="E98" s="38"/>
      <c r="F98" s="38"/>
      <c r="G98" s="38"/>
    </row>
    <row r="99" spans="1:7" ht="14.25" customHeight="1" x14ac:dyDescent="0.3">
      <c r="A99" s="38"/>
      <c r="B99" s="38"/>
      <c r="C99" s="38"/>
      <c r="D99" s="38"/>
      <c r="E99" s="38"/>
      <c r="F99" s="38"/>
      <c r="G99" s="38"/>
    </row>
    <row r="100" spans="1:7" ht="14.25" customHeight="1" x14ac:dyDescent="0.3">
      <c r="A100" s="38"/>
      <c r="B100" s="38"/>
      <c r="C100" s="38"/>
      <c r="D100" s="38"/>
      <c r="E100" s="38"/>
      <c r="F100" s="38"/>
      <c r="G100" s="38"/>
    </row>
  </sheetData>
  <mergeCells count="2">
    <mergeCell ref="A9:F9"/>
    <mergeCell ref="A1:G1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97"/>
  <sheetViews>
    <sheetView workbookViewId="0">
      <selection activeCell="B5" sqref="B5"/>
    </sheetView>
  </sheetViews>
  <sheetFormatPr baseColWidth="10" defaultColWidth="14.42578125" defaultRowHeight="15" customHeight="1" x14ac:dyDescent="0.25"/>
  <cols>
    <col min="1" max="1" width="10.7109375" style="229" customWidth="1"/>
    <col min="2" max="2" width="42.85546875" style="229" customWidth="1"/>
    <col min="3" max="3" width="32" style="229" customWidth="1"/>
    <col min="4" max="5" width="10.7109375" style="229" customWidth="1"/>
    <col min="6" max="6" width="13.42578125" style="229" customWidth="1"/>
    <col min="7" max="7" width="16.85546875" style="229" customWidth="1"/>
    <col min="8" max="16384" width="14.42578125" style="229"/>
  </cols>
  <sheetData>
    <row r="1" spans="1:7" ht="30.75" customHeight="1" x14ac:dyDescent="0.25">
      <c r="A1" s="417" t="s">
        <v>409</v>
      </c>
      <c r="B1" s="417"/>
      <c r="C1" s="417"/>
      <c r="D1" s="417"/>
      <c r="E1" s="417"/>
      <c r="F1" s="417"/>
      <c r="G1" s="418"/>
    </row>
    <row r="2" spans="1:7" ht="15.75" x14ac:dyDescent="0.25">
      <c r="A2" s="230" t="s">
        <v>49</v>
      </c>
      <c r="B2" s="231" t="s">
        <v>112</v>
      </c>
      <c r="C2" s="230" t="s">
        <v>3</v>
      </c>
      <c r="D2" s="230" t="s">
        <v>4</v>
      </c>
      <c r="E2" s="230" t="s">
        <v>113</v>
      </c>
      <c r="F2" s="230" t="s">
        <v>114</v>
      </c>
      <c r="G2" s="284" t="s">
        <v>104</v>
      </c>
    </row>
    <row r="3" spans="1:7" ht="62.25" customHeight="1" x14ac:dyDescent="0.25">
      <c r="A3" s="230" t="s">
        <v>382</v>
      </c>
      <c r="B3" s="231" t="s">
        <v>383</v>
      </c>
      <c r="C3" s="232"/>
      <c r="D3" s="230"/>
      <c r="E3" s="230"/>
      <c r="F3" s="233"/>
      <c r="G3" s="285">
        <f>SUM(G4:G4)</f>
        <v>1047200000</v>
      </c>
    </row>
    <row r="4" spans="1:7" ht="94.5" x14ac:dyDescent="0.25">
      <c r="A4" s="234" t="s">
        <v>384</v>
      </c>
      <c r="B4" s="235" t="s">
        <v>385</v>
      </c>
      <c r="C4" s="234" t="s">
        <v>67</v>
      </c>
      <c r="D4" s="234">
        <v>68</v>
      </c>
      <c r="E4" s="234">
        <v>8</v>
      </c>
      <c r="F4" s="236">
        <v>1925000</v>
      </c>
      <c r="G4" s="286">
        <f>D4*E4*F4</f>
        <v>1047200000</v>
      </c>
    </row>
    <row r="5" spans="1:7" ht="15.75" x14ac:dyDescent="0.25">
      <c r="A5" s="237" t="s">
        <v>386</v>
      </c>
      <c r="B5" s="238" t="s">
        <v>387</v>
      </c>
      <c r="C5" s="239" t="s">
        <v>76</v>
      </c>
      <c r="D5" s="239"/>
      <c r="E5" s="239"/>
      <c r="F5" s="240"/>
      <c r="G5" s="241">
        <f>SUM(G6:G7)</f>
        <v>283316500</v>
      </c>
    </row>
    <row r="6" spans="1:7" ht="78.75" x14ac:dyDescent="0.25">
      <c r="A6" s="242" t="s">
        <v>388</v>
      </c>
      <c r="B6" s="243" t="s">
        <v>407</v>
      </c>
      <c r="C6" s="244" t="s">
        <v>389</v>
      </c>
      <c r="D6" s="244">
        <v>10</v>
      </c>
      <c r="E6" s="244">
        <v>8</v>
      </c>
      <c r="F6" s="245">
        <v>3500000</v>
      </c>
      <c r="G6" s="246">
        <f>D6*E6*F6</f>
        <v>280000000</v>
      </c>
    </row>
    <row r="7" spans="1:7" ht="39" customHeight="1" x14ac:dyDescent="0.25">
      <c r="A7" s="247" t="s">
        <v>390</v>
      </c>
      <c r="B7" s="248" t="s">
        <v>391</v>
      </c>
      <c r="C7" s="244" t="s">
        <v>392</v>
      </c>
      <c r="D7" s="244">
        <v>603</v>
      </c>
      <c r="E7" s="244">
        <v>1</v>
      </c>
      <c r="F7" s="245">
        <v>5500</v>
      </c>
      <c r="G7" s="246">
        <f>D7*E7*F7</f>
        <v>3316500</v>
      </c>
    </row>
    <row r="8" spans="1:7" ht="78.75" x14ac:dyDescent="0.25">
      <c r="A8" s="249" t="s">
        <v>393</v>
      </c>
      <c r="B8" s="238" t="s">
        <v>394</v>
      </c>
      <c r="C8" s="250" t="s">
        <v>76</v>
      </c>
      <c r="D8" s="250"/>
      <c r="E8" s="250"/>
      <c r="F8" s="251"/>
      <c r="G8" s="252">
        <f>SUM(G9)</f>
        <v>204000000</v>
      </c>
    </row>
    <row r="9" spans="1:7" ht="78.75" x14ac:dyDescent="0.25">
      <c r="A9" s="253" t="s">
        <v>395</v>
      </c>
      <c r="B9" s="254" t="s">
        <v>396</v>
      </c>
      <c r="C9" s="255" t="s">
        <v>397</v>
      </c>
      <c r="D9" s="255">
        <v>34</v>
      </c>
      <c r="E9" s="255">
        <v>2</v>
      </c>
      <c r="F9" s="256">
        <v>3000000</v>
      </c>
      <c r="G9" s="257">
        <f>D9*E9*F9</f>
        <v>204000000</v>
      </c>
    </row>
    <row r="10" spans="1:7" ht="14.25" customHeight="1" x14ac:dyDescent="0.25">
      <c r="A10" s="419" t="s">
        <v>48</v>
      </c>
      <c r="B10" s="420"/>
      <c r="C10" s="420"/>
      <c r="D10" s="420"/>
      <c r="E10" s="420"/>
      <c r="F10" s="421"/>
      <c r="G10" s="258">
        <f>G8+G5+G4</f>
        <v>1534516500</v>
      </c>
    </row>
    <row r="11" spans="1:7" ht="15.75" x14ac:dyDescent="0.25">
      <c r="B11" s="259"/>
    </row>
    <row r="12" spans="1:7" ht="15.75" x14ac:dyDescent="0.25">
      <c r="B12" s="259"/>
    </row>
    <row r="13" spans="1:7" ht="15.75" x14ac:dyDescent="0.25">
      <c r="B13" s="259"/>
    </row>
    <row r="14" spans="1:7" ht="15.75" x14ac:dyDescent="0.25">
      <c r="B14" s="259"/>
    </row>
    <row r="15" spans="1:7" ht="15.75" x14ac:dyDescent="0.25">
      <c r="B15" s="259"/>
    </row>
    <row r="16" spans="1:7" ht="14.25" customHeight="1" x14ac:dyDescent="0.25">
      <c r="B16" s="259"/>
    </row>
    <row r="17" spans="2:2" ht="14.25" customHeight="1" x14ac:dyDescent="0.25">
      <c r="B17" s="259"/>
    </row>
    <row r="18" spans="2:2" ht="14.25" customHeight="1" x14ac:dyDescent="0.25">
      <c r="B18" s="259"/>
    </row>
    <row r="19" spans="2:2" ht="14.25" customHeight="1" x14ac:dyDescent="0.25">
      <c r="B19" s="259"/>
    </row>
    <row r="20" spans="2:2" ht="14.25" customHeight="1" x14ac:dyDescent="0.25">
      <c r="B20" s="259"/>
    </row>
    <row r="21" spans="2:2" ht="14.25" customHeight="1" x14ac:dyDescent="0.25">
      <c r="B21" s="259"/>
    </row>
    <row r="22" spans="2:2" ht="14.25" customHeight="1" x14ac:dyDescent="0.25">
      <c r="B22" s="259"/>
    </row>
    <row r="23" spans="2:2" ht="14.25" customHeight="1" x14ac:dyDescent="0.25">
      <c r="B23" s="259"/>
    </row>
    <row r="24" spans="2:2" ht="14.25" customHeight="1" x14ac:dyDescent="0.25">
      <c r="B24" s="259"/>
    </row>
    <row r="25" spans="2:2" ht="14.25" customHeight="1" x14ac:dyDescent="0.25">
      <c r="B25" s="259"/>
    </row>
    <row r="26" spans="2:2" ht="14.25" customHeight="1" x14ac:dyDescent="0.25">
      <c r="B26" s="259"/>
    </row>
    <row r="27" spans="2:2" ht="14.25" customHeight="1" x14ac:dyDescent="0.25">
      <c r="B27" s="259"/>
    </row>
    <row r="28" spans="2:2" ht="14.25" customHeight="1" x14ac:dyDescent="0.25">
      <c r="B28" s="259"/>
    </row>
    <row r="29" spans="2:2" ht="14.25" customHeight="1" x14ac:dyDescent="0.25">
      <c r="B29" s="259"/>
    </row>
    <row r="30" spans="2:2" ht="14.25" customHeight="1" x14ac:dyDescent="0.25">
      <c r="B30" s="259"/>
    </row>
    <row r="31" spans="2:2" ht="14.25" customHeight="1" x14ac:dyDescent="0.25">
      <c r="B31" s="259"/>
    </row>
    <row r="32" spans="2:2" ht="14.25" customHeight="1" x14ac:dyDescent="0.25">
      <c r="B32" s="259"/>
    </row>
    <row r="33" spans="2:2" ht="14.25" customHeight="1" x14ac:dyDescent="0.25">
      <c r="B33" s="259"/>
    </row>
    <row r="34" spans="2:2" ht="14.25" customHeight="1" x14ac:dyDescent="0.25">
      <c r="B34" s="259"/>
    </row>
    <row r="35" spans="2:2" ht="14.25" customHeight="1" x14ac:dyDescent="0.25">
      <c r="B35" s="259"/>
    </row>
    <row r="36" spans="2:2" ht="14.25" customHeight="1" x14ac:dyDescent="0.25">
      <c r="B36" s="259"/>
    </row>
    <row r="37" spans="2:2" ht="14.25" customHeight="1" x14ac:dyDescent="0.25">
      <c r="B37" s="259"/>
    </row>
    <row r="38" spans="2:2" ht="14.25" customHeight="1" x14ac:dyDescent="0.25">
      <c r="B38" s="259"/>
    </row>
    <row r="39" spans="2:2" ht="14.25" customHeight="1" x14ac:dyDescent="0.25">
      <c r="B39" s="259"/>
    </row>
    <row r="40" spans="2:2" ht="14.25" customHeight="1" x14ac:dyDescent="0.25">
      <c r="B40" s="259"/>
    </row>
    <row r="41" spans="2:2" ht="14.25" customHeight="1" x14ac:dyDescent="0.25">
      <c r="B41" s="259"/>
    </row>
    <row r="42" spans="2:2" ht="14.25" customHeight="1" x14ac:dyDescent="0.25">
      <c r="B42" s="259"/>
    </row>
    <row r="43" spans="2:2" ht="14.25" customHeight="1" x14ac:dyDescent="0.25">
      <c r="B43" s="259"/>
    </row>
    <row r="44" spans="2:2" ht="14.25" customHeight="1" x14ac:dyDescent="0.25">
      <c r="B44" s="259"/>
    </row>
    <row r="45" spans="2:2" ht="14.25" customHeight="1" x14ac:dyDescent="0.25">
      <c r="B45" s="259"/>
    </row>
    <row r="46" spans="2:2" ht="14.25" customHeight="1" x14ac:dyDescent="0.25">
      <c r="B46" s="259"/>
    </row>
    <row r="47" spans="2:2" ht="14.25" customHeight="1" x14ac:dyDescent="0.25">
      <c r="B47" s="259"/>
    </row>
    <row r="48" spans="2:2" ht="14.25" customHeight="1" x14ac:dyDescent="0.25">
      <c r="B48" s="259"/>
    </row>
    <row r="49" spans="2:2" ht="14.25" customHeight="1" x14ac:dyDescent="0.25">
      <c r="B49" s="259"/>
    </row>
    <row r="50" spans="2:2" ht="14.25" customHeight="1" x14ac:dyDescent="0.25">
      <c r="B50" s="259"/>
    </row>
    <row r="51" spans="2:2" ht="14.25" customHeight="1" x14ac:dyDescent="0.25">
      <c r="B51" s="259"/>
    </row>
    <row r="52" spans="2:2" ht="14.25" customHeight="1" x14ac:dyDescent="0.25">
      <c r="B52" s="259"/>
    </row>
    <row r="53" spans="2:2" ht="14.25" customHeight="1" x14ac:dyDescent="0.25">
      <c r="B53" s="259"/>
    </row>
    <row r="54" spans="2:2" ht="14.25" customHeight="1" x14ac:dyDescent="0.25">
      <c r="B54" s="259"/>
    </row>
    <row r="55" spans="2:2" ht="14.25" customHeight="1" x14ac:dyDescent="0.25">
      <c r="B55" s="259"/>
    </row>
    <row r="56" spans="2:2" ht="14.25" customHeight="1" x14ac:dyDescent="0.25">
      <c r="B56" s="259"/>
    </row>
    <row r="57" spans="2:2" ht="14.25" customHeight="1" x14ac:dyDescent="0.25">
      <c r="B57" s="259"/>
    </row>
    <row r="58" spans="2:2" ht="14.25" customHeight="1" x14ac:dyDescent="0.25">
      <c r="B58" s="259"/>
    </row>
    <row r="59" spans="2:2" ht="14.25" customHeight="1" x14ac:dyDescent="0.25">
      <c r="B59" s="259"/>
    </row>
    <row r="60" spans="2:2" ht="14.25" customHeight="1" x14ac:dyDescent="0.25">
      <c r="B60" s="259"/>
    </row>
    <row r="61" spans="2:2" ht="14.25" customHeight="1" x14ac:dyDescent="0.25">
      <c r="B61" s="259"/>
    </row>
    <row r="62" spans="2:2" ht="14.25" customHeight="1" x14ac:dyDescent="0.25">
      <c r="B62" s="259"/>
    </row>
    <row r="63" spans="2:2" ht="14.25" customHeight="1" x14ac:dyDescent="0.25">
      <c r="B63" s="259"/>
    </row>
    <row r="64" spans="2:2" ht="14.25" customHeight="1" x14ac:dyDescent="0.25">
      <c r="B64" s="259"/>
    </row>
    <row r="65" spans="2:2" ht="14.25" customHeight="1" x14ac:dyDescent="0.25">
      <c r="B65" s="259"/>
    </row>
    <row r="66" spans="2:2" ht="14.25" customHeight="1" x14ac:dyDescent="0.25">
      <c r="B66" s="259"/>
    </row>
    <row r="67" spans="2:2" ht="14.25" customHeight="1" x14ac:dyDescent="0.25">
      <c r="B67" s="259"/>
    </row>
    <row r="68" spans="2:2" ht="14.25" customHeight="1" x14ac:dyDescent="0.25">
      <c r="B68" s="259"/>
    </row>
    <row r="69" spans="2:2" ht="14.25" customHeight="1" x14ac:dyDescent="0.25">
      <c r="B69" s="259"/>
    </row>
    <row r="70" spans="2:2" ht="14.25" customHeight="1" x14ac:dyDescent="0.25">
      <c r="B70" s="259"/>
    </row>
    <row r="71" spans="2:2" ht="14.25" customHeight="1" x14ac:dyDescent="0.25">
      <c r="B71" s="259"/>
    </row>
    <row r="72" spans="2:2" ht="14.25" customHeight="1" x14ac:dyDescent="0.25">
      <c r="B72" s="259"/>
    </row>
    <row r="73" spans="2:2" ht="14.25" customHeight="1" x14ac:dyDescent="0.25">
      <c r="B73" s="259"/>
    </row>
    <row r="74" spans="2:2" ht="14.25" customHeight="1" x14ac:dyDescent="0.25">
      <c r="B74" s="259"/>
    </row>
    <row r="75" spans="2:2" ht="14.25" customHeight="1" x14ac:dyDescent="0.25">
      <c r="B75" s="259"/>
    </row>
    <row r="76" spans="2:2" ht="14.25" customHeight="1" x14ac:dyDescent="0.25">
      <c r="B76" s="259"/>
    </row>
    <row r="77" spans="2:2" ht="14.25" customHeight="1" x14ac:dyDescent="0.25">
      <c r="B77" s="259"/>
    </row>
    <row r="78" spans="2:2" ht="14.25" customHeight="1" x14ac:dyDescent="0.25">
      <c r="B78" s="259"/>
    </row>
    <row r="79" spans="2:2" ht="14.25" customHeight="1" x14ac:dyDescent="0.25">
      <c r="B79" s="259"/>
    </row>
    <row r="80" spans="2:2" ht="14.25" customHeight="1" x14ac:dyDescent="0.25">
      <c r="B80" s="259"/>
    </row>
    <row r="81" spans="2:2" ht="14.25" customHeight="1" x14ac:dyDescent="0.25">
      <c r="B81" s="259"/>
    </row>
    <row r="82" spans="2:2" ht="14.25" customHeight="1" x14ac:dyDescent="0.25">
      <c r="B82" s="259"/>
    </row>
    <row r="83" spans="2:2" ht="14.25" customHeight="1" x14ac:dyDescent="0.25">
      <c r="B83" s="259"/>
    </row>
    <row r="84" spans="2:2" ht="14.25" customHeight="1" x14ac:dyDescent="0.25">
      <c r="B84" s="259"/>
    </row>
    <row r="85" spans="2:2" ht="14.25" customHeight="1" x14ac:dyDescent="0.25">
      <c r="B85" s="259"/>
    </row>
    <row r="86" spans="2:2" ht="14.25" customHeight="1" x14ac:dyDescent="0.25">
      <c r="B86" s="259"/>
    </row>
    <row r="87" spans="2:2" ht="14.25" customHeight="1" x14ac:dyDescent="0.25">
      <c r="B87" s="259"/>
    </row>
    <row r="88" spans="2:2" ht="14.25" customHeight="1" x14ac:dyDescent="0.25">
      <c r="B88" s="259"/>
    </row>
    <row r="89" spans="2:2" ht="14.25" customHeight="1" x14ac:dyDescent="0.25">
      <c r="B89" s="259"/>
    </row>
    <row r="90" spans="2:2" ht="14.25" customHeight="1" x14ac:dyDescent="0.25">
      <c r="B90" s="259"/>
    </row>
    <row r="91" spans="2:2" ht="14.25" customHeight="1" x14ac:dyDescent="0.25">
      <c r="B91" s="259"/>
    </row>
    <row r="92" spans="2:2" ht="14.25" customHeight="1" x14ac:dyDescent="0.25">
      <c r="B92" s="259"/>
    </row>
    <row r="93" spans="2:2" ht="14.25" customHeight="1" x14ac:dyDescent="0.25">
      <c r="B93" s="259"/>
    </row>
    <row r="94" spans="2:2" ht="14.25" customHeight="1" x14ac:dyDescent="0.25">
      <c r="B94" s="259"/>
    </row>
    <row r="95" spans="2:2" ht="14.25" customHeight="1" x14ac:dyDescent="0.25">
      <c r="B95" s="259"/>
    </row>
    <row r="96" spans="2:2" ht="14.25" customHeight="1" x14ac:dyDescent="0.25">
      <c r="B96" s="259"/>
    </row>
    <row r="97" spans="2:2" ht="14.25" customHeight="1" x14ac:dyDescent="0.25">
      <c r="B97" s="259"/>
    </row>
  </sheetData>
  <mergeCells count="2">
    <mergeCell ref="A1:G1"/>
    <mergeCell ref="A10:F10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01"/>
  <sheetViews>
    <sheetView topLeftCell="C1" workbookViewId="0">
      <selection activeCell="H2" sqref="H1:K1048576"/>
    </sheetView>
  </sheetViews>
  <sheetFormatPr baseColWidth="10" defaultColWidth="14.42578125" defaultRowHeight="15" customHeight="1" x14ac:dyDescent="0.25"/>
  <cols>
    <col min="1" max="1" width="20.42578125" customWidth="1"/>
    <col min="2" max="2" width="30.7109375" customWidth="1"/>
    <col min="3" max="3" width="14.85546875" customWidth="1"/>
    <col min="4" max="4" width="18.7109375" customWidth="1"/>
    <col min="5" max="6" width="19.42578125" customWidth="1"/>
    <col min="7" max="7" width="20" customWidth="1"/>
  </cols>
  <sheetData>
    <row r="1" spans="1:7" ht="36" customHeight="1" x14ac:dyDescent="0.25">
      <c r="A1" s="422" t="str">
        <f>'Cadena de Valor'!D13</f>
        <v>Asistencia técnica y acompañamiento profesional para EE en educación inclusiva.</v>
      </c>
      <c r="B1" s="423"/>
      <c r="C1" s="423"/>
      <c r="D1" s="423"/>
      <c r="E1" s="423"/>
      <c r="F1" s="423"/>
      <c r="G1" s="424"/>
    </row>
    <row r="2" spans="1:7" ht="14.25" customHeight="1" x14ac:dyDescent="0.25">
      <c r="A2" s="123" t="s">
        <v>49</v>
      </c>
      <c r="B2" s="124" t="s">
        <v>102</v>
      </c>
      <c r="C2" s="125" t="s">
        <v>3</v>
      </c>
      <c r="D2" s="125" t="s">
        <v>4</v>
      </c>
      <c r="E2" s="125" t="s">
        <v>53</v>
      </c>
      <c r="F2" s="126" t="s">
        <v>103</v>
      </c>
      <c r="G2" s="287" t="s">
        <v>104</v>
      </c>
    </row>
    <row r="3" spans="1:7" ht="25.5" x14ac:dyDescent="0.25">
      <c r="A3" s="289" t="s">
        <v>129</v>
      </c>
      <c r="B3" s="290" t="s">
        <v>130</v>
      </c>
      <c r="C3" s="291" t="s">
        <v>131</v>
      </c>
      <c r="D3" s="289">
        <v>101</v>
      </c>
      <c r="E3" s="289">
        <v>1</v>
      </c>
      <c r="F3" s="292">
        <v>120000</v>
      </c>
      <c r="G3" s="293">
        <f>F3*E3*D3</f>
        <v>12120000</v>
      </c>
    </row>
    <row r="4" spans="1:7" ht="67.5" x14ac:dyDescent="0.25">
      <c r="A4" s="289" t="s">
        <v>132</v>
      </c>
      <c r="B4" s="127" t="s">
        <v>408</v>
      </c>
      <c r="C4" s="289" t="s">
        <v>131</v>
      </c>
      <c r="D4" s="289">
        <v>101</v>
      </c>
      <c r="E4" s="289">
        <v>1</v>
      </c>
      <c r="F4" s="292">
        <v>120000</v>
      </c>
      <c r="G4" s="293">
        <f>D4*F4</f>
        <v>12120000</v>
      </c>
    </row>
    <row r="5" spans="1:7" x14ac:dyDescent="0.25">
      <c r="A5" s="289" t="s">
        <v>133</v>
      </c>
      <c r="B5" s="291" t="s">
        <v>134</v>
      </c>
      <c r="C5" s="291" t="s">
        <v>131</v>
      </c>
      <c r="D5" s="289">
        <v>101</v>
      </c>
      <c r="E5" s="289">
        <v>1</v>
      </c>
      <c r="F5" s="292">
        <v>120000</v>
      </c>
      <c r="G5" s="293">
        <f>D5*F5</f>
        <v>12120000</v>
      </c>
    </row>
    <row r="6" spans="1:7" ht="38.25" x14ac:dyDescent="0.25">
      <c r="A6" s="289" t="s">
        <v>135</v>
      </c>
      <c r="B6" s="291" t="s">
        <v>128</v>
      </c>
      <c r="C6" s="291" t="s">
        <v>3</v>
      </c>
      <c r="D6" s="289">
        <v>101</v>
      </c>
      <c r="E6" s="289">
        <v>1</v>
      </c>
      <c r="F6" s="292">
        <v>125000</v>
      </c>
      <c r="G6" s="293">
        <f>D6*F6</f>
        <v>12625000</v>
      </c>
    </row>
    <row r="7" spans="1:7" ht="14.25" customHeight="1" x14ac:dyDescent="0.25">
      <c r="A7" s="425" t="s">
        <v>48</v>
      </c>
      <c r="B7" s="426"/>
      <c r="C7" s="426"/>
      <c r="D7" s="426"/>
      <c r="E7" s="426"/>
      <c r="F7" s="427"/>
      <c r="G7" s="294">
        <f>SUM(G3:G6)</f>
        <v>48985000</v>
      </c>
    </row>
    <row r="8" spans="1:7" ht="14.25" customHeight="1" x14ac:dyDescent="0.25">
      <c r="A8" s="295"/>
      <c r="B8" s="295"/>
      <c r="C8" s="295"/>
      <c r="D8" s="295"/>
      <c r="E8" s="295"/>
      <c r="F8" s="295"/>
      <c r="G8" s="295"/>
    </row>
    <row r="9" spans="1:7" ht="14.25" customHeight="1" x14ac:dyDescent="0.25"/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</sheetData>
  <mergeCells count="2">
    <mergeCell ref="A1:G1"/>
    <mergeCell ref="A7:F7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:G104"/>
  <sheetViews>
    <sheetView zoomScale="90" zoomScaleNormal="90" workbookViewId="0">
      <selection activeCell="D9" sqref="D9"/>
    </sheetView>
  </sheetViews>
  <sheetFormatPr baseColWidth="10" defaultColWidth="14.42578125" defaultRowHeight="15" customHeight="1" x14ac:dyDescent="0.3"/>
  <cols>
    <col min="1" max="1" width="10.7109375" style="113" customWidth="1"/>
    <col min="2" max="2" width="26" customWidth="1"/>
    <col min="3" max="5" width="10.7109375" customWidth="1"/>
    <col min="6" max="6" width="14" customWidth="1"/>
    <col min="7" max="7" width="19.7109375" customWidth="1"/>
  </cols>
  <sheetData>
    <row r="1" spans="1:7" ht="21.75" customHeight="1" x14ac:dyDescent="0.25">
      <c r="A1" s="428" t="s">
        <v>136</v>
      </c>
      <c r="B1" s="429"/>
      <c r="C1" s="429"/>
      <c r="D1" s="429"/>
      <c r="E1" s="429"/>
      <c r="F1" s="429"/>
      <c r="G1" s="429"/>
    </row>
    <row r="2" spans="1:7" ht="59.25" customHeight="1" x14ac:dyDescent="0.25">
      <c r="A2" s="155" t="s">
        <v>373</v>
      </c>
      <c r="B2" s="129" t="s">
        <v>102</v>
      </c>
      <c r="C2" s="130" t="s">
        <v>3</v>
      </c>
      <c r="D2" s="130" t="s">
        <v>4</v>
      </c>
      <c r="E2" s="130" t="s">
        <v>53</v>
      </c>
      <c r="F2" s="131" t="s">
        <v>103</v>
      </c>
      <c r="G2" s="132" t="s">
        <v>149</v>
      </c>
    </row>
    <row r="3" spans="1:7" ht="76.5" x14ac:dyDescent="0.25">
      <c r="A3" s="128" t="s">
        <v>137</v>
      </c>
      <c r="B3" s="78" t="s">
        <v>350</v>
      </c>
      <c r="C3" s="43" t="s">
        <v>15</v>
      </c>
      <c r="D3" s="43">
        <v>2</v>
      </c>
      <c r="E3" s="77">
        <v>8</v>
      </c>
      <c r="F3" s="100">
        <v>3200000</v>
      </c>
      <c r="G3" s="101">
        <f>F3*D3*E3</f>
        <v>51200000</v>
      </c>
    </row>
    <row r="4" spans="1:7" ht="76.5" x14ac:dyDescent="0.25">
      <c r="A4" s="128" t="s">
        <v>138</v>
      </c>
      <c r="B4" s="78" t="s">
        <v>368</v>
      </c>
      <c r="C4" s="43" t="s">
        <v>15</v>
      </c>
      <c r="D4" s="43">
        <v>3</v>
      </c>
      <c r="E4" s="77">
        <v>8</v>
      </c>
      <c r="F4" s="100">
        <v>3200000</v>
      </c>
      <c r="G4" s="101">
        <f>F4*D4*E4</f>
        <v>76800000</v>
      </c>
    </row>
    <row r="5" spans="1:7" ht="102" x14ac:dyDescent="0.25">
      <c r="A5" s="128" t="s">
        <v>139</v>
      </c>
      <c r="B5" s="76" t="s">
        <v>140</v>
      </c>
      <c r="C5" s="45" t="s">
        <v>15</v>
      </c>
      <c r="D5" s="45">
        <v>1</v>
      </c>
      <c r="E5" s="77">
        <v>8</v>
      </c>
      <c r="F5" s="100">
        <v>3200000</v>
      </c>
      <c r="G5" s="101">
        <f>F5*D5*E5</f>
        <v>25600000</v>
      </c>
    </row>
    <row r="6" spans="1:7" ht="92.25" customHeight="1" x14ac:dyDescent="0.25">
      <c r="A6" s="128" t="s">
        <v>141</v>
      </c>
      <c r="B6" s="44" t="s">
        <v>142</v>
      </c>
      <c r="C6" s="45" t="s">
        <v>143</v>
      </c>
      <c r="D6" s="43">
        <v>101</v>
      </c>
      <c r="E6" s="77">
        <v>1</v>
      </c>
      <c r="F6" s="100">
        <v>250000</v>
      </c>
      <c r="G6" s="101">
        <f>PRODUCT(D6:F6)</f>
        <v>25250000</v>
      </c>
    </row>
    <row r="7" spans="1:7" ht="66.75" customHeight="1" x14ac:dyDescent="0.25">
      <c r="A7" s="128" t="s">
        <v>144</v>
      </c>
      <c r="B7" s="44" t="s">
        <v>145</v>
      </c>
      <c r="C7" s="45" t="s">
        <v>143</v>
      </c>
      <c r="D7" s="43">
        <v>101</v>
      </c>
      <c r="E7" s="77">
        <v>1</v>
      </c>
      <c r="F7" s="100">
        <v>250000</v>
      </c>
      <c r="G7" s="101">
        <f>PRODUCT(D7:F7)</f>
        <v>25250000</v>
      </c>
    </row>
    <row r="8" spans="1:7" ht="69.75" customHeight="1" x14ac:dyDescent="0.25">
      <c r="A8" s="128" t="s">
        <v>146</v>
      </c>
      <c r="B8" s="44" t="s">
        <v>147</v>
      </c>
      <c r="C8" s="45" t="s">
        <v>143</v>
      </c>
      <c r="D8" s="43">
        <v>101</v>
      </c>
      <c r="E8" s="77">
        <v>1</v>
      </c>
      <c r="F8" s="100">
        <v>250000</v>
      </c>
      <c r="G8" s="101">
        <f>PRODUCT(D8:F8)</f>
        <v>25250000</v>
      </c>
    </row>
    <row r="9" spans="1:7" s="94" customFormat="1" ht="60" customHeight="1" x14ac:dyDescent="0.25">
      <c r="A9" s="221" t="s">
        <v>148</v>
      </c>
      <c r="B9" s="222" t="s">
        <v>109</v>
      </c>
      <c r="C9" s="223" t="s">
        <v>110</v>
      </c>
      <c r="D9" s="223">
        <v>35</v>
      </c>
      <c r="E9" s="223">
        <v>8</v>
      </c>
      <c r="F9" s="100">
        <v>125000</v>
      </c>
      <c r="G9" s="224">
        <f>F9*D9*E9</f>
        <v>35000000</v>
      </c>
    </row>
    <row r="10" spans="1:7" s="135" customFormat="1" ht="14.25" customHeight="1" x14ac:dyDescent="0.2">
      <c r="A10" s="430" t="s">
        <v>48</v>
      </c>
      <c r="B10" s="430"/>
      <c r="C10" s="430"/>
      <c r="D10" s="430"/>
      <c r="E10" s="430"/>
      <c r="F10" s="431"/>
      <c r="G10" s="134">
        <f>SUM(G3:G9)</f>
        <v>264350000</v>
      </c>
    </row>
    <row r="11" spans="1:7" ht="14.25" customHeight="1" x14ac:dyDescent="0.3">
      <c r="B11" s="133"/>
    </row>
    <row r="12" spans="1:7" ht="14.25" customHeight="1" x14ac:dyDescent="0.3"/>
    <row r="13" spans="1:7" ht="14.25" customHeight="1" x14ac:dyDescent="0.3"/>
    <row r="14" spans="1:7" ht="14.25" customHeight="1" x14ac:dyDescent="0.3"/>
    <row r="15" spans="1:7" ht="14.25" customHeight="1" x14ac:dyDescent="0.3"/>
    <row r="16" spans="1:7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</sheetData>
  <mergeCells count="2">
    <mergeCell ref="A1:G1"/>
    <mergeCell ref="A10:F10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20"/>
  <sheetViews>
    <sheetView zoomScale="60" zoomScaleNormal="60" workbookViewId="0">
      <selection activeCell="J3" sqref="J1:M1048576"/>
    </sheetView>
  </sheetViews>
  <sheetFormatPr baseColWidth="10" defaultColWidth="14.42578125" defaultRowHeight="15" customHeight="1" x14ac:dyDescent="0.25"/>
  <cols>
    <col min="1" max="1" width="14.42578125" customWidth="1"/>
    <col min="2" max="2" width="20.7109375" customWidth="1"/>
    <col min="3" max="3" width="16.85546875" customWidth="1"/>
    <col min="4" max="5" width="15.5703125" customWidth="1"/>
    <col min="6" max="6" width="16" customWidth="1"/>
    <col min="7" max="7" width="22.28515625" customWidth="1"/>
    <col min="8" max="8" width="18.5703125" customWidth="1"/>
    <col min="9" max="9" width="20.5703125" customWidth="1"/>
  </cols>
  <sheetData>
    <row r="1" spans="1:9" ht="14.25" customHeight="1" x14ac:dyDescent="0.25">
      <c r="A1" s="436" t="str">
        <f>'Cadena de Valor'!D15</f>
        <v xml:space="preserve">Diseño de material didáctico adaptado para discapacidad sensorial, Intelectual, autismo y trastornos del aprendizaje. </v>
      </c>
      <c r="B1" s="436"/>
      <c r="C1" s="436"/>
      <c r="D1" s="436"/>
      <c r="E1" s="436"/>
      <c r="F1" s="436"/>
      <c r="G1" s="436"/>
      <c r="H1" s="436"/>
      <c r="I1" s="437"/>
    </row>
    <row r="2" spans="1:9" ht="14.25" customHeight="1" x14ac:dyDescent="0.25">
      <c r="A2" s="436"/>
      <c r="B2" s="436"/>
      <c r="C2" s="436"/>
      <c r="D2" s="436"/>
      <c r="E2" s="436"/>
      <c r="F2" s="436"/>
      <c r="G2" s="436"/>
      <c r="H2" s="436"/>
      <c r="I2" s="437"/>
    </row>
    <row r="3" spans="1:9" ht="38.25" customHeight="1" x14ac:dyDescent="0.25">
      <c r="A3" s="200">
        <v>2.4</v>
      </c>
      <c r="B3" s="201" t="s">
        <v>150</v>
      </c>
      <c r="C3" s="202" t="s">
        <v>151</v>
      </c>
      <c r="D3" s="202" t="s">
        <v>152</v>
      </c>
      <c r="E3" s="202" t="s">
        <v>4</v>
      </c>
      <c r="F3" s="202" t="s">
        <v>153</v>
      </c>
      <c r="G3" s="202" t="s">
        <v>154</v>
      </c>
      <c r="H3" s="203" t="s">
        <v>103</v>
      </c>
      <c r="I3" s="296" t="s">
        <v>149</v>
      </c>
    </row>
    <row r="4" spans="1:9" ht="76.5" customHeight="1" x14ac:dyDescent="0.25">
      <c r="A4" s="445" t="s">
        <v>155</v>
      </c>
      <c r="B4" s="447" t="s">
        <v>156</v>
      </c>
      <c r="C4" s="441" t="s">
        <v>157</v>
      </c>
      <c r="D4" s="1" t="s">
        <v>158</v>
      </c>
      <c r="E4" s="1">
        <v>60</v>
      </c>
      <c r="F4" s="441" t="s">
        <v>159</v>
      </c>
      <c r="G4" s="1" t="s">
        <v>160</v>
      </c>
      <c r="H4" s="79">
        <v>700000</v>
      </c>
      <c r="I4" s="297">
        <f>H4*E4</f>
        <v>42000000</v>
      </c>
    </row>
    <row r="5" spans="1:9" ht="14.25" customHeight="1" x14ac:dyDescent="0.25">
      <c r="A5" s="446"/>
      <c r="B5" s="448"/>
      <c r="C5" s="446"/>
      <c r="D5" s="441" t="s">
        <v>161</v>
      </c>
      <c r="E5" s="441">
        <v>60</v>
      </c>
      <c r="F5" s="446"/>
      <c r="G5" s="441" t="s">
        <v>162</v>
      </c>
      <c r="H5" s="443">
        <v>700000</v>
      </c>
      <c r="I5" s="452">
        <f>H5*E5</f>
        <v>42000000</v>
      </c>
    </row>
    <row r="6" spans="1:9" ht="66.75" customHeight="1" x14ac:dyDescent="0.25">
      <c r="A6" s="442"/>
      <c r="B6" s="449"/>
      <c r="C6" s="442"/>
      <c r="D6" s="442"/>
      <c r="E6" s="442"/>
      <c r="F6" s="442"/>
      <c r="G6" s="442"/>
      <c r="H6" s="444"/>
      <c r="I6" s="453"/>
    </row>
    <row r="7" spans="1:9" ht="204" customHeight="1" x14ac:dyDescent="0.25">
      <c r="A7" s="4" t="s">
        <v>163</v>
      </c>
      <c r="B7" s="46" t="s">
        <v>164</v>
      </c>
      <c r="C7" s="35" t="s">
        <v>165</v>
      </c>
      <c r="D7" s="2" t="s">
        <v>166</v>
      </c>
      <c r="E7" s="35">
        <v>80</v>
      </c>
      <c r="F7" s="1" t="s">
        <v>167</v>
      </c>
      <c r="G7" s="1" t="s">
        <v>168</v>
      </c>
      <c r="H7" s="79">
        <v>700000</v>
      </c>
      <c r="I7" s="297">
        <f>H7*E7</f>
        <v>56000000</v>
      </c>
    </row>
    <row r="8" spans="1:9" ht="91.5" customHeight="1" x14ac:dyDescent="0.25">
      <c r="A8" s="445" t="s">
        <v>169</v>
      </c>
      <c r="B8" s="441" t="s">
        <v>170</v>
      </c>
      <c r="C8" s="441" t="s">
        <v>171</v>
      </c>
      <c r="D8" s="1" t="s">
        <v>172</v>
      </c>
      <c r="E8" s="445">
        <v>60</v>
      </c>
      <c r="F8" s="441" t="s">
        <v>167</v>
      </c>
      <c r="G8" s="1" t="s">
        <v>173</v>
      </c>
      <c r="H8" s="79">
        <v>700000</v>
      </c>
      <c r="I8" s="297">
        <f>H8*E8</f>
        <v>42000000</v>
      </c>
    </row>
    <row r="9" spans="1:9" ht="48" x14ac:dyDescent="0.25">
      <c r="A9" s="450"/>
      <c r="B9" s="455"/>
      <c r="C9" s="455"/>
      <c r="D9" s="1" t="s">
        <v>172</v>
      </c>
      <c r="E9" s="442"/>
      <c r="F9" s="442"/>
      <c r="G9" s="1" t="s">
        <v>174</v>
      </c>
      <c r="H9" s="79">
        <v>700000</v>
      </c>
      <c r="I9" s="297">
        <f>H9*E8</f>
        <v>42000000</v>
      </c>
    </row>
    <row r="10" spans="1:9" ht="129" customHeight="1" x14ac:dyDescent="0.25">
      <c r="A10" s="450"/>
      <c r="B10" s="455"/>
      <c r="C10" s="455"/>
      <c r="D10" s="441" t="s">
        <v>175</v>
      </c>
      <c r="E10" s="3">
        <v>60</v>
      </c>
      <c r="F10" s="441" t="s">
        <v>176</v>
      </c>
      <c r="G10" s="1" t="str">
        <f>B17</f>
        <v>Taller de elaboración de material adaptado en alto relieve para estudiantes con discapacidad visual</v>
      </c>
      <c r="H10" s="80">
        <v>720000</v>
      </c>
      <c r="I10" s="298">
        <f>E10*H10</f>
        <v>43200000</v>
      </c>
    </row>
    <row r="11" spans="1:9" ht="129" customHeight="1" x14ac:dyDescent="0.25">
      <c r="A11" s="450"/>
      <c r="B11" s="455"/>
      <c r="C11" s="455"/>
      <c r="D11" s="455"/>
      <c r="E11" s="82">
        <v>1</v>
      </c>
      <c r="F11" s="454"/>
      <c r="G11" s="83" t="s">
        <v>351</v>
      </c>
      <c r="H11" s="80">
        <v>2000000</v>
      </c>
      <c r="I11" s="298">
        <v>2000000</v>
      </c>
    </row>
    <row r="12" spans="1:9" ht="173.25" customHeight="1" x14ac:dyDescent="0.25">
      <c r="A12" s="451"/>
      <c r="B12" s="454"/>
      <c r="C12" s="454"/>
      <c r="D12" s="454"/>
      <c r="E12" s="85">
        <v>8</v>
      </c>
      <c r="F12" s="82"/>
      <c r="G12" s="83" t="s">
        <v>352</v>
      </c>
      <c r="H12" s="322">
        <v>3500000</v>
      </c>
      <c r="I12" s="323">
        <f>H12*E12</f>
        <v>28000000</v>
      </c>
    </row>
    <row r="13" spans="1:9" ht="63" x14ac:dyDescent="0.25">
      <c r="A13" s="4" t="s">
        <v>177</v>
      </c>
      <c r="B13" s="46" t="s">
        <v>178</v>
      </c>
      <c r="C13" s="1" t="s">
        <v>171</v>
      </c>
      <c r="D13" s="1" t="s">
        <v>179</v>
      </c>
      <c r="E13" s="1">
        <v>15</v>
      </c>
      <c r="F13" s="1" t="s">
        <v>180</v>
      </c>
      <c r="G13" s="1" t="s">
        <v>181</v>
      </c>
      <c r="H13" s="79">
        <v>700000</v>
      </c>
      <c r="I13" s="297">
        <f>H13*E13</f>
        <v>10500000</v>
      </c>
    </row>
    <row r="14" spans="1:9" ht="94.5" x14ac:dyDescent="0.25">
      <c r="A14" s="227" t="s">
        <v>182</v>
      </c>
      <c r="B14" s="300" t="s">
        <v>379</v>
      </c>
      <c r="C14" s="225" t="s">
        <v>183</v>
      </c>
      <c r="D14" s="225" t="s">
        <v>184</v>
      </c>
      <c r="E14" s="225">
        <v>80</v>
      </c>
      <c r="F14" s="225" t="s">
        <v>167</v>
      </c>
      <c r="G14" s="225" t="s">
        <v>185</v>
      </c>
      <c r="H14" s="226">
        <v>700000</v>
      </c>
      <c r="I14" s="301">
        <f>H14*E14</f>
        <v>56000000</v>
      </c>
    </row>
    <row r="15" spans="1:9" ht="29.25" customHeight="1" x14ac:dyDescent="0.25">
      <c r="A15" s="435" t="s">
        <v>48</v>
      </c>
      <c r="B15" s="435"/>
      <c r="C15" s="435"/>
      <c r="D15" s="435"/>
      <c r="E15" s="435"/>
      <c r="F15" s="435"/>
      <c r="G15" s="435"/>
      <c r="H15" s="435"/>
      <c r="I15" s="299">
        <f>SUM(I4:I14)</f>
        <v>363700000</v>
      </c>
    </row>
    <row r="16" spans="1:9" ht="14.25" customHeight="1" x14ac:dyDescent="0.25">
      <c r="A16" s="5"/>
    </row>
    <row r="17" spans="1:9" ht="14.25" customHeight="1" x14ac:dyDescent="0.25">
      <c r="A17" s="5"/>
      <c r="B17" s="438" t="s">
        <v>186</v>
      </c>
      <c r="C17" s="439"/>
      <c r="D17" s="439"/>
      <c r="E17" s="439"/>
      <c r="F17" s="439"/>
      <c r="G17" s="439"/>
      <c r="H17" s="440"/>
      <c r="I17" s="433" t="s">
        <v>70</v>
      </c>
    </row>
    <row r="18" spans="1:9" ht="14.25" customHeight="1" x14ac:dyDescent="0.25">
      <c r="A18" s="5"/>
      <c r="B18" s="10" t="s">
        <v>49</v>
      </c>
      <c r="C18" s="402" t="s">
        <v>71</v>
      </c>
      <c r="D18" s="402" t="s">
        <v>51</v>
      </c>
      <c r="E18" s="402" t="s">
        <v>52</v>
      </c>
      <c r="F18" s="402"/>
      <c r="G18" s="402" t="s">
        <v>54</v>
      </c>
      <c r="H18" s="402" t="s">
        <v>55</v>
      </c>
      <c r="I18" s="434"/>
    </row>
    <row r="19" spans="1:9" ht="14.25" customHeight="1" x14ac:dyDescent="0.25">
      <c r="A19" s="5"/>
      <c r="B19" s="71" t="s">
        <v>169</v>
      </c>
      <c r="C19" s="432"/>
      <c r="D19" s="432"/>
      <c r="E19" s="432"/>
      <c r="F19" s="432"/>
      <c r="G19" s="432"/>
      <c r="H19" s="432"/>
      <c r="I19" s="434"/>
    </row>
    <row r="20" spans="1:9" ht="16.5" x14ac:dyDescent="0.3">
      <c r="A20" s="5"/>
      <c r="B20" s="11" t="s">
        <v>187</v>
      </c>
      <c r="C20" s="12" t="s">
        <v>73</v>
      </c>
      <c r="D20" s="7" t="s">
        <v>74</v>
      </c>
      <c r="E20" s="13">
        <v>4</v>
      </c>
      <c r="F20" s="13"/>
      <c r="G20" s="8" t="e">
        <f>AVERAGE(#REF!,#REF!)</f>
        <v>#REF!</v>
      </c>
      <c r="H20" s="8">
        <v>720000</v>
      </c>
      <c r="I20" s="306"/>
    </row>
    <row r="21" spans="1:9" ht="14.25" customHeight="1" x14ac:dyDescent="0.3">
      <c r="A21" s="5"/>
      <c r="B21" s="14"/>
      <c r="C21" s="47"/>
      <c r="D21" s="48"/>
      <c r="E21" s="49"/>
      <c r="F21" s="49"/>
      <c r="G21" s="50"/>
      <c r="H21" s="51"/>
      <c r="I21" s="307"/>
    </row>
    <row r="22" spans="1:9" ht="14.25" customHeight="1" x14ac:dyDescent="0.3">
      <c r="A22" s="5"/>
      <c r="B22" s="52" t="s">
        <v>48</v>
      </c>
      <c r="C22" s="20"/>
      <c r="D22" s="20"/>
      <c r="E22" s="20"/>
      <c r="F22" s="20"/>
      <c r="G22" s="20"/>
      <c r="H22" s="21">
        <v>720000</v>
      </c>
      <c r="I22" s="308"/>
    </row>
    <row r="23" spans="1:9" ht="14.25" customHeight="1" x14ac:dyDescent="0.25">
      <c r="A23" s="5"/>
      <c r="B23" s="6"/>
      <c r="E23" s="6"/>
    </row>
    <row r="24" spans="1:9" ht="14.25" customHeight="1" x14ac:dyDescent="0.25">
      <c r="A24" s="5"/>
      <c r="B24" s="6"/>
      <c r="E24" s="6"/>
    </row>
    <row r="25" spans="1:9" ht="14.25" customHeight="1" x14ac:dyDescent="0.25">
      <c r="A25" s="5"/>
      <c r="B25" s="6"/>
      <c r="E25" s="6"/>
    </row>
    <row r="26" spans="1:9" ht="14.25" customHeight="1" x14ac:dyDescent="0.25">
      <c r="A26" s="5"/>
      <c r="B26" s="6"/>
      <c r="E26" s="6"/>
    </row>
    <row r="27" spans="1:9" ht="14.25" customHeight="1" x14ac:dyDescent="0.25">
      <c r="A27" s="5"/>
      <c r="B27" s="6"/>
      <c r="E27" s="6"/>
    </row>
    <row r="28" spans="1:9" ht="14.25" customHeight="1" x14ac:dyDescent="0.25">
      <c r="A28" s="5"/>
      <c r="B28" s="6"/>
      <c r="E28" s="6"/>
    </row>
    <row r="29" spans="1:9" ht="14.25" customHeight="1" x14ac:dyDescent="0.25">
      <c r="A29" s="5"/>
      <c r="B29" s="6"/>
      <c r="E29" s="6"/>
    </row>
    <row r="30" spans="1:9" ht="14.25" customHeight="1" x14ac:dyDescent="0.25">
      <c r="A30" s="5"/>
      <c r="B30" s="6"/>
      <c r="E30" s="6"/>
    </row>
    <row r="31" spans="1:9" ht="14.25" customHeight="1" x14ac:dyDescent="0.25">
      <c r="A31" s="5"/>
      <c r="B31" s="6"/>
      <c r="E31" s="6"/>
    </row>
    <row r="32" spans="1:9" ht="14.25" customHeight="1" x14ac:dyDescent="0.25">
      <c r="A32" s="5"/>
      <c r="B32" s="6"/>
      <c r="E32" s="6"/>
    </row>
    <row r="33" spans="1:5" ht="14.25" customHeight="1" x14ac:dyDescent="0.25">
      <c r="A33" s="5"/>
      <c r="B33" s="6"/>
      <c r="E33" s="6"/>
    </row>
    <row r="34" spans="1:5" ht="14.25" customHeight="1" x14ac:dyDescent="0.25">
      <c r="A34" s="5"/>
      <c r="B34" s="6"/>
      <c r="E34" s="6"/>
    </row>
    <row r="35" spans="1:5" ht="14.25" customHeight="1" x14ac:dyDescent="0.25">
      <c r="A35" s="5"/>
      <c r="B35" s="6"/>
      <c r="E35" s="6"/>
    </row>
    <row r="36" spans="1:5" ht="14.25" customHeight="1" x14ac:dyDescent="0.25">
      <c r="A36" s="5"/>
      <c r="B36" s="6"/>
      <c r="E36" s="6"/>
    </row>
    <row r="37" spans="1:5" ht="14.25" customHeight="1" x14ac:dyDescent="0.25">
      <c r="A37" s="5"/>
      <c r="B37" s="6"/>
      <c r="E37" s="6"/>
    </row>
    <row r="38" spans="1:5" ht="14.25" customHeight="1" x14ac:dyDescent="0.25">
      <c r="A38" s="5"/>
      <c r="B38" s="6"/>
      <c r="E38" s="6"/>
    </row>
    <row r="39" spans="1:5" ht="14.25" customHeight="1" x14ac:dyDescent="0.25">
      <c r="A39" s="5"/>
      <c r="B39" s="6"/>
      <c r="E39" s="6"/>
    </row>
    <row r="40" spans="1:5" ht="14.25" customHeight="1" x14ac:dyDescent="0.25">
      <c r="A40" s="5"/>
      <c r="B40" s="6"/>
      <c r="E40" s="6"/>
    </row>
    <row r="41" spans="1:5" ht="14.25" customHeight="1" x14ac:dyDescent="0.25">
      <c r="A41" s="5"/>
      <c r="B41" s="6"/>
      <c r="E41" s="6"/>
    </row>
    <row r="42" spans="1:5" ht="14.25" customHeight="1" x14ac:dyDescent="0.25">
      <c r="A42" s="5"/>
      <c r="B42" s="6"/>
      <c r="E42" s="6"/>
    </row>
    <row r="43" spans="1:5" ht="14.25" customHeight="1" x14ac:dyDescent="0.25">
      <c r="A43" s="5"/>
      <c r="B43" s="6"/>
      <c r="E43" s="6"/>
    </row>
    <row r="44" spans="1:5" ht="14.25" customHeight="1" x14ac:dyDescent="0.25">
      <c r="A44" s="5"/>
      <c r="B44" s="6"/>
      <c r="E44" s="6"/>
    </row>
    <row r="45" spans="1:5" ht="14.25" customHeight="1" x14ac:dyDescent="0.25">
      <c r="A45" s="5"/>
      <c r="B45" s="6"/>
      <c r="E45" s="6"/>
    </row>
    <row r="46" spans="1:5" ht="14.25" customHeight="1" x14ac:dyDescent="0.25">
      <c r="A46" s="5"/>
      <c r="B46" s="6"/>
      <c r="E46" s="6"/>
    </row>
    <row r="47" spans="1:5" ht="14.25" customHeight="1" x14ac:dyDescent="0.25">
      <c r="A47" s="5"/>
      <c r="B47" s="6"/>
      <c r="E47" s="6"/>
    </row>
    <row r="48" spans="1:5" ht="14.25" customHeight="1" x14ac:dyDescent="0.25">
      <c r="A48" s="5"/>
      <c r="B48" s="6"/>
      <c r="E48" s="6"/>
    </row>
    <row r="49" spans="1:5" ht="14.25" customHeight="1" x14ac:dyDescent="0.25">
      <c r="A49" s="5"/>
      <c r="B49" s="6"/>
      <c r="E49" s="6"/>
    </row>
    <row r="50" spans="1:5" ht="14.25" customHeight="1" x14ac:dyDescent="0.25">
      <c r="A50" s="5"/>
      <c r="B50" s="6"/>
      <c r="E50" s="6"/>
    </row>
    <row r="51" spans="1:5" ht="14.25" customHeight="1" x14ac:dyDescent="0.25">
      <c r="A51" s="5"/>
      <c r="B51" s="6"/>
      <c r="E51" s="6"/>
    </row>
    <row r="52" spans="1:5" ht="14.25" customHeight="1" x14ac:dyDescent="0.25">
      <c r="A52" s="5"/>
      <c r="B52" s="6"/>
      <c r="E52" s="6"/>
    </row>
    <row r="53" spans="1:5" ht="14.25" customHeight="1" x14ac:dyDescent="0.25">
      <c r="A53" s="5"/>
      <c r="B53" s="6"/>
      <c r="E53" s="6"/>
    </row>
    <row r="54" spans="1:5" ht="14.25" customHeight="1" x14ac:dyDescent="0.25">
      <c r="A54" s="5"/>
      <c r="B54" s="6"/>
      <c r="E54" s="6"/>
    </row>
    <row r="55" spans="1:5" ht="14.25" customHeight="1" x14ac:dyDescent="0.25">
      <c r="A55" s="5"/>
      <c r="B55" s="6"/>
      <c r="E55" s="6"/>
    </row>
    <row r="56" spans="1:5" ht="14.25" customHeight="1" x14ac:dyDescent="0.25">
      <c r="A56" s="5"/>
      <c r="B56" s="6"/>
      <c r="E56" s="6"/>
    </row>
    <row r="57" spans="1:5" ht="14.25" customHeight="1" x14ac:dyDescent="0.25">
      <c r="A57" s="5"/>
      <c r="B57" s="6"/>
      <c r="E57" s="6"/>
    </row>
    <row r="58" spans="1:5" ht="14.25" customHeight="1" x14ac:dyDescent="0.25">
      <c r="A58" s="5"/>
      <c r="B58" s="6"/>
      <c r="E58" s="6"/>
    </row>
    <row r="59" spans="1:5" ht="14.25" customHeight="1" x14ac:dyDescent="0.25">
      <c r="A59" s="5"/>
      <c r="B59" s="6"/>
      <c r="E59" s="6"/>
    </row>
    <row r="60" spans="1:5" ht="14.25" customHeight="1" x14ac:dyDescent="0.25">
      <c r="A60" s="5"/>
      <c r="B60" s="6"/>
      <c r="E60" s="6"/>
    </row>
    <row r="61" spans="1:5" ht="14.25" customHeight="1" x14ac:dyDescent="0.25">
      <c r="A61" s="5"/>
      <c r="B61" s="6"/>
      <c r="E61" s="6"/>
    </row>
    <row r="62" spans="1:5" ht="14.25" customHeight="1" x14ac:dyDescent="0.25">
      <c r="A62" s="5"/>
      <c r="B62" s="6"/>
      <c r="E62" s="6"/>
    </row>
    <row r="63" spans="1:5" ht="14.25" customHeight="1" x14ac:dyDescent="0.25">
      <c r="A63" s="5"/>
      <c r="B63" s="6"/>
      <c r="E63" s="6"/>
    </row>
    <row r="64" spans="1:5" ht="14.25" customHeight="1" x14ac:dyDescent="0.25">
      <c r="A64" s="5"/>
      <c r="B64" s="6"/>
      <c r="E64" s="6"/>
    </row>
    <row r="65" spans="1:5" ht="14.25" customHeight="1" x14ac:dyDescent="0.25">
      <c r="A65" s="5"/>
      <c r="B65" s="6"/>
      <c r="E65" s="6"/>
    </row>
    <row r="66" spans="1:5" ht="14.25" customHeight="1" x14ac:dyDescent="0.25">
      <c r="A66" s="5"/>
      <c r="B66" s="6"/>
      <c r="E66" s="6"/>
    </row>
    <row r="67" spans="1:5" ht="14.25" customHeight="1" x14ac:dyDescent="0.25">
      <c r="A67" s="5"/>
      <c r="B67" s="6"/>
      <c r="E67" s="6"/>
    </row>
    <row r="68" spans="1:5" ht="14.25" customHeight="1" x14ac:dyDescent="0.25">
      <c r="A68" s="5"/>
      <c r="B68" s="6"/>
      <c r="E68" s="6"/>
    </row>
    <row r="69" spans="1:5" ht="14.25" customHeight="1" x14ac:dyDescent="0.25">
      <c r="A69" s="5"/>
      <c r="B69" s="6"/>
      <c r="E69" s="6"/>
    </row>
    <row r="70" spans="1:5" ht="14.25" customHeight="1" x14ac:dyDescent="0.25">
      <c r="A70" s="5"/>
      <c r="B70" s="6"/>
      <c r="E70" s="6"/>
    </row>
    <row r="71" spans="1:5" ht="14.25" customHeight="1" x14ac:dyDescent="0.25">
      <c r="A71" s="5"/>
      <c r="B71" s="6"/>
      <c r="E71" s="6"/>
    </row>
    <row r="72" spans="1:5" ht="14.25" customHeight="1" x14ac:dyDescent="0.25">
      <c r="A72" s="5"/>
      <c r="B72" s="6"/>
      <c r="E72" s="6"/>
    </row>
    <row r="73" spans="1:5" ht="14.25" customHeight="1" x14ac:dyDescent="0.25">
      <c r="A73" s="5"/>
      <c r="B73" s="6"/>
      <c r="E73" s="6"/>
    </row>
    <row r="74" spans="1:5" ht="14.25" customHeight="1" x14ac:dyDescent="0.25">
      <c r="A74" s="5"/>
      <c r="B74" s="6"/>
      <c r="E74" s="6"/>
    </row>
    <row r="75" spans="1:5" ht="14.25" customHeight="1" x14ac:dyDescent="0.25">
      <c r="A75" s="5"/>
      <c r="B75" s="6"/>
      <c r="E75" s="6"/>
    </row>
    <row r="76" spans="1:5" ht="14.25" customHeight="1" x14ac:dyDescent="0.25">
      <c r="A76" s="5"/>
      <c r="B76" s="6"/>
      <c r="E76" s="6"/>
    </row>
    <row r="77" spans="1:5" ht="14.25" customHeight="1" x14ac:dyDescent="0.25">
      <c r="A77" s="5"/>
      <c r="B77" s="6"/>
      <c r="E77" s="6"/>
    </row>
    <row r="78" spans="1:5" ht="14.25" customHeight="1" x14ac:dyDescent="0.25">
      <c r="A78" s="5"/>
      <c r="B78" s="6"/>
      <c r="E78" s="6"/>
    </row>
    <row r="79" spans="1:5" ht="14.25" customHeight="1" x14ac:dyDescent="0.25">
      <c r="A79" s="5"/>
      <c r="B79" s="6"/>
      <c r="E79" s="6"/>
    </row>
    <row r="80" spans="1:5" ht="14.25" customHeight="1" x14ac:dyDescent="0.25">
      <c r="A80" s="5"/>
      <c r="B80" s="6"/>
      <c r="E80" s="6"/>
    </row>
    <row r="81" spans="1:5" ht="14.25" customHeight="1" x14ac:dyDescent="0.25">
      <c r="A81" s="5"/>
      <c r="B81" s="6"/>
      <c r="E81" s="6"/>
    </row>
    <row r="82" spans="1:5" ht="14.25" customHeight="1" x14ac:dyDescent="0.25">
      <c r="A82" s="5"/>
      <c r="B82" s="6"/>
      <c r="E82" s="6"/>
    </row>
    <row r="83" spans="1:5" ht="14.25" customHeight="1" x14ac:dyDescent="0.25">
      <c r="A83" s="5"/>
      <c r="B83" s="6"/>
      <c r="E83" s="6"/>
    </row>
    <row r="84" spans="1:5" ht="14.25" customHeight="1" x14ac:dyDescent="0.25">
      <c r="A84" s="5"/>
      <c r="B84" s="6"/>
      <c r="E84" s="6"/>
    </row>
    <row r="85" spans="1:5" ht="14.25" customHeight="1" x14ac:dyDescent="0.25">
      <c r="A85" s="5"/>
      <c r="B85" s="6"/>
      <c r="E85" s="6"/>
    </row>
    <row r="86" spans="1:5" ht="14.25" customHeight="1" x14ac:dyDescent="0.25">
      <c r="A86" s="5"/>
      <c r="B86" s="6"/>
      <c r="E86" s="6"/>
    </row>
    <row r="87" spans="1:5" ht="14.25" customHeight="1" x14ac:dyDescent="0.25">
      <c r="A87" s="5"/>
      <c r="B87" s="6"/>
      <c r="E87" s="6"/>
    </row>
    <row r="88" spans="1:5" ht="14.25" customHeight="1" x14ac:dyDescent="0.25">
      <c r="A88" s="5"/>
      <c r="B88" s="6"/>
      <c r="E88" s="6"/>
    </row>
    <row r="89" spans="1:5" ht="14.25" customHeight="1" x14ac:dyDescent="0.25">
      <c r="A89" s="5"/>
      <c r="B89" s="6"/>
      <c r="E89" s="6"/>
    </row>
    <row r="90" spans="1:5" ht="14.25" customHeight="1" x14ac:dyDescent="0.25">
      <c r="A90" s="5"/>
      <c r="B90" s="6"/>
      <c r="E90" s="6"/>
    </row>
    <row r="91" spans="1:5" ht="14.25" customHeight="1" x14ac:dyDescent="0.25">
      <c r="A91" s="5"/>
      <c r="B91" s="6"/>
      <c r="E91" s="6"/>
    </row>
    <row r="92" spans="1:5" ht="14.25" customHeight="1" x14ac:dyDescent="0.25">
      <c r="A92" s="5"/>
      <c r="B92" s="6"/>
      <c r="E92" s="6"/>
    </row>
    <row r="93" spans="1:5" ht="14.25" customHeight="1" x14ac:dyDescent="0.25">
      <c r="A93" s="5"/>
      <c r="B93" s="6"/>
      <c r="E93" s="6"/>
    </row>
    <row r="94" spans="1:5" ht="14.25" customHeight="1" x14ac:dyDescent="0.25">
      <c r="A94" s="5"/>
      <c r="B94" s="6"/>
      <c r="E94" s="6"/>
    </row>
    <row r="95" spans="1:5" ht="15" customHeight="1" x14ac:dyDescent="0.25">
      <c r="A95" s="5"/>
      <c r="B95" s="6"/>
      <c r="E95" s="6"/>
    </row>
    <row r="96" spans="1:5" ht="15" customHeight="1" x14ac:dyDescent="0.25">
      <c r="A96" s="5"/>
      <c r="B96" s="6"/>
      <c r="E96" s="6"/>
    </row>
    <row r="97" spans="1:5" ht="15" customHeight="1" x14ac:dyDescent="0.25">
      <c r="A97" s="5"/>
      <c r="B97" s="6"/>
      <c r="E97" s="6"/>
    </row>
    <row r="98" spans="1:5" ht="15" customHeight="1" x14ac:dyDescent="0.25">
      <c r="A98" s="5"/>
      <c r="B98" s="6"/>
      <c r="E98" s="6"/>
    </row>
    <row r="99" spans="1:5" ht="15" customHeight="1" x14ac:dyDescent="0.25">
      <c r="A99" s="5"/>
      <c r="B99" s="6"/>
      <c r="E99" s="6"/>
    </row>
    <row r="100" spans="1:5" ht="15" customHeight="1" x14ac:dyDescent="0.25">
      <c r="A100" s="5"/>
      <c r="B100" s="6"/>
      <c r="E100" s="6"/>
    </row>
    <row r="101" spans="1:5" ht="15" customHeight="1" x14ac:dyDescent="0.25">
      <c r="A101" s="5"/>
      <c r="B101" s="6"/>
      <c r="E101" s="6"/>
    </row>
    <row r="102" spans="1:5" ht="15" customHeight="1" x14ac:dyDescent="0.25">
      <c r="A102" s="5"/>
      <c r="B102" s="6"/>
      <c r="E102" s="6"/>
    </row>
    <row r="103" spans="1:5" ht="15" customHeight="1" x14ac:dyDescent="0.25">
      <c r="A103" s="5"/>
      <c r="B103" s="6"/>
      <c r="E103" s="6"/>
    </row>
    <row r="104" spans="1:5" ht="15" customHeight="1" x14ac:dyDescent="0.25">
      <c r="A104" s="5"/>
      <c r="B104" s="6"/>
      <c r="E104" s="6"/>
    </row>
    <row r="105" spans="1:5" ht="15" customHeight="1" x14ac:dyDescent="0.25">
      <c r="A105" s="5"/>
      <c r="B105" s="6"/>
      <c r="E105" s="6"/>
    </row>
    <row r="106" spans="1:5" ht="15" customHeight="1" x14ac:dyDescent="0.25">
      <c r="A106" s="5"/>
      <c r="B106" s="6"/>
      <c r="E106" s="6"/>
    </row>
    <row r="107" spans="1:5" ht="15" customHeight="1" x14ac:dyDescent="0.25">
      <c r="A107" s="5"/>
      <c r="B107" s="6"/>
      <c r="E107" s="6"/>
    </row>
    <row r="108" spans="1:5" ht="15" customHeight="1" x14ac:dyDescent="0.25">
      <c r="A108" s="5"/>
      <c r="B108" s="6"/>
      <c r="E108" s="6"/>
    </row>
    <row r="109" spans="1:5" ht="15" customHeight="1" x14ac:dyDescent="0.25">
      <c r="A109" s="5"/>
      <c r="B109" s="6"/>
      <c r="E109" s="6"/>
    </row>
    <row r="110" spans="1:5" ht="15" customHeight="1" x14ac:dyDescent="0.25">
      <c r="A110" s="5"/>
      <c r="B110" s="6"/>
      <c r="E110" s="6"/>
    </row>
    <row r="111" spans="1:5" ht="15" customHeight="1" x14ac:dyDescent="0.25">
      <c r="A111" s="5"/>
      <c r="B111" s="6"/>
      <c r="E111" s="6"/>
    </row>
    <row r="112" spans="1:5" ht="15" customHeight="1" x14ac:dyDescent="0.25">
      <c r="A112" s="5"/>
      <c r="B112" s="6"/>
      <c r="E112" s="6"/>
    </row>
    <row r="113" spans="1:5" ht="15" customHeight="1" x14ac:dyDescent="0.25">
      <c r="A113" s="5"/>
      <c r="B113" s="6"/>
      <c r="E113" s="6"/>
    </row>
    <row r="114" spans="1:5" ht="15" customHeight="1" x14ac:dyDescent="0.25">
      <c r="A114" s="5"/>
      <c r="B114" s="6"/>
      <c r="E114" s="6"/>
    </row>
    <row r="115" spans="1:5" ht="15" customHeight="1" x14ac:dyDescent="0.25">
      <c r="A115" s="5"/>
      <c r="B115" s="6"/>
      <c r="E115" s="6"/>
    </row>
    <row r="116" spans="1:5" ht="15" customHeight="1" x14ac:dyDescent="0.25">
      <c r="A116" s="5"/>
      <c r="B116" s="6"/>
      <c r="E116" s="6"/>
    </row>
    <row r="117" spans="1:5" ht="15" customHeight="1" x14ac:dyDescent="0.25">
      <c r="A117" s="5"/>
      <c r="B117" s="6"/>
      <c r="E117" s="6"/>
    </row>
    <row r="118" spans="1:5" ht="15" customHeight="1" x14ac:dyDescent="0.25">
      <c r="A118" s="5"/>
      <c r="B118" s="6"/>
      <c r="E118" s="6"/>
    </row>
    <row r="119" spans="1:5" ht="15" customHeight="1" x14ac:dyDescent="0.25">
      <c r="A119" s="5"/>
      <c r="B119" s="6"/>
      <c r="E119" s="6"/>
    </row>
    <row r="120" spans="1:5" ht="15" customHeight="1" x14ac:dyDescent="0.25">
      <c r="A120" s="5"/>
      <c r="B120" s="6"/>
      <c r="E120" s="6"/>
    </row>
  </sheetData>
  <mergeCells count="26">
    <mergeCell ref="B4:B6"/>
    <mergeCell ref="A4:A6"/>
    <mergeCell ref="A8:A12"/>
    <mergeCell ref="I5:I6"/>
    <mergeCell ref="F10:F11"/>
    <mergeCell ref="B8:B12"/>
    <mergeCell ref="C8:C12"/>
    <mergeCell ref="D10:D12"/>
    <mergeCell ref="C4:C6"/>
    <mergeCell ref="D5:D6"/>
    <mergeCell ref="H18:H19"/>
    <mergeCell ref="I17:I19"/>
    <mergeCell ref="A15:H15"/>
    <mergeCell ref="A1:I2"/>
    <mergeCell ref="B17:H17"/>
    <mergeCell ref="C18:C19"/>
    <mergeCell ref="D18:D19"/>
    <mergeCell ref="E18:E19"/>
    <mergeCell ref="F18:F19"/>
    <mergeCell ref="G18:G19"/>
    <mergeCell ref="G5:G6"/>
    <mergeCell ref="H5:H6"/>
    <mergeCell ref="E5:E6"/>
    <mergeCell ref="E8:E9"/>
    <mergeCell ref="F4:F6"/>
    <mergeCell ref="F8:F9"/>
  </mergeCells>
  <pageMargins left="0.7" right="0.7" top="0.75" bottom="0.75" header="0" footer="0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00"/>
  <sheetViews>
    <sheetView zoomScale="80" zoomScaleNormal="80" workbookViewId="0">
      <selection activeCell="I5" sqref="I5"/>
    </sheetView>
  </sheetViews>
  <sheetFormatPr baseColWidth="10" defaultColWidth="14.42578125" defaultRowHeight="15" customHeight="1" x14ac:dyDescent="0.25"/>
  <cols>
    <col min="1" max="1" width="10.7109375" style="260" customWidth="1"/>
    <col min="2" max="2" width="23.7109375" style="260" customWidth="1"/>
    <col min="3" max="3" width="13.85546875" style="260" customWidth="1"/>
    <col min="4" max="4" width="14.28515625" style="260" customWidth="1"/>
    <col min="5" max="5" width="15.7109375" style="260" customWidth="1"/>
    <col min="6" max="6" width="16.5703125" style="260" customWidth="1"/>
    <col min="7" max="7" width="24.42578125" style="260" customWidth="1"/>
    <col min="8" max="16384" width="14.42578125" style="260"/>
  </cols>
  <sheetData>
    <row r="1" spans="1:7" ht="21.75" customHeight="1" x14ac:dyDescent="0.25">
      <c r="A1" s="456" t="str">
        <f>'[2]Cadena de Valor'!C16</f>
        <v>Asesoría para el seguimiento, evaluación y ajuste de los PIAR existentes en los EE</v>
      </c>
      <c r="B1" s="456"/>
      <c r="C1" s="456"/>
      <c r="D1" s="456"/>
      <c r="E1" s="456"/>
      <c r="F1" s="456"/>
      <c r="G1" s="456"/>
    </row>
    <row r="2" spans="1:7" ht="16.5" x14ac:dyDescent="0.25">
      <c r="A2" s="261" t="s">
        <v>49</v>
      </c>
      <c r="B2" s="262" t="s">
        <v>102</v>
      </c>
      <c r="C2" s="263" t="s">
        <v>3</v>
      </c>
      <c r="D2" s="263" t="s">
        <v>4</v>
      </c>
      <c r="E2" s="263" t="s">
        <v>53</v>
      </c>
      <c r="F2" s="264" t="s">
        <v>103</v>
      </c>
      <c r="G2" s="263" t="s">
        <v>104</v>
      </c>
    </row>
    <row r="3" spans="1:7" ht="66" x14ac:dyDescent="0.25">
      <c r="A3" s="265" t="s">
        <v>398</v>
      </c>
      <c r="B3" s="266" t="s">
        <v>399</v>
      </c>
      <c r="C3" s="267" t="s">
        <v>131</v>
      </c>
      <c r="D3" s="265">
        <v>1534</v>
      </c>
      <c r="E3" s="265">
        <v>1</v>
      </c>
      <c r="F3" s="268">
        <v>140000</v>
      </c>
      <c r="G3" s="268">
        <f>F3*E3*D3</f>
        <v>214760000</v>
      </c>
    </row>
    <row r="4" spans="1:7" ht="66" x14ac:dyDescent="0.25">
      <c r="A4" s="265" t="s">
        <v>400</v>
      </c>
      <c r="B4" s="269" t="s">
        <v>401</v>
      </c>
      <c r="C4" s="265" t="s">
        <v>131</v>
      </c>
      <c r="D4" s="265">
        <v>1534</v>
      </c>
      <c r="E4" s="265">
        <v>1</v>
      </c>
      <c r="F4" s="268">
        <v>160000</v>
      </c>
      <c r="G4" s="268">
        <f>D4*F4</f>
        <v>245440000</v>
      </c>
    </row>
    <row r="5" spans="1:7" s="305" customFormat="1" ht="66" x14ac:dyDescent="0.25">
      <c r="A5" s="302" t="s">
        <v>402</v>
      </c>
      <c r="B5" s="303" t="s">
        <v>128</v>
      </c>
      <c r="C5" s="302" t="s">
        <v>3</v>
      </c>
      <c r="D5" s="302">
        <v>67</v>
      </c>
      <c r="E5" s="302">
        <v>1</v>
      </c>
      <c r="F5" s="268">
        <v>125000</v>
      </c>
      <c r="G5" s="304">
        <f>D5*F5</f>
        <v>8375000</v>
      </c>
    </row>
    <row r="6" spans="1:7" ht="22.5" customHeight="1" x14ac:dyDescent="0.25">
      <c r="A6" s="457" t="s">
        <v>111</v>
      </c>
      <c r="B6" s="458"/>
      <c r="C6" s="458"/>
      <c r="D6" s="458"/>
      <c r="E6" s="458"/>
      <c r="F6" s="458"/>
      <c r="G6" s="264">
        <f>SUM(G3:G4)</f>
        <v>460200000</v>
      </c>
    </row>
    <row r="7" spans="1:7" ht="14.25" customHeight="1" x14ac:dyDescent="0.25"/>
    <row r="8" spans="1:7" ht="14.25" customHeight="1" x14ac:dyDescent="0.25"/>
    <row r="9" spans="1:7" ht="14.25" customHeight="1" x14ac:dyDescent="0.25"/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2">
    <mergeCell ref="A1:G1"/>
    <mergeCell ref="A6:F6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/>
  </sheetPr>
  <dimension ref="A1:G100"/>
  <sheetViews>
    <sheetView topLeftCell="C1" zoomScale="90" zoomScaleNormal="90" workbookViewId="0">
      <selection activeCell="J5" sqref="J5"/>
    </sheetView>
  </sheetViews>
  <sheetFormatPr baseColWidth="10" defaultColWidth="14.42578125" defaultRowHeight="15" customHeight="1" x14ac:dyDescent="0.25"/>
  <cols>
    <col min="1" max="1" width="14.42578125" customWidth="1"/>
    <col min="2" max="2" width="29" customWidth="1"/>
    <col min="3" max="3" width="10.7109375" customWidth="1"/>
    <col min="4" max="4" width="12.7109375" customWidth="1"/>
    <col min="5" max="5" width="10.7109375" customWidth="1"/>
    <col min="6" max="7" width="16.7109375" customWidth="1"/>
  </cols>
  <sheetData>
    <row r="1" spans="1:7" ht="51" customHeight="1" x14ac:dyDescent="0.25">
      <c r="A1" s="463" t="str">
        <f>'Cadena de Valor'!D17</f>
        <v>Acompañamiento para el fortalecimiento de las experiencias significativas de los docentes en el marco del II Congreso de Socialización de experiencias significativas “Listos para
transformar”</v>
      </c>
      <c r="B1" s="463"/>
      <c r="C1" s="463"/>
      <c r="D1" s="463"/>
      <c r="E1" s="463"/>
      <c r="F1" s="463"/>
      <c r="G1" s="463"/>
    </row>
    <row r="2" spans="1:7" ht="14.25" customHeight="1" x14ac:dyDescent="0.25">
      <c r="A2" s="204" t="s">
        <v>188</v>
      </c>
      <c r="B2" s="205" t="s">
        <v>112</v>
      </c>
      <c r="C2" s="205" t="s">
        <v>3</v>
      </c>
      <c r="D2" s="205" t="s">
        <v>4</v>
      </c>
      <c r="E2" s="205" t="s">
        <v>53</v>
      </c>
      <c r="F2" s="206" t="s">
        <v>114</v>
      </c>
      <c r="G2" s="207" t="s">
        <v>104</v>
      </c>
    </row>
    <row r="3" spans="1:7" ht="68.25" customHeight="1" x14ac:dyDescent="0.25">
      <c r="A3" s="4" t="s">
        <v>189</v>
      </c>
      <c r="B3" s="35" t="s">
        <v>190</v>
      </c>
      <c r="C3" s="35" t="s">
        <v>191</v>
      </c>
      <c r="D3" s="4">
        <v>32</v>
      </c>
      <c r="E3" s="4">
        <v>8</v>
      </c>
      <c r="F3" s="80">
        <v>160000</v>
      </c>
      <c r="G3" s="81">
        <f>PRODUCT(D3:F3)</f>
        <v>40960000</v>
      </c>
    </row>
    <row r="4" spans="1:7" ht="76.5" customHeight="1" x14ac:dyDescent="0.25">
      <c r="A4" s="4" t="s">
        <v>192</v>
      </c>
      <c r="B4" s="35" t="s">
        <v>193</v>
      </c>
      <c r="C4" s="35" t="s">
        <v>191</v>
      </c>
      <c r="D4" s="4">
        <v>32</v>
      </c>
      <c r="E4" s="4">
        <v>8</v>
      </c>
      <c r="F4" s="80">
        <v>180000</v>
      </c>
      <c r="G4" s="81">
        <f>PRODUCT(D4:F4)</f>
        <v>46080000</v>
      </c>
    </row>
    <row r="5" spans="1:7" ht="54.75" customHeight="1" x14ac:dyDescent="0.25">
      <c r="A5" s="4" t="s">
        <v>194</v>
      </c>
      <c r="B5" s="35" t="s">
        <v>195</v>
      </c>
      <c r="C5" s="35" t="s">
        <v>196</v>
      </c>
      <c r="D5" s="4">
        <v>1</v>
      </c>
      <c r="E5" s="4">
        <v>1</v>
      </c>
      <c r="F5" s="80">
        <v>25000000</v>
      </c>
      <c r="G5" s="81">
        <f>PRODUCT(D5:F5)</f>
        <v>25000000</v>
      </c>
    </row>
    <row r="6" spans="1:7" s="94" customFormat="1" ht="63" customHeight="1" x14ac:dyDescent="0.25">
      <c r="A6" s="121" t="s">
        <v>197</v>
      </c>
      <c r="B6" s="122" t="s">
        <v>128</v>
      </c>
      <c r="C6" s="122" t="s">
        <v>191</v>
      </c>
      <c r="D6" s="121">
        <v>32</v>
      </c>
      <c r="E6" s="121">
        <v>8</v>
      </c>
      <c r="F6" s="80">
        <v>125000</v>
      </c>
      <c r="G6" s="220">
        <f>PRODUCT(D6:F6)</f>
        <v>32000000</v>
      </c>
    </row>
    <row r="7" spans="1:7" ht="14.25" customHeight="1" x14ac:dyDescent="0.25">
      <c r="A7" s="460" t="s">
        <v>111</v>
      </c>
      <c r="B7" s="461"/>
      <c r="C7" s="461"/>
      <c r="D7" s="461"/>
      <c r="E7" s="461"/>
      <c r="F7" s="462"/>
      <c r="G7" s="90">
        <f>SUM(G3:G6)</f>
        <v>144040000</v>
      </c>
    </row>
    <row r="8" spans="1:7" ht="14.25" customHeight="1" x14ac:dyDescent="0.25">
      <c r="A8" s="6"/>
    </row>
    <row r="9" spans="1:7" ht="14.25" customHeight="1" x14ac:dyDescent="0.25">
      <c r="A9" s="6"/>
    </row>
    <row r="10" spans="1:7" ht="14.25" customHeight="1" x14ac:dyDescent="0.25">
      <c r="A10" s="6"/>
    </row>
    <row r="11" spans="1:7" ht="14.25" customHeight="1" x14ac:dyDescent="0.25">
      <c r="A11" s="6"/>
      <c r="B11" s="400" t="str">
        <f>B5</f>
        <v>II Congreso de de experiencias significativas "Listos para transformar"</v>
      </c>
      <c r="C11" s="414"/>
      <c r="D11" s="414"/>
      <c r="E11" s="414"/>
      <c r="F11" s="414"/>
      <c r="G11" s="464"/>
    </row>
    <row r="12" spans="1:7" ht="25.5" x14ac:dyDescent="0.25">
      <c r="A12" s="6"/>
      <c r="B12" s="10" t="s">
        <v>49</v>
      </c>
      <c r="C12" s="10" t="s">
        <v>71</v>
      </c>
      <c r="D12" s="10" t="s">
        <v>51</v>
      </c>
      <c r="E12" s="10" t="s">
        <v>52</v>
      </c>
      <c r="F12" s="91" t="s">
        <v>54</v>
      </c>
      <c r="G12" s="311" t="s">
        <v>55</v>
      </c>
    </row>
    <row r="13" spans="1:7" x14ac:dyDescent="0.25">
      <c r="A13" s="6"/>
      <c r="B13" s="403">
        <v>4.0999999999999996</v>
      </c>
      <c r="C13" s="17" t="s">
        <v>198</v>
      </c>
      <c r="D13" s="15" t="s">
        <v>199</v>
      </c>
      <c r="E13" s="53">
        <v>3</v>
      </c>
      <c r="F13" s="92">
        <v>3000000</v>
      </c>
      <c r="G13" s="312">
        <f>E13*F13</f>
        <v>9000000</v>
      </c>
    </row>
    <row r="14" spans="1:7" x14ac:dyDescent="0.25">
      <c r="A14" s="6"/>
      <c r="B14" s="446"/>
      <c r="C14" s="17" t="s">
        <v>200</v>
      </c>
      <c r="D14" s="15" t="s">
        <v>76</v>
      </c>
      <c r="E14" s="53">
        <v>1</v>
      </c>
      <c r="F14" s="92">
        <v>3000000</v>
      </c>
      <c r="G14" s="312">
        <f>E14*F14</f>
        <v>3000000</v>
      </c>
    </row>
    <row r="15" spans="1:7" ht="38.25" x14ac:dyDescent="0.25">
      <c r="A15" s="6"/>
      <c r="B15" s="446"/>
      <c r="C15" s="12" t="s">
        <v>201</v>
      </c>
      <c r="D15" s="7" t="s">
        <v>202</v>
      </c>
      <c r="E15" s="11">
        <v>1</v>
      </c>
      <c r="F15" s="93">
        <v>13000000</v>
      </c>
      <c r="G15" s="312">
        <f>E15*F15</f>
        <v>13000000</v>
      </c>
    </row>
    <row r="16" spans="1:7" ht="14.25" customHeight="1" x14ac:dyDescent="0.25">
      <c r="A16" s="6"/>
      <c r="B16" s="459" t="s">
        <v>48</v>
      </c>
      <c r="C16" s="414"/>
      <c r="D16" s="414"/>
      <c r="E16" s="414"/>
      <c r="F16" s="415"/>
      <c r="G16" s="313">
        <f>SUM(G13:G15)</f>
        <v>25000000</v>
      </c>
    </row>
    <row r="17" spans="1:5" ht="14.25" customHeight="1" x14ac:dyDescent="0.25">
      <c r="A17" s="6"/>
      <c r="C17" s="74"/>
      <c r="D17" s="73"/>
      <c r="E17" s="73"/>
    </row>
    <row r="18" spans="1:5" ht="14.25" customHeight="1" x14ac:dyDescent="0.25">
      <c r="A18" s="6"/>
      <c r="C18" s="74"/>
      <c r="D18" s="73"/>
      <c r="E18" s="73"/>
    </row>
    <row r="19" spans="1:5" ht="14.25" customHeight="1" x14ac:dyDescent="0.25">
      <c r="A19" s="6"/>
      <c r="C19" s="74"/>
      <c r="D19" s="73"/>
      <c r="E19" s="73"/>
    </row>
    <row r="20" spans="1:5" ht="14.25" customHeight="1" x14ac:dyDescent="0.25">
      <c r="A20" s="6"/>
      <c r="C20" s="73"/>
      <c r="D20" s="73"/>
      <c r="E20" s="73"/>
    </row>
    <row r="21" spans="1:5" ht="14.25" customHeight="1" x14ac:dyDescent="0.25">
      <c r="A21" s="6"/>
    </row>
    <row r="22" spans="1:5" ht="14.25" customHeight="1" x14ac:dyDescent="0.25">
      <c r="A22" s="6"/>
    </row>
    <row r="23" spans="1:5" ht="14.25" customHeight="1" x14ac:dyDescent="0.25">
      <c r="A23" s="6"/>
    </row>
    <row r="24" spans="1:5" ht="14.25" customHeight="1" x14ac:dyDescent="0.25">
      <c r="A24" s="6"/>
    </row>
    <row r="25" spans="1:5" ht="14.25" customHeight="1" x14ac:dyDescent="0.25">
      <c r="A25" s="6"/>
    </row>
    <row r="26" spans="1:5" ht="14.25" customHeight="1" x14ac:dyDescent="0.25">
      <c r="A26" s="6"/>
    </row>
    <row r="27" spans="1:5" ht="14.25" customHeight="1" x14ac:dyDescent="0.25">
      <c r="A27" s="6"/>
    </row>
    <row r="28" spans="1:5" ht="14.25" customHeight="1" x14ac:dyDescent="0.25">
      <c r="A28" s="6"/>
    </row>
    <row r="29" spans="1:5" ht="14.25" customHeight="1" x14ac:dyDescent="0.25">
      <c r="A29" s="6"/>
    </row>
    <row r="30" spans="1:5" ht="14.25" customHeight="1" x14ac:dyDescent="0.25">
      <c r="A30" s="6"/>
    </row>
    <row r="31" spans="1:5" ht="14.25" customHeight="1" x14ac:dyDescent="0.25">
      <c r="A31" s="6"/>
    </row>
    <row r="32" spans="1:5" ht="14.25" customHeight="1" x14ac:dyDescent="0.25">
      <c r="A32" s="6"/>
    </row>
    <row r="33" spans="1:1" ht="14.25" customHeight="1" x14ac:dyDescent="0.25">
      <c r="A33" s="6"/>
    </row>
    <row r="34" spans="1:1" ht="14.25" customHeight="1" x14ac:dyDescent="0.25">
      <c r="A34" s="6"/>
    </row>
    <row r="35" spans="1:1" ht="14.25" customHeight="1" x14ac:dyDescent="0.25">
      <c r="A35" s="6"/>
    </row>
    <row r="36" spans="1:1" ht="14.25" customHeight="1" x14ac:dyDescent="0.25">
      <c r="A36" s="6"/>
    </row>
    <row r="37" spans="1:1" ht="14.25" customHeight="1" x14ac:dyDescent="0.25">
      <c r="A37" s="6"/>
    </row>
    <row r="38" spans="1:1" ht="14.25" customHeight="1" x14ac:dyDescent="0.25">
      <c r="A38" s="6"/>
    </row>
    <row r="39" spans="1:1" ht="14.25" customHeight="1" x14ac:dyDescent="0.25">
      <c r="A39" s="6"/>
    </row>
    <row r="40" spans="1:1" ht="14.25" customHeight="1" x14ac:dyDescent="0.25">
      <c r="A40" s="6"/>
    </row>
    <row r="41" spans="1:1" ht="14.25" customHeight="1" x14ac:dyDescent="0.25">
      <c r="A41" s="6"/>
    </row>
    <row r="42" spans="1:1" ht="14.25" customHeight="1" x14ac:dyDescent="0.25">
      <c r="A42" s="6"/>
    </row>
    <row r="43" spans="1:1" ht="14.25" customHeight="1" x14ac:dyDescent="0.25">
      <c r="A43" s="6"/>
    </row>
    <row r="44" spans="1:1" ht="14.25" customHeight="1" x14ac:dyDescent="0.25">
      <c r="A44" s="6"/>
    </row>
    <row r="45" spans="1:1" ht="14.25" customHeight="1" x14ac:dyDescent="0.25">
      <c r="A45" s="6"/>
    </row>
    <row r="46" spans="1:1" ht="14.25" customHeight="1" x14ac:dyDescent="0.25">
      <c r="A46" s="6"/>
    </row>
    <row r="47" spans="1:1" ht="14.25" customHeight="1" x14ac:dyDescent="0.25">
      <c r="A47" s="6"/>
    </row>
    <row r="48" spans="1:1" ht="14.25" customHeight="1" x14ac:dyDescent="0.25">
      <c r="A48" s="6"/>
    </row>
    <row r="49" spans="1:1" ht="14.25" customHeight="1" x14ac:dyDescent="0.25">
      <c r="A49" s="6"/>
    </row>
    <row r="50" spans="1:1" ht="14.25" customHeight="1" x14ac:dyDescent="0.25">
      <c r="A50" s="6"/>
    </row>
    <row r="51" spans="1:1" ht="14.25" customHeight="1" x14ac:dyDescent="0.25">
      <c r="A51" s="6"/>
    </row>
    <row r="52" spans="1:1" ht="14.25" customHeight="1" x14ac:dyDescent="0.25">
      <c r="A52" s="6"/>
    </row>
    <row r="53" spans="1:1" ht="14.25" customHeight="1" x14ac:dyDescent="0.25">
      <c r="A53" s="6"/>
    </row>
    <row r="54" spans="1:1" ht="14.25" customHeight="1" x14ac:dyDescent="0.25">
      <c r="A54" s="6"/>
    </row>
    <row r="55" spans="1:1" ht="14.25" customHeight="1" x14ac:dyDescent="0.25">
      <c r="A55" s="6"/>
    </row>
    <row r="56" spans="1:1" ht="14.25" customHeight="1" x14ac:dyDescent="0.25">
      <c r="A56" s="6"/>
    </row>
    <row r="57" spans="1:1" ht="14.25" customHeight="1" x14ac:dyDescent="0.25">
      <c r="A57" s="6"/>
    </row>
    <row r="58" spans="1:1" ht="14.25" customHeight="1" x14ac:dyDescent="0.25">
      <c r="A58" s="6"/>
    </row>
    <row r="59" spans="1:1" ht="14.25" customHeight="1" x14ac:dyDescent="0.25">
      <c r="A59" s="6"/>
    </row>
    <row r="60" spans="1:1" ht="14.25" customHeight="1" x14ac:dyDescent="0.25">
      <c r="A60" s="6"/>
    </row>
    <row r="61" spans="1:1" ht="14.25" customHeight="1" x14ac:dyDescent="0.25">
      <c r="A61" s="6"/>
    </row>
    <row r="62" spans="1:1" ht="14.25" customHeight="1" x14ac:dyDescent="0.25">
      <c r="A62" s="6"/>
    </row>
    <row r="63" spans="1:1" ht="14.25" customHeight="1" x14ac:dyDescent="0.25">
      <c r="A63" s="6"/>
    </row>
    <row r="64" spans="1:1" ht="14.25" customHeight="1" x14ac:dyDescent="0.25">
      <c r="A64" s="6"/>
    </row>
    <row r="65" spans="1:1" ht="14.25" customHeight="1" x14ac:dyDescent="0.25">
      <c r="A65" s="6"/>
    </row>
    <row r="66" spans="1:1" ht="14.25" customHeight="1" x14ac:dyDescent="0.25">
      <c r="A66" s="6"/>
    </row>
    <row r="67" spans="1:1" ht="14.25" customHeight="1" x14ac:dyDescent="0.25">
      <c r="A67" s="6"/>
    </row>
    <row r="68" spans="1:1" ht="14.25" customHeight="1" x14ac:dyDescent="0.25">
      <c r="A68" s="6"/>
    </row>
    <row r="69" spans="1:1" ht="14.25" customHeight="1" x14ac:dyDescent="0.25">
      <c r="A69" s="6"/>
    </row>
    <row r="70" spans="1:1" ht="14.25" customHeight="1" x14ac:dyDescent="0.25">
      <c r="A70" s="6"/>
    </row>
    <row r="71" spans="1:1" ht="14.25" customHeight="1" x14ac:dyDescent="0.25">
      <c r="A71" s="6"/>
    </row>
    <row r="72" spans="1:1" ht="14.25" customHeight="1" x14ac:dyDescent="0.25">
      <c r="A72" s="6"/>
    </row>
    <row r="73" spans="1:1" ht="14.25" customHeight="1" x14ac:dyDescent="0.25">
      <c r="A73" s="6"/>
    </row>
    <row r="74" spans="1:1" ht="14.25" customHeight="1" x14ac:dyDescent="0.25">
      <c r="A74" s="6"/>
    </row>
    <row r="75" spans="1:1" ht="14.25" customHeight="1" x14ac:dyDescent="0.25">
      <c r="A75" s="6"/>
    </row>
    <row r="76" spans="1:1" ht="14.25" customHeight="1" x14ac:dyDescent="0.25">
      <c r="A76" s="6"/>
    </row>
    <row r="77" spans="1:1" ht="14.25" customHeight="1" x14ac:dyDescent="0.25">
      <c r="A77" s="6"/>
    </row>
    <row r="78" spans="1:1" ht="14.25" customHeight="1" x14ac:dyDescent="0.25">
      <c r="A78" s="6"/>
    </row>
    <row r="79" spans="1:1" ht="14.25" customHeight="1" x14ac:dyDescent="0.25">
      <c r="A79" s="6"/>
    </row>
    <row r="80" spans="1:1" ht="14.25" customHeight="1" x14ac:dyDescent="0.25">
      <c r="A80" s="6"/>
    </row>
    <row r="81" spans="1:1" ht="14.25" customHeight="1" x14ac:dyDescent="0.25">
      <c r="A81" s="6"/>
    </row>
    <row r="82" spans="1:1" ht="14.25" customHeight="1" x14ac:dyDescent="0.25">
      <c r="A82" s="6"/>
    </row>
    <row r="83" spans="1:1" ht="14.25" customHeight="1" x14ac:dyDescent="0.25">
      <c r="A83" s="6"/>
    </row>
    <row r="84" spans="1:1" ht="14.25" customHeight="1" x14ac:dyDescent="0.25">
      <c r="A84" s="6"/>
    </row>
    <row r="85" spans="1:1" ht="14.25" customHeight="1" x14ac:dyDescent="0.25">
      <c r="A85" s="6"/>
    </row>
    <row r="86" spans="1:1" ht="14.25" customHeight="1" x14ac:dyDescent="0.25">
      <c r="A86" s="6"/>
    </row>
    <row r="87" spans="1:1" ht="14.25" customHeight="1" x14ac:dyDescent="0.25">
      <c r="A87" s="6"/>
    </row>
    <row r="88" spans="1:1" ht="14.25" customHeight="1" x14ac:dyDescent="0.25">
      <c r="A88" s="6"/>
    </row>
    <row r="89" spans="1:1" ht="14.25" customHeight="1" x14ac:dyDescent="0.25">
      <c r="A89" s="6"/>
    </row>
    <row r="90" spans="1:1" ht="14.25" customHeight="1" x14ac:dyDescent="0.25">
      <c r="A90" s="6"/>
    </row>
    <row r="91" spans="1:1" ht="14.25" customHeight="1" x14ac:dyDescent="0.25">
      <c r="A91" s="6"/>
    </row>
    <row r="92" spans="1:1" ht="14.25" customHeight="1" x14ac:dyDescent="0.25">
      <c r="A92" s="6"/>
    </row>
    <row r="93" spans="1:1" ht="14.25" customHeight="1" x14ac:dyDescent="0.25">
      <c r="A93" s="6"/>
    </row>
    <row r="94" spans="1:1" ht="14.25" customHeight="1" x14ac:dyDescent="0.25">
      <c r="A94" s="6"/>
    </row>
    <row r="95" spans="1:1" ht="15.75" customHeight="1" x14ac:dyDescent="0.25">
      <c r="A95" s="6"/>
    </row>
    <row r="96" spans="1:1" ht="15.75" customHeight="1" x14ac:dyDescent="0.25">
      <c r="A96" s="6"/>
    </row>
    <row r="97" spans="1:1" ht="15.75" customHeight="1" x14ac:dyDescent="0.25">
      <c r="A97" s="6"/>
    </row>
    <row r="98" spans="1:1" ht="15.75" customHeight="1" x14ac:dyDescent="0.25">
      <c r="A98" s="6"/>
    </row>
    <row r="99" spans="1:1" ht="15.75" customHeight="1" x14ac:dyDescent="0.25">
      <c r="A99" s="6"/>
    </row>
    <row r="100" spans="1:1" ht="15.75" customHeight="1" x14ac:dyDescent="0.25">
      <c r="A100" s="6"/>
    </row>
  </sheetData>
  <mergeCells count="5">
    <mergeCell ref="B16:F16"/>
    <mergeCell ref="B13:B15"/>
    <mergeCell ref="A7:F7"/>
    <mergeCell ref="A1:G1"/>
    <mergeCell ref="B11:G11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95"/>
  <sheetViews>
    <sheetView workbookViewId="0">
      <selection activeCell="H3" sqref="H3"/>
    </sheetView>
  </sheetViews>
  <sheetFormatPr baseColWidth="10" defaultColWidth="14.42578125" defaultRowHeight="15" customHeight="1" x14ac:dyDescent="0.25"/>
  <cols>
    <col min="1" max="1" width="17.140625" customWidth="1"/>
    <col min="2" max="2" width="27.28515625" customWidth="1"/>
    <col min="3" max="5" width="10.7109375" customWidth="1"/>
    <col min="6" max="6" width="13.42578125" customWidth="1"/>
    <col min="7" max="7" width="18.7109375" customWidth="1"/>
  </cols>
  <sheetData>
    <row r="1" spans="1:7" ht="30" customHeight="1" x14ac:dyDescent="0.25">
      <c r="A1" s="465" t="s">
        <v>38</v>
      </c>
      <c r="B1" s="465"/>
      <c r="C1" s="465"/>
      <c r="D1" s="465"/>
      <c r="E1" s="465"/>
      <c r="F1" s="465"/>
      <c r="G1" s="465"/>
    </row>
    <row r="2" spans="1:7" ht="29.25" customHeight="1" x14ac:dyDescent="0.25">
      <c r="A2" s="325">
        <v>2.7</v>
      </c>
      <c r="B2" s="326" t="s">
        <v>50</v>
      </c>
      <c r="C2" s="326" t="s">
        <v>51</v>
      </c>
      <c r="D2" s="326" t="s">
        <v>52</v>
      </c>
      <c r="E2" s="326" t="s">
        <v>54</v>
      </c>
      <c r="F2" s="325" t="s">
        <v>55</v>
      </c>
      <c r="G2" s="327" t="s">
        <v>56</v>
      </c>
    </row>
    <row r="3" spans="1:7" ht="96" customHeight="1" x14ac:dyDescent="0.25">
      <c r="A3" s="105" t="s">
        <v>203</v>
      </c>
      <c r="B3" s="106" t="s">
        <v>380</v>
      </c>
      <c r="C3" s="105" t="s">
        <v>204</v>
      </c>
      <c r="D3" s="107">
        <v>101</v>
      </c>
      <c r="E3" s="108">
        <v>3040000</v>
      </c>
      <c r="F3" s="328">
        <f>+D3*E3</f>
        <v>307040000</v>
      </c>
      <c r="G3" s="314">
        <f>D3*E3</f>
        <v>307040000</v>
      </c>
    </row>
    <row r="4" spans="1:7" ht="38.25" x14ac:dyDescent="0.25">
      <c r="A4" s="109" t="s">
        <v>353</v>
      </c>
      <c r="B4" s="106" t="s">
        <v>205</v>
      </c>
      <c r="C4" s="105" t="s">
        <v>204</v>
      </c>
      <c r="D4" s="107">
        <v>101</v>
      </c>
      <c r="E4" s="108">
        <v>125000</v>
      </c>
      <c r="F4" s="328">
        <f>G4</f>
        <v>12625000</v>
      </c>
      <c r="G4" s="314">
        <f>D4*E4</f>
        <v>12625000</v>
      </c>
    </row>
    <row r="5" spans="1:7" ht="25.5" x14ac:dyDescent="0.25">
      <c r="A5" s="109" t="s">
        <v>354</v>
      </c>
      <c r="B5" s="110" t="s">
        <v>75</v>
      </c>
      <c r="C5" s="109" t="s">
        <v>355</v>
      </c>
      <c r="D5" s="107">
        <v>1</v>
      </c>
      <c r="E5" s="108">
        <v>2000000</v>
      </c>
      <c r="F5" s="328">
        <f>D5*E5</f>
        <v>2000000</v>
      </c>
      <c r="G5" s="314">
        <f>D5*E5</f>
        <v>2000000</v>
      </c>
    </row>
    <row r="6" spans="1:7" ht="14.25" customHeight="1" x14ac:dyDescent="0.25">
      <c r="A6" s="105"/>
      <c r="B6" s="106"/>
      <c r="C6" s="105"/>
      <c r="D6" s="329"/>
      <c r="E6" s="108"/>
      <c r="F6" s="270" t="s">
        <v>55</v>
      </c>
      <c r="G6" s="314">
        <f>SUM(G3:G5)</f>
        <v>321665000</v>
      </c>
    </row>
    <row r="7" spans="1:7" ht="36" customHeight="1" x14ac:dyDescent="0.25">
      <c r="A7" s="467" t="str">
        <f>+B3</f>
        <v>Realizar 101 encuentros (1 por institución) en apropiación de estrategias con herramientas didácticas en educación inclusiva, en 101 EE priorizadas en el departamento del Cauca</v>
      </c>
      <c r="B7" s="411"/>
      <c r="C7" s="411"/>
      <c r="D7" s="411"/>
      <c r="E7" s="411"/>
      <c r="F7" s="411"/>
      <c r="G7" s="468" t="s">
        <v>70</v>
      </c>
    </row>
    <row r="8" spans="1:7" ht="30" customHeight="1" x14ac:dyDescent="0.25">
      <c r="A8" s="272" t="s">
        <v>49</v>
      </c>
      <c r="B8" s="272" t="s">
        <v>71</v>
      </c>
      <c r="C8" s="272" t="s">
        <v>51</v>
      </c>
      <c r="D8" s="272" t="s">
        <v>52</v>
      </c>
      <c r="E8" s="272" t="s">
        <v>54</v>
      </c>
      <c r="F8" s="272" t="s">
        <v>55</v>
      </c>
      <c r="G8" s="411"/>
    </row>
    <row r="9" spans="1:7" ht="16.5" x14ac:dyDescent="0.3">
      <c r="A9" s="330" t="s">
        <v>206</v>
      </c>
      <c r="B9" s="331" t="s">
        <v>73</v>
      </c>
      <c r="C9" s="332" t="s">
        <v>74</v>
      </c>
      <c r="D9" s="333">
        <v>4</v>
      </c>
      <c r="E9" s="108">
        <v>280000</v>
      </c>
      <c r="F9" s="315">
        <f>D9*E9</f>
        <v>1120000</v>
      </c>
      <c r="G9" s="334"/>
    </row>
    <row r="10" spans="1:7" ht="25.5" x14ac:dyDescent="0.3">
      <c r="A10" s="330" t="s">
        <v>207</v>
      </c>
      <c r="B10" s="335" t="s">
        <v>208</v>
      </c>
      <c r="C10" s="105" t="s">
        <v>74</v>
      </c>
      <c r="D10" s="330">
        <v>16</v>
      </c>
      <c r="E10" s="108">
        <v>120000</v>
      </c>
      <c r="F10" s="315">
        <f>D10*E10</f>
        <v>1920000</v>
      </c>
      <c r="G10" s="334"/>
    </row>
    <row r="11" spans="1:7" ht="14.25" customHeight="1" x14ac:dyDescent="0.3">
      <c r="A11" s="469" t="s">
        <v>48</v>
      </c>
      <c r="B11" s="411"/>
      <c r="C11" s="411"/>
      <c r="D11" s="411"/>
      <c r="E11" s="411"/>
      <c r="F11" s="275">
        <f>SUM(F9:F10)</f>
        <v>3040000</v>
      </c>
      <c r="G11" s="336"/>
    </row>
    <row r="12" spans="1:7" ht="14.25" customHeight="1" x14ac:dyDescent="0.25"/>
    <row r="13" spans="1:7" ht="14.25" customHeight="1" x14ac:dyDescent="0.25">
      <c r="B13" s="6"/>
    </row>
    <row r="14" spans="1:7" ht="14.25" customHeight="1" x14ac:dyDescent="0.25">
      <c r="A14" s="470" t="str">
        <f>+B10</f>
        <v>Apoyos pedadógicos en herramientas didácticas (2 por encuentro)</v>
      </c>
      <c r="B14" s="414"/>
      <c r="C14" s="414"/>
      <c r="D14" s="414"/>
      <c r="E14" s="414"/>
      <c r="F14" s="466"/>
      <c r="G14" s="471" t="s">
        <v>70</v>
      </c>
    </row>
    <row r="15" spans="1:7" ht="29.25" customHeight="1" x14ac:dyDescent="0.25">
      <c r="A15" s="10" t="s">
        <v>49</v>
      </c>
      <c r="B15" s="10" t="s">
        <v>71</v>
      </c>
      <c r="C15" s="10" t="s">
        <v>51</v>
      </c>
      <c r="D15" s="10" t="s">
        <v>52</v>
      </c>
      <c r="E15" s="10" t="s">
        <v>54</v>
      </c>
      <c r="F15" s="10" t="s">
        <v>55</v>
      </c>
      <c r="G15" s="442"/>
    </row>
    <row r="16" spans="1:7" ht="22.5" customHeight="1" x14ac:dyDescent="0.3">
      <c r="A16" s="11" t="s">
        <v>206</v>
      </c>
      <c r="B16" s="17" t="s">
        <v>73</v>
      </c>
      <c r="C16" s="15" t="s">
        <v>74</v>
      </c>
      <c r="D16" s="53">
        <v>4</v>
      </c>
      <c r="E16" s="108">
        <v>280000</v>
      </c>
      <c r="F16" s="16">
        <f>D16*E16</f>
        <v>1120000</v>
      </c>
      <c r="G16" s="307"/>
    </row>
    <row r="17" spans="1:7" ht="25.5" x14ac:dyDescent="0.3">
      <c r="A17" s="11" t="s">
        <v>207</v>
      </c>
      <c r="B17" s="12" t="s">
        <v>208</v>
      </c>
      <c r="C17" s="7" t="s">
        <v>74</v>
      </c>
      <c r="D17" s="11">
        <v>16</v>
      </c>
      <c r="E17" s="108">
        <v>120000</v>
      </c>
      <c r="F17" s="16">
        <f>D17*E17</f>
        <v>1920000</v>
      </c>
      <c r="G17" s="307"/>
    </row>
    <row r="18" spans="1:7" ht="14.25" customHeight="1" x14ac:dyDescent="0.3">
      <c r="A18" s="459" t="s">
        <v>48</v>
      </c>
      <c r="B18" s="414"/>
      <c r="C18" s="414"/>
      <c r="D18" s="414"/>
      <c r="E18" s="466"/>
      <c r="F18" s="21">
        <f>SUM(F16:F17)</f>
        <v>3040000</v>
      </c>
      <c r="G18" s="308"/>
    </row>
    <row r="19" spans="1:7" ht="14.25" customHeight="1" x14ac:dyDescent="0.25"/>
    <row r="20" spans="1:7" ht="14.25" customHeight="1" x14ac:dyDescent="0.25"/>
    <row r="21" spans="1:7" ht="14.25" customHeight="1" x14ac:dyDescent="0.25"/>
    <row r="22" spans="1:7" ht="14.25" customHeight="1" x14ac:dyDescent="0.25"/>
    <row r="23" spans="1:7" ht="14.25" customHeight="1" x14ac:dyDescent="0.25"/>
    <row r="24" spans="1:7" ht="14.25" customHeight="1" x14ac:dyDescent="0.25"/>
    <row r="25" spans="1:7" ht="14.25" customHeight="1" x14ac:dyDescent="0.25"/>
    <row r="26" spans="1:7" ht="14.25" customHeight="1" x14ac:dyDescent="0.25"/>
    <row r="27" spans="1:7" ht="14.25" customHeight="1" x14ac:dyDescent="0.25"/>
    <row r="28" spans="1:7" ht="14.25" customHeight="1" x14ac:dyDescent="0.25"/>
    <row r="29" spans="1:7" ht="14.25" customHeight="1" x14ac:dyDescent="0.25"/>
    <row r="30" spans="1:7" ht="14.25" customHeight="1" x14ac:dyDescent="0.25"/>
    <row r="31" spans="1:7" ht="14.25" customHeight="1" x14ac:dyDescent="0.25"/>
    <row r="32" spans="1:7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</sheetData>
  <mergeCells count="7">
    <mergeCell ref="A1:G1"/>
    <mergeCell ref="A18:E18"/>
    <mergeCell ref="A7:F7"/>
    <mergeCell ref="G7:G8"/>
    <mergeCell ref="A11:E11"/>
    <mergeCell ref="A14:F14"/>
    <mergeCell ref="G14:G15"/>
  </mergeCell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00"/>
  <sheetViews>
    <sheetView zoomScale="80" zoomScaleNormal="80" workbookViewId="0">
      <selection activeCell="B1" sqref="B1"/>
    </sheetView>
  </sheetViews>
  <sheetFormatPr baseColWidth="10" defaultColWidth="14.42578125" defaultRowHeight="15" customHeight="1" x14ac:dyDescent="0.25"/>
  <cols>
    <col min="1" max="1" width="14.42578125" style="158" customWidth="1"/>
    <col min="2" max="2" width="27.140625" style="72" customWidth="1"/>
    <col min="3" max="3" width="39.85546875" customWidth="1"/>
    <col min="4" max="7" width="10.7109375" customWidth="1"/>
    <col min="8" max="8" width="18.140625" customWidth="1"/>
  </cols>
  <sheetData>
    <row r="1" spans="1:9" ht="33" customHeight="1" x14ac:dyDescent="0.25">
      <c r="A1" s="160"/>
      <c r="B1" s="270" t="s">
        <v>49</v>
      </c>
      <c r="C1" s="472" t="s">
        <v>50</v>
      </c>
      <c r="D1" s="473"/>
      <c r="E1" s="54" t="s">
        <v>51</v>
      </c>
      <c r="F1" s="54" t="s">
        <v>52</v>
      </c>
      <c r="G1" s="96" t="s">
        <v>54</v>
      </c>
      <c r="H1" s="97" t="s">
        <v>55</v>
      </c>
    </row>
    <row r="2" spans="1:9" ht="69" customHeight="1" x14ac:dyDescent="0.25">
      <c r="A2" s="160"/>
      <c r="B2" s="332">
        <v>2.8</v>
      </c>
      <c r="C2" s="479" t="s">
        <v>357</v>
      </c>
      <c r="D2" s="480"/>
      <c r="E2" s="7" t="s">
        <v>209</v>
      </c>
      <c r="F2" s="95">
        <v>101</v>
      </c>
      <c r="G2" s="98">
        <f>G52</f>
        <v>4929437.5</v>
      </c>
      <c r="H2" s="99">
        <f>+F2*G2</f>
        <v>497873187.5</v>
      </c>
    </row>
    <row r="3" spans="1:9" ht="14.25" customHeight="1" x14ac:dyDescent="0.25">
      <c r="A3" s="161"/>
      <c r="B3" s="156"/>
      <c r="C3" s="162"/>
      <c r="D3" s="163"/>
      <c r="E3" s="163"/>
      <c r="F3" s="163"/>
      <c r="G3" s="163"/>
      <c r="H3" s="163"/>
    </row>
    <row r="4" spans="1:9" ht="34.5" customHeight="1" x14ac:dyDescent="0.25">
      <c r="A4" s="474" t="str">
        <f>+C2</f>
        <v>Dotación de material pedagógico a 101 Establecimientos Educativos, en el marco de la educación inclusiva</v>
      </c>
      <c r="B4" s="474"/>
      <c r="C4" s="474"/>
      <c r="D4" s="474"/>
      <c r="E4" s="474"/>
      <c r="F4" s="474"/>
      <c r="G4" s="474"/>
      <c r="H4" s="474"/>
    </row>
    <row r="5" spans="1:9" ht="60.75" customHeight="1" x14ac:dyDescent="0.25">
      <c r="A5" s="271" t="s">
        <v>373</v>
      </c>
      <c r="B5" s="338" t="s">
        <v>210</v>
      </c>
      <c r="C5" s="272" t="s">
        <v>150</v>
      </c>
      <c r="D5" s="272" t="s">
        <v>51</v>
      </c>
      <c r="E5" s="272" t="s">
        <v>52</v>
      </c>
      <c r="F5" s="339" t="s">
        <v>54</v>
      </c>
      <c r="G5" s="340" t="s">
        <v>211</v>
      </c>
      <c r="H5" s="272" t="s">
        <v>212</v>
      </c>
    </row>
    <row r="6" spans="1:9" ht="33.75" customHeight="1" x14ac:dyDescent="0.25">
      <c r="A6" s="475" t="s">
        <v>213</v>
      </c>
      <c r="B6" s="481" t="s">
        <v>214</v>
      </c>
      <c r="C6" s="335" t="s">
        <v>215</v>
      </c>
      <c r="D6" s="288" t="s">
        <v>216</v>
      </c>
      <c r="E6" s="288">
        <v>1</v>
      </c>
      <c r="F6" s="341">
        <v>30854.5</v>
      </c>
      <c r="G6" s="341">
        <f t="shared" ref="G6:G51" si="0">E6*F6</f>
        <v>30854.5</v>
      </c>
      <c r="H6" s="477">
        <f>SUM(G6:G10)</f>
        <v>451389</v>
      </c>
      <c r="I6" s="114"/>
    </row>
    <row r="7" spans="1:9" ht="25.5" hidden="1" customHeight="1" x14ac:dyDescent="0.25">
      <c r="A7" s="476"/>
      <c r="B7" s="411"/>
      <c r="C7" s="335" t="s">
        <v>217</v>
      </c>
      <c r="D7" s="330" t="s">
        <v>218</v>
      </c>
      <c r="E7" s="330">
        <v>6</v>
      </c>
      <c r="F7" s="341">
        <v>20569.5</v>
      </c>
      <c r="G7" s="341">
        <f t="shared" si="0"/>
        <v>123417</v>
      </c>
      <c r="H7" s="411"/>
      <c r="I7" s="114"/>
    </row>
    <row r="8" spans="1:9" ht="25.5" x14ac:dyDescent="0.25">
      <c r="A8" s="476"/>
      <c r="B8" s="411"/>
      <c r="C8" s="335" t="s">
        <v>219</v>
      </c>
      <c r="D8" s="288" t="s">
        <v>218</v>
      </c>
      <c r="E8" s="288">
        <v>1</v>
      </c>
      <c r="F8" s="341">
        <v>17141</v>
      </c>
      <c r="G8" s="341">
        <f t="shared" si="0"/>
        <v>17141</v>
      </c>
      <c r="H8" s="411"/>
      <c r="I8" s="114"/>
    </row>
    <row r="9" spans="1:9" ht="25.5" x14ac:dyDescent="0.25">
      <c r="A9" s="476"/>
      <c r="B9" s="411"/>
      <c r="C9" s="335" t="s">
        <v>220</v>
      </c>
      <c r="D9" s="288" t="s">
        <v>221</v>
      </c>
      <c r="E9" s="288">
        <v>6</v>
      </c>
      <c r="F9" s="341">
        <v>28569</v>
      </c>
      <c r="G9" s="341">
        <f t="shared" si="0"/>
        <v>171414</v>
      </c>
      <c r="H9" s="411"/>
      <c r="I9" s="114"/>
    </row>
    <row r="10" spans="1:9" ht="36.75" customHeight="1" x14ac:dyDescent="0.25">
      <c r="A10" s="476"/>
      <c r="B10" s="411"/>
      <c r="C10" s="335" t="s">
        <v>222</v>
      </c>
      <c r="D10" s="288" t="s">
        <v>218</v>
      </c>
      <c r="E10" s="288">
        <v>5</v>
      </c>
      <c r="F10" s="341">
        <v>21712.5</v>
      </c>
      <c r="G10" s="341">
        <f t="shared" si="0"/>
        <v>108562.5</v>
      </c>
      <c r="H10" s="411"/>
      <c r="I10" s="114"/>
    </row>
    <row r="11" spans="1:9" ht="38.25" x14ac:dyDescent="0.25">
      <c r="A11" s="475" t="s">
        <v>223</v>
      </c>
      <c r="B11" s="481" t="s">
        <v>224</v>
      </c>
      <c r="C11" s="335" t="s">
        <v>225</v>
      </c>
      <c r="D11" s="288" t="s">
        <v>218</v>
      </c>
      <c r="E11" s="288">
        <v>1</v>
      </c>
      <c r="F11" s="341">
        <v>45710.5</v>
      </c>
      <c r="G11" s="341">
        <f t="shared" si="0"/>
        <v>45710.5</v>
      </c>
      <c r="H11" s="477">
        <f>SUM(G11:G15)</f>
        <v>279975.5</v>
      </c>
      <c r="I11" s="114"/>
    </row>
    <row r="12" spans="1:9" x14ac:dyDescent="0.25">
      <c r="A12" s="476"/>
      <c r="B12" s="411"/>
      <c r="C12" s="335" t="s">
        <v>226</v>
      </c>
      <c r="D12" s="288" t="s">
        <v>218</v>
      </c>
      <c r="E12" s="288">
        <v>1</v>
      </c>
      <c r="F12" s="341">
        <v>34282.5</v>
      </c>
      <c r="G12" s="341">
        <f t="shared" si="0"/>
        <v>34282.5</v>
      </c>
      <c r="H12" s="411"/>
      <c r="I12" s="114"/>
    </row>
    <row r="13" spans="1:9" ht="25.5" x14ac:dyDescent="0.25">
      <c r="A13" s="476"/>
      <c r="B13" s="411"/>
      <c r="C13" s="335" t="s">
        <v>227</v>
      </c>
      <c r="D13" s="330" t="s">
        <v>218</v>
      </c>
      <c r="E13" s="330">
        <v>1</v>
      </c>
      <c r="F13" s="341">
        <v>39996.5</v>
      </c>
      <c r="G13" s="341">
        <f t="shared" si="0"/>
        <v>39996.5</v>
      </c>
      <c r="H13" s="411"/>
      <c r="I13" s="114"/>
    </row>
    <row r="14" spans="1:9" ht="25.5" x14ac:dyDescent="0.25">
      <c r="A14" s="476"/>
      <c r="B14" s="411"/>
      <c r="C14" s="335" t="s">
        <v>228</v>
      </c>
      <c r="D14" s="330" t="s">
        <v>218</v>
      </c>
      <c r="E14" s="330">
        <v>1</v>
      </c>
      <c r="F14" s="341">
        <v>39996.5</v>
      </c>
      <c r="G14" s="341">
        <f t="shared" si="0"/>
        <v>39996.5</v>
      </c>
      <c r="H14" s="411"/>
      <c r="I14" s="114"/>
    </row>
    <row r="15" spans="1:9" ht="89.25" x14ac:dyDescent="0.25">
      <c r="A15" s="476"/>
      <c r="B15" s="411"/>
      <c r="C15" s="335" t="s">
        <v>229</v>
      </c>
      <c r="D15" s="288" t="s">
        <v>218</v>
      </c>
      <c r="E15" s="288">
        <v>1</v>
      </c>
      <c r="F15" s="341">
        <v>119989.5</v>
      </c>
      <c r="G15" s="341">
        <f t="shared" si="0"/>
        <v>119989.5</v>
      </c>
      <c r="H15" s="411"/>
      <c r="I15" s="114"/>
    </row>
    <row r="16" spans="1:9" ht="25.5" x14ac:dyDescent="0.25">
      <c r="A16" s="475" t="s">
        <v>230</v>
      </c>
      <c r="B16" s="481" t="s">
        <v>231</v>
      </c>
      <c r="C16" s="335" t="s">
        <v>232</v>
      </c>
      <c r="D16" s="288" t="s">
        <v>218</v>
      </c>
      <c r="E16" s="288">
        <v>1</v>
      </c>
      <c r="F16" s="341">
        <v>171413.5</v>
      </c>
      <c r="G16" s="341">
        <f t="shared" si="0"/>
        <v>171413.5</v>
      </c>
      <c r="H16" s="478">
        <f>SUM(G16:G18)</f>
        <v>231979.5</v>
      </c>
      <c r="I16" s="114"/>
    </row>
    <row r="17" spans="1:9" ht="38.25" x14ac:dyDescent="0.25">
      <c r="A17" s="476"/>
      <c r="B17" s="411"/>
      <c r="C17" s="335" t="s">
        <v>233</v>
      </c>
      <c r="D17" s="288" t="s">
        <v>218</v>
      </c>
      <c r="E17" s="330">
        <v>1</v>
      </c>
      <c r="F17" s="341">
        <v>18284</v>
      </c>
      <c r="G17" s="341">
        <f t="shared" si="0"/>
        <v>18284</v>
      </c>
      <c r="H17" s="411"/>
      <c r="I17" s="114"/>
    </row>
    <row r="18" spans="1:9" ht="35.25" customHeight="1" x14ac:dyDescent="0.25">
      <c r="A18" s="476"/>
      <c r="B18" s="411"/>
      <c r="C18" s="335" t="s">
        <v>233</v>
      </c>
      <c r="D18" s="288" t="s">
        <v>218</v>
      </c>
      <c r="E18" s="288">
        <v>2</v>
      </c>
      <c r="F18" s="341">
        <v>21141</v>
      </c>
      <c r="G18" s="341">
        <f t="shared" si="0"/>
        <v>42282</v>
      </c>
      <c r="H18" s="411"/>
      <c r="I18" s="114"/>
    </row>
    <row r="19" spans="1:9" ht="25.5" x14ac:dyDescent="0.25">
      <c r="A19" s="475" t="s">
        <v>234</v>
      </c>
      <c r="B19" s="481" t="s">
        <v>235</v>
      </c>
      <c r="C19" s="335" t="s">
        <v>236</v>
      </c>
      <c r="D19" s="288" t="s">
        <v>221</v>
      </c>
      <c r="E19" s="288">
        <v>3</v>
      </c>
      <c r="F19" s="341">
        <v>51424</v>
      </c>
      <c r="G19" s="341">
        <f t="shared" si="0"/>
        <v>154272</v>
      </c>
      <c r="H19" s="478">
        <f>SUM(G19:G23)</f>
        <v>742791.5</v>
      </c>
      <c r="I19" s="114"/>
    </row>
    <row r="20" spans="1:9" ht="38.25" x14ac:dyDescent="0.25">
      <c r="A20" s="476"/>
      <c r="B20" s="411"/>
      <c r="C20" s="335" t="s">
        <v>237</v>
      </c>
      <c r="D20" s="288" t="s">
        <v>221</v>
      </c>
      <c r="E20" s="288">
        <v>3</v>
      </c>
      <c r="F20" s="341">
        <v>45710.5</v>
      </c>
      <c r="G20" s="341">
        <f t="shared" si="0"/>
        <v>137131.5</v>
      </c>
      <c r="H20" s="411"/>
      <c r="I20" s="114"/>
    </row>
    <row r="21" spans="1:9" ht="15.75" customHeight="1" x14ac:dyDescent="0.25">
      <c r="A21" s="476"/>
      <c r="B21" s="411"/>
      <c r="C21" s="335" t="s">
        <v>238</v>
      </c>
      <c r="D21" s="288" t="s">
        <v>218</v>
      </c>
      <c r="E21" s="288">
        <v>3</v>
      </c>
      <c r="F21" s="341">
        <v>25140.5</v>
      </c>
      <c r="G21" s="341">
        <f t="shared" si="0"/>
        <v>75421.5</v>
      </c>
      <c r="H21" s="411"/>
      <c r="I21" s="114"/>
    </row>
    <row r="22" spans="1:9" ht="15.75" customHeight="1" x14ac:dyDescent="0.25">
      <c r="A22" s="476"/>
      <c r="B22" s="411"/>
      <c r="C22" s="335" t="s">
        <v>239</v>
      </c>
      <c r="D22" s="330" t="s">
        <v>218</v>
      </c>
      <c r="E22" s="330">
        <v>4</v>
      </c>
      <c r="F22" s="341">
        <v>39996.5</v>
      </c>
      <c r="G22" s="341">
        <f t="shared" si="0"/>
        <v>159986</v>
      </c>
      <c r="H22" s="411"/>
      <c r="I22" s="114"/>
    </row>
    <row r="23" spans="1:9" ht="15.75" customHeight="1" x14ac:dyDescent="0.25">
      <c r="A23" s="476"/>
      <c r="B23" s="411"/>
      <c r="C23" s="335" t="s">
        <v>240</v>
      </c>
      <c r="D23" s="330" t="s">
        <v>218</v>
      </c>
      <c r="E23" s="330">
        <v>3</v>
      </c>
      <c r="F23" s="341">
        <v>71993.5</v>
      </c>
      <c r="G23" s="341">
        <f t="shared" si="0"/>
        <v>215980.5</v>
      </c>
      <c r="H23" s="411"/>
      <c r="I23" s="114"/>
    </row>
    <row r="24" spans="1:9" ht="15.75" customHeight="1" x14ac:dyDescent="0.25">
      <c r="A24" s="475" t="s">
        <v>241</v>
      </c>
      <c r="B24" s="481" t="s">
        <v>242</v>
      </c>
      <c r="C24" s="335" t="s">
        <v>243</v>
      </c>
      <c r="D24" s="330" t="s">
        <v>218</v>
      </c>
      <c r="E24" s="330">
        <v>1</v>
      </c>
      <c r="F24" s="341">
        <v>43424.5</v>
      </c>
      <c r="G24" s="341">
        <f t="shared" si="0"/>
        <v>43424.5</v>
      </c>
      <c r="H24" s="478">
        <f>SUM(G24:G29)</f>
        <v>685654</v>
      </c>
      <c r="I24" s="114"/>
    </row>
    <row r="25" spans="1:9" ht="15.75" customHeight="1" x14ac:dyDescent="0.25">
      <c r="A25" s="476"/>
      <c r="B25" s="411"/>
      <c r="C25" s="335" t="s">
        <v>244</v>
      </c>
      <c r="D25" s="330" t="s">
        <v>218</v>
      </c>
      <c r="E25" s="330">
        <v>1</v>
      </c>
      <c r="F25" s="341">
        <v>43424.5</v>
      </c>
      <c r="G25" s="341">
        <f t="shared" si="0"/>
        <v>43424.5</v>
      </c>
      <c r="H25" s="411"/>
      <c r="I25" s="114"/>
    </row>
    <row r="26" spans="1:9" ht="15.75" customHeight="1" x14ac:dyDescent="0.25">
      <c r="A26" s="476"/>
      <c r="B26" s="411"/>
      <c r="C26" s="335" t="s">
        <v>245</v>
      </c>
      <c r="D26" s="330" t="s">
        <v>218</v>
      </c>
      <c r="E26" s="330">
        <v>1</v>
      </c>
      <c r="F26" s="341">
        <v>51424</v>
      </c>
      <c r="G26" s="341">
        <f t="shared" si="0"/>
        <v>51424</v>
      </c>
      <c r="H26" s="411"/>
      <c r="I26" s="114"/>
    </row>
    <row r="27" spans="1:9" ht="15.75" customHeight="1" x14ac:dyDescent="0.25">
      <c r="A27" s="476"/>
      <c r="B27" s="411"/>
      <c r="C27" s="335" t="s">
        <v>246</v>
      </c>
      <c r="D27" s="288" t="s">
        <v>218</v>
      </c>
      <c r="E27" s="288">
        <v>1</v>
      </c>
      <c r="F27" s="341">
        <v>38853.5</v>
      </c>
      <c r="G27" s="341">
        <f t="shared" si="0"/>
        <v>38853.5</v>
      </c>
      <c r="H27" s="411"/>
      <c r="I27" s="114"/>
    </row>
    <row r="28" spans="1:9" ht="15.75" customHeight="1" x14ac:dyDescent="0.25">
      <c r="A28" s="476"/>
      <c r="B28" s="411"/>
      <c r="C28" s="335" t="s">
        <v>247</v>
      </c>
      <c r="D28" s="288" t="s">
        <v>218</v>
      </c>
      <c r="E28" s="288">
        <v>7</v>
      </c>
      <c r="F28" s="341">
        <v>68565.5</v>
      </c>
      <c r="G28" s="341">
        <f t="shared" si="0"/>
        <v>479958.5</v>
      </c>
      <c r="H28" s="411"/>
      <c r="I28" s="114"/>
    </row>
    <row r="29" spans="1:9" ht="15.75" customHeight="1" x14ac:dyDescent="0.25">
      <c r="A29" s="476"/>
      <c r="B29" s="411"/>
      <c r="C29" s="335" t="s">
        <v>248</v>
      </c>
      <c r="D29" s="330" t="s">
        <v>218</v>
      </c>
      <c r="E29" s="288">
        <v>1</v>
      </c>
      <c r="F29" s="341">
        <v>28569</v>
      </c>
      <c r="G29" s="341">
        <f t="shared" si="0"/>
        <v>28569</v>
      </c>
      <c r="H29" s="411"/>
      <c r="I29" s="114"/>
    </row>
    <row r="30" spans="1:9" ht="14.25" customHeight="1" x14ac:dyDescent="0.25">
      <c r="A30" s="475" t="s">
        <v>249</v>
      </c>
      <c r="B30" s="481" t="s">
        <v>250</v>
      </c>
      <c r="C30" s="335" t="s">
        <v>251</v>
      </c>
      <c r="D30" s="288" t="s">
        <v>216</v>
      </c>
      <c r="E30" s="288">
        <v>2</v>
      </c>
      <c r="F30" s="341">
        <v>30854.5</v>
      </c>
      <c r="G30" s="341">
        <f t="shared" si="0"/>
        <v>61709</v>
      </c>
      <c r="H30" s="478">
        <f>SUM(G30:G36)</f>
        <v>620062</v>
      </c>
      <c r="I30" s="114"/>
    </row>
    <row r="31" spans="1:9" ht="14.25" customHeight="1" x14ac:dyDescent="0.25">
      <c r="A31" s="476"/>
      <c r="B31" s="411"/>
      <c r="C31" s="335" t="s">
        <v>252</v>
      </c>
      <c r="D31" s="288" t="s">
        <v>218</v>
      </c>
      <c r="E31" s="288">
        <v>2</v>
      </c>
      <c r="F31" s="341">
        <v>34282.5</v>
      </c>
      <c r="G31" s="341">
        <f t="shared" si="0"/>
        <v>68565</v>
      </c>
      <c r="H31" s="411"/>
      <c r="I31" s="114"/>
    </row>
    <row r="32" spans="1:9" ht="15.75" customHeight="1" x14ac:dyDescent="0.25">
      <c r="A32" s="476"/>
      <c r="B32" s="411"/>
      <c r="C32" s="335" t="s">
        <v>253</v>
      </c>
      <c r="D32" s="288" t="s">
        <v>218</v>
      </c>
      <c r="E32" s="288">
        <v>2</v>
      </c>
      <c r="F32" s="341">
        <v>45710.5</v>
      </c>
      <c r="G32" s="341">
        <f t="shared" si="0"/>
        <v>91421</v>
      </c>
      <c r="H32" s="411"/>
      <c r="I32" s="114"/>
    </row>
    <row r="33" spans="1:9" ht="14.25" customHeight="1" x14ac:dyDescent="0.25">
      <c r="A33" s="476"/>
      <c r="B33" s="411"/>
      <c r="C33" s="335" t="s">
        <v>254</v>
      </c>
      <c r="D33" s="288" t="s">
        <v>218</v>
      </c>
      <c r="E33" s="288">
        <v>4</v>
      </c>
      <c r="F33" s="341">
        <v>34282.5</v>
      </c>
      <c r="G33" s="341">
        <f t="shared" si="0"/>
        <v>137130</v>
      </c>
      <c r="H33" s="411"/>
      <c r="I33" s="114"/>
    </row>
    <row r="34" spans="1:9" ht="14.25" customHeight="1" x14ac:dyDescent="0.25">
      <c r="A34" s="476"/>
      <c r="B34" s="411"/>
      <c r="C34" s="335" t="s">
        <v>255</v>
      </c>
      <c r="D34" s="288" t="s">
        <v>218</v>
      </c>
      <c r="E34" s="288">
        <v>1</v>
      </c>
      <c r="F34" s="341">
        <v>86572.5</v>
      </c>
      <c r="G34" s="341">
        <f t="shared" si="0"/>
        <v>86572.5</v>
      </c>
      <c r="H34" s="411"/>
      <c r="I34" s="114"/>
    </row>
    <row r="35" spans="1:9" ht="14.25" customHeight="1" x14ac:dyDescent="0.25">
      <c r="A35" s="476"/>
      <c r="B35" s="411"/>
      <c r="C35" s="335" t="s">
        <v>256</v>
      </c>
      <c r="D35" s="288" t="s">
        <v>218</v>
      </c>
      <c r="E35" s="288">
        <v>1</v>
      </c>
      <c r="F35" s="341">
        <v>76387.5</v>
      </c>
      <c r="G35" s="341">
        <f t="shared" si="0"/>
        <v>76387.5</v>
      </c>
      <c r="H35" s="411"/>
      <c r="I35" s="114"/>
    </row>
    <row r="36" spans="1:9" ht="14.25" customHeight="1" x14ac:dyDescent="0.25">
      <c r="A36" s="476"/>
      <c r="B36" s="411"/>
      <c r="C36" s="335" t="s">
        <v>257</v>
      </c>
      <c r="D36" s="288" t="s">
        <v>218</v>
      </c>
      <c r="E36" s="288">
        <v>2</v>
      </c>
      <c r="F36" s="341">
        <v>49138.5</v>
      </c>
      <c r="G36" s="341">
        <f t="shared" si="0"/>
        <v>98277</v>
      </c>
      <c r="H36" s="411"/>
      <c r="I36" s="114"/>
    </row>
    <row r="37" spans="1:9" ht="15.75" customHeight="1" x14ac:dyDescent="0.25">
      <c r="A37" s="475" t="s">
        <v>258</v>
      </c>
      <c r="B37" s="481" t="s">
        <v>259</v>
      </c>
      <c r="C37" s="335" t="s">
        <v>260</v>
      </c>
      <c r="D37" s="288" t="s">
        <v>218</v>
      </c>
      <c r="E37" s="288">
        <v>1</v>
      </c>
      <c r="F37" s="341">
        <v>47995.5</v>
      </c>
      <c r="G37" s="341">
        <f t="shared" si="0"/>
        <v>47995.5</v>
      </c>
      <c r="H37" s="478">
        <f>SUM(G37:G43)</f>
        <v>788501.5</v>
      </c>
      <c r="I37" s="114"/>
    </row>
    <row r="38" spans="1:9" ht="15.75" customHeight="1" x14ac:dyDescent="0.25">
      <c r="A38" s="476"/>
      <c r="B38" s="411"/>
      <c r="C38" s="335" t="s">
        <v>261</v>
      </c>
      <c r="D38" s="288" t="s">
        <v>218</v>
      </c>
      <c r="E38" s="288">
        <v>5</v>
      </c>
      <c r="F38" s="341">
        <v>68565.5</v>
      </c>
      <c r="G38" s="341">
        <f t="shared" si="0"/>
        <v>342827.5</v>
      </c>
      <c r="H38" s="411"/>
      <c r="I38" s="114"/>
    </row>
    <row r="39" spans="1:9" ht="15.75" customHeight="1" x14ac:dyDescent="0.25">
      <c r="A39" s="476"/>
      <c r="B39" s="411"/>
      <c r="C39" s="335" t="s">
        <v>262</v>
      </c>
      <c r="D39" s="288" t="s">
        <v>218</v>
      </c>
      <c r="E39" s="288">
        <v>2</v>
      </c>
      <c r="F39" s="341">
        <v>50281.5</v>
      </c>
      <c r="G39" s="341">
        <f t="shared" si="0"/>
        <v>100563</v>
      </c>
      <c r="H39" s="411"/>
      <c r="I39" s="114"/>
    </row>
    <row r="40" spans="1:9" ht="15.75" customHeight="1" x14ac:dyDescent="0.25">
      <c r="A40" s="476"/>
      <c r="B40" s="411"/>
      <c r="C40" s="335" t="s">
        <v>263</v>
      </c>
      <c r="D40" s="288" t="s">
        <v>218</v>
      </c>
      <c r="E40" s="288">
        <v>2</v>
      </c>
      <c r="F40" s="341">
        <v>51424</v>
      </c>
      <c r="G40" s="341">
        <f t="shared" si="0"/>
        <v>102848</v>
      </c>
      <c r="H40" s="411"/>
      <c r="I40" s="114"/>
    </row>
    <row r="41" spans="1:9" ht="15.75" customHeight="1" x14ac:dyDescent="0.25">
      <c r="A41" s="476"/>
      <c r="B41" s="411"/>
      <c r="C41" s="335" t="s">
        <v>264</v>
      </c>
      <c r="D41" s="288" t="s">
        <v>218</v>
      </c>
      <c r="E41" s="288">
        <v>1</v>
      </c>
      <c r="F41" s="341">
        <v>22855</v>
      </c>
      <c r="G41" s="341">
        <f t="shared" si="0"/>
        <v>22855</v>
      </c>
      <c r="H41" s="411"/>
      <c r="I41" s="114"/>
    </row>
    <row r="42" spans="1:9" ht="15.75" customHeight="1" x14ac:dyDescent="0.25">
      <c r="A42" s="476"/>
      <c r="B42" s="411"/>
      <c r="C42" s="335" t="s">
        <v>265</v>
      </c>
      <c r="D42" s="288" t="s">
        <v>218</v>
      </c>
      <c r="E42" s="288">
        <v>2</v>
      </c>
      <c r="F42" s="341">
        <v>57137.5</v>
      </c>
      <c r="G42" s="341">
        <f t="shared" si="0"/>
        <v>114275</v>
      </c>
      <c r="H42" s="411"/>
      <c r="I42" s="114"/>
    </row>
    <row r="43" spans="1:9" ht="15.75" customHeight="1" x14ac:dyDescent="0.25">
      <c r="A43" s="476"/>
      <c r="B43" s="411"/>
      <c r="C43" s="335" t="s">
        <v>266</v>
      </c>
      <c r="D43" s="288" t="s">
        <v>218</v>
      </c>
      <c r="E43" s="288">
        <v>1</v>
      </c>
      <c r="F43" s="341">
        <v>57137.5</v>
      </c>
      <c r="G43" s="341">
        <f t="shared" si="0"/>
        <v>57137.5</v>
      </c>
      <c r="H43" s="411"/>
      <c r="I43" s="114"/>
    </row>
    <row r="44" spans="1:9" ht="15.75" customHeight="1" x14ac:dyDescent="0.25">
      <c r="A44" s="475" t="s">
        <v>267</v>
      </c>
      <c r="B44" s="481" t="s">
        <v>268</v>
      </c>
      <c r="C44" s="335" t="s">
        <v>269</v>
      </c>
      <c r="D44" s="288" t="s">
        <v>218</v>
      </c>
      <c r="E44" s="288">
        <v>5</v>
      </c>
      <c r="F44" s="341">
        <v>57137.5</v>
      </c>
      <c r="G44" s="341">
        <f t="shared" si="0"/>
        <v>285687.5</v>
      </c>
      <c r="H44" s="478">
        <f>SUM(G44:G51)</f>
        <v>1129084.5</v>
      </c>
      <c r="I44" s="114"/>
    </row>
    <row r="45" spans="1:9" ht="15.75" customHeight="1" x14ac:dyDescent="0.25">
      <c r="A45" s="476"/>
      <c r="B45" s="411"/>
      <c r="C45" s="335" t="s">
        <v>270</v>
      </c>
      <c r="D45" s="288" t="s">
        <v>218</v>
      </c>
      <c r="E45" s="288">
        <v>5</v>
      </c>
      <c r="F45" s="341">
        <v>34282.5</v>
      </c>
      <c r="G45" s="341">
        <f t="shared" si="0"/>
        <v>171412.5</v>
      </c>
      <c r="H45" s="411"/>
      <c r="I45" s="114"/>
    </row>
    <row r="46" spans="1:9" ht="15.75" customHeight="1" x14ac:dyDescent="0.25">
      <c r="A46" s="476"/>
      <c r="B46" s="411"/>
      <c r="C46" s="335" t="s">
        <v>271</v>
      </c>
      <c r="D46" s="288" t="s">
        <v>218</v>
      </c>
      <c r="E46" s="288">
        <v>1</v>
      </c>
      <c r="F46" s="341">
        <v>57137.5</v>
      </c>
      <c r="G46" s="341">
        <f t="shared" si="0"/>
        <v>57137.5</v>
      </c>
      <c r="H46" s="411"/>
      <c r="I46" s="114"/>
    </row>
    <row r="47" spans="1:9" ht="15.75" customHeight="1" x14ac:dyDescent="0.25">
      <c r="A47" s="476"/>
      <c r="B47" s="411"/>
      <c r="C47" s="335" t="s">
        <v>272</v>
      </c>
      <c r="D47" s="288" t="s">
        <v>218</v>
      </c>
      <c r="E47" s="288">
        <v>1</v>
      </c>
      <c r="F47" s="341">
        <v>112035</v>
      </c>
      <c r="G47" s="341">
        <f t="shared" si="0"/>
        <v>112035</v>
      </c>
      <c r="H47" s="411"/>
      <c r="I47" s="114"/>
    </row>
    <row r="48" spans="1:9" ht="15.75" customHeight="1" x14ac:dyDescent="0.25">
      <c r="A48" s="476"/>
      <c r="B48" s="411"/>
      <c r="C48" s="335" t="s">
        <v>273</v>
      </c>
      <c r="D48" s="288" t="s">
        <v>218</v>
      </c>
      <c r="E48" s="288">
        <v>1</v>
      </c>
      <c r="F48" s="341">
        <v>57137.5</v>
      </c>
      <c r="G48" s="341">
        <f t="shared" si="0"/>
        <v>57137.5</v>
      </c>
      <c r="H48" s="411"/>
      <c r="I48" s="114"/>
    </row>
    <row r="49" spans="1:9" ht="14.25" customHeight="1" x14ac:dyDescent="0.25">
      <c r="A49" s="476"/>
      <c r="B49" s="411"/>
      <c r="C49" s="335" t="s">
        <v>274</v>
      </c>
      <c r="D49" s="288" t="s">
        <v>218</v>
      </c>
      <c r="E49" s="288">
        <v>1</v>
      </c>
      <c r="F49" s="341">
        <v>34282.5</v>
      </c>
      <c r="G49" s="341">
        <f t="shared" si="0"/>
        <v>34282.5</v>
      </c>
      <c r="H49" s="411"/>
      <c r="I49" s="114"/>
    </row>
    <row r="50" spans="1:9" ht="14.25" customHeight="1" x14ac:dyDescent="0.25">
      <c r="A50" s="476"/>
      <c r="B50" s="411"/>
      <c r="C50" s="335" t="s">
        <v>275</v>
      </c>
      <c r="D50" s="288" t="s">
        <v>218</v>
      </c>
      <c r="E50" s="288">
        <v>1</v>
      </c>
      <c r="F50" s="341">
        <v>342827</v>
      </c>
      <c r="G50" s="341">
        <f t="shared" si="0"/>
        <v>342827</v>
      </c>
      <c r="H50" s="411"/>
      <c r="I50" s="114"/>
    </row>
    <row r="51" spans="1:9" ht="14.25" customHeight="1" x14ac:dyDescent="0.25">
      <c r="A51" s="476"/>
      <c r="B51" s="411"/>
      <c r="C51" s="335" t="s">
        <v>276</v>
      </c>
      <c r="D51" s="288" t="s">
        <v>218</v>
      </c>
      <c r="E51" s="288">
        <v>3</v>
      </c>
      <c r="F51" s="341">
        <v>22855</v>
      </c>
      <c r="G51" s="341">
        <f t="shared" si="0"/>
        <v>68565</v>
      </c>
      <c r="H51" s="411"/>
      <c r="I51" s="114"/>
    </row>
    <row r="52" spans="1:9" ht="14.25" customHeight="1" x14ac:dyDescent="0.25">
      <c r="A52" s="271"/>
      <c r="B52" s="482" t="s">
        <v>48</v>
      </c>
      <c r="C52" s="411"/>
      <c r="D52" s="411"/>
      <c r="E52" s="411"/>
      <c r="F52" s="411"/>
      <c r="G52" s="337">
        <f>SUM(G6:G51)</f>
        <v>4929437.5</v>
      </c>
      <c r="H52" s="337">
        <f>SUM(H6:H51)</f>
        <v>4929437.5</v>
      </c>
    </row>
    <row r="53" spans="1:9" ht="14.25" customHeight="1" x14ac:dyDescent="0.25">
      <c r="A53" s="159"/>
      <c r="C53" s="72"/>
      <c r="D53" s="72"/>
      <c r="E53" s="72"/>
      <c r="F53" s="72"/>
      <c r="G53" s="72"/>
      <c r="H53" s="72"/>
    </row>
    <row r="54" spans="1:9" ht="14.25" customHeight="1" x14ac:dyDescent="0.25">
      <c r="A54" s="157"/>
    </row>
    <row r="55" spans="1:9" ht="14.25" customHeight="1" x14ac:dyDescent="0.25">
      <c r="A55" s="157"/>
    </row>
    <row r="56" spans="1:9" ht="14.25" customHeight="1" x14ac:dyDescent="0.25">
      <c r="A56" s="157"/>
    </row>
    <row r="57" spans="1:9" ht="14.25" customHeight="1" x14ac:dyDescent="0.25">
      <c r="A57" s="157"/>
    </row>
    <row r="58" spans="1:9" ht="14.25" customHeight="1" x14ac:dyDescent="0.25">
      <c r="A58" s="157"/>
    </row>
    <row r="59" spans="1:9" ht="14.25" customHeight="1" x14ac:dyDescent="0.25">
      <c r="A59" s="157"/>
    </row>
    <row r="60" spans="1:9" ht="14.25" customHeight="1" x14ac:dyDescent="0.25">
      <c r="A60" s="157"/>
    </row>
    <row r="61" spans="1:9" ht="14.25" customHeight="1" x14ac:dyDescent="0.25">
      <c r="A61" s="157"/>
    </row>
    <row r="62" spans="1:9" ht="14.25" customHeight="1" x14ac:dyDescent="0.25">
      <c r="A62" s="157"/>
    </row>
    <row r="63" spans="1:9" ht="14.25" customHeight="1" x14ac:dyDescent="0.25">
      <c r="A63" s="157"/>
    </row>
    <row r="64" spans="1:9" ht="14.25" customHeight="1" x14ac:dyDescent="0.25">
      <c r="A64" s="157"/>
    </row>
    <row r="65" spans="1:1" ht="14.25" customHeight="1" x14ac:dyDescent="0.25">
      <c r="A65" s="157"/>
    </row>
    <row r="66" spans="1:1" ht="14.25" customHeight="1" x14ac:dyDescent="0.25">
      <c r="A66" s="157"/>
    </row>
    <row r="67" spans="1:1" ht="14.25" customHeight="1" x14ac:dyDescent="0.25">
      <c r="A67" s="157"/>
    </row>
    <row r="68" spans="1:1" ht="14.25" customHeight="1" x14ac:dyDescent="0.25">
      <c r="A68" s="157"/>
    </row>
    <row r="69" spans="1:1" ht="14.25" customHeight="1" x14ac:dyDescent="0.25">
      <c r="A69" s="157"/>
    </row>
    <row r="70" spans="1:1" ht="14.25" customHeight="1" x14ac:dyDescent="0.25">
      <c r="A70" s="157"/>
    </row>
    <row r="71" spans="1:1" ht="14.25" customHeight="1" x14ac:dyDescent="0.25">
      <c r="A71" s="157"/>
    </row>
    <row r="72" spans="1:1" ht="14.25" customHeight="1" x14ac:dyDescent="0.25">
      <c r="A72" s="157"/>
    </row>
    <row r="73" spans="1:1" ht="14.25" customHeight="1" x14ac:dyDescent="0.25">
      <c r="A73" s="157"/>
    </row>
    <row r="74" spans="1:1" ht="14.25" customHeight="1" x14ac:dyDescent="0.25">
      <c r="A74" s="157"/>
    </row>
    <row r="75" spans="1:1" ht="14.25" customHeight="1" x14ac:dyDescent="0.25">
      <c r="A75" s="157"/>
    </row>
    <row r="76" spans="1:1" ht="14.25" customHeight="1" x14ac:dyDescent="0.25">
      <c r="A76" s="157"/>
    </row>
    <row r="77" spans="1:1" ht="14.25" customHeight="1" x14ac:dyDescent="0.25">
      <c r="A77" s="157"/>
    </row>
    <row r="78" spans="1:1" ht="14.25" customHeight="1" x14ac:dyDescent="0.25">
      <c r="A78" s="157"/>
    </row>
    <row r="79" spans="1:1" ht="14.25" customHeight="1" x14ac:dyDescent="0.25">
      <c r="A79" s="157"/>
    </row>
    <row r="80" spans="1:1" ht="14.25" customHeight="1" x14ac:dyDescent="0.25">
      <c r="A80" s="157"/>
    </row>
    <row r="81" spans="1:1" ht="14.25" customHeight="1" x14ac:dyDescent="0.25">
      <c r="A81" s="157"/>
    </row>
    <row r="82" spans="1:1" ht="14.25" customHeight="1" x14ac:dyDescent="0.25">
      <c r="A82" s="157"/>
    </row>
    <row r="83" spans="1:1" ht="14.25" customHeight="1" x14ac:dyDescent="0.25">
      <c r="A83" s="157"/>
    </row>
    <row r="84" spans="1:1" ht="14.25" customHeight="1" x14ac:dyDescent="0.25">
      <c r="A84" s="157"/>
    </row>
    <row r="85" spans="1:1" ht="14.25" customHeight="1" x14ac:dyDescent="0.25">
      <c r="A85" s="157"/>
    </row>
    <row r="86" spans="1:1" ht="14.25" customHeight="1" x14ac:dyDescent="0.25">
      <c r="A86" s="157"/>
    </row>
    <row r="87" spans="1:1" ht="14.25" customHeight="1" x14ac:dyDescent="0.25">
      <c r="A87" s="157"/>
    </row>
    <row r="88" spans="1:1" ht="14.25" customHeight="1" x14ac:dyDescent="0.25">
      <c r="A88" s="157"/>
    </row>
    <row r="89" spans="1:1" ht="14.25" customHeight="1" x14ac:dyDescent="0.25">
      <c r="A89" s="157"/>
    </row>
    <row r="90" spans="1:1" ht="14.25" customHeight="1" x14ac:dyDescent="0.25">
      <c r="A90" s="157"/>
    </row>
    <row r="91" spans="1:1" ht="14.25" customHeight="1" x14ac:dyDescent="0.25">
      <c r="A91" s="157"/>
    </row>
    <row r="92" spans="1:1" ht="14.25" customHeight="1" x14ac:dyDescent="0.25">
      <c r="A92" s="157"/>
    </row>
    <row r="93" spans="1:1" ht="14.25" customHeight="1" x14ac:dyDescent="0.25">
      <c r="A93" s="157"/>
    </row>
    <row r="94" spans="1:1" ht="14.25" customHeight="1" x14ac:dyDescent="0.25">
      <c r="A94" s="157"/>
    </row>
    <row r="95" spans="1:1" ht="14.25" customHeight="1" x14ac:dyDescent="0.25">
      <c r="A95" s="157"/>
    </row>
    <row r="96" spans="1:1" ht="14.25" customHeight="1" x14ac:dyDescent="0.25">
      <c r="A96" s="157"/>
    </row>
    <row r="97" spans="1:1" ht="14.25" customHeight="1" x14ac:dyDescent="0.25">
      <c r="A97" s="157"/>
    </row>
    <row r="98" spans="1:1" ht="14.25" customHeight="1" x14ac:dyDescent="0.25">
      <c r="A98" s="157"/>
    </row>
    <row r="99" spans="1:1" ht="14.25" customHeight="1" x14ac:dyDescent="0.25">
      <c r="A99" s="157"/>
    </row>
    <row r="100" spans="1:1" ht="14.25" customHeight="1" x14ac:dyDescent="0.25">
      <c r="A100" s="157"/>
    </row>
  </sheetData>
  <mergeCells count="28">
    <mergeCell ref="A44:A51"/>
    <mergeCell ref="B24:B29"/>
    <mergeCell ref="H24:H29"/>
    <mergeCell ref="H37:H43"/>
    <mergeCell ref="A24:A29"/>
    <mergeCell ref="A30:A36"/>
    <mergeCell ref="A37:A43"/>
    <mergeCell ref="H19:H23"/>
    <mergeCell ref="B52:F52"/>
    <mergeCell ref="B30:B36"/>
    <mergeCell ref="H30:H36"/>
    <mergeCell ref="B37:B43"/>
    <mergeCell ref="B44:B51"/>
    <mergeCell ref="H44:H51"/>
    <mergeCell ref="A19:A23"/>
    <mergeCell ref="C2:D2"/>
    <mergeCell ref="B16:B18"/>
    <mergeCell ref="B19:B23"/>
    <mergeCell ref="B11:B15"/>
    <mergeCell ref="B6:B10"/>
    <mergeCell ref="C1:D1"/>
    <mergeCell ref="A4:H4"/>
    <mergeCell ref="A6:A10"/>
    <mergeCell ref="A11:A15"/>
    <mergeCell ref="A16:A18"/>
    <mergeCell ref="H11:H15"/>
    <mergeCell ref="H16:H18"/>
    <mergeCell ref="H6:H10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00"/>
  <sheetViews>
    <sheetView zoomScale="70" zoomScaleNormal="70" workbookViewId="0">
      <selection activeCell="C6" sqref="C6"/>
    </sheetView>
  </sheetViews>
  <sheetFormatPr baseColWidth="10" defaultColWidth="14.42578125" defaultRowHeight="15" customHeight="1" x14ac:dyDescent="0.25"/>
  <cols>
    <col min="1" max="1" width="10.7109375" customWidth="1"/>
    <col min="2" max="2" width="41.140625" customWidth="1"/>
    <col min="3" max="3" width="15.28515625" customWidth="1"/>
    <col min="4" max="5" width="10.7109375" customWidth="1"/>
    <col min="6" max="6" width="15.7109375" customWidth="1"/>
    <col min="7" max="7" width="19.42578125" customWidth="1"/>
  </cols>
  <sheetData>
    <row r="1" spans="1:7" ht="26.25" customHeight="1" x14ac:dyDescent="0.25">
      <c r="A1" s="404" t="s">
        <v>277</v>
      </c>
      <c r="B1" s="461"/>
      <c r="C1" s="461"/>
      <c r="D1" s="461"/>
      <c r="E1" s="461"/>
      <c r="F1" s="461"/>
      <c r="G1" s="462"/>
    </row>
    <row r="2" spans="1:7" ht="16.5" x14ac:dyDescent="0.25">
      <c r="A2" s="31" t="s">
        <v>49</v>
      </c>
      <c r="B2" s="32" t="s">
        <v>102</v>
      </c>
      <c r="C2" s="33" t="s">
        <v>3</v>
      </c>
      <c r="D2" s="33" t="s">
        <v>4</v>
      </c>
      <c r="E2" s="33" t="s">
        <v>53</v>
      </c>
      <c r="F2" s="34" t="s">
        <v>103</v>
      </c>
      <c r="G2" s="280" t="s">
        <v>104</v>
      </c>
    </row>
    <row r="3" spans="1:7" ht="113.25" customHeight="1" x14ac:dyDescent="0.25">
      <c r="A3" s="4" t="s">
        <v>278</v>
      </c>
      <c r="B3" s="56" t="s">
        <v>279</v>
      </c>
      <c r="C3" s="35" t="s">
        <v>280</v>
      </c>
      <c r="D3" s="4">
        <v>1</v>
      </c>
      <c r="E3" s="4">
        <v>2</v>
      </c>
      <c r="F3" s="36">
        <v>10000000</v>
      </c>
      <c r="G3" s="86">
        <f>F3*D3*E3</f>
        <v>20000000</v>
      </c>
    </row>
    <row r="4" spans="1:7" ht="108" customHeight="1" x14ac:dyDescent="0.25">
      <c r="A4" s="4" t="s">
        <v>281</v>
      </c>
      <c r="B4" s="56" t="s">
        <v>282</v>
      </c>
      <c r="C4" s="35" t="s">
        <v>283</v>
      </c>
      <c r="D4" s="4">
        <v>1</v>
      </c>
      <c r="E4" s="4">
        <v>2</v>
      </c>
      <c r="F4" s="36">
        <v>15000000</v>
      </c>
      <c r="G4" s="86">
        <f>F4*D4*E4</f>
        <v>30000000</v>
      </c>
    </row>
    <row r="5" spans="1:7" ht="113.25" customHeight="1" x14ac:dyDescent="0.25">
      <c r="A5" s="4" t="s">
        <v>284</v>
      </c>
      <c r="B5" s="39" t="s">
        <v>285</v>
      </c>
      <c r="C5" s="35" t="s">
        <v>421</v>
      </c>
      <c r="D5" s="4">
        <v>117</v>
      </c>
      <c r="E5" s="4">
        <v>8</v>
      </c>
      <c r="F5" s="36">
        <v>187500</v>
      </c>
      <c r="G5" s="86">
        <f>F5*D5*E5</f>
        <v>175500000</v>
      </c>
    </row>
    <row r="6" spans="1:7" ht="129" customHeight="1" x14ac:dyDescent="0.25">
      <c r="A6" s="4" t="s">
        <v>286</v>
      </c>
      <c r="B6" s="56" t="s">
        <v>287</v>
      </c>
      <c r="C6" s="35" t="s">
        <v>422</v>
      </c>
      <c r="D6" s="4">
        <v>117</v>
      </c>
      <c r="E6" s="42">
        <v>8</v>
      </c>
      <c r="F6" s="36">
        <v>62500</v>
      </c>
      <c r="G6" s="86">
        <f>F6*D6*E6</f>
        <v>58500000</v>
      </c>
    </row>
    <row r="7" spans="1:7" ht="16.5" x14ac:dyDescent="0.3">
      <c r="A7" s="6"/>
      <c r="B7" s="6"/>
      <c r="C7" s="6"/>
      <c r="D7" s="6"/>
      <c r="E7" s="6"/>
      <c r="F7" s="37" t="s">
        <v>48</v>
      </c>
      <c r="G7" s="316">
        <f>SUM(G3:G6)</f>
        <v>284000000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1">
    <mergeCell ref="A1:G1"/>
  </mergeCell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00"/>
  <sheetViews>
    <sheetView zoomScale="80" zoomScaleNormal="80" workbookViewId="0">
      <selection activeCell="I7" sqref="I7"/>
    </sheetView>
  </sheetViews>
  <sheetFormatPr baseColWidth="10" defaultColWidth="14.42578125" defaultRowHeight="15" customHeight="1" x14ac:dyDescent="0.25"/>
  <cols>
    <col min="1" max="1" width="10.7109375" customWidth="1"/>
    <col min="2" max="2" width="33.7109375" customWidth="1"/>
    <col min="3" max="3" width="21.42578125" customWidth="1"/>
    <col min="4" max="4" width="17.5703125" customWidth="1"/>
    <col min="5" max="5" width="19.85546875" customWidth="1"/>
    <col min="6" max="6" width="19.42578125" customWidth="1"/>
    <col min="7" max="7" width="20.5703125" customWidth="1"/>
  </cols>
  <sheetData>
    <row r="1" spans="1:7" ht="44.25" customHeight="1" x14ac:dyDescent="0.25">
      <c r="A1" s="483" t="s">
        <v>41</v>
      </c>
      <c r="B1" s="484"/>
      <c r="C1" s="484"/>
      <c r="D1" s="484"/>
      <c r="E1" s="484"/>
      <c r="F1" s="484"/>
      <c r="G1" s="484"/>
    </row>
    <row r="2" spans="1:7" ht="14.25" customHeight="1" x14ac:dyDescent="0.25">
      <c r="A2" s="283" t="s">
        <v>49</v>
      </c>
      <c r="B2" s="165" t="s">
        <v>102</v>
      </c>
      <c r="C2" s="87" t="s">
        <v>3</v>
      </c>
      <c r="D2" s="87" t="s">
        <v>4</v>
      </c>
      <c r="E2" s="87" t="s">
        <v>53</v>
      </c>
      <c r="F2" s="89" t="s">
        <v>103</v>
      </c>
      <c r="G2" s="87" t="s">
        <v>104</v>
      </c>
    </row>
    <row r="3" spans="1:7" ht="66" x14ac:dyDescent="0.25">
      <c r="A3" s="271" t="s">
        <v>288</v>
      </c>
      <c r="B3" s="342" t="s">
        <v>289</v>
      </c>
      <c r="C3" s="167" t="s">
        <v>290</v>
      </c>
      <c r="D3" s="271">
        <v>1</v>
      </c>
      <c r="E3" s="271">
        <v>2</v>
      </c>
      <c r="F3" s="88">
        <v>7500000</v>
      </c>
      <c r="G3" s="88">
        <f>D3*F3*E3</f>
        <v>15000000</v>
      </c>
    </row>
    <row r="4" spans="1:7" ht="82.5" x14ac:dyDescent="0.25">
      <c r="A4" s="271" t="s">
        <v>291</v>
      </c>
      <c r="B4" s="199" t="s">
        <v>292</v>
      </c>
      <c r="C4" s="167" t="s">
        <v>290</v>
      </c>
      <c r="D4" s="271">
        <v>1</v>
      </c>
      <c r="E4" s="271">
        <v>8</v>
      </c>
      <c r="F4" s="88">
        <v>14375000</v>
      </c>
      <c r="G4" s="88">
        <f>D4*F4*E4</f>
        <v>115000000</v>
      </c>
    </row>
    <row r="5" spans="1:7" ht="66" x14ac:dyDescent="0.25">
      <c r="A5" s="271" t="s">
        <v>293</v>
      </c>
      <c r="B5" s="199" t="s">
        <v>294</v>
      </c>
      <c r="C5" s="167" t="s">
        <v>290</v>
      </c>
      <c r="D5" s="271">
        <v>1</v>
      </c>
      <c r="E5" s="271">
        <v>8</v>
      </c>
      <c r="F5" s="88">
        <v>7500000</v>
      </c>
      <c r="G5" s="88">
        <f>D5*F5*E5</f>
        <v>60000000</v>
      </c>
    </row>
    <row r="6" spans="1:7" ht="82.5" x14ac:dyDescent="0.25">
      <c r="A6" s="271" t="s">
        <v>295</v>
      </c>
      <c r="B6" s="199" t="s">
        <v>296</v>
      </c>
      <c r="C6" s="167" t="s">
        <v>290</v>
      </c>
      <c r="D6" s="271">
        <v>1</v>
      </c>
      <c r="E6" s="271">
        <v>8</v>
      </c>
      <c r="F6" s="88">
        <v>625000</v>
      </c>
      <c r="G6" s="88">
        <f>D6*F6*E6</f>
        <v>5000000</v>
      </c>
    </row>
    <row r="7" spans="1:7" ht="82.5" x14ac:dyDescent="0.25">
      <c r="A7" s="271" t="s">
        <v>297</v>
      </c>
      <c r="B7" s="199" t="s">
        <v>298</v>
      </c>
      <c r="C7" s="167" t="s">
        <v>290</v>
      </c>
      <c r="D7" s="271">
        <v>1</v>
      </c>
      <c r="E7" s="271">
        <v>1</v>
      </c>
      <c r="F7" s="88">
        <v>5000000</v>
      </c>
      <c r="G7" s="88">
        <f>D7*F7*E7</f>
        <v>5000000</v>
      </c>
    </row>
    <row r="8" spans="1:7" s="169" customFormat="1" ht="14.25" customHeight="1" x14ac:dyDescent="0.3">
      <c r="A8" s="485" t="s">
        <v>48</v>
      </c>
      <c r="B8" s="485"/>
      <c r="C8" s="485"/>
      <c r="D8" s="485"/>
      <c r="E8" s="485"/>
      <c r="F8" s="486"/>
      <c r="G8" s="317">
        <f>SUM(G3:G7)</f>
        <v>200000000</v>
      </c>
    </row>
    <row r="9" spans="1:7" ht="14.25" customHeight="1" x14ac:dyDescent="0.25">
      <c r="G9" s="9"/>
    </row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">
    <mergeCell ref="A1:G1"/>
    <mergeCell ref="A8:F8"/>
  </mergeCell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00"/>
  <sheetViews>
    <sheetView workbookViewId="0">
      <selection activeCell="C4" sqref="C4"/>
    </sheetView>
  </sheetViews>
  <sheetFormatPr baseColWidth="10" defaultColWidth="14.42578125" defaultRowHeight="15" customHeight="1" x14ac:dyDescent="0.25"/>
  <cols>
    <col min="1" max="1" width="10.7109375" customWidth="1"/>
    <col min="2" max="2" width="33.7109375" customWidth="1"/>
    <col min="3" max="3" width="21.42578125" customWidth="1"/>
    <col min="4" max="4" width="17.5703125" customWidth="1"/>
    <col min="5" max="5" width="19.85546875" customWidth="1"/>
    <col min="6" max="6" width="19.42578125" customWidth="1"/>
    <col min="7" max="7" width="20.5703125" customWidth="1"/>
  </cols>
  <sheetData>
    <row r="1" spans="1:7" ht="44.25" customHeight="1" x14ac:dyDescent="0.25">
      <c r="A1" s="487" t="s">
        <v>299</v>
      </c>
      <c r="B1" s="484"/>
      <c r="C1" s="484"/>
      <c r="D1" s="484"/>
      <c r="E1" s="484"/>
      <c r="F1" s="484"/>
      <c r="G1" s="484"/>
    </row>
    <row r="2" spans="1:7" ht="14.25" customHeight="1" x14ac:dyDescent="0.25">
      <c r="A2" s="164" t="s">
        <v>49</v>
      </c>
      <c r="B2" s="165" t="s">
        <v>102</v>
      </c>
      <c r="C2" s="87" t="s">
        <v>3</v>
      </c>
      <c r="D2" s="87" t="s">
        <v>4</v>
      </c>
      <c r="E2" s="87" t="s">
        <v>53</v>
      </c>
      <c r="F2" s="89" t="s">
        <v>103</v>
      </c>
      <c r="G2" s="87" t="s">
        <v>104</v>
      </c>
    </row>
    <row r="3" spans="1:7" ht="49.5" x14ac:dyDescent="0.25">
      <c r="A3" s="157" t="s">
        <v>300</v>
      </c>
      <c r="B3" s="166" t="s">
        <v>301</v>
      </c>
      <c r="C3" s="365" t="s">
        <v>424</v>
      </c>
      <c r="D3" s="157">
        <v>117</v>
      </c>
      <c r="E3" s="157">
        <v>6</v>
      </c>
      <c r="F3" s="88">
        <v>108333</v>
      </c>
      <c r="G3" s="88">
        <f>D3*F3*E3</f>
        <v>76049766</v>
      </c>
    </row>
    <row r="4" spans="1:7" ht="66" x14ac:dyDescent="0.25">
      <c r="A4" s="157" t="s">
        <v>302</v>
      </c>
      <c r="B4" s="167" t="s">
        <v>303</v>
      </c>
      <c r="C4" s="365" t="s">
        <v>424</v>
      </c>
      <c r="D4" s="157">
        <v>117</v>
      </c>
      <c r="E4" s="157">
        <v>3</v>
      </c>
      <c r="F4" s="88">
        <v>150000</v>
      </c>
      <c r="G4" s="88">
        <f>D4*F4*E4</f>
        <v>52650000</v>
      </c>
    </row>
    <row r="5" spans="1:7" ht="66" x14ac:dyDescent="0.25">
      <c r="A5" s="157" t="s">
        <v>304</v>
      </c>
      <c r="B5" s="168" t="s">
        <v>305</v>
      </c>
      <c r="C5" s="365" t="s">
        <v>425</v>
      </c>
      <c r="D5" s="157">
        <v>34</v>
      </c>
      <c r="E5" s="157">
        <v>3</v>
      </c>
      <c r="F5" s="88">
        <v>1000000</v>
      </c>
      <c r="G5" s="88">
        <f>D5*F5*E5</f>
        <v>102000000</v>
      </c>
    </row>
    <row r="6" spans="1:7" s="169" customFormat="1" ht="14.25" customHeight="1" x14ac:dyDescent="0.3">
      <c r="A6" s="488" t="s">
        <v>48</v>
      </c>
      <c r="B6" s="488"/>
      <c r="C6" s="488"/>
      <c r="D6" s="488"/>
      <c r="E6" s="488"/>
      <c r="F6" s="488"/>
      <c r="G6" s="208">
        <f>SUM(G3:G5)</f>
        <v>230699766</v>
      </c>
    </row>
    <row r="7" spans="1:7" ht="14.25" customHeight="1" x14ac:dyDescent="0.25"/>
    <row r="8" spans="1:7" ht="14.25" customHeight="1" x14ac:dyDescent="0.25"/>
    <row r="9" spans="1:7" ht="14.25" customHeight="1" x14ac:dyDescent="0.25"/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">
    <mergeCell ref="A1:G1"/>
    <mergeCell ref="A6:F6"/>
  </mergeCell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00"/>
  <sheetViews>
    <sheetView zoomScale="70" zoomScaleNormal="70" workbookViewId="0">
      <selection sqref="A1:G1"/>
    </sheetView>
  </sheetViews>
  <sheetFormatPr baseColWidth="10" defaultColWidth="14.42578125" defaultRowHeight="15" customHeight="1" x14ac:dyDescent="0.25"/>
  <cols>
    <col min="1" max="1" width="10.7109375" customWidth="1"/>
    <col min="2" max="2" width="33.7109375" customWidth="1"/>
    <col min="3" max="3" width="21.42578125" customWidth="1"/>
    <col min="4" max="4" width="17.5703125" customWidth="1"/>
    <col min="5" max="5" width="19.85546875" customWidth="1"/>
    <col min="6" max="6" width="19.42578125" customWidth="1"/>
    <col min="7" max="7" width="20.5703125" customWidth="1"/>
  </cols>
  <sheetData>
    <row r="1" spans="1:7" ht="44.25" customHeight="1" x14ac:dyDescent="0.25">
      <c r="A1" s="487" t="s">
        <v>44</v>
      </c>
      <c r="B1" s="489"/>
      <c r="C1" s="489"/>
      <c r="D1" s="489"/>
      <c r="E1" s="489"/>
      <c r="F1" s="489"/>
      <c r="G1" s="489"/>
    </row>
    <row r="2" spans="1:7" ht="14.25" customHeight="1" x14ac:dyDescent="0.25">
      <c r="A2" s="283" t="s">
        <v>49</v>
      </c>
      <c r="B2" s="165" t="s">
        <v>102</v>
      </c>
      <c r="C2" s="87" t="s">
        <v>3</v>
      </c>
      <c r="D2" s="87" t="s">
        <v>4</v>
      </c>
      <c r="E2" s="87" t="s">
        <v>53</v>
      </c>
      <c r="F2" s="89" t="s">
        <v>103</v>
      </c>
      <c r="G2" s="87" t="s">
        <v>104</v>
      </c>
    </row>
    <row r="3" spans="1:7" ht="148.5" customHeight="1" x14ac:dyDescent="0.25">
      <c r="A3" s="271" t="s">
        <v>306</v>
      </c>
      <c r="B3" s="167" t="s">
        <v>307</v>
      </c>
      <c r="C3" s="167" t="s">
        <v>283</v>
      </c>
      <c r="D3" s="271">
        <v>1</v>
      </c>
      <c r="E3" s="271">
        <v>2</v>
      </c>
      <c r="F3" s="88">
        <v>2500000</v>
      </c>
      <c r="G3" s="88">
        <f>F3*D3*E3</f>
        <v>5000000</v>
      </c>
    </row>
    <row r="4" spans="1:7" ht="146.25" customHeight="1" x14ac:dyDescent="0.25">
      <c r="A4" s="271" t="s">
        <v>308</v>
      </c>
      <c r="B4" s="168" t="s">
        <v>309</v>
      </c>
      <c r="C4" s="271" t="s">
        <v>310</v>
      </c>
      <c r="D4" s="271">
        <v>1</v>
      </c>
      <c r="E4" s="271">
        <v>8</v>
      </c>
      <c r="F4" s="88">
        <v>8125000</v>
      </c>
      <c r="G4" s="88">
        <f>F4*D4*E4</f>
        <v>65000000</v>
      </c>
    </row>
    <row r="5" spans="1:7" ht="177.75" customHeight="1" x14ac:dyDescent="0.25">
      <c r="A5" s="271" t="s">
        <v>311</v>
      </c>
      <c r="B5" s="167" t="s">
        <v>312</v>
      </c>
      <c r="C5" s="271" t="s">
        <v>310</v>
      </c>
      <c r="D5" s="271">
        <v>1</v>
      </c>
      <c r="E5" s="271">
        <v>8</v>
      </c>
      <c r="F5" s="88">
        <v>625000</v>
      </c>
      <c r="G5" s="88">
        <f>F5*D5*E5</f>
        <v>5000000</v>
      </c>
    </row>
    <row r="6" spans="1:7" ht="14.25" customHeight="1" x14ac:dyDescent="0.3">
      <c r="A6" s="488" t="s">
        <v>48</v>
      </c>
      <c r="B6" s="488"/>
      <c r="C6" s="488"/>
      <c r="D6" s="488"/>
      <c r="E6" s="488"/>
      <c r="F6" s="488"/>
      <c r="G6" s="343">
        <f>SUM(G3:G5)</f>
        <v>75000000</v>
      </c>
    </row>
    <row r="7" spans="1:7" ht="14.25" customHeight="1" x14ac:dyDescent="0.25"/>
    <row r="8" spans="1:7" ht="14.25" customHeight="1" x14ac:dyDescent="0.25"/>
    <row r="9" spans="1:7" ht="14.25" customHeight="1" x14ac:dyDescent="0.25"/>
    <row r="10" spans="1:7" ht="14.25" customHeight="1" x14ac:dyDescent="0.25"/>
    <row r="11" spans="1:7" ht="14.25" customHeight="1" x14ac:dyDescent="0.25"/>
    <row r="12" spans="1:7" ht="14.25" customHeight="1" x14ac:dyDescent="0.25"/>
    <row r="13" spans="1:7" ht="14.25" customHeight="1" x14ac:dyDescent="0.25"/>
    <row r="14" spans="1:7" ht="14.25" customHeight="1" x14ac:dyDescent="0.25"/>
    <row r="15" spans="1:7" ht="14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">
    <mergeCell ref="A1:G1"/>
    <mergeCell ref="A6:F6"/>
  </mergeCells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100"/>
  <sheetViews>
    <sheetView zoomScale="80" zoomScaleNormal="80" workbookViewId="0">
      <selection activeCell="D12" sqref="D12"/>
    </sheetView>
  </sheetViews>
  <sheetFormatPr baseColWidth="10" defaultColWidth="14.42578125" defaultRowHeight="15" customHeight="1" x14ac:dyDescent="0.25"/>
  <cols>
    <col min="1" max="1" width="20.42578125" customWidth="1"/>
    <col min="2" max="2" width="21" customWidth="1"/>
    <col min="3" max="3" width="16.28515625" customWidth="1"/>
    <col min="4" max="4" width="17.28515625" customWidth="1"/>
    <col min="5" max="5" width="17.7109375" customWidth="1"/>
    <col min="6" max="6" width="19.5703125" customWidth="1"/>
  </cols>
  <sheetData>
    <row r="1" spans="1:6" x14ac:dyDescent="0.25">
      <c r="A1" s="490" t="s">
        <v>374</v>
      </c>
      <c r="B1" s="411"/>
      <c r="C1" s="411"/>
      <c r="D1" s="411"/>
      <c r="E1" s="411"/>
      <c r="F1" s="411"/>
    </row>
    <row r="2" spans="1:6" x14ac:dyDescent="0.25">
      <c r="A2" s="468"/>
      <c r="B2" s="468" t="s">
        <v>313</v>
      </c>
      <c r="C2" s="468" t="s">
        <v>51</v>
      </c>
      <c r="D2" s="468" t="s">
        <v>52</v>
      </c>
      <c r="E2" s="468" t="s">
        <v>314</v>
      </c>
      <c r="F2" s="468" t="s">
        <v>315</v>
      </c>
    </row>
    <row r="3" spans="1:6" x14ac:dyDescent="0.25">
      <c r="A3" s="411"/>
      <c r="B3" s="411"/>
      <c r="C3" s="411"/>
      <c r="D3" s="411"/>
      <c r="E3" s="411"/>
      <c r="F3" s="411"/>
    </row>
    <row r="4" spans="1:6" ht="16.5" x14ac:dyDescent="0.25">
      <c r="A4" s="491" t="s">
        <v>316</v>
      </c>
      <c r="B4" s="167" t="s">
        <v>317</v>
      </c>
      <c r="C4" s="167" t="s">
        <v>318</v>
      </c>
      <c r="D4" s="167">
        <v>12</v>
      </c>
      <c r="E4" s="344">
        <v>6000000</v>
      </c>
      <c r="F4" s="344">
        <f t="shared" ref="F4:F15" si="0">+D4*E4</f>
        <v>72000000</v>
      </c>
    </row>
    <row r="5" spans="1:6" ht="33" x14ac:dyDescent="0.25">
      <c r="A5" s="411"/>
      <c r="B5" s="167" t="s">
        <v>319</v>
      </c>
      <c r="C5" s="167" t="s">
        <v>318</v>
      </c>
      <c r="D5" s="167">
        <v>12</v>
      </c>
      <c r="E5" s="344">
        <v>4500000</v>
      </c>
      <c r="F5" s="344">
        <f t="shared" si="0"/>
        <v>54000000</v>
      </c>
    </row>
    <row r="6" spans="1:6" ht="33" x14ac:dyDescent="0.25">
      <c r="A6" s="411"/>
      <c r="B6" s="167" t="s">
        <v>320</v>
      </c>
      <c r="C6" s="167" t="s">
        <v>318</v>
      </c>
      <c r="D6" s="167">
        <v>12</v>
      </c>
      <c r="E6" s="344">
        <v>9000000</v>
      </c>
      <c r="F6" s="344">
        <f t="shared" si="0"/>
        <v>108000000</v>
      </c>
    </row>
    <row r="7" spans="1:6" ht="49.5" x14ac:dyDescent="0.25">
      <c r="A7" s="411"/>
      <c r="B7" s="167" t="s">
        <v>321</v>
      </c>
      <c r="C7" s="167" t="s">
        <v>318</v>
      </c>
      <c r="D7" s="167">
        <v>12</v>
      </c>
      <c r="E7" s="344">
        <v>7500000</v>
      </c>
      <c r="F7" s="344">
        <f t="shared" si="0"/>
        <v>90000000</v>
      </c>
    </row>
    <row r="8" spans="1:6" ht="16.5" x14ac:dyDescent="0.25">
      <c r="A8" s="411"/>
      <c r="B8" s="167" t="s">
        <v>322</v>
      </c>
      <c r="C8" s="167" t="s">
        <v>318</v>
      </c>
      <c r="D8" s="167">
        <v>12</v>
      </c>
      <c r="E8" s="344">
        <v>5000000</v>
      </c>
      <c r="F8" s="344">
        <f t="shared" si="0"/>
        <v>60000000</v>
      </c>
    </row>
    <row r="9" spans="1:6" ht="16.5" x14ac:dyDescent="0.25">
      <c r="A9" s="411"/>
      <c r="B9" s="167" t="s">
        <v>323</v>
      </c>
      <c r="C9" s="167" t="s">
        <v>318</v>
      </c>
      <c r="D9" s="167">
        <v>12</v>
      </c>
      <c r="E9" s="344">
        <v>4000000</v>
      </c>
      <c r="F9" s="344">
        <f t="shared" si="0"/>
        <v>48000000</v>
      </c>
    </row>
    <row r="10" spans="1:6" ht="16.5" x14ac:dyDescent="0.25">
      <c r="A10" s="411"/>
      <c r="B10" s="167" t="s">
        <v>324</v>
      </c>
      <c r="C10" s="167" t="s">
        <v>318</v>
      </c>
      <c r="D10" s="167">
        <v>12</v>
      </c>
      <c r="E10" s="344">
        <v>2000000</v>
      </c>
      <c r="F10" s="344">
        <f t="shared" si="0"/>
        <v>24000000</v>
      </c>
    </row>
    <row r="11" spans="1:6" ht="49.5" x14ac:dyDescent="0.25">
      <c r="A11" s="411"/>
      <c r="B11" s="167" t="s">
        <v>325</v>
      </c>
      <c r="C11" s="167" t="s">
        <v>318</v>
      </c>
      <c r="D11" s="167">
        <v>12</v>
      </c>
      <c r="E11" s="344">
        <v>3800000</v>
      </c>
      <c r="F11" s="344">
        <f t="shared" si="0"/>
        <v>45600000</v>
      </c>
    </row>
    <row r="12" spans="1:6" ht="33" x14ac:dyDescent="0.25">
      <c r="A12" s="411"/>
      <c r="B12" s="167" t="s">
        <v>326</v>
      </c>
      <c r="C12" s="167" t="s">
        <v>318</v>
      </c>
      <c r="D12" s="167">
        <v>12</v>
      </c>
      <c r="E12" s="344">
        <v>1600000</v>
      </c>
      <c r="F12" s="344">
        <f t="shared" si="0"/>
        <v>19200000</v>
      </c>
    </row>
    <row r="13" spans="1:6" ht="33" x14ac:dyDescent="0.25">
      <c r="A13" s="411"/>
      <c r="B13" s="167" t="s">
        <v>327</v>
      </c>
      <c r="C13" s="167" t="s">
        <v>328</v>
      </c>
      <c r="D13" s="167">
        <v>12</v>
      </c>
      <c r="E13" s="345">
        <v>7500000</v>
      </c>
      <c r="F13" s="345">
        <f t="shared" si="0"/>
        <v>90000000</v>
      </c>
    </row>
    <row r="14" spans="1:6" ht="16.5" x14ac:dyDescent="0.25">
      <c r="A14" s="411"/>
      <c r="B14" s="167" t="s">
        <v>329</v>
      </c>
      <c r="C14" s="167" t="s">
        <v>330</v>
      </c>
      <c r="D14" s="167">
        <v>12</v>
      </c>
      <c r="E14" s="345">
        <v>4500000</v>
      </c>
      <c r="F14" s="345">
        <f t="shared" si="0"/>
        <v>54000000</v>
      </c>
    </row>
    <row r="15" spans="1:6" ht="16.5" x14ac:dyDescent="0.25">
      <c r="A15" s="411"/>
      <c r="B15" s="167" t="s">
        <v>331</v>
      </c>
      <c r="C15" s="167" t="s">
        <v>330</v>
      </c>
      <c r="D15" s="167">
        <v>12</v>
      </c>
      <c r="E15" s="345">
        <v>4138000</v>
      </c>
      <c r="F15" s="345">
        <f t="shared" si="0"/>
        <v>49656000</v>
      </c>
    </row>
    <row r="16" spans="1:6" ht="16.5" x14ac:dyDescent="0.25">
      <c r="A16" s="468" t="s">
        <v>332</v>
      </c>
      <c r="B16" s="411"/>
      <c r="C16" s="411"/>
      <c r="D16" s="411"/>
      <c r="E16" s="411"/>
      <c r="F16" s="318">
        <f>SUM(F4:F15)</f>
        <v>714456000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9">
    <mergeCell ref="A16:E16"/>
    <mergeCell ref="A1:F1"/>
    <mergeCell ref="A2:A3"/>
    <mergeCell ref="B2:B3"/>
    <mergeCell ref="C2:C3"/>
    <mergeCell ref="D2:D3"/>
    <mergeCell ref="E2:E3"/>
    <mergeCell ref="F2:F3"/>
    <mergeCell ref="A4:A15"/>
  </mergeCell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102"/>
  <sheetViews>
    <sheetView zoomScale="70" zoomScaleNormal="70" workbookViewId="0">
      <selection activeCell="F7" sqref="F7"/>
    </sheetView>
  </sheetViews>
  <sheetFormatPr baseColWidth="10" defaultColWidth="14.42578125" defaultRowHeight="15" customHeight="1" x14ac:dyDescent="0.25"/>
  <cols>
    <col min="1" max="1" width="20" customWidth="1"/>
    <col min="2" max="2" width="31.7109375" customWidth="1"/>
    <col min="3" max="4" width="10.7109375" customWidth="1"/>
    <col min="5" max="5" width="15.5703125" customWidth="1"/>
    <col min="6" max="6" width="21.7109375" customWidth="1"/>
    <col min="7" max="7" width="18.140625" customWidth="1"/>
    <col min="8" max="8" width="20" customWidth="1"/>
    <col min="9" max="9" width="21.28515625" customWidth="1"/>
    <col min="10" max="10" width="23" customWidth="1"/>
    <col min="11" max="11" width="10.7109375" customWidth="1"/>
  </cols>
  <sheetData>
    <row r="1" spans="1:10" ht="15" customHeight="1" x14ac:dyDescent="0.25">
      <c r="A1" s="465" t="s">
        <v>375</v>
      </c>
      <c r="B1" s="465"/>
      <c r="C1" s="465"/>
      <c r="D1" s="465"/>
      <c r="E1" s="465"/>
      <c r="F1" s="465"/>
      <c r="G1" s="492" t="s">
        <v>381</v>
      </c>
      <c r="H1" s="492"/>
      <c r="I1" s="492" t="s">
        <v>403</v>
      </c>
      <c r="J1" s="492"/>
    </row>
    <row r="2" spans="1:10" ht="15" customHeight="1" x14ac:dyDescent="0.25">
      <c r="A2" s="493"/>
      <c r="B2" s="493"/>
      <c r="C2" s="493"/>
      <c r="D2" s="493"/>
      <c r="E2" s="493"/>
      <c r="F2" s="493"/>
      <c r="G2" s="492"/>
      <c r="H2" s="492"/>
      <c r="I2" s="492"/>
      <c r="J2" s="492"/>
    </row>
    <row r="3" spans="1:10" ht="25.5" customHeight="1" x14ac:dyDescent="0.25">
      <c r="A3" s="471" t="s">
        <v>333</v>
      </c>
      <c r="B3" s="471" t="s">
        <v>334</v>
      </c>
      <c r="C3" s="471" t="s">
        <v>51</v>
      </c>
      <c r="D3" s="471" t="s">
        <v>52</v>
      </c>
      <c r="E3" s="471" t="s">
        <v>314</v>
      </c>
      <c r="F3" s="433" t="s">
        <v>315</v>
      </c>
      <c r="G3" s="417" t="s">
        <v>114</v>
      </c>
      <c r="H3" s="417" t="s">
        <v>104</v>
      </c>
      <c r="I3" s="417" t="s">
        <v>114</v>
      </c>
      <c r="J3" s="417" t="s">
        <v>104</v>
      </c>
    </row>
    <row r="4" spans="1:10" x14ac:dyDescent="0.25">
      <c r="A4" s="442"/>
      <c r="B4" s="442"/>
      <c r="C4" s="442"/>
      <c r="D4" s="442"/>
      <c r="E4" s="442"/>
      <c r="F4" s="444"/>
      <c r="G4" s="417"/>
      <c r="H4" s="417"/>
      <c r="I4" s="417"/>
      <c r="J4" s="417"/>
    </row>
    <row r="5" spans="1:10" ht="16.5" x14ac:dyDescent="0.25">
      <c r="A5" s="494" t="s">
        <v>335</v>
      </c>
      <c r="B5" s="35" t="s">
        <v>336</v>
      </c>
      <c r="C5" s="35" t="s">
        <v>318</v>
      </c>
      <c r="D5" s="4">
        <v>12</v>
      </c>
      <c r="E5" s="57">
        <v>4000000</v>
      </c>
      <c r="F5" s="319">
        <f>+D5*E5</f>
        <v>48000000</v>
      </c>
      <c r="G5" s="309">
        <v>4280000</v>
      </c>
      <c r="H5" s="309">
        <f>G5*D5</f>
        <v>51360000</v>
      </c>
      <c r="I5" s="310">
        <v>3720000</v>
      </c>
      <c r="J5" s="309">
        <f>I5*D5</f>
        <v>44640000</v>
      </c>
    </row>
    <row r="6" spans="1:10" ht="82.5" customHeight="1" x14ac:dyDescent="0.25">
      <c r="A6" s="446"/>
      <c r="B6" s="104" t="s">
        <v>360</v>
      </c>
      <c r="C6" s="35" t="s">
        <v>318</v>
      </c>
      <c r="D6" s="4">
        <v>12</v>
      </c>
      <c r="E6" s="57">
        <v>3000000</v>
      </c>
      <c r="F6" s="319">
        <f>+D6*E6</f>
        <v>36000000</v>
      </c>
      <c r="G6" s="309">
        <v>3210000</v>
      </c>
      <c r="H6" s="309">
        <f t="shared" ref="H6:H13" si="0">G6*D6</f>
        <v>38520000</v>
      </c>
      <c r="I6" s="310">
        <v>2790000</v>
      </c>
      <c r="J6" s="309">
        <f t="shared" ref="J6:J13" si="1">I6*D6</f>
        <v>33480000</v>
      </c>
    </row>
    <row r="7" spans="1:10" ht="56.25" customHeight="1" x14ac:dyDescent="0.25">
      <c r="A7" s="446"/>
      <c r="B7" s="35" t="s">
        <v>337</v>
      </c>
      <c r="C7" s="35" t="s">
        <v>318</v>
      </c>
      <c r="D7" s="4">
        <v>12</v>
      </c>
      <c r="E7" s="57">
        <v>3300000</v>
      </c>
      <c r="F7" s="319">
        <f>+D7*E7*2</f>
        <v>79200000</v>
      </c>
      <c r="G7" s="309">
        <v>3531000</v>
      </c>
      <c r="H7" s="309">
        <f t="shared" si="0"/>
        <v>42372000</v>
      </c>
      <c r="I7" s="310">
        <v>3069000</v>
      </c>
      <c r="J7" s="309">
        <f t="shared" si="1"/>
        <v>36828000</v>
      </c>
    </row>
    <row r="8" spans="1:10" ht="33" x14ac:dyDescent="0.25">
      <c r="A8" s="446"/>
      <c r="B8" s="35" t="s">
        <v>338</v>
      </c>
      <c r="C8" s="35" t="s">
        <v>318</v>
      </c>
      <c r="D8" s="4">
        <v>12</v>
      </c>
      <c r="E8" s="57">
        <v>3300000</v>
      </c>
      <c r="F8" s="319">
        <f>+D8*E8*2</f>
        <v>79200000</v>
      </c>
      <c r="G8" s="309">
        <v>3531000</v>
      </c>
      <c r="H8" s="309">
        <f t="shared" si="0"/>
        <v>42372000</v>
      </c>
      <c r="I8" s="310">
        <v>3069000</v>
      </c>
      <c r="J8" s="309">
        <f t="shared" si="1"/>
        <v>36828000</v>
      </c>
    </row>
    <row r="9" spans="1:10" ht="16.5" x14ac:dyDescent="0.25">
      <c r="A9" s="446"/>
      <c r="B9" s="35" t="s">
        <v>339</v>
      </c>
      <c r="C9" s="35" t="s">
        <v>318</v>
      </c>
      <c r="D9" s="4">
        <v>12</v>
      </c>
      <c r="E9" s="57">
        <v>3500000</v>
      </c>
      <c r="F9" s="319">
        <f>+D9*E9*1</f>
        <v>42000000</v>
      </c>
      <c r="G9" s="309">
        <v>3745000</v>
      </c>
      <c r="H9" s="309">
        <f t="shared" si="0"/>
        <v>44940000</v>
      </c>
      <c r="I9" s="310">
        <v>3255000</v>
      </c>
      <c r="J9" s="309">
        <f t="shared" si="1"/>
        <v>39060000</v>
      </c>
    </row>
    <row r="10" spans="1:10" ht="16.5" x14ac:dyDescent="0.25">
      <c r="A10" s="446"/>
      <c r="B10" s="4" t="s">
        <v>340</v>
      </c>
      <c r="C10" s="35" t="s">
        <v>318</v>
      </c>
      <c r="D10" s="4">
        <v>12</v>
      </c>
      <c r="E10" s="57">
        <v>2300000</v>
      </c>
      <c r="F10" s="319">
        <f>+D10*E10*2</f>
        <v>55200000</v>
      </c>
      <c r="G10" s="309">
        <v>2461000</v>
      </c>
      <c r="H10" s="309">
        <f t="shared" si="0"/>
        <v>29532000</v>
      </c>
      <c r="I10" s="310">
        <v>2139000</v>
      </c>
      <c r="J10" s="309">
        <f t="shared" si="1"/>
        <v>25668000</v>
      </c>
    </row>
    <row r="11" spans="1:10" ht="16.5" x14ac:dyDescent="0.25">
      <c r="A11" s="446"/>
      <c r="B11" s="35" t="s">
        <v>341</v>
      </c>
      <c r="C11" s="35" t="s">
        <v>328</v>
      </c>
      <c r="D11" s="4">
        <v>10</v>
      </c>
      <c r="E11" s="57">
        <v>5000000</v>
      </c>
      <c r="F11" s="319">
        <f>+D11*E11</f>
        <v>50000000</v>
      </c>
      <c r="G11" s="309">
        <v>5350000</v>
      </c>
      <c r="H11" s="309">
        <f t="shared" si="0"/>
        <v>53500000</v>
      </c>
      <c r="I11" s="310">
        <v>4650000</v>
      </c>
      <c r="J11" s="309">
        <f t="shared" si="1"/>
        <v>46500000</v>
      </c>
    </row>
    <row r="12" spans="1:10" ht="16.5" x14ac:dyDescent="0.25">
      <c r="A12" s="446"/>
      <c r="B12" s="35" t="s">
        <v>342</v>
      </c>
      <c r="C12" s="35" t="s">
        <v>330</v>
      </c>
      <c r="D12" s="4">
        <v>10</v>
      </c>
      <c r="E12" s="57">
        <v>3555000</v>
      </c>
      <c r="F12" s="319">
        <f>+D12*E12</f>
        <v>35550000</v>
      </c>
      <c r="G12" s="309">
        <v>3803850</v>
      </c>
      <c r="H12" s="309">
        <f t="shared" si="0"/>
        <v>38038500</v>
      </c>
      <c r="I12" s="310">
        <v>3306150</v>
      </c>
      <c r="J12" s="309">
        <f t="shared" si="1"/>
        <v>33061500</v>
      </c>
    </row>
    <row r="13" spans="1:10" ht="16.5" x14ac:dyDescent="0.25">
      <c r="A13" s="442"/>
      <c r="B13" s="35" t="s">
        <v>326</v>
      </c>
      <c r="C13" s="35" t="s">
        <v>318</v>
      </c>
      <c r="D13" s="4">
        <v>10</v>
      </c>
      <c r="E13" s="57">
        <v>1296000</v>
      </c>
      <c r="F13" s="319">
        <f>+D13*E13</f>
        <v>12960000</v>
      </c>
      <c r="G13" s="309">
        <v>1386720</v>
      </c>
      <c r="H13" s="309">
        <f t="shared" si="0"/>
        <v>13867200</v>
      </c>
      <c r="I13" s="310">
        <v>1205280</v>
      </c>
      <c r="J13" s="309">
        <f t="shared" si="1"/>
        <v>12052800</v>
      </c>
    </row>
    <row r="14" spans="1:10" ht="16.5" x14ac:dyDescent="0.25">
      <c r="A14" s="2"/>
      <c r="B14" s="58" t="s">
        <v>212</v>
      </c>
      <c r="C14" s="59"/>
      <c r="D14" s="59"/>
      <c r="E14" s="59"/>
      <c r="F14" s="320">
        <f>SUM(F5:F13)</f>
        <v>438110000</v>
      </c>
      <c r="G14" s="219"/>
      <c r="H14" s="321">
        <f>SUM(H5:H13)</f>
        <v>354501700</v>
      </c>
      <c r="I14" s="219"/>
      <c r="J14" s="321">
        <f>SUM(J5:J13)</f>
        <v>308118300</v>
      </c>
    </row>
    <row r="15" spans="1:10" ht="16.5" x14ac:dyDescent="0.3">
      <c r="A15" s="38"/>
      <c r="B15" s="35" t="s">
        <v>343</v>
      </c>
      <c r="C15" s="60"/>
      <c r="D15" s="60"/>
      <c r="E15" s="60"/>
      <c r="F15" s="61">
        <f>F14*0.19</f>
        <v>83240900</v>
      </c>
      <c r="H15" s="61">
        <f>H14*0.19</f>
        <v>67355323</v>
      </c>
      <c r="J15" s="61">
        <f>J14*0.19</f>
        <v>58542477</v>
      </c>
    </row>
    <row r="16" spans="1:10" ht="16.5" x14ac:dyDescent="0.3">
      <c r="A16" s="38"/>
      <c r="B16" s="35" t="s">
        <v>344</v>
      </c>
      <c r="C16" s="60"/>
      <c r="D16" s="60"/>
      <c r="E16" s="62"/>
      <c r="F16" s="61">
        <v>14383100</v>
      </c>
      <c r="H16" s="61">
        <f>H15*0.19</f>
        <v>12797511.370000001</v>
      </c>
      <c r="J16" s="61">
        <f>J15*0.19</f>
        <v>11123070.630000001</v>
      </c>
    </row>
    <row r="17" spans="1:10" ht="16.5" x14ac:dyDescent="0.3">
      <c r="A17" s="38"/>
      <c r="B17" s="35" t="s">
        <v>212</v>
      </c>
      <c r="C17" s="60"/>
      <c r="D17" s="60"/>
      <c r="E17" s="60"/>
      <c r="F17" s="61">
        <f>F14+F15+F16</f>
        <v>535734000</v>
      </c>
      <c r="H17" s="61">
        <f>SUM(H14:H16)</f>
        <v>434654534.37</v>
      </c>
      <c r="J17" s="61">
        <f>SUM(J14:J16)</f>
        <v>377783847.63</v>
      </c>
    </row>
    <row r="23" spans="1:10" ht="15.75" customHeight="1" x14ac:dyDescent="0.25"/>
    <row r="24" spans="1:10" ht="15.75" customHeight="1" x14ac:dyDescent="0.25"/>
    <row r="25" spans="1:10" ht="15.75" customHeight="1" x14ac:dyDescent="0.25"/>
    <row r="26" spans="1:10" ht="15.75" customHeight="1" x14ac:dyDescent="0.25"/>
    <row r="27" spans="1:10" ht="15.75" customHeight="1" x14ac:dyDescent="0.25"/>
    <row r="28" spans="1:10" ht="15.75" customHeight="1" x14ac:dyDescent="0.25"/>
    <row r="29" spans="1:10" ht="15.75" customHeight="1" x14ac:dyDescent="0.25"/>
    <row r="30" spans="1:10" ht="15.75" customHeight="1" x14ac:dyDescent="0.25"/>
    <row r="31" spans="1:10" ht="15.75" customHeight="1" x14ac:dyDescent="0.25"/>
    <row r="32" spans="1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</sheetData>
  <mergeCells count="14">
    <mergeCell ref="A1:F2"/>
    <mergeCell ref="E3:E4"/>
    <mergeCell ref="F3:F4"/>
    <mergeCell ref="A5:A13"/>
    <mergeCell ref="A3:A4"/>
    <mergeCell ref="B3:B4"/>
    <mergeCell ref="C3:C4"/>
    <mergeCell ref="D3:D4"/>
    <mergeCell ref="G1:H2"/>
    <mergeCell ref="I1:J2"/>
    <mergeCell ref="G3:G4"/>
    <mergeCell ref="H3:H4"/>
    <mergeCell ref="I3:I4"/>
    <mergeCell ref="J3:J4"/>
  </mergeCell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100"/>
  <sheetViews>
    <sheetView zoomScale="90" zoomScaleNormal="90" workbookViewId="0">
      <selection activeCell="G6" sqref="G6"/>
    </sheetView>
  </sheetViews>
  <sheetFormatPr baseColWidth="10" defaultColWidth="14.42578125" defaultRowHeight="15" customHeight="1" x14ac:dyDescent="0.25"/>
  <cols>
    <col min="1" max="1" width="17.28515625" customWidth="1"/>
    <col min="2" max="2" width="17" customWidth="1"/>
    <col min="3" max="5" width="10.7109375" customWidth="1"/>
    <col min="6" max="6" width="14.5703125" customWidth="1"/>
    <col min="7" max="7" width="15.140625" customWidth="1"/>
    <col min="8" max="11" width="10.7109375" customWidth="1"/>
  </cols>
  <sheetData>
    <row r="1" spans="1:7" x14ac:dyDescent="0.25">
      <c r="A1" s="495" t="s">
        <v>376</v>
      </c>
      <c r="B1" s="414"/>
      <c r="C1" s="414"/>
      <c r="D1" s="414"/>
      <c r="E1" s="414"/>
      <c r="F1" s="414"/>
      <c r="G1" s="496"/>
    </row>
    <row r="2" spans="1:7" x14ac:dyDescent="0.25">
      <c r="A2" s="471" t="s">
        <v>345</v>
      </c>
      <c r="B2" s="471" t="s">
        <v>313</v>
      </c>
      <c r="C2" s="497" t="s">
        <v>51</v>
      </c>
      <c r="D2" s="471" t="s">
        <v>52</v>
      </c>
      <c r="E2" s="471" t="s">
        <v>346</v>
      </c>
      <c r="F2" s="471" t="s">
        <v>314</v>
      </c>
      <c r="G2" s="471" t="s">
        <v>315</v>
      </c>
    </row>
    <row r="3" spans="1:7" ht="43.5" customHeight="1" x14ac:dyDescent="0.25">
      <c r="A3" s="442"/>
      <c r="B3" s="442"/>
      <c r="C3" s="498"/>
      <c r="D3" s="442"/>
      <c r="E3" s="442"/>
      <c r="F3" s="442"/>
      <c r="G3" s="442"/>
    </row>
    <row r="4" spans="1:7" ht="33" x14ac:dyDescent="0.25">
      <c r="A4" s="63"/>
      <c r="B4" s="35" t="s">
        <v>347</v>
      </c>
      <c r="C4" s="64" t="s">
        <v>318</v>
      </c>
      <c r="D4" s="4">
        <v>2</v>
      </c>
      <c r="E4" s="4">
        <v>12</v>
      </c>
      <c r="F4" s="65">
        <v>3000000</v>
      </c>
      <c r="G4" s="65">
        <f>D4*E4*F4</f>
        <v>72000000</v>
      </c>
    </row>
    <row r="5" spans="1:7" ht="49.5" x14ac:dyDescent="0.25">
      <c r="A5" s="63"/>
      <c r="B5" s="35" t="s">
        <v>348</v>
      </c>
      <c r="C5" s="64" t="s">
        <v>3</v>
      </c>
      <c r="D5" s="4">
        <v>1</v>
      </c>
      <c r="E5" s="4">
        <v>10</v>
      </c>
      <c r="F5" s="65">
        <v>2000000</v>
      </c>
      <c r="G5" s="65">
        <f>D5*E5*F5</f>
        <v>20000000</v>
      </c>
    </row>
    <row r="6" spans="1:7" ht="16.5" x14ac:dyDescent="0.25">
      <c r="A6" s="66" t="s">
        <v>48</v>
      </c>
      <c r="B6" s="67"/>
      <c r="C6" s="68"/>
      <c r="D6" s="68"/>
      <c r="E6" s="68"/>
      <c r="F6" s="69"/>
      <c r="G6" s="70">
        <f>SUM(G4:G5)</f>
        <v>92000000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R24"/>
  <sheetViews>
    <sheetView topLeftCell="E1" workbookViewId="0">
      <selection activeCell="M24" sqref="M24"/>
    </sheetView>
  </sheetViews>
  <sheetFormatPr baseColWidth="10" defaultRowHeight="15" x14ac:dyDescent="0.25"/>
  <cols>
    <col min="4" max="4" width="20" customWidth="1"/>
    <col min="7" max="7" width="3.42578125" customWidth="1"/>
    <col min="8" max="8" width="3.7109375" customWidth="1"/>
    <col min="9" max="9" width="3.42578125" customWidth="1"/>
    <col min="10" max="10" width="3.140625" customWidth="1"/>
    <col min="11" max="13" width="3" customWidth="1"/>
    <col min="14" max="14" width="3.28515625" customWidth="1"/>
    <col min="15" max="15" width="3.5703125" customWidth="1"/>
    <col min="16" max="16" width="4.5703125" customWidth="1"/>
    <col min="17" max="17" width="3.7109375" customWidth="1"/>
    <col min="18" max="18" width="4.5703125" customWidth="1"/>
  </cols>
  <sheetData>
    <row r="1" spans="1:18" s="363" customFormat="1" ht="40.5" customHeight="1" x14ac:dyDescent="0.25">
      <c r="A1" s="501" t="s">
        <v>410</v>
      </c>
      <c r="B1" s="501"/>
      <c r="C1" s="501"/>
      <c r="D1" s="501"/>
      <c r="E1" s="501"/>
      <c r="F1" s="501"/>
      <c r="G1" s="501"/>
      <c r="H1" s="501"/>
      <c r="I1" s="501"/>
      <c r="J1" s="501"/>
      <c r="K1" s="501"/>
      <c r="L1" s="501"/>
      <c r="M1" s="501"/>
      <c r="N1" s="501"/>
      <c r="O1" s="501"/>
      <c r="P1" s="501"/>
      <c r="Q1" s="501"/>
      <c r="R1" s="501"/>
    </row>
    <row r="2" spans="1:18" x14ac:dyDescent="0.25">
      <c r="A2" s="499" t="s">
        <v>419</v>
      </c>
      <c r="B2" s="499"/>
      <c r="C2" s="499"/>
      <c r="D2" s="499"/>
      <c r="E2" s="499"/>
      <c r="F2" s="499"/>
      <c r="G2" s="500" t="s">
        <v>418</v>
      </c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</row>
    <row r="3" spans="1:18" ht="15.75" x14ac:dyDescent="0.25">
      <c r="A3" s="180" t="s">
        <v>0</v>
      </c>
      <c r="B3" s="180" t="s">
        <v>412</v>
      </c>
      <c r="C3" s="180" t="s">
        <v>1</v>
      </c>
      <c r="D3" s="180" t="s">
        <v>2</v>
      </c>
      <c r="E3" s="181" t="s">
        <v>3</v>
      </c>
      <c r="F3" s="181" t="s">
        <v>4</v>
      </c>
      <c r="G3">
        <v>1</v>
      </c>
      <c r="H3">
        <v>2</v>
      </c>
      <c r="I3">
        <v>3</v>
      </c>
      <c r="J3">
        <v>4</v>
      </c>
      <c r="K3">
        <v>5</v>
      </c>
      <c r="L3">
        <v>6</v>
      </c>
      <c r="M3">
        <v>7</v>
      </c>
      <c r="N3">
        <v>8</v>
      </c>
      <c r="O3">
        <v>9</v>
      </c>
      <c r="P3">
        <v>10</v>
      </c>
      <c r="Q3">
        <v>11</v>
      </c>
      <c r="R3">
        <v>12</v>
      </c>
    </row>
    <row r="4" spans="1:18" ht="15.75" x14ac:dyDescent="0.25">
      <c r="A4" s="367" t="s">
        <v>7</v>
      </c>
      <c r="B4" s="385" t="s">
        <v>416</v>
      </c>
      <c r="C4" s="368" t="s">
        <v>8</v>
      </c>
      <c r="D4" s="366" t="s">
        <v>361</v>
      </c>
      <c r="E4" s="380" t="s">
        <v>9</v>
      </c>
      <c r="F4" s="182">
        <v>101</v>
      </c>
      <c r="G4" s="364"/>
      <c r="H4" s="364"/>
      <c r="I4" s="364"/>
      <c r="J4" s="364"/>
      <c r="K4" s="364"/>
      <c r="L4" s="364"/>
      <c r="M4" s="364"/>
      <c r="N4" s="364"/>
      <c r="O4" s="364"/>
      <c r="P4" s="364"/>
    </row>
    <row r="5" spans="1:18" ht="15.75" x14ac:dyDescent="0.25">
      <c r="A5" s="368"/>
      <c r="B5" s="386"/>
      <c r="C5" s="368"/>
      <c r="D5" s="366"/>
      <c r="E5" s="380"/>
      <c r="F5" s="182">
        <v>101</v>
      </c>
      <c r="G5" s="364"/>
      <c r="H5" s="364"/>
      <c r="I5" s="364"/>
      <c r="J5" s="364"/>
      <c r="K5" s="364"/>
      <c r="L5" s="364"/>
      <c r="M5" s="364"/>
      <c r="N5" s="364"/>
      <c r="O5" s="364"/>
      <c r="P5" s="364"/>
    </row>
    <row r="6" spans="1:18" ht="15.75" x14ac:dyDescent="0.25">
      <c r="A6" s="368"/>
      <c r="B6" s="386"/>
      <c r="C6" s="368"/>
      <c r="D6" s="366"/>
      <c r="E6" s="380"/>
      <c r="F6" s="182">
        <v>101</v>
      </c>
      <c r="G6" s="364"/>
      <c r="H6" s="364"/>
      <c r="I6" s="364"/>
      <c r="J6" s="364"/>
      <c r="K6" s="364"/>
      <c r="L6" s="364"/>
      <c r="M6" s="364"/>
      <c r="N6" s="364"/>
      <c r="O6" s="364"/>
      <c r="P6" s="364"/>
    </row>
    <row r="7" spans="1:18" ht="47.25" x14ac:dyDescent="0.25">
      <c r="A7" s="368"/>
      <c r="B7" s="386"/>
      <c r="C7" s="368">
        <v>1.2</v>
      </c>
      <c r="D7" s="381" t="s">
        <v>362</v>
      </c>
      <c r="E7" s="351" t="s">
        <v>9</v>
      </c>
      <c r="F7" s="185">
        <v>83</v>
      </c>
      <c r="G7" s="364"/>
      <c r="H7" s="364"/>
      <c r="I7" s="364"/>
      <c r="J7" s="364"/>
      <c r="K7" s="364"/>
      <c r="L7" s="364"/>
      <c r="M7" s="364"/>
      <c r="N7" s="364"/>
      <c r="O7" s="364"/>
      <c r="P7" s="364"/>
    </row>
    <row r="8" spans="1:18" ht="47.25" x14ac:dyDescent="0.25">
      <c r="A8" s="368"/>
      <c r="B8" s="386"/>
      <c r="C8" s="368"/>
      <c r="D8" s="381"/>
      <c r="E8" s="351" t="s">
        <v>9</v>
      </c>
      <c r="F8" s="352">
        <v>83</v>
      </c>
      <c r="G8" s="364"/>
      <c r="H8" s="364"/>
      <c r="I8" s="364"/>
      <c r="J8" s="364"/>
      <c r="K8" s="364"/>
      <c r="L8" s="364"/>
      <c r="M8" s="364"/>
      <c r="N8" s="364"/>
      <c r="O8" s="364"/>
      <c r="P8" s="364"/>
    </row>
    <row r="9" spans="1:18" ht="220.5" x14ac:dyDescent="0.25">
      <c r="A9" s="368"/>
      <c r="B9" s="386"/>
      <c r="C9" s="349" t="s">
        <v>14</v>
      </c>
      <c r="D9" s="185" t="s">
        <v>372</v>
      </c>
      <c r="E9" s="351" t="s">
        <v>15</v>
      </c>
      <c r="F9" s="352">
        <v>210</v>
      </c>
      <c r="I9" s="364"/>
      <c r="J9" s="364"/>
      <c r="K9" s="364"/>
      <c r="L9" s="364"/>
      <c r="M9" s="364"/>
      <c r="N9" s="364"/>
      <c r="O9" s="364"/>
      <c r="P9" s="364"/>
      <c r="Q9" s="364"/>
    </row>
    <row r="10" spans="1:18" ht="157.5" x14ac:dyDescent="0.25">
      <c r="A10" s="368"/>
      <c r="B10" s="387"/>
      <c r="C10" s="182">
        <v>1.4</v>
      </c>
      <c r="D10" s="351" t="s">
        <v>16</v>
      </c>
      <c r="E10" s="351" t="s">
        <v>411</v>
      </c>
      <c r="F10" s="176">
        <v>1</v>
      </c>
      <c r="I10" s="364"/>
      <c r="J10" s="364"/>
      <c r="K10" s="364"/>
      <c r="L10" s="364"/>
      <c r="M10" s="364"/>
      <c r="N10" s="364"/>
    </row>
    <row r="11" spans="1:18" ht="31.5" x14ac:dyDescent="0.25">
      <c r="A11" s="384" t="s">
        <v>19</v>
      </c>
      <c r="B11" s="384" t="s">
        <v>415</v>
      </c>
      <c r="C11" s="382" t="s">
        <v>20</v>
      </c>
      <c r="D11" s="369" t="str">
        <f>'[1]5'!A2</f>
        <v>No</v>
      </c>
      <c r="E11" s="177" t="s">
        <v>21</v>
      </c>
      <c r="F11" s="353">
        <v>15</v>
      </c>
      <c r="I11" s="364"/>
      <c r="J11" s="364"/>
      <c r="K11" s="364"/>
      <c r="L11" s="364"/>
      <c r="M11" s="364"/>
      <c r="N11" s="364"/>
      <c r="O11" s="364"/>
      <c r="P11" s="364"/>
    </row>
    <row r="12" spans="1:18" ht="47.25" x14ac:dyDescent="0.25">
      <c r="A12" s="384"/>
      <c r="B12" s="384"/>
      <c r="C12" s="382"/>
      <c r="D12" s="369"/>
      <c r="E12" s="145" t="s">
        <v>9</v>
      </c>
      <c r="F12" s="138">
        <v>34</v>
      </c>
      <c r="I12" s="364"/>
      <c r="J12" s="364"/>
      <c r="K12" s="364"/>
      <c r="L12" s="364"/>
      <c r="M12" s="364"/>
      <c r="N12" s="364"/>
      <c r="O12" s="364"/>
      <c r="P12" s="364"/>
    </row>
    <row r="13" spans="1:18" ht="47.25" x14ac:dyDescent="0.25">
      <c r="A13" s="384"/>
      <c r="B13" s="384"/>
      <c r="C13" s="383"/>
      <c r="D13" s="370"/>
      <c r="E13" s="145" t="s">
        <v>9</v>
      </c>
      <c r="F13" s="138">
        <v>68</v>
      </c>
      <c r="I13" s="364"/>
      <c r="J13" s="364"/>
      <c r="K13" s="364"/>
      <c r="L13" s="364"/>
      <c r="M13" s="364"/>
      <c r="N13" s="364"/>
      <c r="O13" s="364"/>
      <c r="P13" s="364"/>
    </row>
    <row r="14" spans="1:18" ht="78.75" x14ac:dyDescent="0.25">
      <c r="A14" s="384"/>
      <c r="B14" s="384"/>
      <c r="C14" s="359" t="s">
        <v>24</v>
      </c>
      <c r="D14" s="147" t="s">
        <v>25</v>
      </c>
      <c r="E14" s="145" t="s">
        <v>9</v>
      </c>
      <c r="F14" s="145">
        <v>101</v>
      </c>
      <c r="O14" s="364"/>
    </row>
    <row r="15" spans="1:18" ht="126" x14ac:dyDescent="0.25">
      <c r="A15" s="384"/>
      <c r="B15" s="384"/>
      <c r="C15" s="359" t="s">
        <v>27</v>
      </c>
      <c r="D15" s="147" t="s">
        <v>28</v>
      </c>
      <c r="E15" s="145" t="s">
        <v>9</v>
      </c>
      <c r="F15" s="145">
        <v>101</v>
      </c>
      <c r="I15" s="364"/>
      <c r="J15" s="364"/>
      <c r="K15" s="364"/>
      <c r="L15" s="364"/>
      <c r="M15" s="364"/>
      <c r="N15" s="364"/>
      <c r="O15" s="364"/>
      <c r="P15" s="364"/>
    </row>
    <row r="16" spans="1:18" ht="94.5" x14ac:dyDescent="0.25">
      <c r="A16" s="384"/>
      <c r="B16" s="384"/>
      <c r="C16" s="359" t="s">
        <v>30</v>
      </c>
      <c r="D16" s="324" t="s">
        <v>404</v>
      </c>
      <c r="E16" s="145" t="s">
        <v>9</v>
      </c>
      <c r="F16" s="145">
        <v>101</v>
      </c>
      <c r="I16" s="364"/>
      <c r="J16" s="364"/>
      <c r="K16" s="364"/>
      <c r="L16" s="364"/>
      <c r="M16" s="364"/>
      <c r="N16" s="364"/>
      <c r="O16" s="364"/>
      <c r="P16" s="364"/>
    </row>
    <row r="17" spans="1:18" ht="78.75" x14ac:dyDescent="0.25">
      <c r="A17" s="384"/>
      <c r="B17" s="384"/>
      <c r="C17" s="359" t="s">
        <v>32</v>
      </c>
      <c r="D17" s="142" t="s">
        <v>33</v>
      </c>
      <c r="E17" s="145" t="s">
        <v>9</v>
      </c>
      <c r="F17" s="145">
        <v>67</v>
      </c>
      <c r="O17" s="364"/>
    </row>
    <row r="18" spans="1:18" ht="204.75" x14ac:dyDescent="0.25">
      <c r="A18" s="384"/>
      <c r="B18" s="384"/>
      <c r="C18" s="359" t="s">
        <v>35</v>
      </c>
      <c r="D18" s="145" t="s">
        <v>36</v>
      </c>
      <c r="E18" s="145" t="s">
        <v>9</v>
      </c>
      <c r="F18" s="145">
        <v>101</v>
      </c>
      <c r="J18" s="364"/>
      <c r="K18" s="364"/>
      <c r="L18" s="364"/>
      <c r="M18" s="364"/>
      <c r="N18" s="364"/>
      <c r="O18" s="364"/>
      <c r="P18" s="364"/>
      <c r="Q18" s="364"/>
      <c r="R18" s="364"/>
    </row>
    <row r="19" spans="1:18" ht="94.5" x14ac:dyDescent="0.25">
      <c r="A19" s="384"/>
      <c r="B19" s="384"/>
      <c r="C19" s="359">
        <v>2.7</v>
      </c>
      <c r="D19" s="324" t="s">
        <v>405</v>
      </c>
      <c r="E19" s="145" t="s">
        <v>9</v>
      </c>
      <c r="F19" s="145">
        <v>101</v>
      </c>
      <c r="I19" s="364"/>
      <c r="J19" s="364"/>
      <c r="K19" s="364"/>
      <c r="L19" s="364"/>
      <c r="M19" s="364"/>
      <c r="N19" s="364"/>
      <c r="O19" s="364"/>
      <c r="P19" s="364"/>
      <c r="Q19" s="364"/>
    </row>
    <row r="20" spans="1:18" ht="94.5" x14ac:dyDescent="0.25">
      <c r="A20" s="384"/>
      <c r="B20" s="384"/>
      <c r="C20" s="359">
        <v>2.8</v>
      </c>
      <c r="D20" s="149" t="s">
        <v>357</v>
      </c>
      <c r="E20" s="150" t="s">
        <v>9</v>
      </c>
      <c r="F20" s="145">
        <v>101</v>
      </c>
      <c r="I20" s="364"/>
      <c r="J20" s="364"/>
      <c r="K20" s="364"/>
      <c r="L20" s="364"/>
      <c r="M20" s="364"/>
      <c r="N20" s="364"/>
      <c r="O20" s="364"/>
      <c r="P20" s="364"/>
      <c r="Q20" s="364"/>
    </row>
    <row r="21" spans="1:18" ht="157.5" x14ac:dyDescent="0.25">
      <c r="A21" s="366" t="s">
        <v>417</v>
      </c>
      <c r="B21" s="366" t="s">
        <v>414</v>
      </c>
      <c r="C21" s="359">
        <v>3.1</v>
      </c>
      <c r="D21" s="151" t="s">
        <v>40</v>
      </c>
      <c r="E21" s="145" t="s">
        <v>17</v>
      </c>
      <c r="F21" s="145">
        <v>101</v>
      </c>
      <c r="I21" s="364"/>
      <c r="J21" s="364"/>
      <c r="K21" s="364"/>
      <c r="L21" s="364"/>
      <c r="M21" s="364"/>
      <c r="N21" s="364"/>
      <c r="O21" s="364"/>
      <c r="P21" s="364"/>
      <c r="Q21" s="364"/>
    </row>
    <row r="22" spans="1:18" ht="157.5" x14ac:dyDescent="0.25">
      <c r="A22" s="366"/>
      <c r="B22" s="366"/>
      <c r="C22" s="360">
        <v>3.2</v>
      </c>
      <c r="D22" s="356" t="s">
        <v>41</v>
      </c>
      <c r="E22" s="346" t="s">
        <v>17</v>
      </c>
      <c r="F22" s="347">
        <v>1</v>
      </c>
      <c r="H22" s="364"/>
      <c r="I22" s="364"/>
      <c r="J22" s="364"/>
      <c r="K22" s="364"/>
      <c r="L22" s="364"/>
      <c r="M22" s="364"/>
      <c r="N22" s="364"/>
      <c r="O22" s="364"/>
      <c r="P22" s="364"/>
      <c r="Q22" s="364"/>
      <c r="R22" s="364"/>
    </row>
    <row r="23" spans="1:18" ht="94.5" x14ac:dyDescent="0.25">
      <c r="A23" s="366"/>
      <c r="B23" s="366"/>
      <c r="C23" s="361">
        <v>3.3</v>
      </c>
      <c r="D23" s="357" t="s">
        <v>43</v>
      </c>
      <c r="E23" s="351" t="s">
        <v>17</v>
      </c>
      <c r="F23" s="351">
        <v>179</v>
      </c>
      <c r="G23" s="364"/>
      <c r="H23" s="364"/>
      <c r="I23" s="364"/>
      <c r="J23" s="364"/>
      <c r="K23" s="364"/>
      <c r="L23" s="364"/>
      <c r="M23" s="364"/>
      <c r="N23" s="364"/>
      <c r="O23" s="364"/>
      <c r="P23" s="364"/>
      <c r="Q23" s="364"/>
      <c r="R23" s="364"/>
    </row>
    <row r="24" spans="1:18" ht="173.25" x14ac:dyDescent="0.25">
      <c r="A24" s="366"/>
      <c r="B24" s="366"/>
      <c r="C24" s="361">
        <v>3.4</v>
      </c>
      <c r="D24" s="358" t="s">
        <v>44</v>
      </c>
      <c r="E24" s="351" t="s">
        <v>17</v>
      </c>
      <c r="F24" s="176">
        <v>1</v>
      </c>
      <c r="I24" s="364"/>
      <c r="J24" s="364"/>
      <c r="K24" s="364"/>
      <c r="L24" s="364"/>
    </row>
  </sheetData>
  <mergeCells count="16">
    <mergeCell ref="A21:A24"/>
    <mergeCell ref="B21:B24"/>
    <mergeCell ref="A2:F2"/>
    <mergeCell ref="G2:R2"/>
    <mergeCell ref="A1:R1"/>
    <mergeCell ref="A4:A10"/>
    <mergeCell ref="B4:B10"/>
    <mergeCell ref="C4:C6"/>
    <mergeCell ref="D4:D6"/>
    <mergeCell ref="E4:E6"/>
    <mergeCell ref="C7:C8"/>
    <mergeCell ref="D7:D8"/>
    <mergeCell ref="A11:A20"/>
    <mergeCell ref="B11:B20"/>
    <mergeCell ref="C11:C13"/>
    <mergeCell ref="D11:D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Cadena de Valor</vt:lpstr>
      <vt:lpstr>1.1</vt:lpstr>
      <vt:lpstr>1.2</vt:lpstr>
      <vt:lpstr>1.3</vt:lpstr>
      <vt:lpstr>1.4</vt:lpstr>
      <vt:lpstr>2.1</vt:lpstr>
      <vt:lpstr>2.2</vt:lpstr>
      <vt:lpstr>2.3</vt:lpstr>
      <vt:lpstr>2.4</vt:lpstr>
      <vt:lpstr>2.5</vt:lpstr>
      <vt:lpstr>2.6</vt:lpstr>
      <vt:lpstr>2.7</vt:lpstr>
      <vt:lpstr>2.8</vt:lpstr>
      <vt:lpstr>3.1</vt:lpstr>
      <vt:lpstr>3.2</vt:lpstr>
      <vt:lpstr>3.3</vt:lpstr>
      <vt:lpstr>3.4</vt:lpstr>
      <vt:lpstr>Administración</vt:lpstr>
      <vt:lpstr>Interventoría</vt:lpstr>
      <vt:lpstr>Apoyo a la supervisión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eCalidad-11</cp:lastModifiedBy>
  <dcterms:created xsi:type="dcterms:W3CDTF">2020-09-20T02:58:07Z</dcterms:created>
  <dcterms:modified xsi:type="dcterms:W3CDTF">2021-04-30T23:29:36Z</dcterms:modified>
</cp:coreProperties>
</file>