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defaultThemeVersion="124226"/>
  <mc:AlternateContent xmlns:mc="http://schemas.openxmlformats.org/markup-compatibility/2006">
    <mc:Choice Requires="x15">
      <x15ac:absPath xmlns:x15ac="http://schemas.microsoft.com/office/spreadsheetml/2010/11/ac" url="\\192.168.1.5\todo juridica\CONTRATACIÓN 2021\SELECCIÓN ABREVIADA\SELECCIONES ABREVIADAS DE MENOR CUANTIA\S.A. 16 - ADECUACION ESTACION DE POLICIA SECOP II\"/>
    </mc:Choice>
  </mc:AlternateContent>
  <xr:revisionPtr revIDLastSave="0" documentId="13_ncr:1_{E4880117-74F0-4675-974B-D16E8D6CA02B}" xr6:coauthVersionLast="44" xr6:coauthVersionMax="44" xr10:uidLastSave="{00000000-0000-0000-0000-000000000000}"/>
  <bookViews>
    <workbookView xWindow="-120" yWindow="-120" windowWidth="20730" windowHeight="11160" xr2:uid="{00000000-000D-0000-FFFF-FFFF00000000}"/>
  </bookViews>
  <sheets>
    <sheet name="PRESUPUESTO UV" sheetId="3" r:id="rId1"/>
    <sheet name="Hoja5" sheetId="39" state="hidden" r:id="rId2"/>
    <sheet name=" Cerramiento en malla eslabon" sheetId="40" state="hidden" r:id="rId3"/>
  </sheets>
  <externalReferences>
    <externalReference r:id="rId4"/>
  </externalReferences>
  <definedNames>
    <definedName name="___ACT1" localSheetId="0">#REF!</definedName>
    <definedName name="___ACT1">#REF!</definedName>
    <definedName name="___ACT2" localSheetId="0">#REF!</definedName>
    <definedName name="___ACT2">#REF!</definedName>
    <definedName name="___EST12">#REF!</definedName>
    <definedName name="___VLR1" localSheetId="0">#REF!</definedName>
    <definedName name="___VLR1">#REF!</definedName>
    <definedName name="__ACT1" localSheetId="0">#REF!</definedName>
    <definedName name="__ACT1">#REF!</definedName>
    <definedName name="__ACT2" localSheetId="0">#REF!</definedName>
    <definedName name="__ACT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VLR1" localSheetId="0">#REF!</definedName>
    <definedName name="__VLR1">#REF!</definedName>
    <definedName name="_1" localSheetId="0">#REF!</definedName>
    <definedName name="_1">#REF!</definedName>
    <definedName name="_2" localSheetId="0">#REF!</definedName>
    <definedName name="_2">#REF!</definedName>
    <definedName name="_ACT1" localSheetId="0">#REF!</definedName>
    <definedName name="_ACT1">#REF!</definedName>
    <definedName name="_ACT2" localSheetId="0">#REF!</definedName>
    <definedName name="_ACT2">#REF!</definedName>
    <definedName name="_apu651">#REF!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21">#REF!</definedName>
    <definedName name="_DAT22">#REF!</definedName>
    <definedName name="_DAT23">#REF!</definedName>
    <definedName name="_DAT24">#REF!</definedName>
    <definedName name="_DAT25">#REF!</definedName>
    <definedName name="_DAT26">#REF!</definedName>
    <definedName name="_DAT27">#REF!</definedName>
    <definedName name="_DAT28">#REF!</definedName>
    <definedName name="_DAT29">#REF!</definedName>
    <definedName name="_DAT3">#REF!</definedName>
    <definedName name="_DAT30">#REF!</definedName>
    <definedName name="_DAT4">#REF!</definedName>
    <definedName name="_DAT5">#REF!</definedName>
    <definedName name="_DAT50">#REF!</definedName>
    <definedName name="_DAT6">#REF!</definedName>
    <definedName name="_DAT7">#REF!</definedName>
    <definedName name="_DAT8">#REF!</definedName>
    <definedName name="_DAT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#REF!</definedName>
    <definedName name="_Key1">#REF!</definedName>
    <definedName name="_Sort">#REF!</definedName>
    <definedName name="_VLR1" localSheetId="0">#REF!</definedName>
    <definedName name="_VLR1">#REF!</definedName>
    <definedName name="a" localSheetId="0">#REF!</definedName>
    <definedName name="a">#REF!</definedName>
    <definedName name="A1.1.3.1" localSheetId="0">#REF!</definedName>
    <definedName name="A1.1.3.1">#REF!</definedName>
    <definedName name="A1.2.1" localSheetId="0">#REF!</definedName>
    <definedName name="A1.2.1">#REF!</definedName>
    <definedName name="A1.3.0" localSheetId="0">#REF!</definedName>
    <definedName name="A1.3.0">#REF!</definedName>
    <definedName name="A230." localSheetId="0">#REF!</definedName>
    <definedName name="A230.">#REF!</definedName>
    <definedName name="A8.09" localSheetId="0">#REF!</definedName>
    <definedName name="A8.09">#REF!</definedName>
    <definedName name="aaaa" localSheetId="0">#REF!</definedName>
    <definedName name="aaaa">#REF!</definedName>
    <definedName name="aaaaaa" localSheetId="0">#REF!</definedName>
    <definedName name="aaaaaa">#REF!</definedName>
    <definedName name="aads" localSheetId="0">#REF!</definedName>
    <definedName name="aads">#REF!</definedName>
    <definedName name="ab">#REF!</definedName>
    <definedName name="ACAT22">#REF!</definedName>
    <definedName name="ACUM" localSheetId="0">#REF!</definedName>
    <definedName name="ACUM">#REF!</definedName>
    <definedName name="ACUM1" localSheetId="0">#REF!</definedName>
    <definedName name="ACUM1">#REF!</definedName>
    <definedName name="ACUM2" localSheetId="0">#REF!</definedName>
    <definedName name="ACUM2">#REF!</definedName>
    <definedName name="AJDAKLLDSA" localSheetId="0">#REF!</definedName>
    <definedName name="AJDAKLLDSA">#REF!</definedName>
    <definedName name="ambiental">#REF!</definedName>
    <definedName name="ANILLADA" localSheetId="0">#REF!</definedName>
    <definedName name="ANILLADA">#REF!</definedName>
    <definedName name="Años_préstamo" localSheetId="0">#REF!</definedName>
    <definedName name="Años_préstamo">#REF!</definedName>
    <definedName name="apue651">#REF!</definedName>
    <definedName name="asas" localSheetId="0">#REF!</definedName>
    <definedName name="asas">#REF!</definedName>
    <definedName name="b">#REF!</definedName>
    <definedName name="BARATO" localSheetId="0">#REF!</definedName>
    <definedName name="BARATO">#REF!</definedName>
    <definedName name="BASE">#REF!</definedName>
    <definedName name="Base_datos_IM">#REF!</definedName>
    <definedName name="BASEGRAV">#REF!</definedName>
    <definedName name="Beg_Bal" localSheetId="0">#REF!</definedName>
    <definedName name="Beg_Bal">#REF!</definedName>
    <definedName name="bloquefin1">#REF!</definedName>
    <definedName name="bloquefin2">#REF!</definedName>
    <definedName name="BOLIVAR">#REF!</definedName>
    <definedName name="BOLIVAX">#REF!</definedName>
    <definedName name="BOLIVBC">#REF!</definedName>
    <definedName name="BORDE1">#REF!</definedName>
    <definedName name="BuiltIn_Print_Area">#REF!</definedName>
    <definedName name="BuiltIn_Print_Area___0___0">#REF!</definedName>
    <definedName name="C_" localSheetId="0">#REF!</definedName>
    <definedName name="C_">#REF!</definedName>
    <definedName name="CAMPAMENTO" localSheetId="0">#REF!</definedName>
    <definedName name="CAMPAMENTO">#REF!</definedName>
    <definedName name="CANADA">#REF!</definedName>
    <definedName name="CANGURO">#REF!</definedName>
    <definedName name="CANT_TOT_PPTO" localSheetId="0">#REF!</definedName>
    <definedName name="CANT_TOT_PPTO">#REF!</definedName>
    <definedName name="CANT_Z_PPTO" localSheetId="0">#REF!</definedName>
    <definedName name="CANT_Z_PPTO">#REF!</definedName>
    <definedName name="Cantidades">#REF!</definedName>
    <definedName name="Capital" localSheetId="0">#REF!</definedName>
    <definedName name="Capital">#REF!</definedName>
    <definedName name="CARA" localSheetId="0">#REF!</definedName>
    <definedName name="CARA">#REF!</definedName>
    <definedName name="CARGO" localSheetId="0">#REF!</definedName>
    <definedName name="CARGO">#REF!</definedName>
    <definedName name="CARO" localSheetId="0">#REF!</definedName>
    <definedName name="CARO">#REF!</definedName>
    <definedName name="CARRO" localSheetId="0">#REF!</definedName>
    <definedName name="CARRO">#REF!</definedName>
    <definedName name="causa">#REF!</definedName>
    <definedName name="CEDULA" localSheetId="0">#REF!</definedName>
    <definedName name="CEDULA">#REF!</definedName>
    <definedName name="CEMENTO">#REF!</definedName>
    <definedName name="cesped">#REF!</definedName>
    <definedName name="CIF">#REF!</definedName>
    <definedName name="CIFUS">#REF!</definedName>
    <definedName name="clase">#REF!</definedName>
    <definedName name="CMI_2" localSheetId="0">#REF!</definedName>
    <definedName name="CMI_2">#REF!</definedName>
    <definedName name="cmlp">#REF!</definedName>
    <definedName name="COCIF">#REF!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_SDS">#REF!</definedName>
    <definedName name="codigos">#REF!</definedName>
    <definedName name="CODOS">#REF!</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19">#REF!</definedName>
    <definedName name="COGA229">#REF!</definedName>
    <definedName name="COGA261">#REF!</definedName>
    <definedName name="COGA29">#REF!</definedName>
    <definedName name="COGA3">#REF!</definedName>
    <definedName name="COGA61">#REF!</definedName>
    <definedName name="COGA71">#REF!</definedName>
    <definedName name="COGA72">#REF!</definedName>
    <definedName name="COGA81">#REF!</definedName>
    <definedName name="COGAS">#REF!</definedName>
    <definedName name="COL">#REF!</definedName>
    <definedName name="COL_B" localSheetId="0">#REF!</definedName>
    <definedName name="COL_B">#REF!</definedName>
    <definedName name="COL_C" localSheetId="0">#REF!</definedName>
    <definedName name="COL_C">#REF!</definedName>
    <definedName name="COL_L" localSheetId="0">#REF!</definedName>
    <definedName name="COL_L">#REF!</definedName>
    <definedName name="COL_M_PPTO" localSheetId="0">#REF!</definedName>
    <definedName name="COL_M_PPTO">#REF!</definedName>
    <definedName name="COL_O_PPTO" localSheetId="0">#REF!</definedName>
    <definedName name="COL_O_PPTO">#REF!</definedName>
    <definedName name="COLP">#REF!</definedName>
    <definedName name="COLUMNAS" localSheetId="0">#REF!</definedName>
    <definedName name="COLUMNAS">#REF!</definedName>
    <definedName name="COLUS">#REF!</definedName>
    <definedName name="COMN1">#REF!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DUIT">#REF!</definedName>
    <definedName name="CONMI">#REF!</definedName>
    <definedName name="contabilidad" localSheetId="0">#REF!</definedName>
    <definedName name="contabilidad">#REF!</definedName>
    <definedName name="contorno" localSheetId="0">#REF!</definedName>
    <definedName name="contorno">#REF!</definedName>
    <definedName name="Contr._2" localSheetId="0">#REF!</definedName>
    <definedName name="Contr._2">#REF!</definedName>
    <definedName name="Contr._3" localSheetId="0">#REF!</definedName>
    <definedName name="Contr._3">#REF!</definedName>
    <definedName name="Contr._4" localSheetId="0">#REF!</definedName>
    <definedName name="Contr._4">#REF!</definedName>
    <definedName name="Contr._5" localSheetId="0">#REF!</definedName>
    <definedName name="Contr._5">#REF!</definedName>
    <definedName name="Contr._6" localSheetId="0">#REF!</definedName>
    <definedName name="Contr._6">#REF!</definedName>
    <definedName name="Contr._7" localSheetId="0">#REF!</definedName>
    <definedName name="Contr._7">#REF!</definedName>
    <definedName name="Contr._8" localSheetId="0">#REF!</definedName>
    <definedName name="Contr._8">#REF!</definedName>
    <definedName name="Contr._9" localSheetId="0">#REF!</definedName>
    <definedName name="Contr._9">#REF!</definedName>
    <definedName name="CONTROL1">#REF!</definedName>
    <definedName name="copia">#REF!</definedName>
    <definedName name="CORDREN">#REF!</definedName>
    <definedName name="CORSUE">#REF!</definedName>
    <definedName name="COSBNK">#REF!</definedName>
    <definedName name="COSTES">#REF!</definedName>
    <definedName name="COSTMONEOR">#REF!</definedName>
    <definedName name="Costo">#REF!</definedName>
    <definedName name="COSTO_DIRECTO" localSheetId="0">#REF!</definedName>
    <definedName name="COSTO_DIRECTO">#REF!</definedName>
    <definedName name="costo1">#REF!</definedName>
    <definedName name="costo2">#REF!</definedName>
    <definedName name="COSTO3US">#REF!</definedName>
    <definedName name="COSTOSUS">#REF!</definedName>
    <definedName name="COSTOT">#REF!</definedName>
    <definedName name="COSTOT1">#REF!</definedName>
    <definedName name="COSTOTUS">#REF!</definedName>
    <definedName name="CPVC_SOLD">#REF!</definedName>
    <definedName name="credito_completa">#REF!</definedName>
    <definedName name="Criterios_IM">#REF!</definedName>
    <definedName name="Cronograma">#REF!</definedName>
    <definedName name="Ctd">#REF!</definedName>
    <definedName name="CUAD">#REF!</definedName>
    <definedName name="CuadroIntermedio">#REF!</definedName>
    <definedName name="CuadroIntermedio1">#REF!</definedName>
    <definedName name="d" localSheetId="0">#REF!</definedName>
    <definedName name="d">#REF!</definedName>
    <definedName name="Data" localSheetId="0">#REF!</definedName>
    <definedName name="Data">#REF!</definedName>
    <definedName name="Datos" localSheetId="0">#REF!</definedName>
    <definedName name="Datos">#REF!</definedName>
    <definedName name="DD" localSheetId="0">#REF!</definedName>
    <definedName name="DD">#REF!</definedName>
    <definedName name="ddasae" localSheetId="0">#REF!</definedName>
    <definedName name="ddasae">#REF!</definedName>
    <definedName name="ddfgfgf" localSheetId="0">#REF!</definedName>
    <definedName name="ddfgfgf">#REF!</definedName>
    <definedName name="Demanda_1" localSheetId="0">#REF!</definedName>
    <definedName name="Demanda_1">#REF!</definedName>
    <definedName name="Demanda_2" localSheetId="0">#REF!</definedName>
    <definedName name="Demanda_2">#REF!</definedName>
    <definedName name="Demanda_3" localSheetId="0">#REF!</definedName>
    <definedName name="Demanda_3">#REF!</definedName>
    <definedName name="Demanda_4" localSheetId="0">#REF!</definedName>
    <definedName name="Demanda_4">#REF!</definedName>
    <definedName name="DEMOLICIONANDEN">#REF!</definedName>
    <definedName name="demolicionladrillo">#REF!</definedName>
    <definedName name="DEMOLICIONMURO">#REF!</definedName>
    <definedName name="DESCAPOTE" localSheetId="0">#REF!</definedName>
    <definedName name="DESCAPOTE">#REF!</definedName>
    <definedName name="dhgghhm" localSheetId="0">#REF!</definedName>
    <definedName name="dhgghhm">#REF!</definedName>
    <definedName name="DOC" localSheetId="0">#REF!</definedName>
    <definedName name="DOC">#REF!</definedName>
    <definedName name="ducha">#REF!</definedName>
    <definedName name="E" localSheetId="0">#REF!</definedName>
    <definedName name="E">#REF!</definedName>
    <definedName name="edwin" localSheetId="0">#REF!</definedName>
    <definedName name="edwin">#REF!</definedName>
    <definedName name="ELA" localSheetId="0">#REF!</definedName>
    <definedName name="ELA">#REF!</definedName>
    <definedName name="ELLA" localSheetId="0">#REF!</definedName>
    <definedName name="ELLA">#REF!</definedName>
    <definedName name="End_Bal" localSheetId="0">#REF!</definedName>
    <definedName name="End_Ba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3">#REF!</definedName>
    <definedName name="Excel_BuiltIn_Print_Titles_4">#REF!</definedName>
    <definedName name="Extra_Pay" localSheetId="0">#REF!</definedName>
    <definedName name="Extra_Pay">#REF!</definedName>
    <definedName name="FALLO">#REF!</definedName>
    <definedName name="fdfdfd" localSheetId="0">#REF!</definedName>
    <definedName name="fdfdfd">#REF!</definedName>
    <definedName name="Fecha_de_pago" localSheetId="0">#REF!</definedName>
    <definedName name="Fecha_de_pago">#REF!</definedName>
    <definedName name="FF" localSheetId="0">#REF!</definedName>
    <definedName name="FF">#REF!</definedName>
    <definedName name="FFF" localSheetId="0">#REF!</definedName>
    <definedName name="FFF">#REF!</definedName>
    <definedName name="FFREFERFE3F3EF" localSheetId="0">#REF!</definedName>
    <definedName name="FFREFERFE3F3EF">#REF!</definedName>
    <definedName name="Fila_de_encabezado" localSheetId="0">#REF!</definedName>
    <definedName name="Fila_de_encabezado">#REF!</definedName>
    <definedName name="FTTYYUYU" localSheetId="0">#REF!</definedName>
    <definedName name="FTTYYUYU">#REF!</definedName>
    <definedName name="Full_Print" localSheetId="0">#REF!</definedName>
    <definedName name="Full_Print">#REF!</definedName>
    <definedName name="gio" localSheetId="0">#REF!</definedName>
    <definedName name="gio">#REF!</definedName>
    <definedName name="GJUGHYJGTJ" localSheetId="0">#REF!</definedName>
    <definedName name="GJUGHYJGTJ">#REF!</definedName>
    <definedName name="GOL" localSheetId="0">#REF!</definedName>
    <definedName name="GOL">#REF!</definedName>
    <definedName name="GOLAZO" localSheetId="0">#REF!</definedName>
    <definedName name="GOLAZO">#REF!</definedName>
    <definedName name="H_HI" localSheetId="0">#REF!</definedName>
    <definedName name="H_HI">#REF!</definedName>
    <definedName name="Header_Row" localSheetId="0">#REF!</definedName>
    <definedName name="Header_Row">#REF!</definedName>
    <definedName name="HH" localSheetId="0">#REF!</definedName>
    <definedName name="HH">#REF!</definedName>
    <definedName name="HOJA" localSheetId="0">#REF!</definedName>
    <definedName name="HOJA">#REF!</definedName>
    <definedName name="Importe_del_préstamo" localSheetId="0">#REF!</definedName>
    <definedName name="Importe_del_préstamo">#REF!</definedName>
    <definedName name="impresión" localSheetId="0">#REF!</definedName>
    <definedName name="impresión">#REF!</definedName>
    <definedName name="Impresión_completa" localSheetId="0">#REF!</definedName>
    <definedName name="Impresión_completa">#REF!</definedName>
    <definedName name="inf" localSheetId="0">#REF!</definedName>
    <definedName name="inf">#REF!</definedName>
    <definedName name="Inicio_prestamo" localSheetId="0">#REF!</definedName>
    <definedName name="Inicio_prestamo">#REF!</definedName>
    <definedName name="Int" localSheetId="0">#REF!</definedName>
    <definedName name="Int">#REF!</definedName>
    <definedName name="Int_acum" localSheetId="0">#REF!</definedName>
    <definedName name="Int_acum">#REF!</definedName>
    <definedName name="Interés_total" localSheetId="0">#REF!</definedName>
    <definedName name="Interés_total">#REF!</definedName>
    <definedName name="Interest_Rate" localSheetId="0">#REF!</definedName>
    <definedName name="Interest_Rate">#REF!</definedName>
    <definedName name="ITEM">#REF!</definedName>
    <definedName name="IVA">#REF!</definedName>
    <definedName name="JFNASKFSAKF" localSheetId="0">#REF!</definedName>
    <definedName name="JFNASKFSAKF">#REF!</definedName>
    <definedName name="JGYGHJHJHKJNK" localSheetId="0">#REF!</definedName>
    <definedName name="JGYGHJHJHKJN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K" localSheetId="0">#REF!</definedName>
    <definedName name="KKK">#REF!</definedName>
    <definedName name="klkl" localSheetId="0">#REF!</definedName>
    <definedName name="klkl">#REF!</definedName>
    <definedName name="Last_Row">#REF!</definedName>
    <definedName name="LCESITA" localSheetId="0">#REF!</definedName>
    <definedName name="LCESITA">#REF!</definedName>
    <definedName name="LG" localSheetId="0">#REF!</definedName>
    <definedName name="LG">#REF!</definedName>
    <definedName name="LICITACION_PUBLICA">#REF!</definedName>
    <definedName name="LISTO" localSheetId="0">#REF!</definedName>
    <definedName name="LISTO">#REF!</definedName>
    <definedName name="lklkl" localSheetId="0">#REF!</definedName>
    <definedName name="lklkl">#REF!</definedName>
    <definedName name="lklklk">#REF!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UZDARY" localSheetId="0">#REF!</definedName>
    <definedName name="LUZDARY">#REF!</definedName>
    <definedName name="mac">#REF!</definedName>
    <definedName name="MAQUINAS" localSheetId="0">#REF!</definedName>
    <definedName name="MAQUINAS">#REF!</definedName>
    <definedName name="marai9" localSheetId="0">#REF!</definedName>
    <definedName name="marai9">#REF!</definedName>
    <definedName name="MARIAS" localSheetId="0">#REF!</definedName>
    <definedName name="MARIAS">#REF!</definedName>
    <definedName name="MARIAS2" localSheetId="0">#REF!</definedName>
    <definedName name="MARIAS2">#REF!</definedName>
    <definedName name="MARIASC" localSheetId="0">#REF!</definedName>
    <definedName name="MARIASC">#REF!</definedName>
    <definedName name="MmExcelLinker_182EFF6D_EC73_46EB_BEB9_11CF76B69820" localSheetId="0">#REF!</definedName>
    <definedName name="MmExcelLinker_182EFF6D_EC73_46EB_BEB9_11CF76B69820">#REF!</definedName>
    <definedName name="MmExcelLinker_D8BA0550_63B3_462F_BF51_B87AB83970AC" localSheetId="0">#REF!</definedName>
    <definedName name="MmExcelLinker_D8BA0550_63B3_462F_BF51_B87AB83970AC">#REF!</definedName>
    <definedName name="mmm" localSheetId="0">#REF!</definedName>
    <definedName name="mmm">#REF!</definedName>
    <definedName name="MMMMMKMKKN" localSheetId="0">#REF!</definedName>
    <definedName name="MMMMMKMKKN">#REF!</definedName>
    <definedName name="NN" localSheetId="0">#REF!</definedName>
    <definedName name="NN">#REF!</definedName>
    <definedName name="NO" localSheetId="0">#REF!</definedName>
    <definedName name="NO">#REF!</definedName>
    <definedName name="Núm_de_pago" localSheetId="0">#REF!</definedName>
    <definedName name="Núm_de_pago">#REF!</definedName>
    <definedName name="Núm_pagos_al_año" localSheetId="0">#REF!</definedName>
    <definedName name="Núm_pagos_al_año">#REF!</definedName>
    <definedName name="Num_Pmt_Per_Year" localSheetId="0">#REF!</definedName>
    <definedName name="Num_Pmt_Per_Year">#REF!</definedName>
    <definedName name="ÑÑÑ" localSheetId="0">#REF!</definedName>
    <definedName name="ÑÑÑ">#REF!</definedName>
    <definedName name="OBRA" localSheetId="0">#REF!</definedName>
    <definedName name="OBRA">#REF!</definedName>
    <definedName name="PACHON">#REF!</definedName>
    <definedName name="Pago_adicional" localSheetId="0">#REF!</definedName>
    <definedName name="Pago_adicional">#REF!</definedName>
    <definedName name="Pago_mensual_programado" localSheetId="0">#REF!</definedName>
    <definedName name="Pago_mensual_programado">#REF!</definedName>
    <definedName name="Pago_progr" localSheetId="0">#REF!</definedName>
    <definedName name="Pago_progr">#REF!</definedName>
    <definedName name="Pago_total" localSheetId="0">#REF!</definedName>
    <definedName name="Pago_total">#REF!</definedName>
    <definedName name="Pagos_adicionales_programados" localSheetId="0">#REF!</definedName>
    <definedName name="Pagos_adicionales_programados">#REF!</definedName>
    <definedName name="Pay_Date" localSheetId="0">#REF!</definedName>
    <definedName name="Pay_Date">#REF!</definedName>
    <definedName name="Pay_Num" localSheetId="0">#REF!</definedName>
    <definedName name="Pay_Num">#REF!</definedName>
    <definedName name="PENSION" localSheetId="0">#REF!</definedName>
    <definedName name="PENSION">#REF!</definedName>
    <definedName name="PESO" localSheetId="0">#REF!</definedName>
    <definedName name="PESO">#REF!</definedName>
    <definedName name="PESOS">#REF!</definedName>
    <definedName name="PLACACONTRAPISO" localSheetId="0">#REF!</definedName>
    <definedName name="PLACACONTRAPISO">#REF!</definedName>
    <definedName name="plastico">#REF!</definedName>
    <definedName name="porcentajeAIU" localSheetId="0">#REF!</definedName>
    <definedName name="porcentajeAIU">#REF!</definedName>
    <definedName name="PORCENTAJES" localSheetId="0">#REF!</definedName>
    <definedName name="PORCENTAJES">#REF!</definedName>
    <definedName name="POZOS_CAJAS_SUM_ITEM">#REF!</definedName>
    <definedName name="Ppto">#REF!</definedName>
    <definedName name="PPtoNorte">#REF!</definedName>
    <definedName name="PR">#REF!</definedName>
    <definedName name="precio2">#REF!</definedName>
    <definedName name="PRELIM_ITEM">#REF!</definedName>
    <definedName name="preliminares">#REF!</definedName>
    <definedName name="preliminares1">#REF!</definedName>
    <definedName name="PRES.AGRI">#REF!</definedName>
    <definedName name="PRESION">#REF!</definedName>
    <definedName name="PRESIPISTO">#REF!</definedName>
    <definedName name="PREST">#REF!</definedName>
    <definedName name="PRESUP_B.CAUCA" localSheetId="0">#REF!</definedName>
    <definedName name="PRESUP_B.CAUCA">#REF!</definedName>
    <definedName name="PRESUP_DISANPO_06" localSheetId="0">#REF!</definedName>
    <definedName name="PRESUP_DISANPO_06">#REF!</definedName>
    <definedName name="PRESUP_MEDELLIN" localSheetId="0">#REF!</definedName>
    <definedName name="PRESUP_MEDELLIN">#REF!</definedName>
    <definedName name="PRESUP_NORTE" localSheetId="0">#REF!</definedName>
    <definedName name="PRESUP_NORTE">#REF!</definedName>
    <definedName name="PRESUP_ORIENTE" localSheetId="0">#REF!</definedName>
    <definedName name="PRESUP_ORIENTE">#REF!</definedName>
    <definedName name="PRESUP_SUROESTE" localSheetId="0">#REF!</definedName>
    <definedName name="PRESUP_SUROESTE">#REF!</definedName>
    <definedName name="PRESUP_URABA" localSheetId="0">#REF!</definedName>
    <definedName name="PRESUP_URABA">#REF!</definedName>
    <definedName name="presupuesto" localSheetId="0">#REF!</definedName>
    <definedName name="presupuesto">#REF!</definedName>
    <definedName name="Princ" localSheetId="0">#REF!</definedName>
    <definedName name="Princ">#REF!</definedName>
    <definedName name="PRINT_AREA">#REF!</definedName>
    <definedName name="PRINT_AREA_MI">#REF!</definedName>
    <definedName name="PRINT_TITLES">#REF!</definedName>
    <definedName name="PRINT_TITLES_MI">#REF!</definedName>
    <definedName name="prod">#REF!</definedName>
    <definedName name="PROF">#REF!</definedName>
    <definedName name="PROPONE">#REF!</definedName>
    <definedName name="prueba">#REF!</definedName>
    <definedName name="PTA">#REF!</definedName>
    <definedName name="puer">#REF!</definedName>
    <definedName name="PUERTAS_ESP_ITEM">#REF!</definedName>
    <definedName name="PUNT1" localSheetId="0">#REF!</definedName>
    <definedName name="PUNT1">#REF!</definedName>
    <definedName name="PUNT2" localSheetId="0">#REF!</definedName>
    <definedName name="PUNT2">#REF!</definedName>
    <definedName name="PVIDRIERAS_ITEM">#REF!</definedName>
    <definedName name="Q">#REF!</definedName>
    <definedName name="qdefqfqwreqwerqw">#REF!</definedName>
    <definedName name="qq">#REF!</definedName>
    <definedName name="QQQQ" localSheetId="0">#REF!</definedName>
    <definedName name="QQQQ">#REF!</definedName>
    <definedName name="QUIPO">#REF!</definedName>
    <definedName name="QUIPOTIT">#REF!</definedName>
    <definedName name="RAJON">#REF!</definedName>
    <definedName name="RANGO1" localSheetId="0">#REF!</definedName>
    <definedName name="RANGO1">#REF!</definedName>
    <definedName name="RangoSAP">#REF!</definedName>
    <definedName name="Recebo" localSheetId="0">#REF!</definedName>
    <definedName name="Recebo">#REF!</definedName>
    <definedName name="RECUBRIM_ESP_ITEM">#REF!</definedName>
    <definedName name="RES">#REF!</definedName>
    <definedName name="RESU">#REF!</definedName>
    <definedName name="resumen">#REF!</definedName>
    <definedName name="RETIROV">#REF!</definedName>
    <definedName name="REVEST_ESP_ITEM">#REF!</definedName>
    <definedName name="revisar" localSheetId="0">#REF!</definedName>
    <definedName name="revisar">#REF!</definedName>
    <definedName name="REY">#REF!</definedName>
    <definedName name="rfref">#REF!</definedName>
    <definedName name="RP" localSheetId="0">#REF!</definedName>
    <definedName name="RP">#REF!</definedName>
    <definedName name="SALARIO" localSheetId="0">#REF!</definedName>
    <definedName name="SALARIO">#REF!</definedName>
    <definedName name="Saldo_final" localSheetId="0">#REF!</definedName>
    <definedName name="Saldo_final">#REF!</definedName>
    <definedName name="Saldo_inicial" localSheetId="0">#REF!</definedName>
    <definedName name="Saldo_inicial">#REF!</definedName>
    <definedName name="SALUD" localSheetId="0">#REF!</definedName>
    <definedName name="SALUD">#REF!</definedName>
    <definedName name="sandy" localSheetId="0">#REF!</definedName>
    <definedName name="sandy">#REF!</definedName>
    <definedName name="sanit">#REF!</definedName>
    <definedName name="SANITARIA">#REF!</definedName>
    <definedName name="SAOG7">#REF!</definedName>
    <definedName name="SAOG7OCTUBRE">#REF!</definedName>
    <definedName name="SARDINELV">#REF!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f">#REF!</definedName>
    <definedName name="SEAS" localSheetId="0">#REF!</definedName>
    <definedName name="SEAS">#REF!</definedName>
    <definedName name="SEGSOC" localSheetId="0">#REF!</definedName>
    <definedName name="SEGSOC">#REF!</definedName>
    <definedName name="SEPT_25_09">#REF!</definedName>
    <definedName name="septico">#REF!</definedName>
    <definedName name="sgffgfgds" localSheetId="0">#REF!</definedName>
    <definedName name="sgffgfgds">#REF!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2">#REF!</definedName>
    <definedName name="SHARED_FORMULA_21">#REF!</definedName>
    <definedName name="SHARED_FORMULA_3">#REF!</definedName>
    <definedName name="SHARED_FORMULA_4">#REF!</definedName>
    <definedName name="SHARED_FORMULA_5">#REF!</definedName>
    <definedName name="SHARED_FORMULA_6">#REF!</definedName>
    <definedName name="SHARED_FORMULA_7">#REF!</definedName>
    <definedName name="SHARED_FORMULA_8">#REF!</definedName>
    <definedName name="SHARED_FORMULA_9">#REF!</definedName>
    <definedName name="SOL">#REF!</definedName>
    <definedName name="soladov">#REF!</definedName>
    <definedName name="sss">#REF!</definedName>
    <definedName name="sta">#REF!</definedName>
    <definedName name="SUB_TOT" localSheetId="0">#REF!</definedName>
    <definedName name="SUB_TOT">#REF!</definedName>
    <definedName name="SUBBASE">#REF!</definedName>
    <definedName name="SUBCONTRAS" localSheetId="0">#REF!</definedName>
    <definedName name="SUBCONTRAS">#REF!</definedName>
    <definedName name="SUBCONTRATISTAS" localSheetId="0">#REF!</definedName>
    <definedName name="SUBCONTRATISTAS">#REF!</definedName>
    <definedName name="SUCRE">#REF!</definedName>
    <definedName name="SUECIA">#REF!</definedName>
    <definedName name="SUELLEN">#REF!</definedName>
    <definedName name="Sum">#REF!</definedName>
    <definedName name="Summary">#REF!</definedName>
    <definedName name="T" localSheetId="0">#REF!</definedName>
    <definedName name="T">#REF!</definedName>
    <definedName name="TANQUE">#REF!</definedName>
    <definedName name="Tasa_de_interés" localSheetId="0">#REF!</definedName>
    <definedName name="Tasa_de_interés">#REF!</definedName>
    <definedName name="Tasa_de_interés_programada" localSheetId="0">#REF!</definedName>
    <definedName name="Tasa_de_interés_programada">#REF!</definedName>
    <definedName name="TERMINADORA">#REF!</definedName>
    <definedName name="TESA">#REF!</definedName>
    <definedName name="TEST0">#REF!</definedName>
    <definedName name="TESTHKEY">#REF!</definedName>
    <definedName name="TESTKEYS">#REF!</definedName>
    <definedName name="TESTVKEY">#REF!</definedName>
    <definedName name="TIC" localSheetId="0">#REF!</definedName>
    <definedName name="TIC">#REF!</definedName>
    <definedName name="tipov">#REF!</definedName>
    <definedName name="TIT" localSheetId="0">#REF!</definedName>
    <definedName name="TIT">#REF!</definedName>
    <definedName name="TITEQUIPO">#REF!</definedName>
    <definedName name="TITLE">#REF!</definedName>
    <definedName name="TITMATERIALES">#REF!</definedName>
    <definedName name="TITMO">#REF!</definedName>
    <definedName name="TITTRANSPORTE">#REF!</definedName>
    <definedName name="Titulo">#REF!</definedName>
    <definedName name="Titulo2">#REF!</definedName>
    <definedName name="Títulos_a_imprimir_IM">#REF!</definedName>
    <definedName name="TODAHOJA">#REF!</definedName>
    <definedName name="TODOEQUIPO">#REF!</definedName>
    <definedName name="TopEncargado">#REF!</definedName>
    <definedName name="TOPO">#REF!</definedName>
    <definedName name="TOT" localSheetId="0">#REF!</definedName>
    <definedName name="TOT">#REF!</definedName>
    <definedName name="Tot_Act01">#REF!</definedName>
    <definedName name="Tot_Act02">#REF!</definedName>
    <definedName name="Tot_Act03">#REF!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Opti">#REF!</definedName>
    <definedName name="TOTASBNK">#REF!</definedName>
    <definedName name="TPVCS3">#REF!</definedName>
    <definedName name="TRANA">#REF!</definedName>
    <definedName name="TRANSPORTE">#REF!</definedName>
    <definedName name="TUBO">#REF!</definedName>
    <definedName name="tytyuthgjhgyggy">#REF!</definedName>
    <definedName name="U">#REF!</definedName>
    <definedName name="U_Z">#REF!</definedName>
    <definedName name="UNION_Z">#REF!</definedName>
    <definedName name="UNIT">#REF!</definedName>
    <definedName name="US">#REF!</definedName>
    <definedName name="UTIL">#REF!</definedName>
    <definedName name="utilidad">#REF!</definedName>
    <definedName name="v">#REF!</definedName>
    <definedName name="Validez">#REF!</definedName>
    <definedName name="VENEZ">#REF!</definedName>
    <definedName name="vent">#REF!</definedName>
    <definedName name="VENTAS" localSheetId="0">#REF!</definedName>
    <definedName name="VENTAS">#REF!</definedName>
    <definedName name="VIBRO">#REF!</definedName>
    <definedName name="vidri">#REF!</definedName>
    <definedName name="VR_HRAS" localSheetId="0">#REF!</definedName>
    <definedName name="VR_HRAS">#REF!</definedName>
    <definedName name="VR_UN_PPTO" localSheetId="0">#REF!</definedName>
    <definedName name="VR_UN_PPTO">#REF!</definedName>
    <definedName name="VVV" localSheetId="0">#REF!</definedName>
    <definedName name="VVV">#REF!</definedName>
    <definedName name="wrn.GENERAL.">#REF!</definedName>
    <definedName name="wrn.items.">#REF!</definedName>
    <definedName name="wrn.resumen.">#REF!</definedName>
    <definedName name="wrn.via.">#REF!</definedName>
    <definedName name="wrn1.items">#REF!</definedName>
    <definedName name="WSERWEER">#REF!</definedName>
    <definedName name="WWW" localSheetId="0">#REF!</definedName>
    <definedName name="WWW">#REF!</definedName>
    <definedName name="Y">#REF!</definedName>
    <definedName name="Z_PPTO" localSheetId="0">#REF!</definedName>
    <definedName name="Z_PPTO">#REF!</definedName>
    <definedName name="zqzqz" localSheetId="0">#REF!</definedName>
    <definedName name="zqzqz">#REF!</definedName>
    <definedName name="zzz" localSheetId="0">#REF!</definedName>
    <definedName name="zzz">#REF!</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36" i="40" l="1"/>
  <c r="G38" i="40" s="1"/>
  <c r="G34" i="40"/>
  <c r="D23" i="40"/>
  <c r="E23" i="40" s="1"/>
  <c r="G23" i="40" s="1"/>
  <c r="C23" i="40"/>
  <c r="D22" i="40"/>
  <c r="E22" i="40" s="1"/>
  <c r="G22" i="40" s="1"/>
  <c r="C22" i="40"/>
  <c r="D21" i="40"/>
  <c r="E21" i="40" s="1"/>
  <c r="G21" i="40" s="1"/>
  <c r="G24" i="40" s="1"/>
  <c r="E26" i="40" s="1"/>
  <c r="G26" i="40" s="1"/>
  <c r="G28" i="40" s="1"/>
  <c r="C21" i="40"/>
  <c r="G17" i="40"/>
  <c r="G16" i="40"/>
  <c r="G15" i="40"/>
  <c r="G14" i="40"/>
  <c r="G13" i="40"/>
  <c r="G12" i="40"/>
  <c r="F11" i="40"/>
  <c r="G11" i="40" s="1"/>
  <c r="G10" i="40"/>
  <c r="G9" i="40"/>
  <c r="F8" i="40"/>
  <c r="E8" i="40"/>
  <c r="G8" i="40" s="1"/>
  <c r="E35" i="39"/>
  <c r="G35" i="39" s="1"/>
  <c r="G34" i="39"/>
  <c r="F29" i="39"/>
  <c r="G29" i="39" s="1"/>
  <c r="F28" i="39"/>
  <c r="G28" i="39" s="1"/>
  <c r="G31" i="39" s="1"/>
  <c r="G24" i="39"/>
  <c r="G23" i="39"/>
  <c r="F17" i="39"/>
  <c r="D17" i="39"/>
  <c r="E17" i="39" s="1"/>
  <c r="G17" i="39" s="1"/>
  <c r="C17" i="39"/>
  <c r="F16" i="39"/>
  <c r="D16" i="39"/>
  <c r="C16" i="39"/>
  <c r="F12" i="39"/>
  <c r="G12" i="39" s="1"/>
  <c r="G11" i="39"/>
  <c r="F11" i="39"/>
  <c r="G10" i="39"/>
  <c r="G9" i="39"/>
  <c r="F8" i="39"/>
  <c r="G8" i="39" s="1"/>
  <c r="G13" i="39" s="1"/>
  <c r="E44" i="3"/>
  <c r="E41" i="3"/>
  <c r="E33" i="3"/>
  <c r="E30" i="3"/>
  <c r="E25" i="3"/>
  <c r="E21" i="3"/>
  <c r="E20" i="3"/>
  <c r="E18" i="3"/>
  <c r="E17" i="3"/>
  <c r="E12" i="3"/>
  <c r="E6" i="3"/>
  <c r="E16" i="39" l="1"/>
  <c r="G16" i="39" s="1"/>
  <c r="G19" i="39" s="1"/>
  <c r="E22" i="39" s="1"/>
  <c r="G22" i="39" s="1"/>
  <c r="G25" i="39" s="1"/>
  <c r="G36" i="39"/>
  <c r="G38" i="39"/>
  <c r="G18" i="40"/>
  <c r="G40" i="40" s="1"/>
</calcChain>
</file>

<file path=xl/sharedStrings.xml><?xml version="1.0" encoding="utf-8"?>
<sst xmlns="http://schemas.openxmlformats.org/spreadsheetml/2006/main" count="226" uniqueCount="128">
  <si>
    <t>UNIDAD</t>
  </si>
  <si>
    <t>CANTIDAD</t>
  </si>
  <si>
    <t>ITEM</t>
  </si>
  <si>
    <t xml:space="preserve">DESCRIPCION </t>
  </si>
  <si>
    <t>UND</t>
  </si>
  <si>
    <t>CANT</t>
  </si>
  <si>
    <t>DEMOLICIÓN Y DESMONTE</t>
  </si>
  <si>
    <t>ml</t>
  </si>
  <si>
    <t>m2</t>
  </si>
  <si>
    <t>un</t>
  </si>
  <si>
    <t>CERRAMIENTO PERIMETRAL</t>
  </si>
  <si>
    <t>Mantenimiento de pintura y reforzamiento de puerta principal de parqueadero . Incluye anticorrosivo color negro y acabado final.</t>
  </si>
  <si>
    <t>Mantenimiento de pintura y reforzamiento de puerta auxiliar de parqueadero. Incluye anticorrosivo color negro y acabado final.</t>
  </si>
  <si>
    <t>Colocación de REVOQUE con mortero 1:4 impermeabilizado con Sika 1 o equivalente ,de ser necesario  en muros exteriores. Incluye suministro y transporte de los materiales, fajas, ranuras, filetes, y todos los demás elementos necesarios para su correcta construcción.</t>
  </si>
  <si>
    <t>REFUERZO PERIMETRAL DE CELDAS</t>
  </si>
  <si>
    <t>m3</t>
  </si>
  <si>
    <t>Corte, figuración y amarre de acero de refurzo en barras corrugadas fy: 6000psi.</t>
  </si>
  <si>
    <t>Kg</t>
  </si>
  <si>
    <t>suministro, transporte e instalación de lavadero prefabricado. Incluye llave bocamanguera y todos los demas elementos necesarios para su correcta instalación y funcionamiento.</t>
  </si>
  <si>
    <t>LAMINA DE CELDAS</t>
  </si>
  <si>
    <t>Suministro, transporte e instalación de Lamina metalica  CAL 16 para protección de celdas. Incluye soldadura, pulida y acabado final en anticorrosico negro.</t>
  </si>
  <si>
    <t>PASAMANOS</t>
  </si>
  <si>
    <t>Mantenimiento de pasamanos metálico.Incluye pintura anticorrosiva y acabado final.</t>
  </si>
  <si>
    <t>GUARDIA</t>
  </si>
  <si>
    <t>Construcción de mesón en concreto de 21Mpa. forrado en grano negro, de ancho=0,60 m., espesor 0,07 m., con faldón de h=0,15 m. y listón de 10 cm en los puntos en contacto con la pared. Incluye canche, botada de material, molduras para bordes redondeados, acero de refuerzo (6 varillas de 1/4" longitudinalmente y 3 varillas 3/8" L=0.90 m por metro transversalmente), concreto para anclaje, vanos para empotrar lavamanos.</t>
  </si>
  <si>
    <t>DIVISIONES ACERO INOXIDABLE</t>
  </si>
  <si>
    <t>Suministro e instalación de divisiones en  acero inoxidable para baños.</t>
  </si>
  <si>
    <t>CARPINTERIA EN MADERA</t>
  </si>
  <si>
    <t>ZONA DE PATIOS DE ROPAS</t>
  </si>
  <si>
    <t xml:space="preserve">FILTRO </t>
  </si>
  <si>
    <t>ARMERILLO</t>
  </si>
  <si>
    <t>gl</t>
  </si>
  <si>
    <t>BAÑOS DE CELDAS</t>
  </si>
  <si>
    <t xml:space="preserve">und. </t>
  </si>
  <si>
    <t>SUBTOTAL</t>
  </si>
  <si>
    <t>DETALLE</t>
  </si>
  <si>
    <t>MATERIALES</t>
  </si>
  <si>
    <t>V/R UNITARIO</t>
  </si>
  <si>
    <t>V/R TOTAL</t>
  </si>
  <si>
    <t>MANO DE OBRA</t>
  </si>
  <si>
    <t>JORNAL</t>
  </si>
  <si>
    <t>PRESTACIONES</t>
  </si>
  <si>
    <t>TOTAL JOR</t>
  </si>
  <si>
    <t>RENDIMIENTO</t>
  </si>
  <si>
    <t>HERRAMIENTA</t>
  </si>
  <si>
    <t>TIPO</t>
  </si>
  <si>
    <t>Herramienta Menor</t>
  </si>
  <si>
    <t>Comun</t>
  </si>
  <si>
    <t>EQUIPO</t>
  </si>
  <si>
    <t>TAR/DIA</t>
  </si>
  <si>
    <t>TRANSPORTE</t>
  </si>
  <si>
    <t>VOL / PESO / CANT</t>
  </si>
  <si>
    <t>DISTANCIA</t>
  </si>
  <si>
    <t>CANT / KM</t>
  </si>
  <si>
    <t>TARIFA</t>
  </si>
  <si>
    <t xml:space="preserve">FIRMA PROPONENTE: </t>
  </si>
  <si>
    <t>C O S T O   D I R E C T O</t>
  </si>
  <si>
    <t>kg</t>
  </si>
  <si>
    <t>M3</t>
  </si>
  <si>
    <t>vibrador</t>
  </si>
  <si>
    <t>ANÁLISIS DE PRECIOS UNITARIOS CONCRETOS</t>
  </si>
  <si>
    <t>PROYECTO:</t>
  </si>
  <si>
    <t>29 DE JUNIO DEL 2020</t>
  </si>
  <si>
    <t>DESCRIPCION DEL ÍTEM:</t>
  </si>
  <si>
    <t>CONCRETO DE 210 KG/CM2</t>
  </si>
  <si>
    <t>ITEM:</t>
  </si>
  <si>
    <t>UNIDAD:</t>
  </si>
  <si>
    <t>CEMENTO GRIS (50 KG)</t>
  </si>
  <si>
    <t>Bulto</t>
  </si>
  <si>
    <t>ARENA DE CONCRETO</t>
  </si>
  <si>
    <t xml:space="preserve">TRITURADO </t>
  </si>
  <si>
    <t>PLASTOCRETE DM</t>
  </si>
  <si>
    <t>AGUA</t>
  </si>
  <si>
    <t>lt</t>
  </si>
  <si>
    <t>Ayudante entendido</t>
  </si>
  <si>
    <t>2 Ayudante Raso.</t>
  </si>
  <si>
    <t>TARIFA/DIA</t>
  </si>
  <si>
    <t>Glb</t>
  </si>
  <si>
    <t>dìa</t>
  </si>
  <si>
    <t>Concretadora de 2 sacos</t>
  </si>
  <si>
    <t>día</t>
  </si>
  <si>
    <t>Vibro para concreto</t>
  </si>
  <si>
    <t>DISTANCIA Km/m3</t>
  </si>
  <si>
    <t xml:space="preserve">Transporte de agregados </t>
  </si>
  <si>
    <t>Interno</t>
  </si>
  <si>
    <t>ANÁLISIS DE PRECIOS UNITARIOS</t>
  </si>
  <si>
    <t>Construcción de cerramiento en malla eslabonada calibre 10 ojo 5, tuberia galvanizada calibre 16 Ø2" cada 2,20 m, incluye pintura anticorrosiva. Construcción de viga de fundación de0,30x0,30 m en concreto de 21MPa. Columnetas de 0,15x0,20x0,43 m en concreto de 21MPa, mampostería en bloque de concreto ranurado de 0,15x0,20x0,40 m. el acero de refuerzo se pagara en su item respectivo.</t>
  </si>
  <si>
    <t>Concreto de 21 mpa de 21 mpa</t>
  </si>
  <si>
    <t>acero de refuerzo de 60,000 psi</t>
  </si>
  <si>
    <t>kgs</t>
  </si>
  <si>
    <t>bloque de 0,15*0,20*0,40</t>
  </si>
  <si>
    <t>unidad</t>
  </si>
  <si>
    <t>mortero para bloque  relación 1:3</t>
  </si>
  <si>
    <t xml:space="preserve">Malla eslabonada C-10 Ojo 5. </t>
  </si>
  <si>
    <t>Alambre galvanizado C-12 para amarrar</t>
  </si>
  <si>
    <t>Tubo galvanizado 2" (50 mm)</t>
  </si>
  <si>
    <t>Pintura anticorrosiva gris</t>
  </si>
  <si>
    <t>Pintura esmalte plateada</t>
  </si>
  <si>
    <t>Soldadura 6011 west  arco</t>
  </si>
  <si>
    <t xml:space="preserve">Oficial </t>
  </si>
  <si>
    <t>Ayudante Raso.</t>
  </si>
  <si>
    <t>tranporte de materiales</t>
  </si>
  <si>
    <t xml:space="preserve">Suministro e instalación de baños antivandalicos con descarga a piso para celda en acero inoxidable. Inlcuye lavamanos. </t>
  </si>
  <si>
    <t>Manejo de bajantes en zona de patio trasero, incluye reposición, suministro de tuberia e instalación de accesorios  de bajantes y canalizada hasta nivel de pergola.</t>
  </si>
  <si>
    <t>Construccion de Dren tipo Frances de 0.80x0.60, incluye excavacion,triturado mayor a 1.5", geotextil tipo No tejido 1800, y tuberia cananet de 4".</t>
  </si>
  <si>
    <t>Desmonte de rejas existentes, incluye cargue, transporte y botada de material en lugares certificados.</t>
  </si>
  <si>
    <t>Demolición de lagrimal incluye cargue, transporte y botada de material en lugares certificados.</t>
  </si>
  <si>
    <t>Desmoste de lavadero , incluye las herramientas necesarias,cargue, transporte y botada de material en lugares certificados.</t>
  </si>
  <si>
    <t xml:space="preserve">Desmonte pasamanos en madera. Incluye cargue, transporte y botada de material en lugares certificados. </t>
  </si>
  <si>
    <t xml:space="preserve">Desmonte puerta madera en salón comedor.Incluye cargue, transporte y botada de material en lugares certificados. </t>
  </si>
  <si>
    <t xml:space="preserve">Desmonte ventana madera en guardia. Incluye cargue, transporte y botada de material en lugares certificados. </t>
  </si>
  <si>
    <t>Demolición de piso con espesor de 0.2 para construcción de zapatas, vigas de cimentación. Incluye taladro demoledor, cargue, transporte y botada de material en lugares certificados.  .</t>
  </si>
  <si>
    <t>Demolición de muro en guardia con espesor de 0.15m.  Incluye cargue, transporte y botada de material en lugares certificados. .</t>
  </si>
  <si>
    <t>Instalación de cerramiento en tubería metálica de 2.0mt de altura según diseño, incluye viga formaleta, anclajes de ser necesario y todo lo necesario para su instalación.</t>
  </si>
  <si>
    <t>Concreto de 21 Mpa a la vista para zapatas, columnas, pedestales y vigas. Incluye transporte y colocación del concreto, formaleta,vibrado y todos los elementos necesarios para su correcta construcción. El acero de refuerzo se pagará en su ítem correspondiente.</t>
  </si>
  <si>
    <t>Excavación manual de 0-2m de  material heterogeneo para fundaciones de viga. Incluye cargue transporte y botada de material en lugares certificados.</t>
  </si>
  <si>
    <t>Construcción muro en concreto de 21mpa a la vista. Incluye formaleta, vibrado, andamios y equipo necesario para su correcta instalación.</t>
  </si>
  <si>
    <t>Cubierta tipo pérgola según diseño, para lavadero en PTS de 100*100mm  y PTS  para alfardas de 80*40mm, incluye cubierta en vidrio templado.</t>
  </si>
  <si>
    <t>Alero en madera ,para protección de muro en concreto, incluye tablilla, manto asfaltico y teja de barro y empotramiento de la nueva cubierta en el muro.</t>
  </si>
  <si>
    <t>Suministro e Instalación de pasamanos en madera según diseño.</t>
  </si>
  <si>
    <t xml:space="preserve">Ventanería blindada nivel III segun diseño. Marcos en lámina de acero balístico, pintada con pintura epoxipoliester de aplicación electrostática color anoloc. Vidrio espesor 30 mm conformado por láminas unidas con PVB (butilaminado) de alta resistencia. Película anties-quirla tipo XSR de 4 mm en la cara interior. Vidrio acuñado con empaques de neopreno, sellado con silicona color anoloc. </t>
  </si>
  <si>
    <t>Suministro e instalación de puerta en madera zona comedor tipo roble o similar a la existente  de 2.0h*1.0, incluye resanes y acabado final.</t>
  </si>
  <si>
    <t xml:space="preserve">Construcción de pergola  metálica según diseño,para patio de ropas. Estructura metalica en PTS de 100*100mm alfardas en PTS de 100*50mm y correas en PTS de 80*40mm, incluye cubierta en vidrio templado. Inlcuye bajantes y canoas </t>
  </si>
  <si>
    <t>Construcción de armerillo segun diseño, para custodia de armas de acuerdo a especificación reglamentada por la Policia Nacional. Incluye demolición y desmonte de ventanas, cerramiento de muros, extractor para ventilación, contrucción de red electrica embebida en los muros de acuerdo a especificación, iluminación antiexplosiva y toda lo necesario para su correcto funcuionamiento.</t>
  </si>
  <si>
    <t>Suministro, transporte e instalación  de puerta de acceso blindada segun diseño. Incluye hoja de lámina de acero balístico, pintada con pintura epoxipoliester de aplicación electrostática color anoloc. La puerta debe incluir dos (2) manijas -interna y externa- tipo tubular de fibrorresina de color negro, bisagras industriales con rodamiento tipo balinera; una cerradura de seguridad con las siguientes especificaciones:
- Juego de  llaves
- Tipo trabajo pesado
- Funcionamiento: mediante un solo giro
- Mínimo de tres (3) puntos de anclaje que garanticen el nivel de
seguridad exigido.</t>
  </si>
  <si>
    <t xml:space="preserve">Suministro e instalación de puertas para baños en acero inoxidable de 0,8 m x 1,8 m. </t>
  </si>
  <si>
    <t>Pintura exterior para fachada  en cerramiento lateral contra parqueadero, incluye resanes y todo lo necesario hasta obtener una superficie homogenea.</t>
  </si>
  <si>
    <t>CUADRO DE CANTIDADES MANTENIMIENTO Y ADECUACIÓN DE LA ESTACIÓN DE POLICIA DEL MUNICIPIO DE EL RETIRO SELECCIÓN ABREVIAD DE MENOR CUANTÍA No. S.A. 016 - 2021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</si>
</sst>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_(&quot;$&quot;\ * #,##0_);_(&quot;$&quot;\ * \(#,##0\);_(&quot;$&quot;\ * &quot;-&quot;??_);_(@_)"/>
  </numFmts>
  <fonts count="15">
    <font>
      <sz val="11"/>
      <color rgb="FF000000"/>
      <name val="Calibri"/>
    </font>
    <font>
      <sz val="11"/>
      <name val="Calibri"/>
    </font>
    <font>
      <b/>
      <sz val="12"/>
      <color rgb="FF000000"/>
      <name val="Calibri"/>
    </font>
    <font>
      <b/>
      <sz val="11"/>
      <color rgb="FF000000"/>
      <name val="Calibri"/>
    </font>
    <font>
      <sz val="11"/>
      <name val="Arial"/>
    </font>
    <font>
      <sz val="11"/>
      <color rgb="FF000000"/>
      <name val="Arial"/>
    </font>
    <font>
      <sz val="8"/>
      <color rgb="FF000000"/>
      <name val="Century Gothic"/>
    </font>
    <font>
      <b/>
      <sz val="8"/>
      <color rgb="FF000000"/>
      <name val="Century Gothic"/>
    </font>
    <font>
      <b/>
      <sz val="8"/>
      <name val="Century Gothic"/>
    </font>
    <font>
      <sz val="8"/>
      <name val="Century Gothic"/>
    </font>
    <font>
      <b/>
      <sz val="9"/>
      <color rgb="FF000000"/>
      <name val="Century Gothic"/>
    </font>
    <font>
      <b/>
      <i/>
      <sz val="11"/>
      <name val="Arial"/>
    </font>
    <font>
      <b/>
      <sz val="11"/>
      <name val="Arial"/>
    </font>
    <font>
      <sz val="11"/>
      <name val="Century Gothic"/>
    </font>
    <font>
      <sz val="10"/>
      <name val="Century Gothic"/>
    </font>
  </fonts>
  <fills count="6">
    <fill>
      <patternFill patternType="none"/>
    </fill>
    <fill>
      <patternFill patternType="gray125"/>
    </fill>
    <fill>
      <patternFill patternType="solid">
        <fgColor rgb="FFFFFFFF"/>
        <bgColor rgb="FFFFFFFF"/>
      </patternFill>
    </fill>
    <fill>
      <patternFill patternType="solid">
        <fgColor rgb="FFDBE5F1"/>
        <bgColor rgb="FFDBE5F1"/>
      </patternFill>
    </fill>
    <fill>
      <patternFill patternType="solid">
        <fgColor rgb="FFDAEEF3"/>
        <bgColor rgb="FFDAEEF3"/>
      </patternFill>
    </fill>
    <fill>
      <patternFill patternType="solid">
        <fgColor rgb="FF95B3D7"/>
        <bgColor rgb="FF95B3D7"/>
      </patternFill>
    </fill>
  </fills>
  <borders count="26">
    <border>
      <left/>
      <right/>
      <top/>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bottom style="thin">
        <color rgb="FF000000"/>
      </bottom>
      <diagonal/>
    </border>
    <border>
      <left style="medium">
        <color rgb="FF000000"/>
      </left>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85">
    <xf numFmtId="0" fontId="0" fillId="0" borderId="0" xfId="0" applyFont="1" applyAlignment="1"/>
    <xf numFmtId="0" fontId="0" fillId="0" borderId="4" xfId="0" applyFont="1" applyBorder="1" applyAlignment="1">
      <alignment horizontal="center"/>
    </xf>
    <xf numFmtId="0" fontId="0" fillId="0" borderId="0" xfId="0" applyFont="1"/>
    <xf numFmtId="0" fontId="3" fillId="3" borderId="10"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0" borderId="0" xfId="0" applyFont="1"/>
    <xf numFmtId="0" fontId="3" fillId="4" borderId="10" xfId="0" applyFont="1" applyFill="1" applyBorder="1" applyAlignment="1">
      <alignment horizontal="center" vertical="center"/>
    </xf>
    <xf numFmtId="0" fontId="3" fillId="4" borderId="4" xfId="0" applyFont="1" applyFill="1" applyBorder="1" applyAlignment="1">
      <alignment vertical="center" wrapText="1"/>
    </xf>
    <xf numFmtId="0" fontId="3" fillId="4" borderId="4" xfId="0" applyFont="1" applyFill="1" applyBorder="1" applyAlignment="1">
      <alignment horizontal="center" vertical="center"/>
    </xf>
    <xf numFmtId="0" fontId="3" fillId="0" borderId="10" xfId="0" applyFont="1" applyBorder="1" applyAlignment="1">
      <alignment horizontal="center" vertical="center"/>
    </xf>
    <xf numFmtId="0" fontId="0" fillId="0" borderId="4" xfId="0" applyFont="1" applyBorder="1" applyAlignment="1">
      <alignment vertical="center" wrapText="1"/>
    </xf>
    <xf numFmtId="0" fontId="0" fillId="0" borderId="4" xfId="0" applyFont="1" applyBorder="1" applyAlignment="1">
      <alignment horizontal="center" vertical="center"/>
    </xf>
    <xf numFmtId="2" fontId="0" fillId="0" borderId="4" xfId="0" applyNumberFormat="1" applyFont="1" applyBorder="1" applyAlignment="1">
      <alignment horizontal="center" vertical="center"/>
    </xf>
    <xf numFmtId="0" fontId="3" fillId="4" borderId="12" xfId="0" applyFont="1" applyFill="1" applyBorder="1" applyAlignment="1">
      <alignment horizontal="center" vertical="center"/>
    </xf>
    <xf numFmtId="0" fontId="3" fillId="4" borderId="4" xfId="0" applyFont="1" applyFill="1" applyBorder="1" applyAlignment="1">
      <alignment vertical="center"/>
    </xf>
    <xf numFmtId="0" fontId="0" fillId="4" borderId="4" xfId="0" applyFont="1" applyFill="1" applyBorder="1" applyAlignment="1">
      <alignment horizontal="center"/>
    </xf>
    <xf numFmtId="0" fontId="3" fillId="4" borderId="13" xfId="0" applyFont="1" applyFill="1" applyBorder="1" applyAlignment="1">
      <alignment horizontal="center" vertical="center"/>
    </xf>
    <xf numFmtId="0" fontId="3" fillId="4" borderId="14" xfId="0" applyFont="1" applyFill="1" applyBorder="1" applyAlignment="1">
      <alignment horizontal="left" vertical="center"/>
    </xf>
    <xf numFmtId="0" fontId="3" fillId="4" borderId="14" xfId="0" applyFont="1" applyFill="1" applyBorder="1" applyAlignment="1">
      <alignment horizontal="center" vertical="center"/>
    </xf>
    <xf numFmtId="0" fontId="4" fillId="0" borderId="4" xfId="0" applyFont="1" applyBorder="1" applyAlignment="1">
      <alignment horizontal="center" vertical="center"/>
    </xf>
    <xf numFmtId="0" fontId="3" fillId="0" borderId="15" xfId="0" applyFont="1" applyBorder="1" applyAlignment="1">
      <alignment horizontal="center" vertical="center"/>
    </xf>
    <xf numFmtId="0" fontId="0" fillId="0" borderId="2" xfId="0" applyFont="1" applyBorder="1" applyAlignment="1">
      <alignment horizontal="center" vertical="center"/>
    </xf>
    <xf numFmtId="0" fontId="3" fillId="5" borderId="16" xfId="0" applyFont="1" applyFill="1" applyBorder="1" applyAlignment="1">
      <alignment horizontal="center" vertical="center"/>
    </xf>
    <xf numFmtId="0" fontId="3" fillId="0" borderId="0" xfId="0" applyFont="1" applyAlignment="1">
      <alignment horizontal="center" vertical="center"/>
    </xf>
    <xf numFmtId="0" fontId="0" fillId="0" borderId="0" xfId="0" applyFont="1" applyAlignment="1">
      <alignment horizontal="center"/>
    </xf>
    <xf numFmtId="2" fontId="8" fillId="0" borderId="4" xfId="0" applyNumberFormat="1" applyFont="1" applyBorder="1" applyAlignment="1">
      <alignment horizontal="left" vertical="center" wrapText="1"/>
    </xf>
    <xf numFmtId="2" fontId="8" fillId="0" borderId="4" xfId="0" applyNumberFormat="1" applyFont="1" applyBorder="1" applyAlignment="1">
      <alignment horizontal="center" vertical="center" wrapText="1"/>
    </xf>
    <xf numFmtId="2" fontId="9" fillId="0" borderId="4" xfId="0" applyNumberFormat="1" applyFont="1" applyBorder="1" applyAlignment="1">
      <alignment horizontal="left" vertical="center" wrapText="1"/>
    </xf>
    <xf numFmtId="9" fontId="9" fillId="0" borderId="4" xfId="0" applyNumberFormat="1" applyFont="1" applyBorder="1" applyAlignment="1">
      <alignment horizontal="center" vertical="center" wrapText="1"/>
    </xf>
    <xf numFmtId="2" fontId="6" fillId="0" borderId="4" xfId="0" applyNumberFormat="1" applyFont="1" applyBorder="1" applyAlignment="1">
      <alignment vertical="center"/>
    </xf>
    <xf numFmtId="2" fontId="9" fillId="0" borderId="4" xfId="0" applyNumberFormat="1" applyFont="1" applyBorder="1" applyAlignment="1">
      <alignment horizontal="center" vertical="center" wrapText="1"/>
    </xf>
    <xf numFmtId="2" fontId="6" fillId="0" borderId="4" xfId="0" applyNumberFormat="1" applyFont="1" applyBorder="1" applyAlignment="1">
      <alignment horizontal="center" vertical="center"/>
    </xf>
    <xf numFmtId="2" fontId="9" fillId="2" borderId="4" xfId="0" applyNumberFormat="1" applyFont="1" applyFill="1" applyBorder="1" applyAlignment="1">
      <alignment horizontal="left" vertical="center" wrapText="1"/>
    </xf>
    <xf numFmtId="4" fontId="9" fillId="0" borderId="4" xfId="0" applyNumberFormat="1" applyFont="1" applyBorder="1" applyAlignment="1">
      <alignment horizontal="center" vertical="center" wrapText="1"/>
    </xf>
    <xf numFmtId="0" fontId="5" fillId="0" borderId="0" xfId="0" applyFont="1"/>
    <xf numFmtId="0" fontId="12" fillId="0" borderId="4" xfId="0" applyFont="1" applyBorder="1" applyAlignment="1">
      <alignment horizontal="left" vertical="center"/>
    </xf>
    <xf numFmtId="0" fontId="12" fillId="0" borderId="4" xfId="0" applyFont="1" applyBorder="1" applyAlignment="1">
      <alignment vertical="center"/>
    </xf>
    <xf numFmtId="0" fontId="5" fillId="0" borderId="4" xfId="0" applyFont="1" applyBorder="1" applyAlignment="1">
      <alignment horizontal="center" vertical="center" wrapText="1"/>
    </xf>
    <xf numFmtId="0" fontId="12" fillId="0" borderId="4" xfId="0" applyFont="1" applyBorder="1" applyAlignment="1">
      <alignment horizontal="center" vertical="center" wrapText="1"/>
    </xf>
    <xf numFmtId="3" fontId="9" fillId="0" borderId="4" xfId="0" applyNumberFormat="1" applyFont="1" applyBorder="1" applyAlignment="1">
      <alignment horizontal="right" vertical="center" wrapText="1"/>
    </xf>
    <xf numFmtId="4" fontId="9" fillId="2" borderId="4" xfId="0" applyNumberFormat="1" applyFont="1" applyFill="1" applyBorder="1" applyAlignment="1">
      <alignment horizontal="center" vertical="center" wrapText="1"/>
    </xf>
    <xf numFmtId="4" fontId="8" fillId="0" borderId="4" xfId="0" applyNumberFormat="1" applyFont="1" applyBorder="1" applyAlignment="1">
      <alignment horizontal="center" vertical="center" wrapText="1"/>
    </xf>
    <xf numFmtId="165" fontId="8" fillId="0" borderId="4" xfId="0" applyNumberFormat="1" applyFont="1" applyBorder="1" applyAlignment="1">
      <alignment horizontal="center" vertical="center" wrapText="1"/>
    </xf>
    <xf numFmtId="2" fontId="6" fillId="0" borderId="25" xfId="0" applyNumberFormat="1" applyFont="1" applyBorder="1" applyAlignment="1">
      <alignment vertical="center"/>
    </xf>
    <xf numFmtId="10" fontId="9" fillId="2" borderId="4" xfId="0" applyNumberFormat="1" applyFont="1" applyFill="1" applyBorder="1" applyAlignment="1">
      <alignment horizontal="center" vertical="center" wrapText="1"/>
    </xf>
    <xf numFmtId="10" fontId="9" fillId="0" borderId="4" xfId="0" applyNumberFormat="1" applyFont="1" applyBorder="1" applyAlignment="1">
      <alignment horizontal="center" vertical="center" wrapText="1"/>
    </xf>
    <xf numFmtId="2" fontId="7" fillId="0" borderId="4" xfId="0" applyNumberFormat="1" applyFont="1" applyBorder="1" applyAlignment="1">
      <alignment horizontal="center" vertical="center" wrapText="1"/>
    </xf>
    <xf numFmtId="3" fontId="9" fillId="0" borderId="4" xfId="0" applyNumberFormat="1" applyFont="1" applyBorder="1" applyAlignment="1">
      <alignment horizontal="center" vertical="center" wrapText="1"/>
    </xf>
    <xf numFmtId="4" fontId="9" fillId="0" borderId="4" xfId="0" applyNumberFormat="1" applyFont="1" applyBorder="1" applyAlignment="1">
      <alignment horizontal="right" vertical="center" wrapText="1"/>
    </xf>
    <xf numFmtId="2" fontId="6" fillId="0" borderId="4" xfId="0" applyNumberFormat="1" applyFont="1" applyBorder="1" applyAlignment="1">
      <alignment horizontal="left" vertical="center" wrapText="1"/>
    </xf>
    <xf numFmtId="2" fontId="6" fillId="0" borderId="4" xfId="0" applyNumberFormat="1" applyFont="1" applyBorder="1" applyAlignment="1">
      <alignment horizontal="center" vertical="center" wrapText="1"/>
    </xf>
    <xf numFmtId="2" fontId="9" fillId="3" borderId="4" xfId="0" applyNumberFormat="1" applyFont="1" applyFill="1" applyBorder="1" applyAlignment="1">
      <alignment horizontal="center" vertical="center" wrapText="1"/>
    </xf>
    <xf numFmtId="164" fontId="8" fillId="0" borderId="4" xfId="0" applyNumberFormat="1" applyFont="1" applyBorder="1" applyAlignment="1">
      <alignment horizontal="center" vertical="center" wrapText="1"/>
    </xf>
    <xf numFmtId="2" fontId="9" fillId="0" borderId="3" xfId="0" applyNumberFormat="1" applyFont="1" applyBorder="1" applyAlignment="1">
      <alignment horizontal="center" vertical="center" wrapText="1"/>
    </xf>
    <xf numFmtId="3" fontId="8" fillId="0" borderId="4" xfId="0" applyNumberFormat="1" applyFont="1" applyBorder="1" applyAlignment="1">
      <alignment horizontal="center" vertical="center" wrapText="1"/>
    </xf>
    <xf numFmtId="0" fontId="0" fillId="0" borderId="2" xfId="0" applyFont="1" applyBorder="1" applyAlignment="1">
      <alignment horizontal="left" vertical="center" wrapText="1"/>
    </xf>
    <xf numFmtId="0" fontId="1" fillId="0" borderId="4" xfId="0" applyFont="1" applyBorder="1" applyAlignment="1">
      <alignment vertical="center" wrapText="1"/>
    </xf>
    <xf numFmtId="0" fontId="2" fillId="0" borderId="8" xfId="0" applyFont="1" applyBorder="1" applyAlignment="1">
      <alignment horizontal="center" vertical="center" wrapText="1"/>
    </xf>
    <xf numFmtId="0" fontId="1" fillId="0" borderId="9" xfId="0" applyFont="1" applyBorder="1" applyAlignment="1">
      <alignment wrapText="1"/>
    </xf>
    <xf numFmtId="0" fontId="3" fillId="0" borderId="11" xfId="0" applyFont="1" applyBorder="1" applyAlignment="1">
      <alignment horizontal="center" vertical="center" wrapText="1"/>
    </xf>
    <xf numFmtId="0" fontId="1" fillId="0" borderId="6" xfId="0" applyFont="1" applyBorder="1"/>
    <xf numFmtId="0" fontId="3" fillId="5" borderId="17" xfId="0" applyFont="1" applyFill="1" applyBorder="1" applyAlignment="1">
      <alignment horizontal="center" vertical="center"/>
    </xf>
    <xf numFmtId="0" fontId="1" fillId="0" borderId="1" xfId="0" applyFont="1" applyBorder="1"/>
    <xf numFmtId="0" fontId="11" fillId="0" borderId="0" xfId="0" applyFont="1" applyAlignment="1">
      <alignment horizontal="center" vertical="center"/>
    </xf>
    <xf numFmtId="0" fontId="0" fillId="0" borderId="0" xfId="0" applyFont="1" applyAlignment="1"/>
    <xf numFmtId="0" fontId="12" fillId="0" borderId="5" xfId="0" applyFont="1" applyBorder="1" applyAlignment="1">
      <alignment horizontal="center" vertical="center" wrapText="1"/>
    </xf>
    <xf numFmtId="0" fontId="1" fillId="0" borderId="7" xfId="0" applyFont="1" applyBorder="1"/>
    <xf numFmtId="0" fontId="13" fillId="0" borderId="20" xfId="0" applyFont="1" applyBorder="1" applyAlignment="1">
      <alignment horizontal="left" vertical="center" wrapText="1"/>
    </xf>
    <xf numFmtId="0" fontId="1" fillId="0" borderId="21" xfId="0" applyFont="1" applyBorder="1"/>
    <xf numFmtId="0" fontId="1" fillId="0" borderId="22" xfId="0" applyFont="1" applyBorder="1"/>
    <xf numFmtId="0" fontId="1" fillId="0" borderId="23" xfId="0" applyFont="1" applyBorder="1"/>
    <xf numFmtId="0" fontId="1" fillId="0" borderId="18" xfId="0" applyFont="1" applyBorder="1"/>
    <xf numFmtId="0" fontId="1" fillId="0" borderId="24" xfId="0" applyFont="1" applyBorder="1"/>
    <xf numFmtId="0" fontId="0" fillId="0" borderId="5" xfId="0" applyFont="1" applyBorder="1" applyAlignment="1">
      <alignment horizontal="center"/>
    </xf>
    <xf numFmtId="2" fontId="7" fillId="0" borderId="5" xfId="0" applyNumberFormat="1" applyFont="1" applyBorder="1" applyAlignment="1">
      <alignment horizontal="left" vertical="center"/>
    </xf>
    <xf numFmtId="2" fontId="10" fillId="0" borderId="5" xfId="0" applyNumberFormat="1" applyFont="1" applyBorder="1" applyAlignment="1">
      <alignment horizontal="center" vertical="center"/>
    </xf>
    <xf numFmtId="0" fontId="12" fillId="0" borderId="2" xfId="0" applyFont="1" applyBorder="1" applyAlignment="1">
      <alignment horizontal="center" vertical="center" wrapText="1"/>
    </xf>
    <xf numFmtId="0" fontId="1" fillId="0" borderId="25" xfId="0" applyFont="1" applyBorder="1"/>
    <xf numFmtId="2" fontId="8" fillId="0" borderId="2" xfId="0" applyNumberFormat="1" applyFont="1" applyBorder="1" applyAlignment="1">
      <alignment horizontal="center" vertical="center" wrapText="1"/>
    </xf>
    <xf numFmtId="0" fontId="1" fillId="0" borderId="3" xfId="0" applyFont="1" applyBorder="1"/>
    <xf numFmtId="49" fontId="14" fillId="0" borderId="11" xfId="0" applyNumberFormat="1" applyFont="1" applyBorder="1" applyAlignment="1">
      <alignment horizontal="left"/>
    </xf>
    <xf numFmtId="49" fontId="14" fillId="0" borderId="19" xfId="0" applyNumberFormat="1" applyFont="1" applyBorder="1" applyAlignment="1">
      <alignment horizontal="left"/>
    </xf>
    <xf numFmtId="2" fontId="8" fillId="0" borderId="5" xfId="0" applyNumberFormat="1" applyFont="1" applyBorder="1" applyAlignment="1">
      <alignment horizontal="left" vertical="center" wrapText="1"/>
    </xf>
    <xf numFmtId="0" fontId="12" fillId="0" borderId="2" xfId="0" applyFont="1" applyBorder="1" applyAlignment="1">
      <alignment horizontal="left" vertical="center" wrapText="1"/>
    </xf>
    <xf numFmtId="2" fontId="8" fillId="0" borderId="3"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Volumes\ANDREA\POYECTOS%20DE%20OBRAS%20CIVILES\CERRAMIENTO%20MARINILLA%2009-2020\PRESUPUESTO%20CERRAMIE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BASE"/>
      <sheetName val="SUB ANÁLISIS CONCRETOS"/>
      <sheetName val="FACTOR PRESTACIONAL"/>
      <sheetName val="AU 30%"/>
      <sheetName val="PRESUPUESTO AU 30%"/>
      <sheetName val="1. Excavación de 0-2m "/>
      <sheetName val="2. Cargue y Botada de material"/>
      <sheetName val="3. Cerramiento en malla eslabon"/>
      <sheetName val="4. Concreto de micropilotes "/>
      <sheetName val="5. Acero de refuerzo"/>
    </sheetNames>
    <sheetDataSet>
      <sheetData sheetId="0" refreshError="1"/>
      <sheetData sheetId="1"/>
      <sheetData sheetId="2"/>
      <sheetData sheetId="3" refreshError="1"/>
      <sheetData sheetId="4"/>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98"/>
  <sheetViews>
    <sheetView tabSelected="1" workbookViewId="0">
      <selection activeCell="E55" sqref="E55"/>
    </sheetView>
  </sheetViews>
  <sheetFormatPr baseColWidth="10" defaultColWidth="14.42578125" defaultRowHeight="15" customHeight="1"/>
  <cols>
    <col min="1" max="1" width="3.42578125" customWidth="1"/>
    <col min="2" max="2" width="9.7109375" customWidth="1"/>
    <col min="3" max="3" width="52.140625" customWidth="1"/>
    <col min="4" max="5" width="11.42578125" customWidth="1"/>
    <col min="6" max="6" width="20.7109375" customWidth="1"/>
    <col min="7" max="8" width="11.42578125" customWidth="1"/>
  </cols>
  <sheetData>
    <row r="1" spans="1:8" ht="66.75" customHeight="1">
      <c r="A1" s="2"/>
      <c r="B1" s="57" t="s">
        <v>127</v>
      </c>
      <c r="C1" s="58"/>
      <c r="D1" s="58"/>
      <c r="E1" s="58"/>
      <c r="F1" s="2"/>
      <c r="G1" s="2"/>
      <c r="H1" s="2"/>
    </row>
    <row r="2" spans="1:8" ht="24.75" customHeight="1">
      <c r="A2" s="2"/>
      <c r="B2" s="3" t="s">
        <v>2</v>
      </c>
      <c r="C2" s="4" t="s">
        <v>3</v>
      </c>
      <c r="D2" s="4" t="s">
        <v>4</v>
      </c>
      <c r="E2" s="4" t="s">
        <v>5</v>
      </c>
      <c r="F2" s="2"/>
      <c r="G2" s="2"/>
    </row>
    <row r="3" spans="1:8" ht="12.75" customHeight="1">
      <c r="A3" s="2"/>
      <c r="B3" s="59"/>
      <c r="C3" s="60"/>
      <c r="D3" s="60"/>
      <c r="E3" s="60"/>
      <c r="F3" s="2"/>
      <c r="G3" s="2"/>
      <c r="H3" s="2"/>
    </row>
    <row r="4" spans="1:8">
      <c r="A4" s="5"/>
      <c r="B4" s="6">
        <v>1</v>
      </c>
      <c r="C4" s="7" t="s">
        <v>6</v>
      </c>
      <c r="D4" s="8"/>
      <c r="E4" s="8"/>
      <c r="F4" s="5"/>
      <c r="G4" s="5"/>
      <c r="H4" s="5"/>
    </row>
    <row r="5" spans="1:8" ht="30">
      <c r="A5" s="2"/>
      <c r="B5" s="9">
        <v>1.1000000000000001</v>
      </c>
      <c r="C5" s="10" t="s">
        <v>105</v>
      </c>
      <c r="D5" s="11" t="s">
        <v>7</v>
      </c>
      <c r="E5" s="11">
        <v>58</v>
      </c>
      <c r="F5" s="2"/>
      <c r="G5" s="2"/>
      <c r="H5" s="2"/>
    </row>
    <row r="6" spans="1:8" ht="30">
      <c r="A6" s="2"/>
      <c r="B6" s="9">
        <v>1.2</v>
      </c>
      <c r="C6" s="10" t="s">
        <v>106</v>
      </c>
      <c r="D6" s="11" t="s">
        <v>8</v>
      </c>
      <c r="E6" s="11">
        <f>58*0.4</f>
        <v>23.200000000000003</v>
      </c>
      <c r="F6" s="2"/>
      <c r="G6" s="2"/>
      <c r="H6" s="2"/>
    </row>
    <row r="7" spans="1:8" ht="45">
      <c r="A7" s="2"/>
      <c r="B7" s="9">
        <v>1.3</v>
      </c>
      <c r="C7" s="10" t="s">
        <v>107</v>
      </c>
      <c r="D7" s="11" t="s">
        <v>9</v>
      </c>
      <c r="E7" s="11">
        <v>1</v>
      </c>
      <c r="F7" s="2"/>
      <c r="G7" s="2"/>
      <c r="H7" s="2"/>
    </row>
    <row r="8" spans="1:8" ht="30">
      <c r="A8" s="2"/>
      <c r="B8" s="9">
        <v>1.4</v>
      </c>
      <c r="C8" s="10" t="s">
        <v>108</v>
      </c>
      <c r="D8" s="11" t="s">
        <v>7</v>
      </c>
      <c r="E8" s="11">
        <v>75.599999999999994</v>
      </c>
      <c r="F8" s="2"/>
      <c r="G8" s="2"/>
      <c r="H8" s="2"/>
    </row>
    <row r="9" spans="1:8" ht="45">
      <c r="A9" s="2"/>
      <c r="B9" s="9">
        <v>1.5</v>
      </c>
      <c r="C9" s="10" t="s">
        <v>109</v>
      </c>
      <c r="D9" s="11" t="s">
        <v>9</v>
      </c>
      <c r="E9" s="11">
        <v>1</v>
      </c>
      <c r="F9" s="2"/>
      <c r="G9" s="2"/>
      <c r="H9" s="2"/>
    </row>
    <row r="10" spans="1:8" ht="30">
      <c r="A10" s="2"/>
      <c r="B10" s="9">
        <v>1.6</v>
      </c>
      <c r="C10" s="10" t="s">
        <v>110</v>
      </c>
      <c r="D10" s="11" t="s">
        <v>9</v>
      </c>
      <c r="E10" s="11">
        <v>1</v>
      </c>
      <c r="F10" s="2"/>
      <c r="G10" s="2"/>
      <c r="H10" s="2"/>
    </row>
    <row r="11" spans="1:8" ht="60">
      <c r="A11" s="2"/>
      <c r="B11" s="9">
        <v>1.7</v>
      </c>
      <c r="C11" s="10" t="s">
        <v>111</v>
      </c>
      <c r="D11" s="11" t="s">
        <v>8</v>
      </c>
      <c r="E11" s="11">
        <v>10.58</v>
      </c>
      <c r="F11" s="2"/>
      <c r="G11" s="2"/>
      <c r="H11" s="2"/>
    </row>
    <row r="12" spans="1:8" ht="45">
      <c r="A12" s="2"/>
      <c r="B12" s="9">
        <v>1.8</v>
      </c>
      <c r="C12" s="10" t="s">
        <v>112</v>
      </c>
      <c r="D12" s="11" t="s">
        <v>8</v>
      </c>
      <c r="E12" s="11">
        <f>2*1.8</f>
        <v>3.6</v>
      </c>
      <c r="F12" s="2"/>
      <c r="G12" s="2"/>
      <c r="H12" s="2"/>
    </row>
    <row r="13" spans="1:8">
      <c r="A13" s="5"/>
      <c r="B13" s="6">
        <v>2</v>
      </c>
      <c r="C13" s="7" t="s">
        <v>10</v>
      </c>
      <c r="D13" s="8"/>
      <c r="E13" s="8"/>
      <c r="F13" s="5"/>
      <c r="G13" s="5"/>
      <c r="H13" s="5"/>
    </row>
    <row r="14" spans="1:8" ht="45">
      <c r="A14" s="2"/>
      <c r="B14" s="9">
        <v>2.1</v>
      </c>
      <c r="C14" s="10" t="s">
        <v>113</v>
      </c>
      <c r="D14" s="11" t="s">
        <v>7</v>
      </c>
      <c r="E14" s="11">
        <v>49</v>
      </c>
      <c r="F14" s="2"/>
      <c r="G14" s="2"/>
      <c r="H14" s="2"/>
    </row>
    <row r="15" spans="1:8" ht="45">
      <c r="A15" s="2"/>
      <c r="B15" s="9">
        <v>2.2000000000000002</v>
      </c>
      <c r="C15" s="10" t="s">
        <v>11</v>
      </c>
      <c r="D15" s="11" t="s">
        <v>8</v>
      </c>
      <c r="E15" s="11">
        <v>15</v>
      </c>
      <c r="F15" s="2"/>
      <c r="G15" s="2"/>
      <c r="H15" s="2"/>
    </row>
    <row r="16" spans="1:8" ht="45">
      <c r="A16" s="2"/>
      <c r="B16" s="9">
        <v>2.2999999999999998</v>
      </c>
      <c r="C16" s="10" t="s">
        <v>12</v>
      </c>
      <c r="D16" s="11" t="s">
        <v>8</v>
      </c>
      <c r="E16" s="11">
        <v>12</v>
      </c>
      <c r="F16" s="2"/>
      <c r="G16" s="2"/>
      <c r="H16" s="2"/>
    </row>
    <row r="17" spans="1:8" ht="90">
      <c r="A17" s="2"/>
      <c r="B17" s="9">
        <v>2.4</v>
      </c>
      <c r="C17" s="10" t="s">
        <v>13</v>
      </c>
      <c r="D17" s="11" t="s">
        <v>8</v>
      </c>
      <c r="E17" s="11">
        <f t="shared" ref="E17:E18" si="0">+(49*2)+((3*0.7)*24)*2</f>
        <v>198.79999999999998</v>
      </c>
      <c r="F17" s="2"/>
      <c r="G17" s="2"/>
      <c r="H17" s="2"/>
    </row>
    <row r="18" spans="1:8" ht="45">
      <c r="A18" s="2"/>
      <c r="B18" s="9">
        <v>2.5</v>
      </c>
      <c r="C18" s="56" t="s">
        <v>126</v>
      </c>
      <c r="D18" s="11" t="s">
        <v>8</v>
      </c>
      <c r="E18" s="11">
        <f t="shared" si="0"/>
        <v>198.79999999999998</v>
      </c>
      <c r="F18" s="2"/>
      <c r="G18" s="2"/>
      <c r="H18" s="2"/>
    </row>
    <row r="19" spans="1:8">
      <c r="A19" s="5"/>
      <c r="B19" s="6">
        <v>3</v>
      </c>
      <c r="C19" s="7" t="s">
        <v>14</v>
      </c>
      <c r="D19" s="8"/>
      <c r="E19" s="8"/>
      <c r="F19" s="5"/>
      <c r="G19" s="5"/>
      <c r="H19" s="5"/>
    </row>
    <row r="20" spans="1:8" ht="75">
      <c r="A20" s="5"/>
      <c r="B20" s="9">
        <v>3.1</v>
      </c>
      <c r="C20" s="10" t="s">
        <v>114</v>
      </c>
      <c r="D20" s="11" t="s">
        <v>15</v>
      </c>
      <c r="E20" s="11">
        <f>1.935+1.5+3.345</f>
        <v>6.78</v>
      </c>
      <c r="F20" s="5"/>
      <c r="G20" s="5"/>
      <c r="H20" s="5"/>
    </row>
    <row r="21" spans="1:8" ht="45">
      <c r="A21" s="5"/>
      <c r="B21" s="9">
        <v>3.2</v>
      </c>
      <c r="C21" s="10" t="s">
        <v>115</v>
      </c>
      <c r="D21" s="11" t="s">
        <v>15</v>
      </c>
      <c r="E21" s="11">
        <f>5+(18.6*0.3*0.3)</f>
        <v>6.6739999999999995</v>
      </c>
      <c r="F21" s="5"/>
      <c r="G21" s="5"/>
      <c r="H21" s="5"/>
    </row>
    <row r="22" spans="1:8" ht="30">
      <c r="A22" s="5"/>
      <c r="B22" s="9">
        <v>3.3</v>
      </c>
      <c r="C22" s="10" t="s">
        <v>16</v>
      </c>
      <c r="D22" s="11" t="s">
        <v>17</v>
      </c>
      <c r="E22" s="12">
        <v>2040.8089016842896</v>
      </c>
      <c r="F22" s="5"/>
      <c r="G22" s="5"/>
      <c r="H22" s="5"/>
    </row>
    <row r="23" spans="1:8" ht="49.5" customHeight="1">
      <c r="A23" s="2"/>
      <c r="B23" s="9">
        <v>3.4</v>
      </c>
      <c r="C23" s="10" t="s">
        <v>116</v>
      </c>
      <c r="D23" s="11" t="s">
        <v>15</v>
      </c>
      <c r="E23" s="12">
        <v>22</v>
      </c>
      <c r="F23" s="2"/>
      <c r="G23" s="2"/>
      <c r="H23" s="2"/>
    </row>
    <row r="24" spans="1:8" ht="45">
      <c r="A24" s="2"/>
      <c r="B24" s="9">
        <v>3.5</v>
      </c>
      <c r="C24" s="10" t="s">
        <v>118</v>
      </c>
      <c r="D24" s="11" t="s">
        <v>8</v>
      </c>
      <c r="E24" s="11">
        <v>26.7</v>
      </c>
      <c r="F24" s="2"/>
      <c r="G24" s="2"/>
      <c r="H24" s="2"/>
    </row>
    <row r="25" spans="1:8" ht="45">
      <c r="A25" s="2"/>
      <c r="B25" s="9">
        <v>3.6</v>
      </c>
      <c r="C25" s="10" t="s">
        <v>117</v>
      </c>
      <c r="D25" s="11" t="s">
        <v>8</v>
      </c>
      <c r="E25" s="11">
        <f>1.5*3</f>
        <v>4.5</v>
      </c>
      <c r="F25" s="2"/>
      <c r="G25" s="2"/>
      <c r="H25" s="2"/>
    </row>
    <row r="26" spans="1:8" ht="60">
      <c r="A26" s="2"/>
      <c r="B26" s="9">
        <v>3.7</v>
      </c>
      <c r="C26" s="10" t="s">
        <v>18</v>
      </c>
      <c r="D26" s="11" t="s">
        <v>9</v>
      </c>
      <c r="E26" s="11">
        <v>1</v>
      </c>
      <c r="F26" s="2"/>
      <c r="G26" s="2"/>
      <c r="H26" s="2"/>
    </row>
    <row r="27" spans="1:8" ht="15.75" customHeight="1">
      <c r="A27" s="5"/>
      <c r="B27" s="13">
        <v>4</v>
      </c>
      <c r="C27" s="8" t="s">
        <v>19</v>
      </c>
      <c r="D27" s="8"/>
      <c r="E27" s="8"/>
      <c r="F27" s="5"/>
      <c r="G27" s="5"/>
      <c r="H27" s="5"/>
    </row>
    <row r="28" spans="1:8" ht="45">
      <c r="A28" s="5"/>
      <c r="B28" s="9">
        <v>4.0999999999999996</v>
      </c>
      <c r="C28" s="10" t="s">
        <v>20</v>
      </c>
      <c r="D28" s="11" t="s">
        <v>8</v>
      </c>
      <c r="E28" s="11">
        <v>4</v>
      </c>
      <c r="F28" s="5"/>
      <c r="G28" s="5"/>
      <c r="H28" s="5"/>
    </row>
    <row r="29" spans="1:8" ht="15.75" customHeight="1">
      <c r="A29" s="5"/>
      <c r="B29" s="6">
        <v>5</v>
      </c>
      <c r="C29" s="7" t="s">
        <v>21</v>
      </c>
      <c r="D29" s="8"/>
      <c r="E29" s="14"/>
      <c r="F29" s="5"/>
      <c r="G29" s="5"/>
      <c r="H29" s="5"/>
    </row>
    <row r="30" spans="1:8" ht="33.75" customHeight="1">
      <c r="A30" s="2"/>
      <c r="B30" s="9">
        <v>5.0999999999999996</v>
      </c>
      <c r="C30" s="10" t="s">
        <v>119</v>
      </c>
      <c r="D30" s="11" t="s">
        <v>7</v>
      </c>
      <c r="E30" s="11">
        <f>58+5.8+6+5.8</f>
        <v>75.599999999999994</v>
      </c>
      <c r="F30" s="2"/>
      <c r="G30" s="2"/>
      <c r="H30" s="2"/>
    </row>
    <row r="31" spans="1:8" ht="30">
      <c r="A31" s="2"/>
      <c r="B31" s="9">
        <v>5.2</v>
      </c>
      <c r="C31" s="10" t="s">
        <v>22</v>
      </c>
      <c r="D31" s="11" t="s">
        <v>7</v>
      </c>
      <c r="E31" s="11">
        <v>75.599999999999994</v>
      </c>
      <c r="F31" s="2"/>
      <c r="G31" s="2"/>
      <c r="H31" s="2"/>
    </row>
    <row r="32" spans="1:8" ht="15.75" customHeight="1">
      <c r="A32" s="5"/>
      <c r="B32" s="6">
        <v>6</v>
      </c>
      <c r="C32" s="7" t="s">
        <v>23</v>
      </c>
      <c r="D32" s="8"/>
      <c r="E32" s="8"/>
      <c r="F32" s="5"/>
      <c r="G32" s="5"/>
      <c r="H32" s="5"/>
    </row>
    <row r="33" spans="1:8" ht="120">
      <c r="A33" s="2"/>
      <c r="B33" s="9">
        <v>6.1</v>
      </c>
      <c r="C33" s="10" t="s">
        <v>24</v>
      </c>
      <c r="D33" s="11" t="s">
        <v>7</v>
      </c>
      <c r="E33" s="11">
        <f>+((4.25+2.4)*0.7)+6</f>
        <v>10.655000000000001</v>
      </c>
      <c r="F33" s="2"/>
      <c r="G33" s="2"/>
      <c r="H33" s="2"/>
    </row>
    <row r="34" spans="1:8" ht="120">
      <c r="A34" s="2"/>
      <c r="B34" s="9">
        <v>6.2</v>
      </c>
      <c r="C34" s="10" t="s">
        <v>120</v>
      </c>
      <c r="D34" s="1" t="s">
        <v>8</v>
      </c>
      <c r="E34" s="1">
        <v>4</v>
      </c>
      <c r="F34" s="2"/>
      <c r="G34" s="2"/>
      <c r="H34" s="2"/>
    </row>
    <row r="35" spans="1:8" ht="15.75" customHeight="1">
      <c r="A35" s="2"/>
      <c r="B35" s="6">
        <v>7</v>
      </c>
      <c r="C35" s="7" t="s">
        <v>25</v>
      </c>
      <c r="D35" s="15"/>
      <c r="E35" s="15"/>
      <c r="F35" s="2"/>
      <c r="G35" s="2"/>
      <c r="H35" s="2"/>
    </row>
    <row r="36" spans="1:8" ht="30">
      <c r="A36" s="2"/>
      <c r="B36" s="9">
        <v>7.1</v>
      </c>
      <c r="C36" s="10" t="s">
        <v>26</v>
      </c>
      <c r="D36" s="1" t="s">
        <v>8</v>
      </c>
      <c r="E36" s="1">
        <v>6.6</v>
      </c>
      <c r="F36" s="2"/>
      <c r="G36" s="2"/>
      <c r="H36" s="2"/>
    </row>
    <row r="37" spans="1:8" ht="30">
      <c r="A37" s="2"/>
      <c r="B37" s="9">
        <v>7.2</v>
      </c>
      <c r="C37" s="10" t="s">
        <v>125</v>
      </c>
      <c r="D37" s="1" t="s">
        <v>9</v>
      </c>
      <c r="E37" s="1">
        <v>2</v>
      </c>
      <c r="F37" s="2"/>
      <c r="G37" s="2"/>
      <c r="H37" s="2"/>
    </row>
    <row r="38" spans="1:8" ht="15.75" customHeight="1">
      <c r="A38" s="2"/>
      <c r="B38" s="6">
        <v>8</v>
      </c>
      <c r="C38" s="7" t="s">
        <v>27</v>
      </c>
      <c r="D38" s="15"/>
      <c r="E38" s="15"/>
      <c r="F38" s="2"/>
      <c r="G38" s="2"/>
      <c r="H38" s="2"/>
    </row>
    <row r="39" spans="1:8" ht="45">
      <c r="A39" s="2"/>
      <c r="B39" s="9">
        <v>8.1</v>
      </c>
      <c r="C39" s="10" t="s">
        <v>121</v>
      </c>
      <c r="D39" s="1" t="s">
        <v>9</v>
      </c>
      <c r="E39" s="1">
        <v>1</v>
      </c>
      <c r="F39" s="2"/>
      <c r="G39" s="2"/>
      <c r="H39" s="2"/>
    </row>
    <row r="40" spans="1:8" ht="15.75" customHeight="1">
      <c r="A40" s="2"/>
      <c r="B40" s="6">
        <v>9</v>
      </c>
      <c r="C40" s="7" t="s">
        <v>28</v>
      </c>
      <c r="D40" s="15"/>
      <c r="E40" s="15"/>
      <c r="F40" s="2"/>
      <c r="G40" s="2"/>
      <c r="H40" s="2"/>
    </row>
    <row r="41" spans="1:8" ht="75">
      <c r="A41" s="2"/>
      <c r="B41" s="9">
        <v>9.1</v>
      </c>
      <c r="C41" s="10" t="s">
        <v>122</v>
      </c>
      <c r="D41" s="11" t="s">
        <v>8</v>
      </c>
      <c r="E41" s="11">
        <f>17*2.5</f>
        <v>42.5</v>
      </c>
      <c r="F41" s="2"/>
      <c r="G41" s="2"/>
      <c r="H41" s="2"/>
    </row>
    <row r="42" spans="1:8" ht="60">
      <c r="A42" s="2"/>
      <c r="B42" s="9">
        <v>9.1999999999999993</v>
      </c>
      <c r="C42" s="10" t="s">
        <v>103</v>
      </c>
      <c r="D42" s="11" t="s">
        <v>7</v>
      </c>
      <c r="E42" s="11">
        <v>32</v>
      </c>
      <c r="F42" s="2"/>
      <c r="G42" s="2"/>
      <c r="H42" s="2"/>
    </row>
    <row r="43" spans="1:8" ht="15.75" customHeight="1">
      <c r="A43" s="2"/>
      <c r="B43" s="6">
        <v>10</v>
      </c>
      <c r="C43" s="7" t="s">
        <v>29</v>
      </c>
      <c r="D43" s="15"/>
      <c r="E43" s="15"/>
      <c r="F43" s="2"/>
      <c r="G43" s="2"/>
      <c r="H43" s="2"/>
    </row>
    <row r="44" spans="1:8" ht="45">
      <c r="A44" s="2"/>
      <c r="B44" s="9">
        <v>10.1</v>
      </c>
      <c r="C44" s="10" t="s">
        <v>104</v>
      </c>
      <c r="D44" s="11" t="s">
        <v>7</v>
      </c>
      <c r="E44" s="11">
        <f>28.3+6.2</f>
        <v>34.5</v>
      </c>
      <c r="F44" s="2"/>
      <c r="G44" s="2"/>
      <c r="H44" s="2"/>
    </row>
    <row r="45" spans="1:8" ht="15.75" customHeight="1">
      <c r="A45" s="2"/>
      <c r="B45" s="16">
        <v>11</v>
      </c>
      <c r="C45" s="17" t="s">
        <v>30</v>
      </c>
      <c r="D45" s="18"/>
      <c r="E45" s="18"/>
      <c r="F45" s="2"/>
      <c r="G45" s="2"/>
      <c r="H45" s="2"/>
    </row>
    <row r="46" spans="1:8" ht="120">
      <c r="A46" s="2"/>
      <c r="B46" s="9">
        <v>11.1</v>
      </c>
      <c r="C46" s="10" t="s">
        <v>123</v>
      </c>
      <c r="D46" s="11" t="s">
        <v>31</v>
      </c>
      <c r="E46" s="11">
        <v>1</v>
      </c>
      <c r="F46" s="2"/>
      <c r="G46" s="2"/>
      <c r="H46" s="2"/>
    </row>
    <row r="47" spans="1:8" ht="206.25" customHeight="1">
      <c r="A47" s="2"/>
      <c r="B47" s="9">
        <v>11.2</v>
      </c>
      <c r="C47" s="10" t="s">
        <v>124</v>
      </c>
      <c r="D47" s="19" t="s">
        <v>8</v>
      </c>
      <c r="E47" s="11">
        <v>3</v>
      </c>
      <c r="F47" s="2"/>
      <c r="G47" s="2"/>
      <c r="H47" s="2"/>
    </row>
    <row r="48" spans="1:8" ht="15.75" customHeight="1">
      <c r="A48" s="2"/>
      <c r="B48" s="6">
        <v>12</v>
      </c>
      <c r="C48" s="8" t="s">
        <v>32</v>
      </c>
      <c r="D48" s="8"/>
      <c r="E48" s="8"/>
      <c r="F48" s="2"/>
      <c r="G48" s="2"/>
      <c r="H48" s="2"/>
    </row>
    <row r="49" spans="1:8" ht="45">
      <c r="A49" s="2"/>
      <c r="B49" s="20">
        <v>12.1</v>
      </c>
      <c r="C49" s="55" t="s">
        <v>102</v>
      </c>
      <c r="D49" s="21" t="s">
        <v>33</v>
      </c>
      <c r="E49" s="11">
        <v>1</v>
      </c>
      <c r="F49" s="2"/>
      <c r="G49" s="2"/>
      <c r="H49" s="2"/>
    </row>
    <row r="50" spans="1:8" ht="15.75" customHeight="1">
      <c r="A50" s="2"/>
      <c r="B50" s="22"/>
      <c r="C50" s="61"/>
      <c r="D50" s="62"/>
      <c r="E50" s="62"/>
      <c r="F50" s="2"/>
      <c r="G50" s="2"/>
      <c r="H50" s="2"/>
    </row>
    <row r="51" spans="1:8" ht="15.75" customHeight="1">
      <c r="A51" s="2"/>
      <c r="B51" s="23"/>
      <c r="C51" s="23"/>
      <c r="D51" s="23"/>
      <c r="E51" s="23"/>
      <c r="F51" s="2"/>
      <c r="G51" s="2"/>
      <c r="H51" s="2"/>
    </row>
    <row r="52" spans="1:8" ht="15.75" customHeight="1">
      <c r="A52" s="2"/>
      <c r="B52" s="23"/>
      <c r="C52" s="23"/>
      <c r="D52" s="23"/>
      <c r="E52" s="23"/>
      <c r="F52" s="2"/>
      <c r="G52" s="2"/>
      <c r="H52" s="2"/>
    </row>
    <row r="53" spans="1:8" ht="15.75" customHeight="1">
      <c r="A53" s="2"/>
      <c r="B53" s="23"/>
      <c r="C53" s="23"/>
      <c r="D53" s="23"/>
      <c r="E53" s="23"/>
      <c r="F53" s="2"/>
      <c r="G53" s="2"/>
      <c r="H53" s="2"/>
    </row>
    <row r="54" spans="1:8" ht="15.75" customHeight="1">
      <c r="A54" s="2"/>
      <c r="B54" s="23"/>
      <c r="C54" s="23"/>
      <c r="D54" s="23"/>
      <c r="E54" s="23"/>
      <c r="F54" s="2"/>
      <c r="G54" s="2"/>
      <c r="H54" s="2"/>
    </row>
    <row r="55" spans="1:8" ht="15.75" customHeight="1">
      <c r="A55" s="2"/>
      <c r="B55" s="23"/>
      <c r="C55" s="23"/>
      <c r="D55" s="23"/>
      <c r="E55" s="23"/>
      <c r="F55" s="2"/>
      <c r="G55" s="2"/>
      <c r="H55" s="2"/>
    </row>
    <row r="56" spans="1:8" ht="15.75" customHeight="1">
      <c r="A56" s="2"/>
      <c r="B56" s="23"/>
      <c r="C56" s="23"/>
      <c r="D56" s="23"/>
      <c r="E56" s="23"/>
      <c r="F56" s="2"/>
      <c r="G56" s="2"/>
      <c r="H56" s="2"/>
    </row>
    <row r="57" spans="1:8" ht="15.75" customHeight="1">
      <c r="A57" s="2"/>
      <c r="B57" s="23"/>
      <c r="C57" s="23"/>
      <c r="D57" s="23"/>
      <c r="E57" s="23"/>
      <c r="F57" s="2"/>
      <c r="G57" s="2"/>
      <c r="H57" s="2"/>
    </row>
    <row r="58" spans="1:8" ht="15.75" customHeight="1">
      <c r="A58" s="2"/>
      <c r="B58" s="23"/>
      <c r="C58" s="23"/>
      <c r="D58" s="23"/>
      <c r="E58" s="23"/>
      <c r="F58" s="2"/>
      <c r="G58" s="2"/>
      <c r="H58" s="2"/>
    </row>
    <row r="59" spans="1:8" ht="15.75" customHeight="1">
      <c r="A59" s="2"/>
      <c r="B59" s="23"/>
      <c r="C59" s="23"/>
      <c r="D59" s="23"/>
      <c r="E59" s="23"/>
      <c r="F59" s="2"/>
      <c r="G59" s="2"/>
      <c r="H59" s="2"/>
    </row>
    <row r="60" spans="1:8" ht="15.75" customHeight="1">
      <c r="A60" s="2"/>
      <c r="B60" s="2"/>
      <c r="C60" s="2"/>
      <c r="D60" s="24"/>
      <c r="E60" s="24"/>
      <c r="F60" s="2"/>
      <c r="G60" s="2"/>
      <c r="H60" s="2"/>
    </row>
    <row r="61" spans="1:8" ht="15.75" customHeight="1">
      <c r="A61" s="2"/>
      <c r="B61" s="2"/>
      <c r="C61" s="2"/>
      <c r="D61" s="24"/>
      <c r="E61" s="24"/>
      <c r="F61" s="2"/>
      <c r="G61" s="2"/>
      <c r="H61" s="2"/>
    </row>
    <row r="62" spans="1:8" ht="15.75" customHeight="1">
      <c r="A62" s="2"/>
      <c r="B62" s="2"/>
      <c r="C62" s="2"/>
      <c r="D62" s="24"/>
      <c r="E62" s="24"/>
      <c r="F62" s="2"/>
      <c r="G62" s="2"/>
      <c r="H62" s="2"/>
    </row>
    <row r="63" spans="1:8" ht="15.75" customHeight="1">
      <c r="A63" s="2"/>
      <c r="B63" s="2"/>
      <c r="C63" s="2"/>
      <c r="D63" s="24"/>
      <c r="E63" s="24"/>
      <c r="F63" s="2"/>
      <c r="G63" s="2"/>
      <c r="H63" s="2"/>
    </row>
    <row r="64" spans="1:8" ht="15.75" customHeight="1">
      <c r="A64" s="2"/>
      <c r="B64" s="2"/>
      <c r="C64" s="2"/>
      <c r="D64" s="24"/>
      <c r="E64" s="24"/>
      <c r="F64" s="2"/>
      <c r="G64" s="2"/>
      <c r="H64" s="2"/>
    </row>
    <row r="65" spans="1:8" ht="15.75" customHeight="1">
      <c r="A65" s="2"/>
      <c r="B65" s="2"/>
      <c r="C65" s="2"/>
      <c r="D65" s="24"/>
      <c r="E65" s="24"/>
      <c r="F65" s="2"/>
      <c r="G65" s="2"/>
      <c r="H65" s="2"/>
    </row>
    <row r="66" spans="1:8" ht="15.75" customHeight="1">
      <c r="A66" s="2"/>
      <c r="B66" s="2"/>
      <c r="C66" s="2"/>
      <c r="D66" s="24"/>
      <c r="E66" s="24"/>
      <c r="F66" s="2"/>
      <c r="G66" s="2"/>
      <c r="H66" s="2"/>
    </row>
    <row r="67" spans="1:8" ht="15.75" customHeight="1">
      <c r="A67" s="2"/>
      <c r="B67" s="2"/>
      <c r="C67" s="2"/>
      <c r="D67" s="24"/>
      <c r="E67" s="24"/>
      <c r="F67" s="2"/>
      <c r="G67" s="2"/>
      <c r="H67" s="2"/>
    </row>
    <row r="68" spans="1:8" ht="15.75" customHeight="1">
      <c r="A68" s="2"/>
      <c r="B68" s="2"/>
      <c r="C68" s="2"/>
      <c r="D68" s="24"/>
      <c r="E68" s="24"/>
      <c r="F68" s="2"/>
      <c r="G68" s="2"/>
      <c r="H68" s="2"/>
    </row>
    <row r="69" spans="1:8" ht="15.75" customHeight="1">
      <c r="A69" s="2"/>
      <c r="B69" s="2"/>
      <c r="C69" s="2"/>
      <c r="D69" s="24"/>
      <c r="E69" s="24"/>
      <c r="F69" s="2"/>
      <c r="G69" s="2"/>
      <c r="H69" s="2"/>
    </row>
    <row r="70" spans="1:8" ht="15.75" customHeight="1">
      <c r="A70" s="2"/>
      <c r="B70" s="2"/>
      <c r="C70" s="2"/>
      <c r="D70" s="24"/>
      <c r="E70" s="24"/>
      <c r="F70" s="2"/>
      <c r="G70" s="2"/>
      <c r="H70" s="2"/>
    </row>
    <row r="71" spans="1:8" ht="15.75" customHeight="1">
      <c r="A71" s="2"/>
      <c r="B71" s="2"/>
      <c r="C71" s="2"/>
      <c r="D71" s="24"/>
      <c r="E71" s="24"/>
      <c r="F71" s="2"/>
      <c r="G71" s="2"/>
      <c r="H71" s="2"/>
    </row>
    <row r="72" spans="1:8" ht="15.75" customHeight="1">
      <c r="A72" s="2"/>
      <c r="B72" s="2"/>
      <c r="C72" s="2"/>
      <c r="D72" s="24"/>
      <c r="E72" s="24"/>
      <c r="F72" s="2"/>
      <c r="G72" s="2"/>
      <c r="H72" s="2"/>
    </row>
    <row r="73" spans="1:8" ht="15.75" customHeight="1">
      <c r="A73" s="2"/>
      <c r="B73" s="2"/>
      <c r="C73" s="2"/>
      <c r="D73" s="24"/>
      <c r="E73" s="24"/>
      <c r="F73" s="2"/>
      <c r="G73" s="2"/>
      <c r="H73" s="2"/>
    </row>
    <row r="74" spans="1:8" ht="15.75" customHeight="1">
      <c r="A74" s="2"/>
      <c r="B74" s="2"/>
      <c r="C74" s="2"/>
      <c r="D74" s="24"/>
      <c r="E74" s="24"/>
      <c r="F74" s="2"/>
      <c r="G74" s="2"/>
      <c r="H74" s="2"/>
    </row>
    <row r="75" spans="1:8" ht="15.75" customHeight="1">
      <c r="A75" s="2"/>
      <c r="B75" s="2"/>
      <c r="C75" s="2"/>
      <c r="D75" s="24"/>
      <c r="E75" s="24"/>
      <c r="F75" s="2"/>
      <c r="G75" s="2"/>
      <c r="H75" s="2"/>
    </row>
    <row r="76" spans="1:8" ht="15.75" customHeight="1">
      <c r="A76" s="2"/>
      <c r="B76" s="2"/>
      <c r="C76" s="2"/>
      <c r="D76" s="24"/>
      <c r="E76" s="24"/>
      <c r="F76" s="2"/>
      <c r="G76" s="2"/>
      <c r="H76" s="2"/>
    </row>
    <row r="77" spans="1:8" ht="15.75" customHeight="1">
      <c r="A77" s="2"/>
      <c r="B77" s="2"/>
      <c r="C77" s="2"/>
      <c r="D77" s="24"/>
      <c r="E77" s="24"/>
      <c r="F77" s="2"/>
      <c r="G77" s="2"/>
      <c r="H77" s="2"/>
    </row>
    <row r="78" spans="1:8" ht="15.75" customHeight="1">
      <c r="A78" s="2"/>
      <c r="B78" s="2"/>
      <c r="C78" s="2"/>
      <c r="D78" s="24"/>
      <c r="E78" s="24"/>
      <c r="F78" s="2"/>
      <c r="G78" s="2"/>
      <c r="H78" s="2"/>
    </row>
    <row r="79" spans="1:8" ht="15.75" customHeight="1">
      <c r="A79" s="2"/>
      <c r="B79" s="2"/>
      <c r="C79" s="2"/>
      <c r="D79" s="24"/>
      <c r="E79" s="24"/>
      <c r="F79" s="2"/>
      <c r="G79" s="2"/>
      <c r="H79" s="2"/>
    </row>
    <row r="80" spans="1:8" ht="15.75" customHeight="1">
      <c r="A80" s="2"/>
      <c r="B80" s="2"/>
      <c r="C80" s="2"/>
      <c r="D80" s="24"/>
      <c r="E80" s="24"/>
      <c r="F80" s="2"/>
      <c r="G80" s="2"/>
      <c r="H80" s="2"/>
    </row>
    <row r="81" spans="1:8" ht="15.75" customHeight="1">
      <c r="A81" s="2"/>
      <c r="B81" s="2"/>
      <c r="C81" s="2"/>
      <c r="D81" s="24"/>
      <c r="E81" s="24"/>
      <c r="F81" s="2"/>
      <c r="G81" s="2"/>
      <c r="H81" s="2"/>
    </row>
    <row r="82" spans="1:8" ht="15.75" customHeight="1">
      <c r="A82" s="2"/>
      <c r="B82" s="2"/>
      <c r="C82" s="2"/>
      <c r="D82" s="24"/>
      <c r="E82" s="24"/>
      <c r="F82" s="2"/>
      <c r="G82" s="2"/>
      <c r="H82" s="2"/>
    </row>
    <row r="83" spans="1:8" ht="15.75" customHeight="1">
      <c r="A83" s="2"/>
      <c r="B83" s="2"/>
      <c r="C83" s="2"/>
      <c r="D83" s="24"/>
      <c r="E83" s="24"/>
      <c r="F83" s="2"/>
      <c r="G83" s="2"/>
      <c r="H83" s="2"/>
    </row>
    <row r="84" spans="1:8" ht="15.75" customHeight="1">
      <c r="A84" s="2"/>
      <c r="B84" s="2"/>
      <c r="C84" s="2"/>
      <c r="D84" s="24"/>
      <c r="E84" s="24"/>
      <c r="F84" s="2"/>
      <c r="G84" s="2"/>
      <c r="H84" s="2"/>
    </row>
    <row r="85" spans="1:8" ht="15.75" customHeight="1">
      <c r="A85" s="2"/>
      <c r="B85" s="2"/>
      <c r="C85" s="2"/>
      <c r="D85" s="24"/>
      <c r="E85" s="24"/>
      <c r="F85" s="2"/>
      <c r="G85" s="2"/>
      <c r="H85" s="2"/>
    </row>
    <row r="86" spans="1:8" ht="15.75" customHeight="1">
      <c r="A86" s="2"/>
      <c r="B86" s="2"/>
      <c r="C86" s="2"/>
      <c r="D86" s="24"/>
      <c r="E86" s="24"/>
      <c r="F86" s="2"/>
      <c r="G86" s="2"/>
      <c r="H86" s="2"/>
    </row>
    <row r="87" spans="1:8" ht="15.75" customHeight="1">
      <c r="A87" s="2"/>
      <c r="B87" s="2"/>
      <c r="C87" s="2"/>
      <c r="D87" s="24"/>
      <c r="E87" s="24"/>
      <c r="F87" s="2"/>
      <c r="G87" s="2"/>
      <c r="H87" s="2"/>
    </row>
    <row r="88" spans="1:8" ht="15.75" customHeight="1">
      <c r="A88" s="2"/>
      <c r="B88" s="2"/>
      <c r="C88" s="2"/>
      <c r="D88" s="24"/>
      <c r="E88" s="24"/>
      <c r="F88" s="2"/>
      <c r="G88" s="2"/>
      <c r="H88" s="2"/>
    </row>
    <row r="89" spans="1:8" ht="15.75" customHeight="1">
      <c r="A89" s="2"/>
      <c r="B89" s="2"/>
      <c r="C89" s="2"/>
      <c r="D89" s="24"/>
      <c r="E89" s="24"/>
      <c r="F89" s="2"/>
      <c r="G89" s="2"/>
      <c r="H89" s="2"/>
    </row>
    <row r="90" spans="1:8" ht="15.75" customHeight="1">
      <c r="A90" s="2"/>
      <c r="B90" s="2"/>
      <c r="C90" s="2"/>
      <c r="D90" s="24"/>
      <c r="E90" s="24"/>
      <c r="F90" s="2"/>
      <c r="G90" s="2"/>
      <c r="H90" s="2"/>
    </row>
    <row r="91" spans="1:8" ht="15.75" customHeight="1">
      <c r="A91" s="2"/>
      <c r="B91" s="2"/>
      <c r="C91" s="2"/>
      <c r="D91" s="24"/>
      <c r="E91" s="24"/>
      <c r="F91" s="2"/>
      <c r="G91" s="2"/>
      <c r="H91" s="2"/>
    </row>
    <row r="92" spans="1:8" ht="15.75" customHeight="1">
      <c r="A92" s="2"/>
      <c r="B92" s="2"/>
      <c r="C92" s="2"/>
      <c r="D92" s="24"/>
      <c r="E92" s="24"/>
      <c r="F92" s="2"/>
      <c r="G92" s="2"/>
      <c r="H92" s="2"/>
    </row>
    <row r="93" spans="1:8" ht="15.75" customHeight="1">
      <c r="A93" s="2"/>
      <c r="B93" s="2"/>
      <c r="C93" s="2"/>
      <c r="D93" s="24"/>
      <c r="E93" s="24"/>
      <c r="F93" s="2"/>
      <c r="G93" s="2"/>
      <c r="H93" s="2"/>
    </row>
    <row r="94" spans="1:8" ht="15.75" customHeight="1">
      <c r="A94" s="2"/>
      <c r="B94" s="2"/>
      <c r="C94" s="2"/>
      <c r="D94" s="24"/>
      <c r="E94" s="24"/>
      <c r="F94" s="2"/>
      <c r="G94" s="2"/>
      <c r="H94" s="2"/>
    </row>
    <row r="95" spans="1:8" ht="15.75" customHeight="1">
      <c r="A95" s="2"/>
      <c r="B95" s="2"/>
      <c r="C95" s="2"/>
      <c r="D95" s="24"/>
      <c r="E95" s="24"/>
      <c r="F95" s="2"/>
      <c r="G95" s="2"/>
      <c r="H95" s="2"/>
    </row>
    <row r="96" spans="1:8" ht="15.75" customHeight="1">
      <c r="A96" s="2"/>
      <c r="B96" s="2"/>
      <c r="C96" s="2"/>
      <c r="D96" s="24"/>
      <c r="E96" s="24"/>
      <c r="F96" s="2"/>
      <c r="G96" s="2"/>
      <c r="H96" s="2"/>
    </row>
    <row r="97" spans="1:8" ht="15.75" customHeight="1">
      <c r="A97" s="2"/>
      <c r="B97" s="2"/>
      <c r="C97" s="2"/>
      <c r="D97" s="24"/>
      <c r="E97" s="24"/>
      <c r="F97" s="2"/>
      <c r="G97" s="2"/>
      <c r="H97" s="2"/>
    </row>
    <row r="98" spans="1:8" ht="15.75" customHeight="1">
      <c r="A98" s="2"/>
      <c r="B98" s="2"/>
      <c r="C98" s="2"/>
      <c r="D98" s="24"/>
      <c r="E98" s="24"/>
      <c r="F98" s="2"/>
      <c r="G98" s="2"/>
      <c r="H98" s="2"/>
    </row>
  </sheetData>
  <mergeCells count="3">
    <mergeCell ref="B1:E1"/>
    <mergeCell ref="B3:E3"/>
    <mergeCell ref="C50:E50"/>
  </mergeCells>
  <pageMargins left="0.7" right="0.7" top="0.75" bottom="0.75" header="0" footer="0"/>
  <pageSetup paperSize="9" scale="3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0"/>
  <sheetViews>
    <sheetView workbookViewId="0"/>
  </sheetViews>
  <sheetFormatPr baseColWidth="10" defaultColWidth="14.42578125" defaultRowHeight="15" customHeight="1"/>
  <cols>
    <col min="1" max="1" width="15.42578125" customWidth="1"/>
    <col min="2" max="6" width="10.7109375" customWidth="1"/>
    <col min="7" max="7" width="21.7109375" customWidth="1"/>
    <col min="8" max="11" width="10.7109375" customWidth="1"/>
  </cols>
  <sheetData>
    <row r="1" spans="1:7">
      <c r="A1" s="63" t="s">
        <v>60</v>
      </c>
      <c r="B1" s="64"/>
      <c r="C1" s="64"/>
      <c r="D1" s="64"/>
      <c r="E1" s="64"/>
      <c r="F1" s="64"/>
    </row>
    <row r="2" spans="1:7">
      <c r="A2" s="34"/>
      <c r="B2" s="34"/>
      <c r="C2" s="34"/>
      <c r="D2" s="34"/>
      <c r="E2" s="34"/>
      <c r="F2" s="34"/>
    </row>
    <row r="3" spans="1:7">
      <c r="A3" s="35" t="s">
        <v>61</v>
      </c>
      <c r="B3" s="65" t="s">
        <v>62</v>
      </c>
      <c r="C3" s="60"/>
      <c r="D3" s="60"/>
      <c r="E3" s="60"/>
      <c r="F3" s="60"/>
      <c r="G3" s="66"/>
    </row>
    <row r="4" spans="1:7">
      <c r="A4" s="76" t="s">
        <v>63</v>
      </c>
      <c r="B4" s="67" t="s">
        <v>64</v>
      </c>
      <c r="C4" s="68"/>
      <c r="D4" s="68"/>
      <c r="E4" s="69"/>
      <c r="F4" s="36" t="s">
        <v>65</v>
      </c>
      <c r="G4" s="37"/>
    </row>
    <row r="5" spans="1:7">
      <c r="A5" s="77"/>
      <c r="B5" s="70"/>
      <c r="C5" s="71"/>
      <c r="D5" s="71"/>
      <c r="E5" s="72"/>
      <c r="F5" s="36" t="s">
        <v>66</v>
      </c>
      <c r="G5" s="38" t="s">
        <v>58</v>
      </c>
    </row>
    <row r="6" spans="1:7">
      <c r="A6" s="73"/>
      <c r="B6" s="60"/>
      <c r="C6" s="60"/>
      <c r="D6" s="60"/>
      <c r="E6" s="60"/>
      <c r="F6" s="60"/>
      <c r="G6" s="66"/>
    </row>
    <row r="7" spans="1:7" ht="25.5">
      <c r="A7" s="26" t="s">
        <v>35</v>
      </c>
      <c r="B7" s="82" t="s">
        <v>36</v>
      </c>
      <c r="C7" s="66"/>
      <c r="D7" s="26" t="s">
        <v>0</v>
      </c>
      <c r="E7" s="26" t="s">
        <v>1</v>
      </c>
      <c r="F7" s="26" t="s">
        <v>37</v>
      </c>
      <c r="G7" s="26" t="s">
        <v>38</v>
      </c>
    </row>
    <row r="8" spans="1:7">
      <c r="A8" s="78"/>
      <c r="B8" s="80" t="s">
        <v>67</v>
      </c>
      <c r="C8" s="66"/>
      <c r="D8" s="30" t="s">
        <v>68</v>
      </c>
      <c r="E8" s="30">
        <v>7.5</v>
      </c>
      <c r="F8" s="30">
        <f>25500</f>
        <v>25500</v>
      </c>
      <c r="G8" s="39">
        <f t="shared" ref="G8:G12" si="0">E8*F8</f>
        <v>191250</v>
      </c>
    </row>
    <row r="9" spans="1:7">
      <c r="A9" s="79"/>
      <c r="B9" s="80" t="s">
        <v>69</v>
      </c>
      <c r="C9" s="66"/>
      <c r="D9" s="30" t="s">
        <v>15</v>
      </c>
      <c r="E9" s="30">
        <v>0.6</v>
      </c>
      <c r="F9" s="30">
        <v>110000</v>
      </c>
      <c r="G9" s="39">
        <f t="shared" si="0"/>
        <v>66000</v>
      </c>
    </row>
    <row r="10" spans="1:7">
      <c r="A10" s="79"/>
      <c r="B10" s="80" t="s">
        <v>70</v>
      </c>
      <c r="C10" s="66"/>
      <c r="D10" s="30" t="s">
        <v>15</v>
      </c>
      <c r="E10" s="30">
        <v>0.9</v>
      </c>
      <c r="F10" s="40">
        <v>110000</v>
      </c>
      <c r="G10" s="39">
        <f t="shared" si="0"/>
        <v>99000</v>
      </c>
    </row>
    <row r="11" spans="1:7">
      <c r="A11" s="79"/>
      <c r="B11" s="80" t="s">
        <v>71</v>
      </c>
      <c r="C11" s="66"/>
      <c r="D11" s="30" t="s">
        <v>15</v>
      </c>
      <c r="E11" s="30"/>
      <c r="F11" s="33">
        <f>9944*1.15</f>
        <v>11435.599999999999</v>
      </c>
      <c r="G11" s="39">
        <f t="shared" si="0"/>
        <v>0</v>
      </c>
    </row>
    <row r="12" spans="1:7">
      <c r="A12" s="79"/>
      <c r="B12" s="81" t="s">
        <v>72</v>
      </c>
      <c r="C12" s="69"/>
      <c r="D12" s="30" t="s">
        <v>73</v>
      </c>
      <c r="E12" s="30">
        <v>190</v>
      </c>
      <c r="F12" s="33">
        <f>45</f>
        <v>45</v>
      </c>
      <c r="G12" s="39">
        <f t="shared" si="0"/>
        <v>8550</v>
      </c>
    </row>
    <row r="13" spans="1:7">
      <c r="A13" s="79"/>
      <c r="B13" s="73"/>
      <c r="C13" s="60"/>
      <c r="D13" s="60"/>
      <c r="E13" s="66"/>
      <c r="F13" s="41" t="s">
        <v>34</v>
      </c>
      <c r="G13" s="42">
        <f>SUM(G8:G12)</f>
        <v>364800</v>
      </c>
    </row>
    <row r="14" spans="1:7">
      <c r="A14" s="79"/>
      <c r="B14" s="43"/>
      <c r="C14" s="43"/>
      <c r="D14" s="31"/>
      <c r="E14" s="31"/>
      <c r="F14" s="33"/>
      <c r="G14" s="33"/>
    </row>
    <row r="15" spans="1:7" ht="25.5">
      <c r="A15" s="79"/>
      <c r="B15" s="25" t="s">
        <v>39</v>
      </c>
      <c r="C15" s="26" t="s">
        <v>40</v>
      </c>
      <c r="D15" s="26" t="s">
        <v>41</v>
      </c>
      <c r="E15" s="26" t="s">
        <v>42</v>
      </c>
      <c r="F15" s="41" t="s">
        <v>43</v>
      </c>
      <c r="G15" s="41" t="s">
        <v>38</v>
      </c>
    </row>
    <row r="16" spans="1:7" ht="27">
      <c r="A16" s="79"/>
      <c r="B16" s="32" t="s">
        <v>74</v>
      </c>
      <c r="C16" s="40">
        <f>+'[1]FACTOR PRESTACIONAL'!C71</f>
        <v>0</v>
      </c>
      <c r="D16" s="44">
        <f>+'[1]FACTOR PRESTACIONAL'!D26</f>
        <v>0</v>
      </c>
      <c r="E16" s="33">
        <f t="shared" ref="E16:E17" si="1">(1+D16)*C16</f>
        <v>0</v>
      </c>
      <c r="F16" s="40">
        <f>1/4</f>
        <v>0.25</v>
      </c>
      <c r="G16" s="39">
        <f t="shared" ref="G16:G17" si="2">E16*F16</f>
        <v>0</v>
      </c>
    </row>
    <row r="17" spans="1:7" ht="27">
      <c r="A17" s="79"/>
      <c r="B17" s="27" t="s">
        <v>75</v>
      </c>
      <c r="C17" s="33">
        <f>+'[1]FACTOR PRESTACIONAL'!C72*2</f>
        <v>0</v>
      </c>
      <c r="D17" s="45">
        <f>+'[1]FACTOR PRESTACIONAL'!D26</f>
        <v>0</v>
      </c>
      <c r="E17" s="33">
        <f t="shared" si="1"/>
        <v>0</v>
      </c>
      <c r="F17" s="33">
        <f>1/4*2</f>
        <v>0.5</v>
      </c>
      <c r="G17" s="39">
        <f t="shared" si="2"/>
        <v>0</v>
      </c>
    </row>
    <row r="18" spans="1:7">
      <c r="A18" s="79"/>
      <c r="B18" s="27"/>
      <c r="C18" s="33"/>
      <c r="D18" s="28"/>
      <c r="E18" s="33"/>
      <c r="F18" s="33"/>
      <c r="G18" s="33"/>
    </row>
    <row r="19" spans="1:7">
      <c r="A19" s="79"/>
      <c r="B19" s="46"/>
      <c r="C19" s="46"/>
      <c r="D19" s="46"/>
      <c r="E19" s="46"/>
      <c r="F19" s="41" t="s">
        <v>34</v>
      </c>
      <c r="G19" s="42">
        <f>SUM(G16:G18)</f>
        <v>0</v>
      </c>
    </row>
    <row r="20" spans="1:7">
      <c r="A20" s="79"/>
      <c r="B20" s="29"/>
      <c r="C20" s="29"/>
      <c r="D20" s="31"/>
      <c r="E20" s="31"/>
      <c r="F20" s="33"/>
      <c r="G20" s="33"/>
    </row>
    <row r="21" spans="1:7" ht="15.75" customHeight="1">
      <c r="A21" s="79"/>
      <c r="B21" s="25" t="s">
        <v>44</v>
      </c>
      <c r="C21" s="26" t="s">
        <v>0</v>
      </c>
      <c r="D21" s="26" t="s">
        <v>45</v>
      </c>
      <c r="E21" s="26" t="s">
        <v>76</v>
      </c>
      <c r="F21" s="41" t="s">
        <v>43</v>
      </c>
      <c r="G21" s="41" t="s">
        <v>38</v>
      </c>
    </row>
    <row r="22" spans="1:7" ht="15.75" customHeight="1">
      <c r="A22" s="79"/>
      <c r="B22" s="27" t="s">
        <v>46</v>
      </c>
      <c r="C22" s="30" t="s">
        <v>77</v>
      </c>
      <c r="D22" s="30" t="s">
        <v>47</v>
      </c>
      <c r="E22" s="47">
        <f>+G19</f>
        <v>0</v>
      </c>
      <c r="F22" s="33">
        <v>0.05</v>
      </c>
      <c r="G22" s="48">
        <f t="shared" ref="G22:G24" si="3">E22*F22</f>
        <v>0</v>
      </c>
    </row>
    <row r="23" spans="1:7" ht="15.75" customHeight="1">
      <c r="A23" s="79"/>
      <c r="B23" s="27" t="s">
        <v>59</v>
      </c>
      <c r="C23" s="30" t="s">
        <v>78</v>
      </c>
      <c r="D23" s="30"/>
      <c r="E23" s="47"/>
      <c r="F23" s="33"/>
      <c r="G23" s="48">
        <f t="shared" si="3"/>
        <v>0</v>
      </c>
    </row>
    <row r="24" spans="1:7" ht="15.75" customHeight="1">
      <c r="A24" s="79"/>
      <c r="B24" s="49"/>
      <c r="C24" s="50"/>
      <c r="D24" s="30"/>
      <c r="E24" s="47"/>
      <c r="F24" s="33"/>
      <c r="G24" s="48">
        <f t="shared" si="3"/>
        <v>0</v>
      </c>
    </row>
    <row r="25" spans="1:7" ht="15.75" customHeight="1">
      <c r="A25" s="79"/>
      <c r="B25" s="49"/>
      <c r="C25" s="50"/>
      <c r="D25" s="46"/>
      <c r="E25" s="46"/>
      <c r="F25" s="41" t="s">
        <v>34</v>
      </c>
      <c r="G25" s="42">
        <f>SUM(G22:G24)</f>
        <v>0</v>
      </c>
    </row>
    <row r="26" spans="1:7" ht="15.75" customHeight="1">
      <c r="A26" s="79"/>
      <c r="B26" s="29"/>
      <c r="C26" s="29"/>
      <c r="D26" s="31"/>
      <c r="E26" s="31"/>
      <c r="F26" s="33"/>
      <c r="G26" s="33"/>
    </row>
    <row r="27" spans="1:7" ht="15.75" customHeight="1">
      <c r="A27" s="79"/>
      <c r="B27" s="25" t="s">
        <v>48</v>
      </c>
      <c r="C27" s="26" t="s">
        <v>0</v>
      </c>
      <c r="D27" s="26" t="s">
        <v>45</v>
      </c>
      <c r="E27" s="26" t="s">
        <v>49</v>
      </c>
      <c r="F27" s="41" t="s">
        <v>43</v>
      </c>
      <c r="G27" s="41" t="s">
        <v>38</v>
      </c>
    </row>
    <row r="28" spans="1:7" ht="15.75" customHeight="1">
      <c r="A28" s="79"/>
      <c r="B28" s="27" t="s">
        <v>79</v>
      </c>
      <c r="C28" s="30" t="s">
        <v>80</v>
      </c>
      <c r="D28" s="30"/>
      <c r="E28" s="47">
        <v>54000</v>
      </c>
      <c r="F28" s="33">
        <f t="shared" ref="F28:F29" si="4">1/10</f>
        <v>0.1</v>
      </c>
      <c r="G28" s="48">
        <f t="shared" ref="G28:G29" si="5">E28*F28</f>
        <v>5400</v>
      </c>
    </row>
    <row r="29" spans="1:7" ht="15.75" customHeight="1">
      <c r="A29" s="79"/>
      <c r="B29" s="29" t="s">
        <v>81</v>
      </c>
      <c r="C29" s="31" t="s">
        <v>80</v>
      </c>
      <c r="D29" s="31"/>
      <c r="E29" s="47">
        <v>62000</v>
      </c>
      <c r="F29" s="33">
        <f t="shared" si="4"/>
        <v>0.1</v>
      </c>
      <c r="G29" s="48">
        <f t="shared" si="5"/>
        <v>6200</v>
      </c>
    </row>
    <row r="30" spans="1:7" ht="15.75" customHeight="1">
      <c r="A30" s="79"/>
    </row>
    <row r="31" spans="1:7" ht="15.75" customHeight="1">
      <c r="A31" s="79"/>
      <c r="B31" s="46"/>
      <c r="C31" s="46"/>
      <c r="D31" s="46"/>
      <c r="E31" s="46"/>
      <c r="F31" s="41" t="s">
        <v>34</v>
      </c>
      <c r="G31" s="42">
        <f>SUM(G28:G29)</f>
        <v>11600</v>
      </c>
    </row>
    <row r="32" spans="1:7" ht="15.75" customHeight="1">
      <c r="A32" s="79"/>
      <c r="B32" s="29"/>
      <c r="C32" s="29"/>
      <c r="D32" s="31"/>
      <c r="E32" s="31"/>
      <c r="F32" s="31"/>
      <c r="G32" s="31"/>
    </row>
    <row r="33" spans="1:7" ht="15.75" customHeight="1">
      <c r="A33" s="79"/>
      <c r="B33" s="25" t="s">
        <v>50</v>
      </c>
      <c r="C33" s="26" t="s">
        <v>51</v>
      </c>
      <c r="D33" s="26" t="s">
        <v>82</v>
      </c>
      <c r="E33" s="26" t="s">
        <v>53</v>
      </c>
      <c r="F33" s="26" t="s">
        <v>54</v>
      </c>
      <c r="G33" s="26" t="s">
        <v>38</v>
      </c>
    </row>
    <row r="34" spans="1:7" ht="15.75" customHeight="1">
      <c r="A34" s="79"/>
      <c r="B34" s="27" t="s">
        <v>83</v>
      </c>
      <c r="C34" s="30" t="s">
        <v>15</v>
      </c>
      <c r="D34" s="30">
        <v>12</v>
      </c>
      <c r="E34" s="51">
        <v>0</v>
      </c>
      <c r="F34" s="47">
        <v>910</v>
      </c>
      <c r="G34" s="39">
        <f>+E34*F34*D34</f>
        <v>0</v>
      </c>
    </row>
    <row r="35" spans="1:7" ht="15.75" customHeight="1">
      <c r="A35" s="79"/>
      <c r="B35" s="27" t="s">
        <v>84</v>
      </c>
      <c r="C35" s="30" t="s">
        <v>15</v>
      </c>
      <c r="D35" s="30">
        <v>0.08</v>
      </c>
      <c r="E35" s="51">
        <f>+(E10+E9)</f>
        <v>1.5</v>
      </c>
      <c r="F35" s="47">
        <v>2100</v>
      </c>
      <c r="G35" s="39">
        <f>+E35*F35</f>
        <v>3150</v>
      </c>
    </row>
    <row r="36" spans="1:7" ht="15.75" customHeight="1">
      <c r="A36" s="79"/>
      <c r="B36" s="46"/>
      <c r="C36" s="46"/>
      <c r="D36" s="46"/>
      <c r="E36" s="46"/>
      <c r="F36" s="26" t="s">
        <v>34</v>
      </c>
      <c r="G36" s="42">
        <f>SUM(G34:G35)</f>
        <v>3150</v>
      </c>
    </row>
    <row r="37" spans="1:7" ht="15.75" customHeight="1">
      <c r="A37" s="77"/>
      <c r="B37" s="29"/>
      <c r="C37" s="29"/>
      <c r="D37" s="31"/>
      <c r="E37" s="31"/>
      <c r="F37" s="31"/>
      <c r="G37" s="31"/>
    </row>
    <row r="38" spans="1:7" ht="15.75" customHeight="1">
      <c r="A38" s="74" t="s">
        <v>55</v>
      </c>
      <c r="B38" s="60"/>
      <c r="C38" s="60"/>
      <c r="D38" s="66"/>
      <c r="E38" s="75" t="s">
        <v>56</v>
      </c>
      <c r="F38" s="66"/>
      <c r="G38" s="52">
        <f>+G36+G31+G25+G19+G13</f>
        <v>379550</v>
      </c>
    </row>
    <row r="39" spans="1:7" ht="15.75" customHeight="1"/>
    <row r="40" spans="1:7" ht="15.75" customHeight="1"/>
    <row r="41" spans="1:7" ht="15.75" customHeight="1"/>
    <row r="42" spans="1:7" ht="15.75" customHeight="1"/>
    <row r="43" spans="1:7" ht="15.75" customHeight="1"/>
    <row r="44" spans="1:7" ht="15.75" customHeight="1"/>
    <row r="45" spans="1:7" ht="15.75" customHeight="1"/>
    <row r="46" spans="1:7" ht="15.75" customHeight="1"/>
    <row r="47" spans="1:7" ht="15.75" customHeight="1"/>
    <row r="48" spans="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5">
    <mergeCell ref="A1:F1"/>
    <mergeCell ref="B3:G3"/>
    <mergeCell ref="B4:E5"/>
    <mergeCell ref="A6:G6"/>
    <mergeCell ref="A38:D38"/>
    <mergeCell ref="E38:F38"/>
    <mergeCell ref="A4:A5"/>
    <mergeCell ref="A8:A37"/>
    <mergeCell ref="B8:C8"/>
    <mergeCell ref="B9:C9"/>
    <mergeCell ref="B10:C10"/>
    <mergeCell ref="B11:C11"/>
    <mergeCell ref="B12:C12"/>
    <mergeCell ref="B13:E13"/>
    <mergeCell ref="B7:C7"/>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0"/>
  <sheetViews>
    <sheetView workbookViewId="0"/>
  </sheetViews>
  <sheetFormatPr baseColWidth="10" defaultColWidth="14.42578125" defaultRowHeight="15" customHeight="1"/>
  <cols>
    <col min="1" max="1" width="20.140625" customWidth="1"/>
    <col min="2" max="2" width="23.42578125" customWidth="1"/>
    <col min="3" max="11" width="10.7109375" customWidth="1"/>
  </cols>
  <sheetData>
    <row r="1" spans="1:7">
      <c r="A1" s="63" t="s">
        <v>85</v>
      </c>
      <c r="B1" s="64"/>
      <c r="C1" s="64"/>
      <c r="D1" s="64"/>
      <c r="E1" s="64"/>
      <c r="F1" s="64"/>
    </row>
    <row r="2" spans="1:7">
      <c r="A2" s="34"/>
      <c r="B2" s="34"/>
      <c r="C2" s="34"/>
      <c r="D2" s="34"/>
      <c r="E2" s="34"/>
      <c r="F2" s="34"/>
    </row>
    <row r="3" spans="1:7">
      <c r="A3" s="35" t="s">
        <v>61</v>
      </c>
      <c r="B3" s="65"/>
      <c r="C3" s="60"/>
      <c r="D3" s="60"/>
      <c r="E3" s="60"/>
      <c r="F3" s="60"/>
      <c r="G3" s="66"/>
    </row>
    <row r="4" spans="1:7" ht="24" customHeight="1">
      <c r="A4" s="83" t="s">
        <v>63</v>
      </c>
      <c r="B4" s="67" t="s">
        <v>86</v>
      </c>
      <c r="C4" s="68"/>
      <c r="D4" s="68"/>
      <c r="E4" s="69"/>
      <c r="F4" s="36" t="s">
        <v>65</v>
      </c>
      <c r="G4" s="37"/>
    </row>
    <row r="5" spans="1:7" ht="100.5" customHeight="1">
      <c r="A5" s="77"/>
      <c r="B5" s="70"/>
      <c r="C5" s="71"/>
      <c r="D5" s="71"/>
      <c r="E5" s="72"/>
      <c r="F5" s="36" t="s">
        <v>66</v>
      </c>
      <c r="G5" s="38" t="s">
        <v>7</v>
      </c>
    </row>
    <row r="6" spans="1:7">
      <c r="A6" s="73"/>
      <c r="B6" s="60"/>
      <c r="C6" s="60"/>
      <c r="D6" s="60"/>
      <c r="E6" s="60"/>
      <c r="F6" s="60"/>
      <c r="G6" s="66"/>
    </row>
    <row r="7" spans="1:7" ht="25.5">
      <c r="A7" s="26" t="s">
        <v>35</v>
      </c>
      <c r="B7" s="25" t="s">
        <v>36</v>
      </c>
      <c r="C7" s="25"/>
      <c r="D7" s="26" t="s">
        <v>0</v>
      </c>
      <c r="E7" s="26" t="s">
        <v>1</v>
      </c>
      <c r="F7" s="26" t="s">
        <v>37</v>
      </c>
      <c r="G7" s="26" t="s">
        <v>38</v>
      </c>
    </row>
    <row r="8" spans="1:7" ht="27">
      <c r="A8" s="84"/>
      <c r="B8" s="27" t="s">
        <v>87</v>
      </c>
      <c r="C8" s="27"/>
      <c r="D8" s="30" t="s">
        <v>15</v>
      </c>
      <c r="E8" s="30">
        <f>0.099+0.15*0.06+0.15*0.2*0.43</f>
        <v>0.12089999999999999</v>
      </c>
      <c r="F8" s="33">
        <f>+'[1]SUB ANÁLISIS CONCRETOS'!G38</f>
        <v>0</v>
      </c>
      <c r="G8" s="33">
        <f t="shared" ref="G8:G11" si="0">+E8*F8</f>
        <v>0</v>
      </c>
    </row>
    <row r="9" spans="1:7" ht="27">
      <c r="A9" s="79"/>
      <c r="B9" s="27" t="s">
        <v>88</v>
      </c>
      <c r="C9" s="27"/>
      <c r="D9" s="30" t="s">
        <v>89</v>
      </c>
      <c r="E9" s="30"/>
      <c r="F9" s="33">
        <v>4744</v>
      </c>
      <c r="G9" s="33">
        <f t="shared" si="0"/>
        <v>0</v>
      </c>
    </row>
    <row r="10" spans="1:7">
      <c r="A10" s="79"/>
      <c r="B10" s="27" t="s">
        <v>90</v>
      </c>
      <c r="C10" s="27"/>
      <c r="D10" s="30" t="s">
        <v>91</v>
      </c>
      <c r="E10" s="30">
        <v>5</v>
      </c>
      <c r="F10" s="33">
        <v>2650</v>
      </c>
      <c r="G10" s="33">
        <f t="shared" si="0"/>
        <v>13250</v>
      </c>
    </row>
    <row r="11" spans="1:7" ht="21" customHeight="1">
      <c r="A11" s="79"/>
      <c r="B11" s="27" t="s">
        <v>92</v>
      </c>
      <c r="C11" s="27"/>
      <c r="D11" s="30" t="s">
        <v>15</v>
      </c>
      <c r="E11" s="30">
        <v>2.2499999999999999E-2</v>
      </c>
      <c r="F11" s="33">
        <f>+'[1]SUB ANÁLISIS CONCRETOS'!G76</f>
        <v>0</v>
      </c>
      <c r="G11" s="33">
        <f t="shared" si="0"/>
        <v>0</v>
      </c>
    </row>
    <row r="12" spans="1:7" ht="27">
      <c r="A12" s="79"/>
      <c r="B12" s="27" t="s">
        <v>93</v>
      </c>
      <c r="C12" s="27"/>
      <c r="D12" s="30" t="s">
        <v>8</v>
      </c>
      <c r="E12" s="30">
        <v>2.2000000000000002</v>
      </c>
      <c r="F12" s="33">
        <v>16500</v>
      </c>
      <c r="G12" s="33">
        <f t="shared" ref="G12:G17" si="1">F12*E12</f>
        <v>36300</v>
      </c>
    </row>
    <row r="13" spans="1:7" ht="27">
      <c r="A13" s="79"/>
      <c r="B13" s="27" t="s">
        <v>94</v>
      </c>
      <c r="C13" s="27"/>
      <c r="D13" s="30" t="s">
        <v>57</v>
      </c>
      <c r="E13" s="30">
        <v>0.3</v>
      </c>
      <c r="F13" s="33">
        <v>4500</v>
      </c>
      <c r="G13" s="33">
        <f t="shared" si="1"/>
        <v>1350</v>
      </c>
    </row>
    <row r="14" spans="1:7" ht="27">
      <c r="A14" s="79"/>
      <c r="B14" s="27" t="s">
        <v>95</v>
      </c>
      <c r="C14" s="27"/>
      <c r="D14" s="30" t="s">
        <v>7</v>
      </c>
      <c r="E14" s="30">
        <v>5</v>
      </c>
      <c r="F14" s="33">
        <v>18500</v>
      </c>
      <c r="G14" s="33">
        <f t="shared" si="1"/>
        <v>92500</v>
      </c>
    </row>
    <row r="15" spans="1:7">
      <c r="A15" s="79"/>
      <c r="B15" s="27" t="s">
        <v>96</v>
      </c>
      <c r="C15" s="27"/>
      <c r="D15" s="30" t="s">
        <v>31</v>
      </c>
      <c r="E15" s="53">
        <v>1</v>
      </c>
      <c r="F15" s="30">
        <v>3500</v>
      </c>
      <c r="G15" s="33">
        <f t="shared" si="1"/>
        <v>3500</v>
      </c>
    </row>
    <row r="16" spans="1:7">
      <c r="A16" s="79"/>
      <c r="B16" s="27" t="s">
        <v>97</v>
      </c>
      <c r="C16" s="27"/>
      <c r="D16" s="30" t="s">
        <v>31</v>
      </c>
      <c r="E16" s="30">
        <v>1</v>
      </c>
      <c r="F16" s="33">
        <v>1800</v>
      </c>
      <c r="G16" s="33">
        <f t="shared" si="1"/>
        <v>1800</v>
      </c>
    </row>
    <row r="17" spans="1:7">
      <c r="A17" s="79"/>
      <c r="B17" s="27" t="s">
        <v>98</v>
      </c>
      <c r="C17" s="27"/>
      <c r="D17" s="30" t="s">
        <v>31</v>
      </c>
      <c r="E17" s="30">
        <v>1</v>
      </c>
      <c r="F17" s="33">
        <v>3100</v>
      </c>
      <c r="G17" s="33">
        <f t="shared" si="1"/>
        <v>3100</v>
      </c>
    </row>
    <row r="18" spans="1:7">
      <c r="A18" s="79"/>
      <c r="B18" s="46"/>
      <c r="C18" s="46"/>
      <c r="D18" s="46"/>
      <c r="E18" s="46"/>
      <c r="F18" s="41" t="s">
        <v>34</v>
      </c>
      <c r="G18" s="54">
        <f>SUM(G6:G17)</f>
        <v>151800</v>
      </c>
    </row>
    <row r="19" spans="1:7">
      <c r="A19" s="79"/>
      <c r="B19" s="29"/>
      <c r="C19" s="29"/>
      <c r="D19" s="31"/>
      <c r="E19" s="31"/>
      <c r="F19" s="33"/>
      <c r="G19" s="33"/>
    </row>
    <row r="20" spans="1:7" ht="25.5">
      <c r="A20" s="79"/>
      <c r="B20" s="25" t="s">
        <v>39</v>
      </c>
      <c r="C20" s="26" t="s">
        <v>40</v>
      </c>
      <c r="D20" s="26" t="s">
        <v>41</v>
      </c>
      <c r="E20" s="26" t="s">
        <v>42</v>
      </c>
      <c r="F20" s="41" t="s">
        <v>43</v>
      </c>
      <c r="G20" s="41" t="s">
        <v>38</v>
      </c>
    </row>
    <row r="21" spans="1:7" ht="15.75" customHeight="1">
      <c r="A21" s="79"/>
      <c r="B21" s="27" t="s">
        <v>99</v>
      </c>
      <c r="C21" s="33">
        <f>+'[1]FACTOR PRESTACIONAL'!C69</f>
        <v>0</v>
      </c>
      <c r="D21" s="28">
        <f>+'[1]FACTOR PRESTACIONAL'!D26</f>
        <v>0</v>
      </c>
      <c r="E21" s="47">
        <f t="shared" ref="E21:E23" si="2">(1+D21)*C21</f>
        <v>0</v>
      </c>
      <c r="F21" s="33">
        <v>0.6</v>
      </c>
      <c r="G21" s="47">
        <f t="shared" ref="G21:G23" si="3">E21*F21</f>
        <v>0</v>
      </c>
    </row>
    <row r="22" spans="1:7" ht="15.75" customHeight="1">
      <c r="A22" s="79"/>
      <c r="B22" s="27" t="s">
        <v>74</v>
      </c>
      <c r="C22" s="33">
        <f>+'[1]FACTOR PRESTACIONAL'!C71</f>
        <v>0</v>
      </c>
      <c r="D22" s="28">
        <f>+'[1]FACTOR PRESTACIONAL'!D26</f>
        <v>0</v>
      </c>
      <c r="E22" s="47">
        <f t="shared" si="2"/>
        <v>0</v>
      </c>
      <c r="F22" s="33">
        <v>0.6</v>
      </c>
      <c r="G22" s="47">
        <f t="shared" si="3"/>
        <v>0</v>
      </c>
    </row>
    <row r="23" spans="1:7" ht="15.75" customHeight="1">
      <c r="A23" s="79"/>
      <c r="B23" s="27" t="s">
        <v>100</v>
      </c>
      <c r="C23" s="47">
        <f>'[1]FACTOR PRESTACIONAL'!C72</f>
        <v>0</v>
      </c>
      <c r="D23" s="28">
        <f>+'[1]FACTOR PRESTACIONAL'!D26</f>
        <v>0</v>
      </c>
      <c r="E23" s="47">
        <f t="shared" si="2"/>
        <v>0</v>
      </c>
      <c r="F23" s="33">
        <v>0.6</v>
      </c>
      <c r="G23" s="47">
        <f t="shared" si="3"/>
        <v>0</v>
      </c>
    </row>
    <row r="24" spans="1:7" ht="15.75" customHeight="1">
      <c r="A24" s="79"/>
      <c r="B24" s="29"/>
      <c r="C24" s="29"/>
      <c r="D24" s="31"/>
      <c r="E24" s="31"/>
      <c r="F24" s="41" t="s">
        <v>34</v>
      </c>
      <c r="G24" s="54">
        <f>SUM(G21)</f>
        <v>0</v>
      </c>
    </row>
    <row r="25" spans="1:7" ht="15.75" customHeight="1">
      <c r="A25" s="79"/>
      <c r="B25" s="25" t="s">
        <v>44</v>
      </c>
      <c r="C25" s="26" t="s">
        <v>0</v>
      </c>
      <c r="D25" s="26" t="s">
        <v>45</v>
      </c>
      <c r="E25" s="26" t="s">
        <v>76</v>
      </c>
      <c r="F25" s="41" t="s">
        <v>43</v>
      </c>
      <c r="G25" s="41" t="s">
        <v>38</v>
      </c>
    </row>
    <row r="26" spans="1:7" ht="15.75" customHeight="1">
      <c r="A26" s="79"/>
      <c r="B26" s="27" t="s">
        <v>46</v>
      </c>
      <c r="C26" s="30" t="s">
        <v>77</v>
      </c>
      <c r="D26" s="30" t="s">
        <v>47</v>
      </c>
      <c r="E26" s="33">
        <f>+G24</f>
        <v>0</v>
      </c>
      <c r="F26" s="33">
        <v>0.05</v>
      </c>
      <c r="G26" s="33">
        <f>E26*F26</f>
        <v>0</v>
      </c>
    </row>
    <row r="27" spans="1:7" ht="15.75" customHeight="1">
      <c r="A27" s="79"/>
      <c r="B27" s="27"/>
      <c r="C27" s="27"/>
      <c r="D27" s="30"/>
      <c r="E27" s="30"/>
      <c r="F27" s="33"/>
      <c r="G27" s="33"/>
    </row>
    <row r="28" spans="1:7" ht="15.75" customHeight="1">
      <c r="A28" s="79"/>
      <c r="B28" s="46"/>
      <c r="C28" s="46"/>
      <c r="D28" s="46"/>
      <c r="E28" s="46"/>
      <c r="F28" s="41" t="s">
        <v>34</v>
      </c>
      <c r="G28" s="41">
        <f>SUM(G26:G27)</f>
        <v>0</v>
      </c>
    </row>
    <row r="29" spans="1:7" ht="15.75" customHeight="1">
      <c r="A29" s="79"/>
      <c r="B29" s="29"/>
      <c r="C29" s="29"/>
      <c r="D29" s="31"/>
      <c r="E29" s="31"/>
      <c r="F29" s="33"/>
      <c r="G29" s="33"/>
    </row>
    <row r="30" spans="1:7" ht="15.75" customHeight="1">
      <c r="A30" s="79"/>
      <c r="B30" s="25" t="s">
        <v>48</v>
      </c>
      <c r="C30" s="26" t="s">
        <v>0</v>
      </c>
      <c r="D30" s="26" t="s">
        <v>45</v>
      </c>
      <c r="E30" s="26" t="s">
        <v>49</v>
      </c>
      <c r="F30" s="41" t="s">
        <v>43</v>
      </c>
      <c r="G30" s="41" t="s">
        <v>38</v>
      </c>
    </row>
    <row r="31" spans="1:7" ht="15.75" customHeight="1">
      <c r="A31" s="79"/>
      <c r="B31" s="29"/>
      <c r="C31" s="31"/>
      <c r="D31" s="31"/>
      <c r="E31" s="33"/>
      <c r="F31" s="33"/>
      <c r="G31" s="33"/>
    </row>
    <row r="32" spans="1:7" ht="15.75" customHeight="1">
      <c r="A32" s="79"/>
      <c r="B32" s="29"/>
      <c r="C32" s="31"/>
      <c r="D32" s="31"/>
      <c r="E32" s="31"/>
      <c r="F32" s="33"/>
      <c r="G32" s="33"/>
    </row>
    <row r="33" spans="1:7" ht="15.75" customHeight="1">
      <c r="A33" s="79"/>
      <c r="B33" s="29"/>
      <c r="C33" s="31"/>
      <c r="D33" s="31"/>
      <c r="E33" s="31"/>
      <c r="F33" s="33"/>
      <c r="G33" s="33"/>
    </row>
    <row r="34" spans="1:7" ht="15.75" customHeight="1">
      <c r="A34" s="79"/>
      <c r="B34" s="29"/>
      <c r="C34" s="29"/>
      <c r="D34" s="31"/>
      <c r="E34" s="31"/>
      <c r="F34" s="41" t="s">
        <v>34</v>
      </c>
      <c r="G34" s="41">
        <f>SUM(G31:G32)</f>
        <v>0</v>
      </c>
    </row>
    <row r="35" spans="1:7" ht="15.75" customHeight="1">
      <c r="A35" s="79"/>
      <c r="B35" s="25" t="s">
        <v>50</v>
      </c>
      <c r="C35" s="26" t="s">
        <v>51</v>
      </c>
      <c r="D35" s="26" t="s">
        <v>52</v>
      </c>
      <c r="E35" s="26" t="s">
        <v>53</v>
      </c>
      <c r="F35" s="26" t="s">
        <v>54</v>
      </c>
      <c r="G35" s="26" t="s">
        <v>38</v>
      </c>
    </row>
    <row r="36" spans="1:7" ht="15.75" customHeight="1">
      <c r="A36" s="79"/>
      <c r="B36" s="27" t="s">
        <v>101</v>
      </c>
      <c r="C36" s="30">
        <v>1.25</v>
      </c>
      <c r="D36" s="30">
        <v>10</v>
      </c>
      <c r="E36" s="30">
        <v>1</v>
      </c>
      <c r="F36" s="33">
        <v>1850</v>
      </c>
      <c r="G36" s="33">
        <f>+E36*F36*D36</f>
        <v>18500</v>
      </c>
    </row>
    <row r="37" spans="1:7" ht="15.75" customHeight="1">
      <c r="A37" s="79"/>
      <c r="B37" s="27"/>
      <c r="C37" s="30"/>
      <c r="D37" s="30"/>
      <c r="E37" s="30"/>
      <c r="F37" s="30"/>
      <c r="G37" s="30"/>
    </row>
    <row r="38" spans="1:7" ht="15.75" customHeight="1">
      <c r="A38" s="79"/>
      <c r="B38" s="46"/>
      <c r="C38" s="46"/>
      <c r="D38" s="46"/>
      <c r="E38" s="46"/>
      <c r="F38" s="26" t="s">
        <v>34</v>
      </c>
      <c r="G38" s="41">
        <f>SUM(G36:G37)</f>
        <v>18500</v>
      </c>
    </row>
    <row r="39" spans="1:7" ht="15.75" customHeight="1">
      <c r="A39" s="77"/>
      <c r="B39" s="29"/>
      <c r="C39" s="29"/>
      <c r="D39" s="31"/>
      <c r="E39" s="31"/>
      <c r="F39" s="31"/>
      <c r="G39" s="31"/>
    </row>
    <row r="40" spans="1:7" ht="15.75" customHeight="1">
      <c r="A40" s="74" t="s">
        <v>55</v>
      </c>
      <c r="B40" s="60"/>
      <c r="C40" s="60"/>
      <c r="D40" s="66"/>
      <c r="E40" s="75" t="s">
        <v>56</v>
      </c>
      <c r="F40" s="66"/>
      <c r="G40" s="52">
        <f>+G38+G34+G28+G24+G18</f>
        <v>170300</v>
      </c>
    </row>
    <row r="41" spans="1:7" ht="15.75" customHeight="1"/>
    <row r="42" spans="1:7" ht="15.75" customHeight="1"/>
    <row r="43" spans="1:7" ht="15.75" customHeight="1"/>
    <row r="44" spans="1:7" ht="15.75" customHeight="1"/>
    <row r="45" spans="1:7" ht="15.75" customHeight="1"/>
    <row r="46" spans="1:7" ht="15.75" customHeight="1"/>
    <row r="47" spans="1:7" ht="15.75" customHeight="1"/>
    <row r="48" spans="1: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8">
    <mergeCell ref="A40:D40"/>
    <mergeCell ref="E40:F40"/>
    <mergeCell ref="A1:F1"/>
    <mergeCell ref="B3:G3"/>
    <mergeCell ref="A4:A5"/>
    <mergeCell ref="B4:E5"/>
    <mergeCell ref="A6:G6"/>
    <mergeCell ref="A8:A39"/>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UV</vt:lpstr>
      <vt:lpstr>Hoja5</vt:lpstr>
      <vt:lpstr> Cerramiento en malla eslabon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2021-02-17T15:00:15Z</cp:lastPrinted>
  <dcterms:created xsi:type="dcterms:W3CDTF">2020-10-05T20:25:38Z</dcterms:created>
  <dcterms:modified xsi:type="dcterms:W3CDTF">2021-06-28T20:12:59Z</dcterms:modified>
</cp:coreProperties>
</file>