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24226"/>
  <mc:AlternateContent xmlns:mc="http://schemas.openxmlformats.org/markup-compatibility/2006">
    <mc:Choice Requires="x15">
      <x15ac:absPath xmlns:x15ac="http://schemas.microsoft.com/office/spreadsheetml/2010/11/ac" url="C:\Users\corazon\Desktop\"/>
    </mc:Choice>
  </mc:AlternateContent>
  <xr:revisionPtr revIDLastSave="0" documentId="13_ncr:1_{C15D5EBC-022C-45CA-9156-50309C3AED33}" xr6:coauthVersionLast="46" xr6:coauthVersionMax="46" xr10:uidLastSave="{00000000-0000-0000-0000-000000000000}"/>
  <bookViews>
    <workbookView xWindow="-120" yWindow="-120" windowWidth="20730" windowHeight="11160" firstSheet="5" activeTab="5" xr2:uid="{00000000-000D-0000-FFFF-FFFF00000000}"/>
  </bookViews>
  <sheets>
    <sheet name="Hoja1" sheetId="1" state="hidden" r:id="rId1"/>
    <sheet name="CERTIFICACION MES DE FEBRERO " sheetId="5" state="hidden" r:id="rId2"/>
    <sheet name="CERTIFICACION JULIO 80%" sheetId="8" state="hidden" r:id="rId3"/>
    <sheet name="Hoja2" sheetId="9" state="hidden" r:id="rId4"/>
    <sheet name="Hoja3" sheetId="10" state="hidden" r:id="rId5"/>
    <sheet name="ERIKA.C" sheetId="12" r:id="rId6"/>
    <sheet name="ACT. ERIKA CUELLAR" sheetId="15" r:id="rId7"/>
    <sheet name="ERIKA CUELLAR" sheetId="16" r:id="rId8"/>
  </sheets>
  <externalReferences>
    <externalReference r:id="rId9"/>
  </externalReferences>
  <definedNames>
    <definedName name="_xlnm.Print_Area" localSheetId="2">'CERTIFICACION JULIO 80%'!$A$1:$M$46</definedName>
    <definedName name="_xlnm.Print_Area" localSheetId="1">'CERTIFICACION MES DE FEBRERO '!$A$1:$M$46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 i="12" l="1"/>
  <c r="H41" i="12"/>
  <c r="E41" i="12"/>
  <c r="J30" i="12"/>
  <c r="J33" i="12"/>
  <c r="E37" i="15"/>
  <c r="L41" i="12" l="1"/>
  <c r="J34" i="12"/>
  <c r="R28" i="8" l="1"/>
  <c r="O24" i="8"/>
  <c r="B28" i="8"/>
  <c r="P38" i="8" s="1"/>
  <c r="O30" i="8"/>
  <c r="F39" i="8"/>
  <c r="G39" i="8" s="1"/>
  <c r="O29" i="5"/>
  <c r="P26" i="5"/>
  <c r="B31" i="5"/>
  <c r="B32" i="5"/>
  <c r="F39" i="5"/>
  <c r="G39" i="5" s="1"/>
  <c r="I29" i="8"/>
  <c r="I31" i="8"/>
  <c r="C25" i="1"/>
  <c r="K27" i="8"/>
  <c r="L31" i="8"/>
  <c r="G27" i="5"/>
  <c r="H29" i="5"/>
  <c r="K28" i="5"/>
  <c r="I28" i="5"/>
  <c r="I30" i="8"/>
  <c r="F27" i="5"/>
  <c r="F28" i="8"/>
  <c r="C9" i="1"/>
  <c r="H31" i="8"/>
  <c r="J31" i="5"/>
  <c r="H27" i="5"/>
  <c r="G29" i="5"/>
  <c r="J29" i="5"/>
  <c r="H30" i="8"/>
  <c r="H27" i="8"/>
  <c r="J30" i="8"/>
  <c r="L29" i="8"/>
  <c r="G31" i="5"/>
  <c r="J31" i="8"/>
  <c r="H28" i="8"/>
  <c r="M28" i="8"/>
  <c r="G29" i="8"/>
  <c r="H31" i="5"/>
  <c r="G30" i="8"/>
  <c r="I31" i="5"/>
  <c r="I30" i="5"/>
  <c r="K30" i="5"/>
  <c r="F30" i="8"/>
  <c r="J29" i="8"/>
  <c r="H30" i="5"/>
  <c r="G30" i="5"/>
  <c r="K28" i="8"/>
  <c r="K30" i="8"/>
  <c r="F31" i="5"/>
  <c r="K27" i="5"/>
  <c r="K29" i="5"/>
  <c r="J28" i="8"/>
  <c r="F27" i="8"/>
  <c r="L27" i="5"/>
  <c r="M31" i="5"/>
  <c r="F31" i="8"/>
  <c r="L28" i="5"/>
  <c r="L29" i="5"/>
  <c r="L30" i="5"/>
  <c r="L28" i="8"/>
  <c r="J30" i="5"/>
  <c r="L27" i="8"/>
  <c r="M29" i="8"/>
  <c r="G27" i="8"/>
  <c r="L31" i="5"/>
  <c r="J27" i="8"/>
  <c r="M31" i="8"/>
  <c r="M30" i="8"/>
  <c r="H29" i="8"/>
  <c r="J27" i="5"/>
  <c r="F28" i="5"/>
  <c r="G28" i="5"/>
  <c r="M27" i="8"/>
  <c r="G31" i="8"/>
  <c r="I28" i="8"/>
  <c r="M30" i="5"/>
  <c r="F29" i="5"/>
  <c r="I27" i="5"/>
  <c r="F29" i="8"/>
  <c r="F30" i="5"/>
  <c r="I27" i="8"/>
  <c r="H28" i="5"/>
  <c r="M29" i="5"/>
  <c r="K31" i="5"/>
  <c r="G28" i="8"/>
  <c r="C5" i="1"/>
  <c r="M27" i="5"/>
  <c r="K31" i="8"/>
  <c r="C17" i="1"/>
  <c r="C21" i="1"/>
  <c r="L30" i="8"/>
  <c r="C13" i="1"/>
  <c r="I29" i="5"/>
  <c r="J28" i="5"/>
  <c r="K29" i="8"/>
  <c r="M28" i="5"/>
  <c r="I39" i="8" l="1"/>
  <c r="B32" i="8"/>
  <c r="B31" i="8"/>
  <c r="I39" i="5"/>
  <c r="K39" i="5" s="1"/>
  <c r="K39" i="8"/>
</calcChain>
</file>

<file path=xl/sharedStrings.xml><?xml version="1.0" encoding="utf-8"?>
<sst xmlns="http://schemas.openxmlformats.org/spreadsheetml/2006/main" count="379" uniqueCount="254">
  <si>
    <t>Número:</t>
  </si>
  <si>
    <t>Letra:</t>
  </si>
  <si>
    <t>Ejemplo 1: Conversión simple de un número a letra</t>
  </si>
  <si>
    <t>ExcelTotal.com - Convertir números a letras en Excel</t>
  </si>
  <si>
    <t>Ejemplo 2: Conversión de número con decimales en letras</t>
  </si>
  <si>
    <t>Ejemplo 3: Texto en mayúsculas</t>
  </si>
  <si>
    <t>Ejemplo 4: Texto entre paréntesis</t>
  </si>
  <si>
    <t>Ejemplo 5: Con texto adicional</t>
  </si>
  <si>
    <t>Número máximo permitido</t>
  </si>
  <si>
    <t xml:space="preserve">  GJUFO506</t>
  </si>
  <si>
    <t xml:space="preserve">  05/05/2014</t>
  </si>
  <si>
    <t xml:space="preserve">C.C. No. </t>
  </si>
  <si>
    <t>No. DE CONTRATO</t>
  </si>
  <si>
    <t xml:space="preserve">Periodo certificado desde </t>
  </si>
  <si>
    <t xml:space="preserve">Día </t>
  </si>
  <si>
    <t>Mes</t>
  </si>
  <si>
    <t>Año</t>
  </si>
  <si>
    <t>a</t>
  </si>
  <si>
    <t xml:space="preserve">COMO SUPERVISOR DEL CONTRATO </t>
  </si>
  <si>
    <t>CERTIFICO</t>
  </si>
  <si>
    <t xml:space="preserve"> QUE PREVIO A LA REVISÍÓN DEL INFORME DE ACTIVIDADES PRESENTADO POR EL CONTRATISTA,  SI__X___  NO _____ CUMPLIÓ CON LAS OBLIGACIONES ESTABLECIDAS EN EL MISMO.</t>
  </si>
  <si>
    <t>OBSERVACIONES (Descripción de la calidad y cumplimiento de metas y logros):</t>
  </si>
  <si>
    <r>
      <t xml:space="preserve">COMPROMISOS EN LA VIGENCIA DEL CONTRATO: </t>
    </r>
    <r>
      <rPr>
        <sz val="10"/>
        <color indexed="8"/>
        <rFont val="Arial"/>
        <family val="2"/>
      </rPr>
      <t>CUMPLIR AL 100% CON LAS ACTIVIDADES CONTRACTUALES.</t>
    </r>
  </si>
  <si>
    <t>CONCEPTO</t>
  </si>
  <si>
    <t>VALORES EN NÚMEROS</t>
  </si>
  <si>
    <t>VALORES EN LETRAS</t>
  </si>
  <si>
    <t>VALOR TOTAL DEL CONTRATO</t>
  </si>
  <si>
    <t>VALOR EJECUTADO</t>
  </si>
  <si>
    <t>VALOR A PAGAR</t>
  </si>
  <si>
    <t>VALOR A LIBERAR</t>
  </si>
  <si>
    <t>SALDO POR EJECUTAR</t>
  </si>
  <si>
    <t>PORCENTAJE DE EJECUCIÓN</t>
  </si>
  <si>
    <t>El interventor o supervisor del contrato CERTIFICA QUE:</t>
  </si>
  <si>
    <t>Número de Planilla</t>
  </si>
  <si>
    <t>Honorarios mes</t>
  </si>
  <si>
    <t>IBC Cotización</t>
  </si>
  <si>
    <t>Aporte Salud</t>
  </si>
  <si>
    <t>Aporte Pensión</t>
  </si>
  <si>
    <t>Total Aporte</t>
  </si>
  <si>
    <t xml:space="preserve"> </t>
  </si>
  <si>
    <t>NOMBRE y FIRMA DEL SUPERVISOR:</t>
  </si>
  <si>
    <t>ANEXOS: SE ADJUNTA (1) FOLIO INFORME DE ACTIVIDADES; (2) FOLIOS APORTES SALUD, PENSIÓN Y ARL.</t>
  </si>
  <si>
    <r>
      <t>Se verifica  el cumplimiento del</t>
    </r>
    <r>
      <rPr>
        <b/>
        <u/>
        <sz val="10"/>
        <color indexed="8"/>
        <rFont val="Calibri"/>
        <family val="2"/>
      </rPr>
      <t xml:space="preserve"> mínimo</t>
    </r>
    <r>
      <rPr>
        <sz val="10"/>
        <color indexed="8"/>
        <rFont val="Calibri"/>
        <family val="2"/>
      </rPr>
      <t xml:space="preserve"> valor de  los aportes al sistema de seguridad social en salud y pensiones pagado en el mes. Los honorarios inferiores a $</t>
    </r>
    <r>
      <rPr>
        <b/>
        <sz val="12"/>
        <color indexed="8"/>
        <rFont val="Calibri"/>
        <family val="2"/>
      </rPr>
      <t>1.723.650</t>
    </r>
    <r>
      <rPr>
        <sz val="10"/>
        <color indexed="8"/>
        <rFont val="Calibri"/>
        <family val="2"/>
      </rPr>
      <t>, el valor para IBC debe ser sobre un salario mínimo legal vigente.
Se verifica con contabilidad el tema de impuestos (Régimen Tributario)</t>
    </r>
  </si>
  <si>
    <t xml:space="preserve">DILIGENCIAR </t>
  </si>
  <si>
    <t xml:space="preserve">MODIFICAR </t>
  </si>
  <si>
    <t>DILIGENCIAR</t>
  </si>
  <si>
    <t>DILIGENCIAR SOLO EL VALOR DE HONORARIOS (MENSUAL)</t>
  </si>
  <si>
    <t xml:space="preserve">LOS VALORES CAMBIAN A LETRAS  AUTOMATICAMENTE </t>
  </si>
  <si>
    <t xml:space="preserve">DILIGENCIAR LA FECHA DE ENTREGA A TALENTO HUMANO </t>
  </si>
  <si>
    <t xml:space="preserve">FIRMA Y  NOMBRE </t>
  </si>
  <si>
    <t xml:space="preserve">OBSERVACIONES </t>
  </si>
  <si>
    <t>MARCAR CON UNA X SEGÚN CORRESPONDA</t>
  </si>
  <si>
    <t>EL PORCENTAJE SE CALCULA</t>
  </si>
  <si>
    <t xml:space="preserve">El resultado del cumplimiento del contrato es: Productos        SI      NO  _____      Servicios        SI  X        NO  ______    </t>
  </si>
  <si>
    <t>UBICACIÒN SERVICIO:  TALENTO HUMANO</t>
  </si>
  <si>
    <t>SEDE: UPA 29 SEDE ADMINISTRATIVA</t>
  </si>
  <si>
    <t xml:space="preserve">NOMBRE DEL CONTRATISTA: DIEGO ALEXANDER NEIRA QUITIAN </t>
  </si>
  <si>
    <t>CENTRO DE COSTOS: R05A</t>
  </si>
  <si>
    <t>OBJETO DEL CONTRATO: El Contratista a nombre propio y de manera independiente, sin que exista subordinación ni relación laboral alguna, prestará sus servicios y conocimientos  como Profesional Universitario que requiere el Hospital del Sur ESE.</t>
  </si>
  <si>
    <t>672-2016</t>
  </si>
  <si>
    <t>MARIA RUBIELA MONSALVE OSPINA</t>
  </si>
  <si>
    <t>UBICACIÒN SERVICIO:  PIC</t>
  </si>
  <si>
    <t>SEDE: BRITALIA TIMIZA</t>
  </si>
  <si>
    <t>OBJETO DEL CONTRATO: El Contratista a nombre propio y de manera independiente, sin que exista subordinación ni relación laboral alguna, prestará sus servicios y conocimientos  como medico  que requiere el Hospital del Sur ESE.</t>
  </si>
  <si>
    <t xml:space="preserve">El resultado del cumplimiento del contrato es: Productos        SI x      NO  _____      Servicios        SI         NO  ______    </t>
  </si>
  <si>
    <t>CIEN PORCIENTO</t>
  </si>
  <si>
    <r>
      <t>Dado en Bogotá a los</t>
    </r>
    <r>
      <rPr>
        <sz val="12"/>
        <color indexed="10"/>
        <rFont val="Calibri"/>
        <family val="2"/>
      </rPr>
      <t xml:space="preserve"> (30</t>
    </r>
    <r>
      <rPr>
        <sz val="10"/>
        <color indexed="8"/>
        <rFont val="Calibri"/>
        <family val="2"/>
      </rPr>
      <t>) días del mes de</t>
    </r>
    <r>
      <rPr>
        <sz val="12"/>
        <color indexed="10"/>
        <rFont val="Calibri"/>
        <family val="2"/>
      </rPr>
      <t xml:space="preserve">  JUNIO </t>
    </r>
    <r>
      <rPr>
        <sz val="10"/>
        <color indexed="8"/>
        <rFont val="Calibri"/>
        <family val="2"/>
      </rPr>
      <t>del año Dos Mil DIECISEIS (2016). Lo anterior para que surta el pago pertinente. Cordialmente,</t>
    </r>
  </si>
  <si>
    <r>
      <t>SE CUMPLIO CON TODAS LAS ACTIVIDADES ESTABLECIDAS EN EL CONTRATONo.  672-2016 PARA LOS DIAS DEL</t>
    </r>
    <r>
      <rPr>
        <b/>
        <sz val="10"/>
        <color indexed="8"/>
        <rFont val="Arial"/>
        <family val="2"/>
      </rPr>
      <t xml:space="preserve">  16</t>
    </r>
    <r>
      <rPr>
        <sz val="10"/>
        <color indexed="8"/>
        <rFont val="Arial"/>
        <family val="2"/>
      </rPr>
      <t xml:space="preserve"> AL 30 DE JUNIO DE 2016.</t>
    </r>
  </si>
  <si>
    <r>
      <t>Dado en Bogotá a los</t>
    </r>
    <r>
      <rPr>
        <sz val="12"/>
        <color indexed="10"/>
        <rFont val="Calibri"/>
        <family val="2"/>
      </rPr>
      <t xml:space="preserve"> (30 </t>
    </r>
    <r>
      <rPr>
        <sz val="10"/>
        <color indexed="8"/>
        <rFont val="Calibri"/>
        <family val="2"/>
      </rPr>
      <t>) días del mes de</t>
    </r>
    <r>
      <rPr>
        <sz val="12"/>
        <color indexed="10"/>
        <rFont val="Calibri"/>
        <family val="2"/>
      </rPr>
      <t xml:space="preserve">  JULIO </t>
    </r>
    <r>
      <rPr>
        <sz val="10"/>
        <color indexed="8"/>
        <rFont val="Calibri"/>
        <family val="2"/>
      </rPr>
      <t>del año Dos Mil DIECISEIS (2016). Lo anterior para que surta el pago pertinente. Cordialmente,</t>
    </r>
  </si>
  <si>
    <t>NOVENTA Y SEIS PORCIENTO</t>
  </si>
  <si>
    <r>
      <t>SE REALIZA PAGO PARCIAL DEL 80% DEL VALOR MENSUAL ,equiivalente a $2.593.402  DEL  CONTRATO  No.  1628-2016 PARA LOS DIAS DEL</t>
    </r>
    <r>
      <rPr>
        <b/>
        <sz val="10"/>
        <color indexed="8"/>
        <rFont val="Arial"/>
        <family val="2"/>
      </rPr>
      <t xml:space="preserve">  1</t>
    </r>
    <r>
      <rPr>
        <sz val="10"/>
        <color indexed="8"/>
        <rFont val="Arial"/>
        <family val="2"/>
      </rPr>
      <t xml:space="preserve"> AL 30  DE JULIO DE 2016. quedando pendiente por certificar el 20% por valor de $648.350</t>
    </r>
  </si>
  <si>
    <t xml:space="preserve">NOMBRE DEL CONTRATISTA: </t>
  </si>
  <si>
    <t xml:space="preserve">CENTRO DE COSTOS: </t>
  </si>
  <si>
    <t xml:space="preserve">CENTRO DE COSTOS:  </t>
  </si>
  <si>
    <t>NOMBRE DEL CONTRATISTA:</t>
  </si>
  <si>
    <t xml:space="preserve">INFORMACIÓN DEL CONTRATISTA </t>
  </si>
  <si>
    <t>TIPO DE DOCUMENTO:</t>
  </si>
  <si>
    <t xml:space="preserve">C.C </t>
  </si>
  <si>
    <t>C.E</t>
  </si>
  <si>
    <t xml:space="preserve">NO. </t>
  </si>
  <si>
    <t>DESDE</t>
  </si>
  <si>
    <t>HASTA</t>
  </si>
  <si>
    <t>DIA</t>
  </si>
  <si>
    <t xml:space="preserve">MES </t>
  </si>
  <si>
    <t>AÑO</t>
  </si>
  <si>
    <t xml:space="preserve">UNIDADES DE PRESTACIÓN DE SERVICIOS </t>
  </si>
  <si>
    <t>DEL SUR</t>
  </si>
  <si>
    <t>FONTIBON</t>
  </si>
  <si>
    <t xml:space="preserve">OCCIDENTE DE KENNEDY </t>
  </si>
  <si>
    <t xml:space="preserve">BOSA II NIVEL </t>
  </si>
  <si>
    <t xml:space="preserve">PLABO VI BOSA </t>
  </si>
  <si>
    <t xml:space="preserve">CONCEPTO </t>
  </si>
  <si>
    <t>CORREO ELECTRONICO:</t>
  </si>
  <si>
    <t>UNIDAD DE PRESTACIÓN DE SERVICIOS DE SALUD:</t>
  </si>
  <si>
    <t>UBICACIÓN DEL SERVICIO:</t>
  </si>
  <si>
    <t>SEDE:</t>
  </si>
  <si>
    <t>CELULAR:</t>
  </si>
  <si>
    <t>NÚMERO DE CONTRATO Y VIGENCIA:</t>
  </si>
  <si>
    <t>OBJETO DEL CONTRATO:</t>
  </si>
  <si>
    <t>PERIODO CERTIFICADO:</t>
  </si>
  <si>
    <t xml:space="preserve">VALOR HONORARIOS MENSUALES: </t>
  </si>
  <si>
    <t xml:space="preserve">IBC DE COTIZACION </t>
  </si>
  <si>
    <t xml:space="preserve">NIVEL ARL </t>
  </si>
  <si>
    <t xml:space="preserve">APORTE ARL </t>
  </si>
  <si>
    <t xml:space="preserve">TOTAL APORTES </t>
  </si>
  <si>
    <t xml:space="preserve">NIVEL DE RIESGO ARL </t>
  </si>
  <si>
    <t xml:space="preserve">CONTROL DE  EJECUCIÓN DEL CONTRATO </t>
  </si>
  <si>
    <t xml:space="preserve">VALORES </t>
  </si>
  <si>
    <t>VALOR TOTAL DEL CONTRATO MAS ADICIONES:</t>
  </si>
  <si>
    <t>VALOR A PAGAR AL CONTRATISTA</t>
  </si>
  <si>
    <t>INFORMACIÓN PARA EL PAGO DEL CONTRATO U ORDEN DE PRESTACIÓN DE SERVICIOS</t>
  </si>
  <si>
    <t>APORTE A SALUD 12.5% IBC</t>
  </si>
  <si>
    <t>SI</t>
  </si>
  <si>
    <t xml:space="preserve">PENSIONADO </t>
  </si>
  <si>
    <t>NO</t>
  </si>
  <si>
    <t>TIPO DE CUENTA:</t>
  </si>
  <si>
    <t xml:space="preserve">NUMERO DE CUENTA BANCARIA </t>
  </si>
  <si>
    <t xml:space="preserve">ENTIDAD FINANCIERA: </t>
  </si>
  <si>
    <t xml:space="preserve">TIPO DE CUENTA </t>
  </si>
  <si>
    <t>AHORROS</t>
  </si>
  <si>
    <t>CORRIENTE</t>
  </si>
  <si>
    <t xml:space="preserve">TIPO DE SERVICIOS </t>
  </si>
  <si>
    <t xml:space="preserve">TI´PO DE SERVICIOS </t>
  </si>
  <si>
    <t>ADMINISTRATIVO</t>
  </si>
  <si>
    <t>ASISTENCIAL</t>
  </si>
  <si>
    <t>PIC</t>
  </si>
  <si>
    <t>CLAVE</t>
  </si>
  <si>
    <t>FECHA</t>
  </si>
  <si>
    <t xml:space="preserve">NOMBRE y FIRMA DEL CONTRATISTA </t>
  </si>
  <si>
    <t xml:space="preserve">CERTIFICACIÓN DE CUMPLIMIENTO  DE CONTRATO U ORDEN DE PRESTACIÓN DE SERVICIOS (OPS) PARA PROCESO DE PAGO POR TESORERIA </t>
  </si>
  <si>
    <t>No</t>
  </si>
  <si>
    <t>Ahorros</t>
  </si>
  <si>
    <t>Cuenta Corriente</t>
  </si>
  <si>
    <t>Versión</t>
  </si>
  <si>
    <t>Fecha de aprobación</t>
  </si>
  <si>
    <t xml:space="preserve">Código: </t>
  </si>
  <si>
    <t>Asistencial</t>
  </si>
  <si>
    <t>Administratvo</t>
  </si>
  <si>
    <t>Bosa</t>
  </si>
  <si>
    <t>Pablo VI</t>
  </si>
  <si>
    <t>Kennedy</t>
  </si>
  <si>
    <t>Sur</t>
  </si>
  <si>
    <t>Fontibon</t>
  </si>
  <si>
    <t>PENSIONADO</t>
  </si>
  <si>
    <t>Centro de costo</t>
  </si>
  <si>
    <t>%</t>
  </si>
  <si>
    <t>Centro de 
costo</t>
  </si>
  <si>
    <t>N° DE PAGOS DEL CONTRATO</t>
  </si>
  <si>
    <t>04-02-FO-0002</t>
  </si>
  <si>
    <t>X</t>
  </si>
  <si>
    <t>SALA ERA</t>
  </si>
  <si>
    <t>USS FONTIBON</t>
  </si>
  <si>
    <t>BANCOLOMBIA</t>
  </si>
  <si>
    <t xml:space="preserve">FECHA </t>
  </si>
  <si>
    <t>RESERVA DE GLOSA 0%</t>
  </si>
  <si>
    <t xml:space="preserve">NÚMERO DE CDP </t>
  </si>
  <si>
    <t xml:space="preserve">NÚMERO DE CRP </t>
  </si>
  <si>
    <t>RODOLFO DUARTE CELY</t>
  </si>
  <si>
    <t>APORTE PENSION 3% IBC</t>
  </si>
  <si>
    <t>El Contratista a nombre propio y de manera independiente, sin que exista subordinación ni relación laboral alguna, prestará sus servicios y conocimientos  como TERAPEUTA RESPIRATORIA de la Subred  Integrada de Servicios de Salud Sur Occidente</t>
  </si>
  <si>
    <t>INFORME  DE ACTIVIDADES  POR ORDEN DE PRESTACIÓN DE SERVICIOS</t>
  </si>
  <si>
    <t>Código:</t>
  </si>
  <si>
    <t>04-02-FO-0003</t>
  </si>
  <si>
    <t xml:space="preserve">Ubicación del Servicio: </t>
  </si>
  <si>
    <t>TERAPIA RESPIRATORIA</t>
  </si>
  <si>
    <t>Sede: UNIDAD FONTIBON</t>
  </si>
  <si>
    <t>No. DE CONTRATO:</t>
  </si>
  <si>
    <t>Periodo certificado desde el</t>
  </si>
  <si>
    <t xml:space="preserve">NOMBRE DEL CONTRATISTA:  </t>
  </si>
  <si>
    <t>C.C.</t>
  </si>
  <si>
    <t>DE</t>
  </si>
  <si>
    <t>BOGOTA</t>
  </si>
  <si>
    <r>
      <t xml:space="preserve">OBJETO DEL CONTRATO: </t>
    </r>
    <r>
      <rPr>
        <sz val="11"/>
        <rFont val="Arial"/>
        <family val="2"/>
      </rPr>
      <t xml:space="preserve">Prestar servicios Profesionales a la gestion administrativa y/o asistencial en el area de Terapia Respiratoria dentro de los diferentes procesos y procedimientos de la </t>
    </r>
    <r>
      <rPr>
        <b/>
        <sz val="11"/>
        <rFont val="Arial"/>
        <family val="2"/>
      </rPr>
      <t>SUBRED INTEGRADA DE SERVCIOS DE SALUD SUR OCCIDENTE E.S.E.</t>
    </r>
    <r>
      <rPr>
        <sz val="11"/>
        <rFont val="Arial"/>
        <family val="2"/>
      </rPr>
      <t xml:space="preserve"> de acuerdo al requerimiento institucional.</t>
    </r>
  </si>
  <si>
    <t xml:space="preserve">OBLIGACIONES  CONTRACTUALES </t>
  </si>
  <si>
    <t>PROGRAMADO</t>
  </si>
  <si>
    <t>ACTIVIDADES REALIZADAS</t>
  </si>
  <si>
    <t>PRODUCTOS ENTREGADOS</t>
  </si>
  <si>
    <t xml:space="preserve">Realizar los procedimientos, actividades e intervenciones diagnósticas y terapéuticas para el manejo de patologías establecidas dentro del plan integral de atención de cada paciente. </t>
  </si>
  <si>
    <t xml:space="preserve">Realizo los procedimientos, actividades e intervenciones diagnósticas y terapéuticas para el manejo de patologías establecidas dentro del plan integral de atención de cada paciente. </t>
  </si>
  <si>
    <t>REGISTRO SISTEMA DE INFORMACION</t>
  </si>
  <si>
    <t>Ejecución del plan individual de habilitación/rehabilitación, relacionadas con  las actividades individuales y/o grupales definidas para el usuario ambulatorio u hospitalizado y de acuerdo a las características del servicio</t>
  </si>
  <si>
    <t>Ejecuto del plan individual de habilitación/rehabilitación, relacionadas con  las actividades individuales y/o grupales definidas para el usuario ambulatorio u hospitalizado y de acuerdo a las características del servicio</t>
  </si>
  <si>
    <t>PROCEDIMIENTOS Y PROTOCOLOS INSTITUCIONALES</t>
  </si>
  <si>
    <t>Cumplir con las exigencias legales y éticas para el adecuado manejo de los registros clínicos de los pacientes</t>
  </si>
  <si>
    <t>Participación en las actividades de revista, análisis de casos clínicos con el fin de evaluar y en caso de ser necesario ajustar el plan individual de habilitación/rehabilitación del usuario ambulatorio u hospitalizado</t>
  </si>
  <si>
    <t>Participo en las actividades de revista, análisis de casos clínicos con el fin de evaluar y en caso de ser necesario ajustar el plan individual de habilitación/rehabilitación del usuario ambulatorio u hospitalizado</t>
  </si>
  <si>
    <t>CUANDO SE REQUIERA</t>
  </si>
  <si>
    <t>Informar al usuario, su familia o cuidador las actividades que debe seguir, al inicio de su proceso de habilitación/rehabilitación y posterior a la ejecución del plan de intervención o su egreso</t>
  </si>
  <si>
    <t>Informo al usuario, su familia o cuidador las actividades que debe seguir, al inicio de su proceso de habilitación/rehabilitación y posterior a la ejecución del plan de intervención o su egreso</t>
  </si>
  <si>
    <t>Llevar registro de la atención de las actividades e intervenciones, así como mantener actualizados los informes estadísticos definidos por la Subred y todos aquellos registros necesarios para el cumplimiento de los procesos de costos y facturación</t>
  </si>
  <si>
    <t>Llevo registro de la atención de las actividades e intervenciones, así como mantener actualizados los informes estadísticos definidos por la Subred y todos aquellos registros necesarios para el cumplimiento de los procesos de costos y facturación</t>
  </si>
  <si>
    <t>Participar en la programación de las actividades de la Subred.</t>
  </si>
  <si>
    <t>Reportar los eventos de notificación obligatoria con la oportunidad establecida en la normatividad vigente.</t>
  </si>
  <si>
    <t>Reporto los eventos de notificación obligatoria con la oportunidad establecida en la normatividad vigente.</t>
  </si>
  <si>
    <t>Notificar las fallas de calidad que se presenten en el servicio, participar en los análisis a los que sea convocado e implementar las acciones de mejora definidas para el servicio.</t>
  </si>
  <si>
    <t>Notifico las fallas de calidad que se presenten en el servicio, participar en los análisis a los que sea convocado e implementar las acciones de mejora definidas para el servicio.</t>
  </si>
  <si>
    <t>Impartir instrucciones al personal relacionado con el manejo de los pacientes.</t>
  </si>
  <si>
    <t>Imparto instrucciones al personal relacionado con el manejo de los pacientes.</t>
  </si>
  <si>
    <t>Diligenciar en forma adecuada los formatos o instrumentos propios de su actuar con criterios de legibilidad, oportunidad e integralidad.</t>
  </si>
  <si>
    <t>Diligencio en forma adecuada los formatos o instrumentos propios de su actuar con criterios de legibilidad, oportunidad e integralidad.</t>
  </si>
  <si>
    <t>Realizar las intervenciones al usuario acorde con sus responsabilidades dentro del servicio.</t>
  </si>
  <si>
    <t>Realizo las intervenciones al usuario acorde con mis responsabilidades dentro del servicio.</t>
  </si>
  <si>
    <t>Informar al paciente y su familia sobre su condición, plan de manejo y atención.</t>
  </si>
  <si>
    <t>Informo al paciente y su familia sobre su condición, plan de manejo y atención.</t>
  </si>
  <si>
    <t>Participación en la actualización e implementación de guías de manejo, protocolos y procedimientos requeridos en el servicio</t>
  </si>
  <si>
    <t>Participo en la actualización e implementación de guías de manejo, protocolos y procedimientos requeridos en el servicio</t>
  </si>
  <si>
    <t>Informar las dificultades surgidas en el desarrollo del proceso de habilitación/ rehabilitación del usuario, así como los insumos, materiales y equipos necesarios para el desarrollo de las actividades.</t>
  </si>
  <si>
    <t>Informo las dificultades surgidas en el desarrollo del proceso de habilitación/ rehabilitación del usuario, así como los insumos, materiales y equipos necesarios para el desarrollo de las actividades.</t>
  </si>
  <si>
    <t>Registrar las actividades realizadas, de acuerdo con el sistema de información del servicio, para consolidar la producción mensual del área.</t>
  </si>
  <si>
    <t>Registro las actividades realizadas, de acuerdo con el sistema de información del servicio, para consolidar la producción mensual del área.</t>
  </si>
  <si>
    <t>Participación en investigación que permitan conocer y plantear nuevas alternativas de diagnóstico e intervención de los usuarios.</t>
  </si>
  <si>
    <t>Participo en investigación que permitan conocer y plantear nuevas alternativas de diagnóstico e intervención de los usuarios.</t>
  </si>
  <si>
    <t>Realizar supervisión de los contratos para los que sea designado</t>
  </si>
  <si>
    <t>Realizo supervisión de los contratos para los que sea designado</t>
  </si>
  <si>
    <t>Apoyar el cumplimiento de las normas del Sistema Obligatorio de Garantía de la Calidad según requerimientos de la Subred.</t>
  </si>
  <si>
    <t>Apoyo el cumplimiento de las normas del Sistema Obligatorio de Garantía de la Calidad según requerimientos de la Subred.</t>
  </si>
  <si>
    <t xml:space="preserve">PROCEDIMIENTOS Y PROTOCOLOS INSTIRUCIONALES </t>
  </si>
  <si>
    <t>Elaborar  informe  mensual  sobre  el desarrollo  y  avance de  sus  actividades y entregarlas  al  supervisor  del  contrato  para  la certificación de cumplimiento del contrato.</t>
  </si>
  <si>
    <t>Elaboro  informe  mensual  sobre  el desarrollo  y  avance de  sus  actividades y entregarlas  al  supervisor  del  contrato  para  la certificación de cumplimiento del contrato.</t>
  </si>
  <si>
    <t>FORMATO INSTITUCIONAL</t>
  </si>
  <si>
    <t>Responder  por  los  elementos  entregados  para el  desempeño  de las  actividades  asignadas y entregarlos a la persona encargada en caso de terminación del contrato.</t>
  </si>
  <si>
    <t>Respondo  por  los  elementos  entregados  para el  desempeño  de mis actividades  asignadas y entregare a la persona encargada en caso de terminación del contrato.</t>
  </si>
  <si>
    <t>Participar en las  jornadas  de  capacitación,  inducción, equipos de mejoramiento de acreditación, reuniones y  eventos a los cuales sea convocado.</t>
  </si>
  <si>
    <t>Participare en las  jornadas  de  capacitación,  inducción, equipos de mejoramiento de acreditación, reuniones y  eventos a los cuales sea convocado.</t>
  </si>
  <si>
    <t>Conocer y dar cumplimiento a los procedimientos establecidos por la Subred, además de apoyar la implementación de los mismos.</t>
  </si>
  <si>
    <t>Conozco y doy cumplimiento a los procedimientos establecidos por la Subred, además apoyo la implementación de los mismos.</t>
  </si>
  <si>
    <t>Entregar la constancia de afiliación y el pago al sistema de seguridad social en salud, pensiones y riesgos profesionales mensualmente</t>
  </si>
  <si>
    <t>Entrego la constancia de afiliación y el pago al sistema de seguridad social en salud, pensiones y riesgos profesionales mensualmente</t>
  </si>
  <si>
    <t>PLANILLA INTEGRADA DE LIQUIDACION DE APORTES (pila)</t>
  </si>
  <si>
    <t xml:space="preserve">Realizar  las  demás  actividades que  le  sean  asignadas acordes  con  el  objeto  del  contrato.   </t>
  </si>
  <si>
    <t>Realizo  las  demás  actividades que  le  sean  asignadas acordes  con  el  objeto  del  contrato.</t>
  </si>
  <si>
    <t>OBSERVACIONES:</t>
  </si>
  <si>
    <t xml:space="preserve">TOTAL A PAGAR (Número y letras): </t>
  </si>
  <si>
    <t>DOS MILLONES OCHOCIENTOS OCHENTA Y TRES MIL TRECIENTOS OCHENTA Y CUATRO PESOS ML</t>
  </si>
  <si>
    <t>FO03M07</t>
  </si>
  <si>
    <t>DOCUMENTO EQUIVALENTE A FACTURA</t>
  </si>
  <si>
    <t>LA SUBRED INTEGRADA DE SERVICIOS DE SALUD SUR OCCIDENTE E.S.E</t>
  </si>
  <si>
    <t>NIT: 900.959.048-4</t>
  </si>
  <si>
    <t>DEBE A:</t>
  </si>
  <si>
    <t>CUENTA DE AHORROS BANCOLOMBIA</t>
  </si>
  <si>
    <r>
      <t>Se verifica  el cumplimiento del</t>
    </r>
    <r>
      <rPr>
        <b/>
        <u/>
        <sz val="12"/>
        <color indexed="8"/>
        <rFont val="Arial"/>
        <family val="2"/>
      </rPr>
      <t xml:space="preserve"> mínimo</t>
    </r>
    <r>
      <rPr>
        <sz val="12"/>
        <color indexed="8"/>
        <rFont val="Arial"/>
        <family val="2"/>
      </rPr>
      <t xml:space="preserve"> valor de  los aportes al sistema de seguridad social en salud y pensiones pagado en el mes. Los honorarios inferiores a $2.227.315 el valor para IBC debe ser sobre un salario mínimo legal vigente.</t>
    </r>
  </si>
  <si>
    <t>alejakooo@hotmail.com</t>
  </si>
  <si>
    <t>ERIKA ALEJANDRA CUELLAR LOZANO</t>
  </si>
  <si>
    <t>104-2021</t>
  </si>
  <si>
    <t xml:space="preserve">ERIKA ALEJANDRA CUELLAR LOZANO </t>
  </si>
  <si>
    <t>CC. 1016050599</t>
  </si>
  <si>
    <t>C.C 1016050599</t>
  </si>
  <si>
    <t>NUMERO 58926378889</t>
  </si>
  <si>
    <t xml:space="preserve">OBSERVACIONES: (Descuentos, incapacidades, licencias de maternidad y pagos por porcentaje. O cualquier otra novedad que repercuta en el pago de honorarios, alivios tributarios) es de anotar que para los alivios tributarios se debe allegar los soportes.                                                  TOTAL DE HORAS MES DE MAYO 168 HORAS     $2.984.352                                                                                                                                                           TOTAL DE HORAS MES DE ABRIL 180 HORAS     $3.197.520                                                                                                                </t>
  </si>
  <si>
    <r>
      <t>Dado en Bogotá a los</t>
    </r>
    <r>
      <rPr>
        <sz val="12"/>
        <color indexed="10"/>
        <rFont val="Arial"/>
        <family val="2"/>
      </rPr>
      <t xml:space="preserve"> </t>
    </r>
    <r>
      <rPr>
        <sz val="12"/>
        <rFont val="Arial"/>
        <family val="2"/>
      </rPr>
      <t>(xx</t>
    </r>
    <r>
      <rPr>
        <sz val="12"/>
        <color indexed="8"/>
        <rFont val="Arial"/>
        <family val="2"/>
      </rPr>
      <t>) días del mes de</t>
    </r>
    <r>
      <rPr>
        <sz val="12"/>
        <color indexed="10"/>
        <rFont val="Arial"/>
        <family val="2"/>
      </rPr>
      <t xml:space="preserve"> MAYO </t>
    </r>
    <r>
      <rPr>
        <sz val="12"/>
        <color indexed="8"/>
        <rFont val="Arial"/>
        <family val="2"/>
      </rPr>
      <t>del año Dos Mil Veintiuno (2021). Lo anterior para que surta el pago pertinente. Cordialmente.</t>
    </r>
  </si>
  <si>
    <t>4 DE 4</t>
  </si>
  <si>
    <r>
      <t xml:space="preserve">El resultado del cumplimiento del contrato es:  Productos :    SI   ____            NO   ____              Servicios:  SI    </t>
    </r>
    <r>
      <rPr>
        <b/>
        <u/>
        <sz val="11"/>
        <rFont val="Arial"/>
        <family val="2"/>
      </rPr>
      <t>_X</t>
    </r>
    <r>
      <rPr>
        <b/>
        <sz val="11"/>
        <rFont val="Arial"/>
        <family val="2"/>
      </rPr>
      <t xml:space="preserve">_ </t>
    </r>
    <r>
      <rPr>
        <sz val="11"/>
        <rFont val="Arial"/>
        <family val="2"/>
      </rPr>
      <t xml:space="preserve">          </t>
    </r>
    <r>
      <rPr>
        <b/>
        <sz val="11"/>
        <rFont val="Arial"/>
        <family val="2"/>
      </rPr>
      <t xml:space="preserve">     NO _____               </t>
    </r>
  </si>
  <si>
    <t>MAYO DE 2021</t>
  </si>
  <si>
    <t>La suma de $ 2.883.384  por concepto de: Prestar servicios de apoyo a la gestión asistencial como Terapeuta Respiratoria durante el periodo de 01 al 31 de Mayo de 2021 en conformidad con lo establecido en el contrato de prestación de servicios No 104-2021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</si>
</sst>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_);_(* \(#,##0.00\);_(* &quot;-&quot;??_);_(@_)"/>
    <numFmt numFmtId="165" formatCode="_(&quot;$&quot;\ * #,##0.00_);_(&quot;$&quot;\ * \(#,##0.00\);_(&quot;$&quot;\ * &quot;-&quot;??_);_(@_)"/>
    <numFmt numFmtId="166" formatCode="&quot;$&quot;#,##0.00"/>
    <numFmt numFmtId="167" formatCode="_(&quot;$ &quot;* #,##0_);_(&quot;$ &quot;* \(#,##0\);_(&quot;$ &quot;* \-_);_(@_)"/>
    <numFmt numFmtId="168" formatCode="&quot;$ &quot;#,##0"/>
    <numFmt numFmtId="169" formatCode="&quot;$&quot;#,##0"/>
    <numFmt numFmtId="170" formatCode="0.000%"/>
    <numFmt numFmtId="171" formatCode="_-&quot;$&quot;* #,##0_-;\-&quot;$&quot;* #,##0_-;_-&quot;$&quot;* &quot;-&quot;??_-;_-@_-"/>
    <numFmt numFmtId="172" formatCode="_(&quot;$ &quot;* #,##0_);_(&quot;$ &quot;* \(#,##0\);_(&quot;$ &quot;* \-??_);_(@_)"/>
  </numFmts>
  <fonts count="50" x14ac:knownFonts="1">
    <font>
      <sz val="11"/>
      <color theme="1"/>
      <name val="Calibri"/>
      <family val="2"/>
      <scheme val="minor"/>
    </font>
    <font>
      <b/>
      <sz val="11"/>
      <color indexed="9"/>
      <name val="Calibri"/>
      <family val="2"/>
    </font>
    <font>
      <sz val="18"/>
      <color indexed="8"/>
      <name val="Calibri"/>
      <family val="2"/>
    </font>
    <font>
      <sz val="11"/>
      <color indexed="8"/>
      <name val="Calibri"/>
      <family val="2"/>
    </font>
    <font>
      <sz val="10"/>
      <color indexed="8"/>
      <name val="Calibri"/>
      <family val="2"/>
    </font>
    <font>
      <b/>
      <sz val="10"/>
      <color indexed="8"/>
      <name val="Arial"/>
      <family val="2"/>
    </font>
    <font>
      <sz val="10"/>
      <color indexed="8"/>
      <name val="Arial"/>
      <family val="2"/>
    </font>
    <font>
      <b/>
      <sz val="10"/>
      <color indexed="8"/>
      <name val="Calibri"/>
      <family val="2"/>
    </font>
    <font>
      <sz val="10"/>
      <name val="Arial"/>
      <family val="2"/>
    </font>
    <font>
      <b/>
      <u/>
      <sz val="10"/>
      <color indexed="8"/>
      <name val="Calibri"/>
      <family val="2"/>
    </font>
    <font>
      <sz val="10"/>
      <name val="Arial"/>
      <family val="2"/>
    </font>
    <font>
      <b/>
      <sz val="12"/>
      <color indexed="8"/>
      <name val="Calibri"/>
      <family val="2"/>
    </font>
    <font>
      <sz val="12"/>
      <color indexed="10"/>
      <name val="Calibri"/>
      <family val="2"/>
    </font>
    <font>
      <b/>
      <vertAlign val="superscript"/>
      <sz val="12"/>
      <color indexed="8"/>
      <name val="Calibri"/>
      <family val="2"/>
    </font>
    <font>
      <sz val="12"/>
      <color indexed="8"/>
      <name val="Arial Black"/>
      <family val="2"/>
    </font>
    <font>
      <b/>
      <sz val="12"/>
      <color indexed="8"/>
      <name val="Arial Black"/>
      <family val="2"/>
    </font>
    <font>
      <sz val="11"/>
      <name val="Arial"/>
      <family val="2"/>
    </font>
    <font>
      <sz val="11"/>
      <color indexed="8"/>
      <name val="Calibri"/>
      <family val="2"/>
    </font>
    <font>
      <b/>
      <sz val="14"/>
      <color indexed="8"/>
      <name val="Arial"/>
      <family val="2"/>
    </font>
    <font>
      <sz val="12"/>
      <color indexed="8"/>
      <name val="Arial"/>
      <family val="2"/>
    </font>
    <font>
      <b/>
      <sz val="12"/>
      <color indexed="8"/>
      <name val="Arial"/>
      <family val="2"/>
    </font>
    <font>
      <sz val="14"/>
      <color indexed="8"/>
      <name val="Arial"/>
      <family val="2"/>
    </font>
    <font>
      <sz val="10"/>
      <name val="Verdana"/>
      <family val="2"/>
    </font>
    <font>
      <sz val="12"/>
      <color indexed="10"/>
      <name val="Arial"/>
      <family val="2"/>
    </font>
    <font>
      <b/>
      <u/>
      <sz val="12"/>
      <color indexed="8"/>
      <name val="Arial"/>
      <family val="2"/>
    </font>
    <font>
      <b/>
      <sz val="16"/>
      <color indexed="8"/>
      <name val="Calibri"/>
      <family val="2"/>
    </font>
    <font>
      <b/>
      <vertAlign val="superscript"/>
      <sz val="16"/>
      <color indexed="8"/>
      <name val="Calibri"/>
      <family val="2"/>
    </font>
    <font>
      <sz val="11"/>
      <color indexed="8"/>
      <name val="Arial"/>
      <family val="2"/>
    </font>
    <font>
      <sz val="8"/>
      <color indexed="8"/>
      <name val="Arial"/>
      <family val="2"/>
    </font>
    <font>
      <b/>
      <sz val="8"/>
      <color indexed="8"/>
      <name val="Arial"/>
      <family val="2"/>
    </font>
    <font>
      <b/>
      <sz val="11"/>
      <color indexed="8"/>
      <name val="Arial"/>
      <family val="2"/>
    </font>
    <font>
      <b/>
      <sz val="11"/>
      <color indexed="8"/>
      <name val="Calibri"/>
      <family val="2"/>
    </font>
    <font>
      <u/>
      <sz val="11"/>
      <color theme="10"/>
      <name val="Calibri"/>
      <family val="2"/>
      <scheme val="minor"/>
    </font>
    <font>
      <sz val="12"/>
      <name val="Arial"/>
      <family val="2"/>
    </font>
    <font>
      <sz val="11"/>
      <color theme="1"/>
      <name val="Calibri"/>
      <family val="2"/>
      <scheme val="minor"/>
    </font>
    <font>
      <sz val="10"/>
      <color theme="1"/>
      <name val="Calibri"/>
      <family val="2"/>
      <scheme val="minor"/>
    </font>
    <font>
      <sz val="11"/>
      <color theme="1"/>
      <name val="Arial"/>
      <family val="2"/>
    </font>
    <font>
      <b/>
      <sz val="11"/>
      <name val="Arial"/>
      <family val="2"/>
    </font>
    <font>
      <sz val="14"/>
      <color theme="1"/>
      <name val="Calibri"/>
      <family val="2"/>
      <scheme val="minor"/>
    </font>
    <font>
      <sz val="8"/>
      <name val="Arial"/>
      <family val="2"/>
    </font>
    <font>
      <b/>
      <sz val="8"/>
      <name val="Arial"/>
      <family val="2"/>
    </font>
    <font>
      <vertAlign val="superscript"/>
      <sz val="11"/>
      <name val="Arial"/>
      <family val="2"/>
    </font>
    <font>
      <sz val="14"/>
      <name val="Calibri"/>
      <family val="2"/>
      <charset val="1"/>
    </font>
    <font>
      <sz val="14"/>
      <name val="Arial"/>
      <family val="2"/>
    </font>
    <font>
      <vertAlign val="superscript"/>
      <sz val="14"/>
      <name val="Arial"/>
      <family val="2"/>
    </font>
    <font>
      <sz val="11"/>
      <color rgb="FF000000"/>
      <name val="Arial"/>
      <family val="2"/>
      <charset val="1"/>
    </font>
    <font>
      <sz val="12"/>
      <color rgb="FF000000"/>
      <name val="Arial"/>
      <family val="2"/>
    </font>
    <font>
      <b/>
      <sz val="12"/>
      <color rgb="FF000000"/>
      <name val="Arial"/>
      <family val="2"/>
    </font>
    <font>
      <b/>
      <sz val="16"/>
      <color indexed="8"/>
      <name val="Arial"/>
      <family val="2"/>
    </font>
    <font>
      <b/>
      <u/>
      <sz val="11"/>
      <name val="Arial"/>
      <family val="2"/>
    </font>
  </fonts>
  <fills count="11">
    <fill>
      <patternFill patternType="none"/>
    </fill>
    <fill>
      <patternFill patternType="gray125"/>
    </fill>
    <fill>
      <patternFill patternType="solid">
        <fgColor indexed="27"/>
        <bgColor indexed="27"/>
      </patternFill>
    </fill>
    <fill>
      <patternFill patternType="solid">
        <fgColor indexed="10"/>
        <bgColor indexed="10"/>
      </patternFill>
    </fill>
    <fill>
      <patternFill patternType="solid">
        <fgColor indexed="45"/>
        <bgColor indexed="45"/>
      </patternFill>
    </fill>
    <fill>
      <patternFill patternType="solid">
        <fgColor indexed="45"/>
        <bgColor indexed="27"/>
      </patternFill>
    </fill>
    <fill>
      <patternFill patternType="solid">
        <fgColor indexed="9"/>
        <bgColor indexed="26"/>
      </patternFill>
    </fill>
    <fill>
      <patternFill patternType="solid">
        <fgColor indexed="13"/>
        <bgColor indexed="26"/>
      </patternFill>
    </fill>
    <fill>
      <patternFill patternType="solid">
        <fgColor indexed="9"/>
        <bgColor indexed="64"/>
      </patternFill>
    </fill>
    <fill>
      <patternFill patternType="solid">
        <fgColor indexed="49"/>
        <bgColor indexed="49"/>
      </patternFill>
    </fill>
    <fill>
      <patternFill patternType="solid">
        <fgColor indexed="13"/>
        <bgColor indexed="64"/>
      </patternFill>
    </fill>
  </fills>
  <borders count="89">
    <border>
      <left/>
      <right/>
      <top/>
      <bottom/>
      <diagonal/>
    </border>
    <border>
      <left style="thin">
        <color indexed="49"/>
      </left>
      <right/>
      <top style="thin">
        <color indexed="49"/>
      </top>
      <bottom style="thin">
        <color indexed="49"/>
      </bottom>
      <diagonal/>
    </border>
    <border>
      <left/>
      <right style="thin">
        <color indexed="49"/>
      </right>
      <top style="thin">
        <color indexed="49"/>
      </top>
      <bottom style="thin">
        <color indexed="49"/>
      </bottom>
      <diagonal/>
    </border>
    <border>
      <left style="thin">
        <color indexed="49"/>
      </left>
      <right/>
      <top style="thin">
        <color indexed="49"/>
      </top>
      <bottom/>
      <diagonal/>
    </border>
    <border>
      <left/>
      <right style="thin">
        <color indexed="49"/>
      </right>
      <top style="thin">
        <color indexed="49"/>
      </top>
      <bottom/>
      <diagonal/>
    </border>
    <border>
      <left style="thin">
        <color indexed="29"/>
      </left>
      <right style="thin">
        <color indexed="29"/>
      </right>
      <top style="thin">
        <color indexed="29"/>
      </top>
      <bottom style="thin">
        <color indexed="29"/>
      </bottom>
      <diagonal/>
    </border>
    <border>
      <left style="thin">
        <color indexed="29"/>
      </left>
      <right/>
      <top style="thin">
        <color indexed="29"/>
      </top>
      <bottom style="thin">
        <color indexed="29"/>
      </bottom>
      <diagonal/>
    </border>
    <border>
      <left/>
      <right style="thin">
        <color indexed="29"/>
      </right>
      <top style="thin">
        <color indexed="29"/>
      </top>
      <bottom style="thin">
        <color indexed="29"/>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8"/>
      </top>
      <bottom style="thin">
        <color indexed="8"/>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top style="thin">
        <color indexed="8"/>
      </top>
      <bottom style="thin">
        <color indexed="8"/>
      </bottom>
      <diagonal/>
    </border>
    <border>
      <left style="medium">
        <color indexed="64"/>
      </left>
      <right style="double">
        <color indexed="8"/>
      </right>
      <top style="thin">
        <color indexed="8"/>
      </top>
      <bottom style="thin">
        <color indexed="8"/>
      </bottom>
      <diagonal/>
    </border>
    <border>
      <left style="double">
        <color indexed="8"/>
      </left>
      <right style="double">
        <color indexed="8"/>
      </right>
      <top style="thin">
        <color indexed="8"/>
      </top>
      <bottom style="thin">
        <color indexed="8"/>
      </bottom>
      <diagonal/>
    </border>
    <border>
      <left style="double">
        <color indexed="8"/>
      </left>
      <right style="medium">
        <color indexed="64"/>
      </right>
      <top style="thin">
        <color indexed="8"/>
      </top>
      <bottom style="thin">
        <color indexed="8"/>
      </bottom>
      <diagonal/>
    </border>
    <border>
      <left style="medium">
        <color indexed="64"/>
      </left>
      <right style="double">
        <color indexed="8"/>
      </right>
      <top/>
      <bottom style="thin">
        <color indexed="8"/>
      </bottom>
      <diagonal/>
    </border>
    <border>
      <left style="double">
        <color indexed="8"/>
      </left>
      <right style="double">
        <color indexed="8"/>
      </right>
      <top/>
      <bottom style="thin">
        <color indexed="8"/>
      </bottom>
      <diagonal/>
    </border>
    <border>
      <left style="double">
        <color indexed="8"/>
      </left>
      <right style="medium">
        <color indexed="64"/>
      </right>
      <top/>
      <bottom style="thin">
        <color indexed="8"/>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double">
        <color indexed="8"/>
      </right>
      <top/>
      <bottom/>
      <diagonal/>
    </border>
    <border>
      <left style="double">
        <color indexed="8"/>
      </left>
      <right style="double">
        <color indexed="8"/>
      </right>
      <top/>
      <bottom/>
      <diagonal/>
    </border>
    <border>
      <left style="double">
        <color indexed="8"/>
      </left>
      <right style="medium">
        <color indexed="64"/>
      </right>
      <top/>
      <bottom/>
      <diagonal/>
    </border>
    <border>
      <left/>
      <right/>
      <top/>
      <bottom style="thin">
        <color indexed="8"/>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medium">
        <color indexed="64"/>
      </left>
      <right style="double">
        <color indexed="8"/>
      </right>
      <top style="thin">
        <color indexed="8"/>
      </top>
      <bottom/>
      <diagonal/>
    </border>
    <border>
      <left style="double">
        <color indexed="8"/>
      </left>
      <right style="double">
        <color indexed="8"/>
      </right>
      <top style="thin">
        <color indexed="8"/>
      </top>
      <bottom/>
      <diagonal/>
    </border>
    <border>
      <left style="double">
        <color indexed="8"/>
      </left>
      <right style="medium">
        <color indexed="64"/>
      </right>
      <top style="thin">
        <color indexed="8"/>
      </top>
      <bottom/>
      <diagonal/>
    </border>
    <border>
      <left style="medium">
        <color indexed="64"/>
      </left>
      <right style="double">
        <color indexed="8"/>
      </right>
      <top style="double">
        <color indexed="8"/>
      </top>
      <bottom style="thin">
        <color indexed="8"/>
      </bottom>
      <diagonal/>
    </border>
    <border>
      <left style="double">
        <color indexed="8"/>
      </left>
      <right style="double">
        <color indexed="8"/>
      </right>
      <top style="double">
        <color indexed="8"/>
      </top>
      <bottom style="thin">
        <color indexed="8"/>
      </bottom>
      <diagonal/>
    </border>
    <border>
      <left style="double">
        <color indexed="8"/>
      </left>
      <right style="medium">
        <color indexed="64"/>
      </right>
      <top style="double">
        <color indexed="8"/>
      </top>
      <bottom style="thin">
        <color indexed="8"/>
      </bottom>
      <diagonal/>
    </border>
    <border>
      <left style="thin">
        <color indexed="49"/>
      </left>
      <right style="thin">
        <color indexed="49"/>
      </right>
      <top style="thin">
        <color indexed="49"/>
      </top>
      <bottom style="thin">
        <color indexed="49"/>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double">
        <color indexed="8"/>
      </right>
      <top/>
      <bottom style="thin">
        <color indexed="8"/>
      </bottom>
      <diagonal/>
    </border>
    <border>
      <left/>
      <right style="double">
        <color indexed="8"/>
      </right>
      <top/>
      <bottom/>
      <diagonal/>
    </border>
    <border>
      <left style="thin">
        <color indexed="64"/>
      </left>
      <right style="thin">
        <color indexed="49"/>
      </right>
      <top style="thin">
        <color indexed="64"/>
      </top>
      <bottom style="thin">
        <color indexed="49"/>
      </bottom>
      <diagonal/>
    </border>
    <border>
      <left style="thin">
        <color indexed="49"/>
      </left>
      <right style="thin">
        <color indexed="49"/>
      </right>
      <top style="thin">
        <color indexed="64"/>
      </top>
      <bottom style="thin">
        <color indexed="49"/>
      </bottom>
      <diagonal/>
    </border>
    <border>
      <left style="thin">
        <color indexed="49"/>
      </left>
      <right style="thin">
        <color indexed="64"/>
      </right>
      <top style="thin">
        <color indexed="64"/>
      </top>
      <bottom style="thin">
        <color indexed="49"/>
      </bottom>
      <diagonal/>
    </border>
    <border>
      <left style="thin">
        <color indexed="64"/>
      </left>
      <right style="thin">
        <color indexed="49"/>
      </right>
      <top style="thin">
        <color indexed="49"/>
      </top>
      <bottom style="thin">
        <color indexed="49"/>
      </bottom>
      <diagonal/>
    </border>
    <border>
      <left style="thin">
        <color indexed="49"/>
      </left>
      <right style="thin">
        <color indexed="64"/>
      </right>
      <top style="thin">
        <color indexed="49"/>
      </top>
      <bottom style="thin">
        <color indexed="49"/>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double">
        <color indexed="8"/>
      </right>
      <top/>
      <bottom style="thin">
        <color indexed="8"/>
      </bottom>
      <diagonal/>
    </border>
    <border>
      <left style="double">
        <color indexed="8"/>
      </left>
      <right style="thin">
        <color indexed="64"/>
      </right>
      <top/>
      <bottom style="thin">
        <color indexed="8"/>
      </bottom>
      <diagonal/>
    </border>
    <border>
      <left style="thin">
        <color indexed="64"/>
      </left>
      <right style="double">
        <color indexed="8"/>
      </right>
      <top/>
      <bottom/>
      <diagonal/>
    </border>
    <border>
      <left style="double">
        <color indexed="8"/>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13">
    <xf numFmtId="0" fontId="0" fillId="0" borderId="0"/>
    <xf numFmtId="0" fontId="32" fillId="0" borderId="0" applyNumberFormat="0" applyFill="0" applyBorder="0" applyAlignment="0" applyProtection="0"/>
    <xf numFmtId="43" fontId="17" fillId="0" borderId="0" applyFont="0" applyFill="0" applyBorder="0" applyAlignment="0" applyProtection="0"/>
    <xf numFmtId="164" fontId="10" fillId="0" borderId="0" applyFill="0" applyBorder="0" applyAlignment="0" applyProtection="0"/>
    <xf numFmtId="164" fontId="8" fillId="0" borderId="0" applyFill="0" applyBorder="0" applyAlignment="0" applyProtection="0"/>
    <xf numFmtId="165" fontId="10" fillId="0" borderId="0" applyFill="0" applyBorder="0" applyAlignment="0" applyProtection="0"/>
    <xf numFmtId="165" fontId="8" fillId="0" borderId="0" applyFill="0" applyBorder="0" applyAlignment="0" applyProtection="0"/>
    <xf numFmtId="0" fontId="3" fillId="0" borderId="0"/>
    <xf numFmtId="0" fontId="8" fillId="0" borderId="0"/>
    <xf numFmtId="43" fontId="3" fillId="0" borderId="0" applyFont="0" applyFill="0" applyBorder="0" applyAlignment="0" applyProtection="0"/>
    <xf numFmtId="44" fontId="34" fillId="0" borderId="0" applyFont="0" applyFill="0" applyBorder="0" applyAlignment="0" applyProtection="0"/>
    <xf numFmtId="0" fontId="3" fillId="0" borderId="0"/>
    <xf numFmtId="165" fontId="8" fillId="0" borderId="0" applyFill="0" applyBorder="0" applyAlignment="0" applyProtection="0"/>
  </cellStyleXfs>
  <cellXfs count="392">
    <xf numFmtId="0" fontId="0" fillId="0" borderId="0" xfId="0"/>
    <xf numFmtId="0" fontId="2" fillId="0" borderId="0" xfId="0" applyFont="1"/>
    <xf numFmtId="0" fontId="0" fillId="0" borderId="1" xfId="0" applyFont="1" applyBorder="1"/>
    <xf numFmtId="0" fontId="0" fillId="0" borderId="2" xfId="0" applyFont="1" applyBorder="1"/>
    <xf numFmtId="0" fontId="0" fillId="2" borderId="3" xfId="0" applyFont="1" applyFill="1" applyBorder="1"/>
    <xf numFmtId="166" fontId="0" fillId="2" borderId="4" xfId="0" applyNumberFormat="1" applyFont="1" applyFill="1" applyBorder="1" applyAlignment="1">
      <alignment horizontal="left"/>
    </xf>
    <xf numFmtId="0" fontId="1" fillId="3" borderId="5" xfId="0" applyFont="1" applyFill="1" applyBorder="1"/>
    <xf numFmtId="0" fontId="0" fillId="4" borderId="6" xfId="0" applyFont="1" applyFill="1" applyBorder="1"/>
    <xf numFmtId="0" fontId="0" fillId="0" borderId="7" xfId="0" applyFont="1" applyBorder="1"/>
    <xf numFmtId="0" fontId="0" fillId="0" borderId="6" xfId="0" applyFont="1" applyBorder="1"/>
    <xf numFmtId="166" fontId="0" fillId="5" borderId="4" xfId="0" applyNumberFormat="1" applyFont="1" applyFill="1" applyBorder="1" applyAlignment="1">
      <alignment horizontal="left"/>
    </xf>
    <xf numFmtId="0" fontId="4" fillId="6" borderId="0" xfId="7" applyFont="1" applyFill="1" applyProtection="1">
      <protection locked="0"/>
    </xf>
    <xf numFmtId="3" fontId="5" fillId="6" borderId="8" xfId="7" applyNumberFormat="1" applyFont="1" applyFill="1" applyBorder="1" applyAlignment="1" applyProtection="1">
      <alignment horizontal="center" vertical="center"/>
      <protection locked="0"/>
    </xf>
    <xf numFmtId="0" fontId="4" fillId="6" borderId="0" xfId="7" applyFont="1" applyFill="1" applyAlignment="1" applyProtection="1">
      <alignment wrapText="1"/>
      <protection locked="0"/>
    </xf>
    <xf numFmtId="0" fontId="4" fillId="6" borderId="0" xfId="7" applyFont="1" applyFill="1" applyBorder="1" applyProtection="1">
      <protection locked="0"/>
    </xf>
    <xf numFmtId="0" fontId="7" fillId="6" borderId="0" xfId="7" applyFont="1" applyFill="1" applyBorder="1" applyAlignment="1" applyProtection="1">
      <alignment horizontal="left"/>
      <protection locked="0"/>
    </xf>
    <xf numFmtId="167" fontId="7" fillId="6" borderId="0" xfId="7" applyNumberFormat="1" applyFont="1" applyFill="1" applyBorder="1" applyAlignment="1" applyProtection="1">
      <alignment horizontal="left"/>
      <protection locked="0"/>
    </xf>
    <xf numFmtId="0" fontId="7" fillId="6" borderId="0" xfId="7" applyFont="1" applyFill="1" applyBorder="1" applyAlignment="1" applyProtection="1">
      <alignment horizontal="right"/>
      <protection locked="0"/>
    </xf>
    <xf numFmtId="0" fontId="7" fillId="6" borderId="8" xfId="7" applyFont="1" applyFill="1" applyBorder="1" applyAlignment="1" applyProtection="1">
      <alignment horizontal="center" vertical="center"/>
      <protection locked="0"/>
    </xf>
    <xf numFmtId="168" fontId="4" fillId="6" borderId="8" xfId="7" applyNumberFormat="1" applyFont="1" applyFill="1" applyBorder="1" applyAlignment="1" applyProtection="1">
      <alignment horizontal="center"/>
    </xf>
    <xf numFmtId="169" fontId="0" fillId="2" borderId="4" xfId="0" applyNumberFormat="1" applyFont="1" applyFill="1" applyBorder="1" applyAlignment="1">
      <alignment horizontal="left"/>
    </xf>
    <xf numFmtId="0" fontId="14" fillId="6" borderId="9" xfId="7" applyFont="1" applyFill="1" applyBorder="1" applyAlignment="1" applyProtection="1">
      <alignment horizontal="center" vertical="center" wrapText="1"/>
      <protection locked="0"/>
    </xf>
    <xf numFmtId="0" fontId="4" fillId="6" borderId="9" xfId="7" applyFont="1" applyFill="1" applyBorder="1" applyProtection="1">
      <protection locked="0"/>
    </xf>
    <xf numFmtId="0" fontId="14" fillId="6" borderId="9" xfId="7" applyFont="1" applyFill="1" applyBorder="1" applyProtection="1">
      <protection locked="0"/>
    </xf>
    <xf numFmtId="0" fontId="14" fillId="6" borderId="9" xfId="7" applyFont="1" applyFill="1" applyBorder="1" applyAlignment="1" applyProtection="1">
      <alignment wrapText="1"/>
      <protection locked="0"/>
    </xf>
    <xf numFmtId="0" fontId="15" fillId="6" borderId="9" xfId="7" applyFont="1" applyFill="1" applyBorder="1" applyAlignment="1" applyProtection="1">
      <alignment horizontal="center" vertical="center"/>
      <protection locked="0"/>
    </xf>
    <xf numFmtId="0" fontId="4" fillId="6" borderId="10" xfId="7" applyFont="1" applyFill="1" applyBorder="1" applyProtection="1">
      <protection locked="0"/>
    </xf>
    <xf numFmtId="0" fontId="4" fillId="6" borderId="11" xfId="7" applyFont="1" applyFill="1" applyBorder="1" applyProtection="1">
      <protection locked="0"/>
    </xf>
    <xf numFmtId="0" fontId="4" fillId="6" borderId="12" xfId="7" applyFont="1" applyFill="1" applyBorder="1" applyProtection="1">
      <protection locked="0"/>
    </xf>
    <xf numFmtId="0" fontId="4" fillId="6" borderId="13" xfId="7" applyFont="1" applyFill="1" applyBorder="1" applyProtection="1">
      <protection locked="0"/>
    </xf>
    <xf numFmtId="0" fontId="4" fillId="6" borderId="14" xfId="7" applyFont="1" applyFill="1" applyBorder="1" applyProtection="1">
      <protection locked="0"/>
    </xf>
    <xf numFmtId="0" fontId="5" fillId="6" borderId="15" xfId="7" applyFont="1" applyFill="1" applyBorder="1" applyAlignment="1" applyProtection="1">
      <alignment horizontal="center" vertical="center"/>
      <protection locked="0"/>
    </xf>
    <xf numFmtId="3" fontId="5" fillId="6" borderId="16" xfId="7" applyNumberFormat="1" applyFont="1" applyFill="1" applyBorder="1" applyAlignment="1" applyProtection="1">
      <alignment horizontal="center" vertical="center"/>
      <protection locked="0"/>
    </xf>
    <xf numFmtId="3" fontId="5" fillId="7" borderId="15" xfId="7" applyNumberFormat="1" applyFont="1" applyFill="1" applyBorder="1" applyAlignment="1" applyProtection="1">
      <alignment horizontal="center" vertical="center"/>
      <protection locked="0"/>
    </xf>
    <xf numFmtId="0" fontId="7" fillId="6" borderId="15" xfId="7" applyFont="1" applyFill="1" applyBorder="1" applyAlignment="1" applyProtection="1">
      <alignment vertical="center" wrapText="1"/>
      <protection locked="0"/>
    </xf>
    <xf numFmtId="0" fontId="7" fillId="6" borderId="15" xfId="7" applyFont="1" applyFill="1" applyBorder="1" applyAlignment="1" applyProtection="1">
      <alignment horizontal="justify" vertical="center"/>
      <protection locked="0"/>
    </xf>
    <xf numFmtId="0" fontId="7" fillId="6" borderId="15" xfId="7" applyFont="1" applyFill="1" applyBorder="1" applyAlignment="1" applyProtection="1">
      <alignment horizontal="left"/>
      <protection locked="0"/>
    </xf>
    <xf numFmtId="0" fontId="7" fillId="6" borderId="13" xfId="7" applyFont="1" applyFill="1" applyBorder="1" applyAlignment="1" applyProtection="1">
      <alignment horizontal="center"/>
      <protection locked="0"/>
    </xf>
    <xf numFmtId="0" fontId="7" fillId="6" borderId="14" xfId="7" applyFont="1" applyFill="1" applyBorder="1" applyAlignment="1" applyProtection="1">
      <alignment horizontal="right"/>
      <protection locked="0"/>
    </xf>
    <xf numFmtId="0" fontId="7" fillId="6" borderId="15" xfId="7" applyFont="1" applyFill="1" applyBorder="1" applyAlignment="1" applyProtection="1">
      <alignment horizontal="center" vertical="center"/>
      <protection locked="0"/>
    </xf>
    <xf numFmtId="0" fontId="4" fillId="6" borderId="15" xfId="7" applyFont="1" applyFill="1" applyBorder="1" applyAlignment="1" applyProtection="1">
      <alignment horizontal="center"/>
      <protection locked="0"/>
    </xf>
    <xf numFmtId="0" fontId="3" fillId="0" borderId="0" xfId="7" applyBorder="1"/>
    <xf numFmtId="0" fontId="16" fillId="0" borderId="17" xfId="0" applyFont="1" applyFill="1" applyBorder="1" applyAlignment="1" applyProtection="1">
      <alignment horizontal="left"/>
      <protection locked="0"/>
    </xf>
    <xf numFmtId="3" fontId="5" fillId="7" borderId="8" xfId="7" applyNumberFormat="1" applyFont="1" applyFill="1" applyBorder="1" applyAlignment="1" applyProtection="1">
      <alignment horizontal="center" vertical="center"/>
      <protection locked="0"/>
    </xf>
    <xf numFmtId="3" fontId="5" fillId="7" borderId="16" xfId="7" applyNumberFormat="1" applyFont="1" applyFill="1" applyBorder="1" applyAlignment="1" applyProtection="1">
      <alignment horizontal="center" vertical="center"/>
      <protection locked="0"/>
    </xf>
    <xf numFmtId="0" fontId="4" fillId="6" borderId="0" xfId="7" applyFont="1" applyFill="1" applyAlignment="1" applyProtection="1">
      <alignment vertical="center"/>
      <protection locked="0"/>
    </xf>
    <xf numFmtId="169" fontId="4" fillId="6" borderId="0" xfId="7" applyNumberFormat="1" applyFont="1" applyFill="1" applyProtection="1">
      <protection locked="0"/>
    </xf>
    <xf numFmtId="0" fontId="0" fillId="0" borderId="17" xfId="0" applyBorder="1"/>
    <xf numFmtId="170" fontId="22" fillId="8" borderId="17" xfId="8" applyNumberFormat="1" applyFont="1" applyFill="1" applyBorder="1" applyAlignment="1">
      <alignment vertical="center" wrapText="1"/>
    </xf>
    <xf numFmtId="0" fontId="0" fillId="0" borderId="17" xfId="0" applyBorder="1" applyAlignment="1">
      <alignment horizontal="center"/>
    </xf>
    <xf numFmtId="0" fontId="0" fillId="0" borderId="17" xfId="0" applyFont="1" applyBorder="1"/>
    <xf numFmtId="0" fontId="0" fillId="0" borderId="18" xfId="0" applyBorder="1"/>
    <xf numFmtId="0" fontId="0" fillId="0" borderId="17" xfId="0" applyFill="1" applyBorder="1"/>
    <xf numFmtId="0" fontId="27" fillId="0" borderId="19" xfId="7" applyFont="1" applyFill="1" applyBorder="1" applyAlignment="1" applyProtection="1">
      <alignment vertical="center"/>
      <protection locked="0"/>
    </xf>
    <xf numFmtId="0" fontId="27" fillId="0" borderId="20" xfId="7" applyFont="1" applyFill="1" applyBorder="1" applyAlignment="1" applyProtection="1">
      <alignment vertical="center"/>
      <protection locked="0"/>
    </xf>
    <xf numFmtId="0" fontId="28" fillId="0" borderId="54" xfId="7" applyFont="1" applyFill="1" applyBorder="1" applyAlignment="1" applyProtection="1">
      <alignment horizontal="left" vertical="center" wrapText="1"/>
      <protection locked="0"/>
    </xf>
    <xf numFmtId="0" fontId="29" fillId="0" borderId="54" xfId="7" applyFont="1" applyFill="1" applyBorder="1" applyAlignment="1" applyProtection="1">
      <alignment horizontal="center" vertical="center"/>
      <protection locked="0"/>
    </xf>
    <xf numFmtId="0" fontId="4" fillId="0" borderId="0" xfId="7" applyFont="1" applyFill="1" applyProtection="1">
      <protection locked="0"/>
    </xf>
    <xf numFmtId="14" fontId="29" fillId="0" borderId="54" xfId="7" applyNumberFormat="1" applyFont="1" applyFill="1" applyBorder="1" applyAlignment="1" applyProtection="1">
      <alignment horizontal="center" vertical="center"/>
      <protection locked="0"/>
    </xf>
    <xf numFmtId="0" fontId="20" fillId="0" borderId="0" xfId="7" applyFont="1" applyFill="1" applyBorder="1" applyAlignment="1" applyProtection="1">
      <alignment horizontal="center" vertical="center"/>
      <protection locked="0"/>
    </xf>
    <xf numFmtId="0" fontId="4" fillId="0" borderId="0" xfId="7" applyFont="1" applyFill="1" applyAlignment="1" applyProtection="1">
      <alignment vertical="center"/>
      <protection locked="0"/>
    </xf>
    <xf numFmtId="0" fontId="19" fillId="0" borderId="0" xfId="7" applyFont="1" applyFill="1" applyBorder="1" applyAlignment="1" applyProtection="1">
      <alignment horizontal="center" vertical="center"/>
      <protection locked="0"/>
    </xf>
    <xf numFmtId="0" fontId="27" fillId="0" borderId="22" xfId="7" applyFont="1" applyFill="1" applyBorder="1" applyAlignment="1" applyProtection="1">
      <alignment horizontal="center" vertical="center"/>
      <protection locked="0"/>
    </xf>
    <xf numFmtId="0" fontId="27" fillId="0" borderId="22" xfId="7" applyFont="1" applyFill="1" applyBorder="1" applyAlignment="1" applyProtection="1">
      <alignment vertical="center"/>
      <protection locked="0"/>
    </xf>
    <xf numFmtId="0" fontId="19" fillId="0" borderId="0" xfId="2" applyNumberFormat="1" applyFont="1" applyFill="1" applyBorder="1" applyAlignment="1" applyProtection="1">
      <alignment horizontal="center" vertical="center"/>
      <protection locked="0"/>
    </xf>
    <xf numFmtId="0" fontId="18" fillId="0" borderId="0" xfId="7" applyFont="1" applyFill="1" applyBorder="1" applyAlignment="1" applyProtection="1">
      <alignment horizontal="center" vertical="center"/>
      <protection locked="0"/>
    </xf>
    <xf numFmtId="0" fontId="19" fillId="0" borderId="0" xfId="7" applyFont="1" applyFill="1" applyBorder="1" applyAlignment="1" applyProtection="1">
      <alignment horizontal="center" vertical="center" wrapText="1"/>
      <protection locked="0"/>
    </xf>
    <xf numFmtId="0" fontId="4" fillId="0" borderId="0" xfId="7" applyFont="1" applyFill="1" applyAlignment="1" applyProtection="1">
      <alignment vertical="center" wrapText="1"/>
      <protection locked="0"/>
    </xf>
    <xf numFmtId="0" fontId="28" fillId="0" borderId="55" xfId="7" applyFont="1" applyFill="1" applyBorder="1" applyAlignment="1" applyProtection="1">
      <alignment horizontal="center" vertical="center" wrapText="1"/>
      <protection locked="0"/>
    </xf>
    <xf numFmtId="0" fontId="28" fillId="0" borderId="56" xfId="7" applyFont="1" applyFill="1" applyBorder="1" applyAlignment="1" applyProtection="1">
      <alignment horizontal="center" vertical="center" wrapText="1"/>
      <protection locked="0"/>
    </xf>
    <xf numFmtId="169" fontId="21" fillId="0" borderId="0" xfId="7" applyNumberFormat="1" applyFont="1" applyFill="1" applyBorder="1" applyAlignment="1" applyProtection="1">
      <alignment horizontal="center" vertical="center" wrapText="1"/>
      <protection locked="0"/>
    </xf>
    <xf numFmtId="0" fontId="4" fillId="0" borderId="0" xfId="7" applyFont="1" applyFill="1" applyAlignment="1" applyProtection="1">
      <alignment horizontal="center" vertical="center" wrapText="1"/>
      <protection locked="0"/>
    </xf>
    <xf numFmtId="0" fontId="27" fillId="0" borderId="57" xfId="7" applyFont="1" applyFill="1" applyBorder="1" applyAlignment="1" applyProtection="1">
      <alignment vertical="center"/>
      <protection locked="0"/>
    </xf>
    <xf numFmtId="0" fontId="27" fillId="0" borderId="58" xfId="7" applyFont="1" applyFill="1" applyBorder="1" applyAlignment="1" applyProtection="1">
      <alignment vertical="center"/>
      <protection locked="0"/>
    </xf>
    <xf numFmtId="0" fontId="4" fillId="0" borderId="57" xfId="7" applyFont="1" applyFill="1" applyBorder="1" applyProtection="1">
      <protection locked="0"/>
    </xf>
    <xf numFmtId="169" fontId="21" fillId="0" borderId="0" xfId="7" applyNumberFormat="1" applyFont="1" applyFill="1" applyBorder="1" applyAlignment="1" applyProtection="1">
      <alignment horizontal="center"/>
      <protection locked="0"/>
    </xf>
    <xf numFmtId="0" fontId="27" fillId="0" borderId="19" xfId="7" applyFont="1" applyFill="1" applyBorder="1" applyAlignment="1" applyProtection="1">
      <alignment horizontal="left"/>
      <protection locked="0"/>
    </xf>
    <xf numFmtId="0" fontId="27" fillId="0" borderId="19" xfId="7" applyFont="1" applyFill="1" applyBorder="1" applyAlignment="1" applyProtection="1">
      <alignment horizontal="center"/>
      <protection locked="0"/>
    </xf>
    <xf numFmtId="0" fontId="27" fillId="0" borderId="19" xfId="7" applyFont="1" applyFill="1" applyBorder="1" applyAlignment="1" applyProtection="1">
      <protection locked="0"/>
    </xf>
    <xf numFmtId="0" fontId="21" fillId="0" borderId="0" xfId="7" applyFont="1" applyFill="1" applyBorder="1" applyAlignment="1" applyProtection="1">
      <protection locked="0"/>
    </xf>
    <xf numFmtId="0" fontId="4" fillId="0" borderId="0" xfId="7" applyFont="1" applyFill="1" applyBorder="1" applyProtection="1">
      <protection locked="0"/>
    </xf>
    <xf numFmtId="0" fontId="27" fillId="0" borderId="22" xfId="7" applyFont="1" applyFill="1" applyBorder="1" applyAlignment="1" applyProtection="1">
      <alignment horizontal="center"/>
      <protection locked="0"/>
    </xf>
    <xf numFmtId="0" fontId="21" fillId="0" borderId="0" xfId="7" applyFont="1" applyFill="1" applyBorder="1" applyAlignment="1" applyProtection="1">
      <alignment horizontal="center"/>
      <protection locked="0"/>
    </xf>
    <xf numFmtId="0" fontId="21" fillId="0" borderId="19" xfId="7" applyFont="1" applyFill="1" applyBorder="1" applyAlignment="1" applyProtection="1">
      <alignment horizontal="left" vertical="center" wrapText="1"/>
      <protection locked="0"/>
    </xf>
    <xf numFmtId="0" fontId="19" fillId="0" borderId="0" xfId="7" applyFont="1" applyFill="1" applyBorder="1" applyAlignment="1" applyProtection="1">
      <alignment horizontal="left" vertical="top" wrapText="1"/>
      <protection locked="0"/>
    </xf>
    <xf numFmtId="0" fontId="20" fillId="0" borderId="0" xfId="7" applyFont="1" applyFill="1" applyBorder="1" applyAlignment="1" applyProtection="1">
      <alignment horizontal="center" vertical="top"/>
      <protection locked="0"/>
    </xf>
    <xf numFmtId="0" fontId="6" fillId="0" borderId="0" xfId="7" applyFont="1" applyFill="1" applyBorder="1" applyAlignment="1" applyProtection="1">
      <alignment horizontal="center" vertical="center"/>
      <protection locked="0"/>
    </xf>
    <xf numFmtId="10" fontId="4" fillId="0" borderId="0" xfId="7" applyNumberFormat="1" applyFont="1" applyFill="1" applyProtection="1">
      <protection locked="0"/>
    </xf>
    <xf numFmtId="0" fontId="7" fillId="0" borderId="0" xfId="7" applyFont="1" applyFill="1" applyBorder="1" applyAlignment="1" applyProtection="1">
      <alignment horizontal="center" vertical="center"/>
      <protection locked="0"/>
    </xf>
    <xf numFmtId="0" fontId="31" fillId="0" borderId="19" xfId="7" applyFont="1" applyFill="1" applyBorder="1" applyAlignment="1" applyProtection="1">
      <alignment horizontal="center"/>
      <protection locked="0"/>
    </xf>
    <xf numFmtId="0" fontId="31" fillId="0" borderId="19" xfId="7" applyFont="1" applyFill="1" applyBorder="1" applyAlignment="1" applyProtection="1">
      <alignment horizontal="left"/>
      <protection locked="0"/>
    </xf>
    <xf numFmtId="167" fontId="31" fillId="0" borderId="19" xfId="7" applyNumberFormat="1" applyFont="1" applyFill="1" applyBorder="1" applyAlignment="1" applyProtection="1">
      <alignment horizontal="left"/>
      <protection locked="0"/>
    </xf>
    <xf numFmtId="0" fontId="31" fillId="0" borderId="19" xfId="7" applyFont="1" applyFill="1" applyBorder="1" applyAlignment="1" applyProtection="1">
      <alignment horizontal="right"/>
      <protection locked="0"/>
    </xf>
    <xf numFmtId="0" fontId="7" fillId="0" borderId="0" xfId="7" applyFont="1" applyFill="1" applyBorder="1" applyAlignment="1" applyProtection="1">
      <alignment horizontal="right"/>
      <protection locked="0"/>
    </xf>
    <xf numFmtId="0" fontId="7" fillId="0" borderId="0" xfId="7" applyFont="1" applyFill="1" applyBorder="1" applyAlignment="1" applyProtection="1">
      <alignment horizontal="center"/>
      <protection locked="0"/>
    </xf>
    <xf numFmtId="0" fontId="4" fillId="0" borderId="0" xfId="7" applyFont="1" applyFill="1" applyBorder="1" applyAlignment="1" applyProtection="1">
      <alignment horizontal="justify" vertical="center" wrapText="1"/>
      <protection locked="0"/>
    </xf>
    <xf numFmtId="0" fontId="20" fillId="0" borderId="22" xfId="7" applyFont="1" applyFill="1" applyBorder="1" applyAlignment="1" applyProtection="1">
      <alignment horizontal="center" vertical="center" wrapText="1"/>
      <protection locked="0"/>
    </xf>
    <xf numFmtId="0" fontId="7" fillId="0" borderId="0" xfId="7" applyFont="1" applyFill="1" applyBorder="1" applyAlignment="1" applyProtection="1">
      <alignment horizontal="center" vertical="center" wrapText="1"/>
      <protection locked="0"/>
    </xf>
    <xf numFmtId="0" fontId="4" fillId="0" borderId="0" xfId="7" applyFont="1" applyFill="1" applyAlignment="1" applyProtection="1">
      <alignment horizontal="center" wrapText="1"/>
      <protection locked="0"/>
    </xf>
    <xf numFmtId="168" fontId="4" fillId="0" borderId="0" xfId="7" applyNumberFormat="1" applyFont="1" applyFill="1" applyBorder="1" applyAlignment="1" applyProtection="1">
      <alignment horizontal="center"/>
    </xf>
    <xf numFmtId="169" fontId="4" fillId="0" borderId="0" xfId="7" applyNumberFormat="1" applyFont="1" applyFill="1" applyProtection="1">
      <protection locked="0"/>
    </xf>
    <xf numFmtId="0" fontId="4" fillId="0" borderId="0" xfId="7" applyFont="1" applyFill="1" applyBorder="1" applyAlignment="1" applyProtection="1">
      <alignment horizontal="left" vertical="center" wrapText="1"/>
      <protection locked="0"/>
    </xf>
    <xf numFmtId="0" fontId="4" fillId="0" borderId="39" xfId="7" applyFont="1" applyFill="1" applyBorder="1" applyProtection="1">
      <protection locked="0"/>
    </xf>
    <xf numFmtId="0" fontId="13" fillId="0" borderId="0" xfId="7" applyFont="1" applyFill="1" applyBorder="1" applyAlignment="1" applyProtection="1">
      <alignment horizontal="center" vertical="top"/>
      <protection locked="0"/>
    </xf>
    <xf numFmtId="0" fontId="27" fillId="0" borderId="58" xfId="7" applyFont="1" applyFill="1" applyBorder="1" applyAlignment="1" applyProtection="1">
      <alignment horizontal="center" vertical="center" wrapText="1"/>
      <protection locked="0"/>
    </xf>
    <xf numFmtId="0" fontId="27" fillId="0" borderId="21" xfId="7" applyFont="1" applyFill="1" applyBorder="1" applyAlignment="1" applyProtection="1">
      <alignment horizontal="center" vertical="center"/>
      <protection locked="0"/>
    </xf>
    <xf numFmtId="0" fontId="20" fillId="0" borderId="20" xfId="7" applyFont="1" applyFill="1" applyBorder="1" applyAlignment="1" applyProtection="1">
      <alignment horizontal="center" vertical="center" wrapText="1"/>
      <protection locked="0"/>
    </xf>
    <xf numFmtId="0" fontId="28" fillId="0" borderId="64" xfId="7" applyFont="1" applyFill="1" applyBorder="1" applyAlignment="1" applyProtection="1">
      <alignment horizontal="left" vertical="center" wrapText="1"/>
      <protection locked="0"/>
    </xf>
    <xf numFmtId="0" fontId="29" fillId="0" borderId="64" xfId="7" applyFont="1" applyFill="1" applyBorder="1" applyAlignment="1" applyProtection="1">
      <alignment horizontal="center" vertical="center"/>
      <protection locked="0"/>
    </xf>
    <xf numFmtId="0" fontId="4" fillId="0" borderId="68" xfId="7" applyFont="1" applyFill="1" applyBorder="1" applyAlignment="1" applyProtection="1">
      <protection locked="0"/>
    </xf>
    <xf numFmtId="0" fontId="4" fillId="0" borderId="0" xfId="7" applyFont="1" applyFill="1" applyBorder="1" applyAlignment="1" applyProtection="1">
      <protection locked="0"/>
    </xf>
    <xf numFmtId="0" fontId="4" fillId="0" borderId="69" xfId="7" applyFont="1" applyFill="1" applyBorder="1" applyAlignment="1" applyProtection="1">
      <protection locked="0"/>
    </xf>
    <xf numFmtId="0" fontId="28" fillId="0" borderId="74" xfId="7" applyFont="1" applyFill="1" applyBorder="1" applyAlignment="1" applyProtection="1">
      <alignment horizontal="center" vertical="center" wrapText="1"/>
      <protection locked="0"/>
    </xf>
    <xf numFmtId="0" fontId="27" fillId="0" borderId="76" xfId="7" applyFont="1" applyFill="1" applyBorder="1" applyAlignment="1" applyProtection="1">
      <alignment vertical="center"/>
      <protection locked="0"/>
    </xf>
    <xf numFmtId="0" fontId="27" fillId="0" borderId="70" xfId="7" applyFont="1" applyFill="1" applyBorder="1" applyAlignment="1" applyProtection="1">
      <alignment vertical="center"/>
      <protection locked="0"/>
    </xf>
    <xf numFmtId="0" fontId="27" fillId="0" borderId="77" xfId="7" applyFont="1" applyFill="1" applyBorder="1" applyAlignment="1" applyProtection="1">
      <alignment vertical="center"/>
      <protection locked="0"/>
    </xf>
    <xf numFmtId="0" fontId="27" fillId="0" borderId="70" xfId="7" applyFont="1" applyFill="1" applyBorder="1" applyAlignment="1" applyProtection="1">
      <alignment horizontal="left"/>
      <protection locked="0"/>
    </xf>
    <xf numFmtId="0" fontId="27" fillId="0" borderId="71" xfId="7" applyFont="1" applyFill="1" applyBorder="1" applyAlignment="1" applyProtection="1">
      <protection locked="0"/>
    </xf>
    <xf numFmtId="0" fontId="27" fillId="0" borderId="77" xfId="7" applyFont="1" applyFill="1" applyBorder="1" applyAlignment="1" applyProtection="1">
      <alignment horizontal="center" vertical="center"/>
      <protection locked="0"/>
    </xf>
    <xf numFmtId="0" fontId="27" fillId="0" borderId="77" xfId="7" applyFont="1" applyFill="1" applyBorder="1" applyAlignment="1" applyProtection="1">
      <alignment horizontal="center"/>
      <protection locked="0"/>
    </xf>
    <xf numFmtId="0" fontId="21" fillId="0" borderId="70" xfId="7" applyFont="1" applyFill="1" applyBorder="1" applyAlignment="1" applyProtection="1">
      <alignment horizontal="left" vertical="center" wrapText="1"/>
      <protection locked="0"/>
    </xf>
    <xf numFmtId="0" fontId="21" fillId="0" borderId="71" xfId="7" applyFont="1" applyFill="1" applyBorder="1" applyAlignment="1" applyProtection="1">
      <alignment horizontal="left" vertical="center" wrapText="1"/>
      <protection locked="0"/>
    </xf>
    <xf numFmtId="0" fontId="31" fillId="0" borderId="70" xfId="7" applyFont="1" applyFill="1" applyBorder="1" applyAlignment="1" applyProtection="1">
      <alignment horizontal="center"/>
      <protection locked="0"/>
    </xf>
    <xf numFmtId="0" fontId="31" fillId="0" borderId="71" xfId="7" applyFont="1" applyFill="1" applyBorder="1" applyAlignment="1" applyProtection="1">
      <alignment horizontal="right"/>
      <protection locked="0"/>
    </xf>
    <xf numFmtId="0" fontId="4" fillId="0" borderId="68" xfId="7" applyFont="1" applyFill="1" applyBorder="1" applyProtection="1">
      <protection locked="0"/>
    </xf>
    <xf numFmtId="0" fontId="4" fillId="0" borderId="69" xfId="7" applyFont="1" applyFill="1" applyBorder="1" applyProtection="1">
      <protection locked="0"/>
    </xf>
    <xf numFmtId="1" fontId="4" fillId="0" borderId="0" xfId="7" applyNumberFormat="1" applyFont="1" applyFill="1" applyProtection="1">
      <protection locked="0"/>
    </xf>
    <xf numFmtId="0" fontId="37" fillId="0" borderId="17" xfId="7" applyFont="1" applyFill="1" applyBorder="1" applyAlignment="1" applyProtection="1">
      <alignment horizontal="left" vertical="center"/>
      <protection locked="0"/>
    </xf>
    <xf numFmtId="0" fontId="37" fillId="0" borderId="17" xfId="7" applyFont="1" applyFill="1" applyBorder="1" applyAlignment="1" applyProtection="1">
      <alignment horizontal="center" vertical="center"/>
      <protection locked="0"/>
    </xf>
    <xf numFmtId="0" fontId="35" fillId="0" borderId="0" xfId="0" applyFont="1" applyFill="1" applyBorder="1" applyAlignment="1"/>
    <xf numFmtId="0" fontId="36" fillId="0" borderId="17" xfId="0" applyFont="1" applyBorder="1" applyAlignment="1">
      <alignment horizontal="center" vertical="center"/>
    </xf>
    <xf numFmtId="1" fontId="36" fillId="0" borderId="17" xfId="0" applyNumberFormat="1" applyFont="1" applyBorder="1" applyAlignment="1">
      <alignment horizontal="center" vertical="center"/>
    </xf>
    <xf numFmtId="171" fontId="35" fillId="0" borderId="0" xfId="10" applyNumberFormat="1" applyFont="1" applyFill="1" applyBorder="1" applyAlignment="1"/>
    <xf numFmtId="0" fontId="39" fillId="0" borderId="17" xfId="11" applyFont="1" applyBorder="1" applyAlignment="1">
      <alignment vertical="center"/>
    </xf>
    <xf numFmtId="0" fontId="39" fillId="0" borderId="17" xfId="11" applyFont="1" applyBorder="1" applyAlignment="1">
      <alignment horizontal="left" vertical="center" wrapText="1"/>
    </xf>
    <xf numFmtId="3" fontId="37" fillId="0" borderId="17" xfId="11" applyNumberFormat="1" applyFont="1" applyBorder="1" applyAlignment="1" applyProtection="1">
      <alignment horizontal="center" vertical="center" wrapText="1"/>
      <protection locked="0"/>
    </xf>
    <xf numFmtId="3" fontId="16" fillId="0" borderId="17" xfId="11" applyNumberFormat="1" applyFont="1" applyBorder="1" applyAlignment="1" applyProtection="1">
      <alignment horizontal="center" vertical="center" wrapText="1"/>
      <protection locked="0"/>
    </xf>
    <xf numFmtId="0" fontId="37" fillId="0" borderId="17" xfId="11" applyFont="1" applyBorder="1" applyAlignment="1" applyProtection="1">
      <alignment vertical="center"/>
      <protection locked="0"/>
    </xf>
    <xf numFmtId="0" fontId="37" fillId="0" borderId="17" xfId="11" applyFont="1" applyBorder="1" applyAlignment="1">
      <alignment horizontal="center" vertical="center" wrapText="1"/>
    </xf>
    <xf numFmtId="9" fontId="37" fillId="0" borderId="17" xfId="11" applyNumberFormat="1" applyFont="1" applyBorder="1" applyAlignment="1">
      <alignment horizontal="center" vertical="center" wrapText="1"/>
    </xf>
    <xf numFmtId="0" fontId="38" fillId="0" borderId="0" xfId="0" applyFont="1" applyAlignment="1">
      <alignment vertical="center"/>
    </xf>
    <xf numFmtId="172" fontId="37" fillId="0" borderId="17" xfId="12" applyNumberFormat="1" applyFont="1" applyFill="1" applyBorder="1" applyAlignment="1" applyProtection="1">
      <alignment vertical="center"/>
      <protection locked="0"/>
    </xf>
    <xf numFmtId="0" fontId="45" fillId="0" borderId="57" xfId="7" applyFont="1" applyBorder="1" applyAlignment="1" applyProtection="1">
      <alignment horizontal="center" vertical="center"/>
      <protection locked="0"/>
    </xf>
    <xf numFmtId="0" fontId="46" fillId="0" borderId="0" xfId="0" applyFont="1"/>
    <xf numFmtId="0" fontId="47" fillId="0" borderId="0" xfId="0" applyFont="1" applyAlignment="1">
      <alignment horizontal="center" vertical="center"/>
    </xf>
    <xf numFmtId="0" fontId="46" fillId="0" borderId="0" xfId="0" applyFont="1" applyAlignment="1">
      <alignment horizontal="center" vertical="center"/>
    </xf>
    <xf numFmtId="0" fontId="46" fillId="0" borderId="0" xfId="0" applyFont="1" applyAlignment="1">
      <alignment horizontal="left" vertical="center" wrapText="1"/>
    </xf>
    <xf numFmtId="0" fontId="46" fillId="0" borderId="0" xfId="0" applyFont="1" applyAlignment="1">
      <alignment horizontal="left" vertical="center" indent="5"/>
    </xf>
    <xf numFmtId="0" fontId="1" fillId="9" borderId="1" xfId="0" applyFont="1" applyFill="1" applyBorder="1" applyAlignment="1">
      <alignment horizontal="left"/>
    </xf>
    <xf numFmtId="0" fontId="1" fillId="9" borderId="2" xfId="0" applyFont="1" applyFill="1" applyBorder="1" applyAlignment="1">
      <alignment horizontal="left"/>
    </xf>
    <xf numFmtId="3" fontId="5" fillId="6" borderId="8" xfId="7" applyNumberFormat="1" applyFont="1" applyFill="1" applyBorder="1" applyAlignment="1" applyProtection="1">
      <alignment horizontal="center" vertical="center"/>
      <protection locked="0"/>
    </xf>
    <xf numFmtId="0" fontId="5" fillId="7" borderId="8" xfId="7" applyFont="1" applyFill="1" applyBorder="1" applyAlignment="1" applyProtection="1">
      <alignment horizontal="center" vertical="center"/>
      <protection locked="0"/>
    </xf>
    <xf numFmtId="0" fontId="4" fillId="6" borderId="23" xfId="7" applyFont="1" applyFill="1" applyBorder="1" applyAlignment="1" applyProtection="1">
      <alignment horizontal="center"/>
      <protection locked="0"/>
    </xf>
    <xf numFmtId="0" fontId="4" fillId="6" borderId="24" xfId="7" applyFont="1" applyFill="1" applyBorder="1" applyAlignment="1" applyProtection="1">
      <alignment horizontal="center"/>
      <protection locked="0"/>
    </xf>
    <xf numFmtId="0" fontId="4" fillId="6" borderId="25" xfId="7" applyFont="1" applyFill="1" applyBorder="1" applyAlignment="1" applyProtection="1">
      <alignment horizontal="center"/>
      <protection locked="0"/>
    </xf>
    <xf numFmtId="0" fontId="14" fillId="7" borderId="9" xfId="7" applyFont="1" applyFill="1" applyBorder="1" applyAlignment="1" applyProtection="1">
      <alignment horizontal="center" vertical="center"/>
      <protection locked="0"/>
    </xf>
    <xf numFmtId="0" fontId="5" fillId="6" borderId="26" xfId="7" applyFont="1" applyFill="1" applyBorder="1" applyAlignment="1" applyProtection="1">
      <alignment horizontal="center" vertical="center"/>
      <protection locked="0"/>
    </xf>
    <xf numFmtId="0" fontId="5" fillId="6" borderId="27" xfId="7" applyFont="1" applyFill="1" applyBorder="1" applyAlignment="1" applyProtection="1">
      <alignment horizontal="center" vertical="center"/>
      <protection locked="0"/>
    </xf>
    <xf numFmtId="0" fontId="5" fillId="6" borderId="28" xfId="7" applyFont="1" applyFill="1" applyBorder="1" applyAlignment="1" applyProtection="1">
      <alignment horizontal="center" vertical="center"/>
      <protection locked="0"/>
    </xf>
    <xf numFmtId="0" fontId="14" fillId="6" borderId="9" xfId="7" applyFont="1" applyFill="1" applyBorder="1" applyAlignment="1" applyProtection="1">
      <alignment horizontal="center" vertical="center" wrapText="1"/>
      <protection locked="0"/>
    </xf>
    <xf numFmtId="0" fontId="14" fillId="6" borderId="9" xfId="7" applyFont="1" applyFill="1" applyBorder="1" applyAlignment="1" applyProtection="1">
      <alignment horizontal="center" vertical="center"/>
      <protection locked="0"/>
    </xf>
    <xf numFmtId="0" fontId="5" fillId="7" borderId="15" xfId="7" applyFont="1" applyFill="1" applyBorder="1" applyAlignment="1" applyProtection="1">
      <alignment horizontal="left" vertical="center"/>
      <protection locked="0"/>
    </xf>
    <xf numFmtId="0" fontId="5" fillId="7" borderId="29" xfId="7" applyFont="1" applyFill="1" applyBorder="1" applyAlignment="1" applyProtection="1">
      <alignment horizontal="left" vertical="center"/>
      <protection locked="0"/>
    </xf>
    <xf numFmtId="0" fontId="5" fillId="7" borderId="30" xfId="7" applyFont="1" applyFill="1" applyBorder="1" applyAlignment="1" applyProtection="1">
      <alignment horizontal="left" vertical="center"/>
      <protection locked="0"/>
    </xf>
    <xf numFmtId="0" fontId="5" fillId="7" borderId="16" xfId="7" applyFont="1" applyFill="1" applyBorder="1" applyAlignment="1" applyProtection="1">
      <alignment horizontal="left" vertical="center"/>
      <protection locked="0"/>
    </xf>
    <xf numFmtId="0" fontId="7" fillId="6" borderId="31" xfId="7" applyFont="1" applyFill="1" applyBorder="1" applyAlignment="1" applyProtection="1">
      <alignment horizontal="center" vertical="center" wrapText="1"/>
    </xf>
    <xf numFmtId="0" fontId="7" fillId="6" borderId="27" xfId="7" applyFont="1" applyFill="1" applyBorder="1" applyAlignment="1" applyProtection="1">
      <alignment horizontal="center" vertical="center" wrapText="1"/>
    </xf>
    <xf numFmtId="0" fontId="7" fillId="6" borderId="28" xfId="7" applyFont="1" applyFill="1" applyBorder="1" applyAlignment="1" applyProtection="1">
      <alignment horizontal="center" vertical="center" wrapText="1"/>
    </xf>
    <xf numFmtId="169" fontId="7" fillId="6" borderId="30" xfId="7" applyNumberFormat="1" applyFont="1" applyFill="1" applyBorder="1" applyAlignment="1" applyProtection="1">
      <alignment horizontal="center" vertical="center"/>
      <protection locked="0"/>
    </xf>
    <xf numFmtId="0" fontId="5" fillId="0" borderId="32" xfId="7" applyFont="1" applyFill="1" applyBorder="1" applyAlignment="1" applyProtection="1">
      <alignment vertical="top" wrapText="1"/>
      <protection locked="0"/>
    </xf>
    <xf numFmtId="0" fontId="5" fillId="0" borderId="33" xfId="7" applyFont="1" applyFill="1" applyBorder="1" applyAlignment="1" applyProtection="1">
      <alignment vertical="top" wrapText="1"/>
      <protection locked="0"/>
    </xf>
    <xf numFmtId="0" fontId="5" fillId="0" borderId="34" xfId="7" applyFont="1" applyFill="1" applyBorder="1" applyAlignment="1" applyProtection="1">
      <alignment vertical="top" wrapText="1"/>
      <protection locked="0"/>
    </xf>
    <xf numFmtId="0" fontId="7" fillId="6" borderId="35" xfId="7" applyFont="1" applyFill="1" applyBorder="1" applyAlignment="1" applyProtection="1">
      <alignment horizontal="justify" vertical="center" wrapText="1"/>
      <protection locked="0"/>
    </xf>
    <xf numFmtId="0" fontId="7" fillId="6" borderId="36" xfId="7" applyFont="1" applyFill="1" applyBorder="1" applyAlignment="1" applyProtection="1">
      <alignment horizontal="justify" vertical="center" wrapText="1"/>
      <protection locked="0"/>
    </xf>
    <xf numFmtId="0" fontId="7" fillId="6" borderId="37" xfId="7" applyFont="1" applyFill="1" applyBorder="1" applyAlignment="1" applyProtection="1">
      <alignment horizontal="justify" vertical="center" wrapText="1"/>
      <protection locked="0"/>
    </xf>
    <xf numFmtId="0" fontId="6" fillId="0" borderId="32" xfId="7" applyFont="1" applyFill="1" applyBorder="1" applyAlignment="1" applyProtection="1">
      <alignment horizontal="left" vertical="top" wrapText="1"/>
      <protection locked="0"/>
    </xf>
    <xf numFmtId="0" fontId="6" fillId="0" borderId="33" xfId="7" applyFont="1" applyFill="1" applyBorder="1" applyAlignment="1" applyProtection="1">
      <alignment horizontal="left" vertical="top" wrapText="1"/>
      <protection locked="0"/>
    </xf>
    <xf numFmtId="0" fontId="6" fillId="0" borderId="34" xfId="7" applyFont="1" applyFill="1" applyBorder="1" applyAlignment="1" applyProtection="1">
      <alignment horizontal="left" vertical="top" wrapText="1"/>
      <protection locked="0"/>
    </xf>
    <xf numFmtId="0" fontId="5" fillId="6" borderId="8" xfId="7" applyFont="1" applyFill="1" applyBorder="1" applyAlignment="1" applyProtection="1">
      <alignment horizontal="center" vertical="center"/>
      <protection locked="0"/>
    </xf>
    <xf numFmtId="3" fontId="5" fillId="6" borderId="8" xfId="7" applyNumberFormat="1" applyFont="1" applyFill="1" applyBorder="1" applyAlignment="1" applyProtection="1">
      <alignment horizontal="center" vertical="center" wrapText="1"/>
      <protection locked="0"/>
    </xf>
    <xf numFmtId="0" fontId="7" fillId="6" borderId="8" xfId="7" applyFont="1" applyFill="1" applyBorder="1" applyAlignment="1" applyProtection="1">
      <alignment horizontal="center" vertical="center" wrapText="1"/>
      <protection locked="0"/>
    </xf>
    <xf numFmtId="0" fontId="7" fillId="6" borderId="16" xfId="7" applyFont="1" applyFill="1" applyBorder="1" applyAlignment="1" applyProtection="1">
      <alignment horizontal="center" vertical="center" wrapText="1"/>
      <protection locked="0"/>
    </xf>
    <xf numFmtId="0" fontId="5" fillId="7" borderId="32" xfId="7" applyFont="1" applyFill="1" applyBorder="1" applyAlignment="1" applyProtection="1">
      <alignment horizontal="left" vertical="center"/>
      <protection locked="0"/>
    </xf>
    <xf numFmtId="0" fontId="5" fillId="7" borderId="33" xfId="7" applyFont="1" applyFill="1" applyBorder="1" applyAlignment="1" applyProtection="1">
      <alignment horizontal="left" vertical="center"/>
      <protection locked="0"/>
    </xf>
    <xf numFmtId="0" fontId="5" fillId="7" borderId="34" xfId="7" applyFont="1" applyFill="1" applyBorder="1" applyAlignment="1" applyProtection="1">
      <alignment horizontal="left" vertical="center"/>
      <protection locked="0"/>
    </xf>
    <xf numFmtId="0" fontId="5" fillId="6" borderId="32" xfId="7" applyFont="1" applyFill="1" applyBorder="1" applyAlignment="1" applyProtection="1">
      <alignment horizontal="justify" vertical="top" wrapText="1"/>
      <protection locked="0"/>
    </xf>
    <xf numFmtId="0" fontId="5" fillId="6" borderId="33" xfId="7" applyFont="1" applyFill="1" applyBorder="1" applyAlignment="1" applyProtection="1">
      <alignment horizontal="justify" vertical="top" wrapText="1"/>
      <protection locked="0"/>
    </xf>
    <xf numFmtId="0" fontId="5" fillId="6" borderId="34" xfId="7" applyFont="1" applyFill="1" applyBorder="1" applyAlignment="1" applyProtection="1">
      <alignment horizontal="justify" vertical="top" wrapText="1"/>
      <protection locked="0"/>
    </xf>
    <xf numFmtId="0" fontId="6" fillId="6" borderId="48" xfId="7" applyFont="1" applyFill="1" applyBorder="1" applyAlignment="1" applyProtection="1">
      <alignment horizontal="center" vertical="center"/>
      <protection locked="0"/>
    </xf>
    <xf numFmtId="0" fontId="6" fillId="6" borderId="49" xfId="7" applyFont="1" applyFill="1" applyBorder="1" applyAlignment="1" applyProtection="1">
      <alignment horizontal="center" vertical="center"/>
      <protection locked="0"/>
    </xf>
    <xf numFmtId="0" fontId="6" fillId="6" borderId="50" xfId="7" applyFont="1" applyFill="1" applyBorder="1" applyAlignment="1" applyProtection="1">
      <alignment horizontal="center" vertical="center"/>
      <protection locked="0"/>
    </xf>
    <xf numFmtId="0" fontId="14" fillId="6" borderId="9" xfId="7" applyFont="1" applyFill="1" applyBorder="1" applyAlignment="1" applyProtection="1">
      <alignment horizontal="center" wrapText="1"/>
      <protection locked="0"/>
    </xf>
    <xf numFmtId="168" fontId="3" fillId="6" borderId="8" xfId="7" applyNumberFormat="1" applyFont="1" applyFill="1" applyBorder="1" applyAlignment="1" applyProtection="1">
      <alignment horizontal="center"/>
      <protection locked="0"/>
    </xf>
    <xf numFmtId="168" fontId="4" fillId="6" borderId="8" xfId="7" applyNumberFormat="1" applyFont="1" applyFill="1" applyBorder="1" applyAlignment="1" applyProtection="1">
      <alignment horizontal="center"/>
    </xf>
    <xf numFmtId="168" fontId="4" fillId="6" borderId="30" xfId="7" applyNumberFormat="1" applyFont="1" applyFill="1" applyBorder="1" applyAlignment="1" applyProtection="1">
      <alignment horizontal="center"/>
    </xf>
    <xf numFmtId="168" fontId="4" fillId="6" borderId="16" xfId="7" applyNumberFormat="1" applyFont="1" applyFill="1" applyBorder="1" applyAlignment="1" applyProtection="1">
      <alignment horizontal="center"/>
    </xf>
    <xf numFmtId="0" fontId="5" fillId="6" borderId="41" xfId="7" applyFont="1" applyFill="1" applyBorder="1" applyAlignment="1" applyProtection="1">
      <alignment horizontal="center" vertical="center"/>
      <protection locked="0"/>
    </xf>
    <xf numFmtId="0" fontId="5" fillId="6" borderId="42" xfId="7" applyFont="1" applyFill="1" applyBorder="1" applyAlignment="1" applyProtection="1">
      <alignment horizontal="center" vertical="center"/>
      <protection locked="0"/>
    </xf>
    <xf numFmtId="0" fontId="5" fillId="6" borderId="43" xfId="7" applyFont="1" applyFill="1" applyBorder="1" applyAlignment="1" applyProtection="1">
      <alignment horizontal="center" vertical="center"/>
      <protection locked="0"/>
    </xf>
    <xf numFmtId="0" fontId="5" fillId="0" borderId="51" xfId="7" applyFont="1" applyFill="1" applyBorder="1" applyAlignment="1" applyProtection="1">
      <alignment horizontal="left" vertical="top" wrapText="1"/>
      <protection locked="0"/>
    </xf>
    <xf numFmtId="0" fontId="5" fillId="0" borderId="52" xfId="7" applyFont="1" applyFill="1" applyBorder="1" applyAlignment="1" applyProtection="1">
      <alignment horizontal="left" vertical="top" wrapText="1"/>
      <protection locked="0"/>
    </xf>
    <xf numFmtId="0" fontId="5" fillId="0" borderId="53" xfId="7" applyFont="1" applyFill="1" applyBorder="1" applyAlignment="1" applyProtection="1">
      <alignment horizontal="left" vertical="top" wrapText="1"/>
      <protection locked="0"/>
    </xf>
    <xf numFmtId="0" fontId="6" fillId="6" borderId="35" xfId="7" applyFont="1" applyFill="1" applyBorder="1" applyAlignment="1" applyProtection="1">
      <alignment horizontal="center" vertical="center" wrapText="1"/>
      <protection locked="0"/>
    </xf>
    <xf numFmtId="0" fontId="6" fillId="6" borderId="36" xfId="7" applyFont="1" applyFill="1" applyBorder="1" applyAlignment="1" applyProtection="1">
      <alignment horizontal="center" vertical="center" wrapText="1"/>
      <protection locked="0"/>
    </xf>
    <xf numFmtId="0" fontId="6" fillId="6" borderId="37" xfId="7" applyFont="1" applyFill="1" applyBorder="1" applyAlignment="1" applyProtection="1">
      <alignment horizontal="center" vertical="center" wrapText="1"/>
      <protection locked="0"/>
    </xf>
    <xf numFmtId="0" fontId="6" fillId="0" borderId="48" xfId="7" applyFont="1" applyFill="1" applyBorder="1" applyAlignment="1" applyProtection="1">
      <alignment horizontal="center" vertical="top" wrapText="1"/>
      <protection locked="0"/>
    </xf>
    <xf numFmtId="0" fontId="6" fillId="0" borderId="49" xfId="7" applyFont="1" applyFill="1" applyBorder="1" applyAlignment="1" applyProtection="1">
      <alignment horizontal="center" vertical="top" wrapText="1"/>
      <protection locked="0"/>
    </xf>
    <xf numFmtId="0" fontId="6" fillId="0" borderId="50" xfId="7" applyFont="1" applyFill="1" applyBorder="1" applyAlignment="1" applyProtection="1">
      <alignment horizontal="center" vertical="top" wrapText="1"/>
      <protection locked="0"/>
    </xf>
    <xf numFmtId="0" fontId="13" fillId="6" borderId="38" xfId="7" applyFont="1" applyFill="1" applyBorder="1" applyAlignment="1" applyProtection="1">
      <alignment horizontal="center" vertical="top"/>
      <protection locked="0"/>
    </xf>
    <xf numFmtId="0" fontId="13" fillId="6" borderId="39" xfId="7" applyFont="1" applyFill="1" applyBorder="1" applyAlignment="1" applyProtection="1">
      <alignment horizontal="center" vertical="top"/>
      <protection locked="0"/>
    </xf>
    <xf numFmtId="0" fontId="13" fillId="6" borderId="40" xfId="7" applyFont="1" applyFill="1" applyBorder="1" applyAlignment="1" applyProtection="1">
      <alignment horizontal="center" vertical="top"/>
      <protection locked="0"/>
    </xf>
    <xf numFmtId="1" fontId="7" fillId="6" borderId="30" xfId="7" applyNumberFormat="1" applyFont="1" applyFill="1" applyBorder="1" applyAlignment="1" applyProtection="1">
      <alignment horizontal="center" vertical="center"/>
    </xf>
    <xf numFmtId="0" fontId="7" fillId="6" borderId="29" xfId="7" applyFont="1" applyFill="1" applyBorder="1" applyAlignment="1" applyProtection="1">
      <alignment horizontal="center" vertical="center"/>
      <protection locked="0"/>
    </xf>
    <xf numFmtId="0" fontId="7" fillId="6" borderId="34" xfId="7" applyFont="1" applyFill="1" applyBorder="1" applyAlignment="1" applyProtection="1">
      <alignment horizontal="center" vertical="center"/>
      <protection locked="0"/>
    </xf>
    <xf numFmtId="0" fontId="7" fillId="6" borderId="41" xfId="7" applyFont="1" applyFill="1" applyBorder="1" applyAlignment="1" applyProtection="1">
      <alignment horizontal="center"/>
      <protection locked="0"/>
    </xf>
    <xf numFmtId="0" fontId="7" fillId="6" borderId="42" xfId="7" applyFont="1" applyFill="1" applyBorder="1" applyAlignment="1" applyProtection="1">
      <alignment horizontal="center"/>
      <protection locked="0"/>
    </xf>
    <xf numFmtId="0" fontId="7" fillId="6" borderId="43" xfId="7" applyFont="1" applyFill="1" applyBorder="1" applyAlignment="1" applyProtection="1">
      <alignment horizontal="center"/>
      <protection locked="0"/>
    </xf>
    <xf numFmtId="0" fontId="4" fillId="6" borderId="35" xfId="7" applyFont="1" applyFill="1" applyBorder="1" applyAlignment="1" applyProtection="1">
      <alignment horizontal="justify" vertical="center" wrapText="1"/>
      <protection locked="0"/>
    </xf>
    <xf numFmtId="0" fontId="4" fillId="6" borderId="36" xfId="7" applyFont="1" applyFill="1" applyBorder="1" applyAlignment="1" applyProtection="1">
      <alignment horizontal="justify" vertical="center" wrapText="1"/>
      <protection locked="0"/>
    </xf>
    <xf numFmtId="0" fontId="4" fillId="6" borderId="37" xfId="7" applyFont="1" applyFill="1" applyBorder="1" applyAlignment="1" applyProtection="1">
      <alignment horizontal="justify" vertical="center" wrapText="1"/>
      <protection locked="0"/>
    </xf>
    <xf numFmtId="0" fontId="7" fillId="6" borderId="30" xfId="7" applyFont="1" applyFill="1" applyBorder="1" applyAlignment="1" applyProtection="1">
      <alignment horizontal="center" vertical="center" wrapText="1"/>
      <protection locked="0"/>
    </xf>
    <xf numFmtId="0" fontId="7" fillId="6" borderId="8" xfId="7" applyFont="1" applyFill="1" applyBorder="1" applyAlignment="1" applyProtection="1">
      <alignment horizontal="center" vertical="center"/>
      <protection locked="0"/>
    </xf>
    <xf numFmtId="0" fontId="4" fillId="6" borderId="44" xfId="7" applyFont="1" applyFill="1" applyBorder="1" applyAlignment="1" applyProtection="1">
      <alignment horizontal="center"/>
      <protection locked="0"/>
    </xf>
    <xf numFmtId="0" fontId="4" fillId="6" borderId="45" xfId="7" applyFont="1" applyFill="1" applyBorder="1" applyAlignment="1" applyProtection="1">
      <alignment horizontal="left" vertical="center" wrapText="1"/>
      <protection locked="0"/>
    </xf>
    <xf numFmtId="0" fontId="4" fillId="6" borderId="46" xfId="7" applyFont="1" applyFill="1" applyBorder="1" applyAlignment="1" applyProtection="1">
      <alignment horizontal="left" vertical="center" wrapText="1"/>
      <protection locked="0"/>
    </xf>
    <xf numFmtId="0" fontId="4" fillId="6" borderId="47" xfId="7" applyFont="1" applyFill="1" applyBorder="1" applyAlignment="1" applyProtection="1">
      <alignment horizontal="left" vertical="center" wrapText="1"/>
      <protection locked="0"/>
    </xf>
    <xf numFmtId="0" fontId="6" fillId="10" borderId="32" xfId="7" applyFont="1" applyFill="1" applyBorder="1" applyAlignment="1" applyProtection="1">
      <alignment horizontal="left" vertical="top" wrapText="1"/>
      <protection locked="0"/>
    </xf>
    <xf numFmtId="0" fontId="6" fillId="10" borderId="33" xfId="7" applyFont="1" applyFill="1" applyBorder="1" applyAlignment="1" applyProtection="1">
      <alignment horizontal="left" vertical="top" wrapText="1"/>
      <protection locked="0"/>
    </xf>
    <xf numFmtId="0" fontId="6" fillId="10" borderId="34" xfId="7" applyFont="1" applyFill="1" applyBorder="1" applyAlignment="1" applyProtection="1">
      <alignment horizontal="left" vertical="top" wrapText="1"/>
      <protection locked="0"/>
    </xf>
    <xf numFmtId="0" fontId="0" fillId="0" borderId="18" xfId="0" applyFont="1" applyBorder="1" applyAlignment="1">
      <alignment horizontal="center" vertical="center"/>
    </xf>
    <xf numFmtId="0" fontId="0" fillId="0" borderId="9" xfId="0" applyFont="1" applyBorder="1" applyAlignment="1">
      <alignment horizontal="center" vertical="center"/>
    </xf>
    <xf numFmtId="0" fontId="4" fillId="0" borderId="63" xfId="7" applyFont="1" applyFill="1" applyBorder="1" applyAlignment="1" applyProtection="1">
      <alignment horizontal="center"/>
      <protection locked="0"/>
    </xf>
    <xf numFmtId="0" fontId="4" fillId="0" borderId="64" xfId="7" applyFont="1" applyFill="1" applyBorder="1" applyAlignment="1" applyProtection="1">
      <alignment horizontal="center"/>
      <protection locked="0"/>
    </xf>
    <xf numFmtId="0" fontId="4" fillId="0" borderId="66" xfId="7" applyFont="1" applyFill="1" applyBorder="1" applyAlignment="1" applyProtection="1">
      <alignment horizontal="center"/>
      <protection locked="0"/>
    </xf>
    <xf numFmtId="0" fontId="4" fillId="0" borderId="54" xfId="7" applyFont="1" applyFill="1" applyBorder="1" applyAlignment="1" applyProtection="1">
      <alignment horizontal="center"/>
      <protection locked="0"/>
    </xf>
    <xf numFmtId="0" fontId="5" fillId="0" borderId="64" xfId="7" applyFont="1" applyFill="1" applyBorder="1" applyAlignment="1" applyProtection="1">
      <alignment horizontal="center" vertical="center" wrapText="1"/>
      <protection locked="0"/>
    </xf>
    <xf numFmtId="0" fontId="5" fillId="0" borderId="54" xfId="7" applyFont="1" applyFill="1" applyBorder="1" applyAlignment="1" applyProtection="1">
      <alignment horizontal="center" vertical="center" wrapText="1"/>
      <protection locked="0"/>
    </xf>
    <xf numFmtId="0" fontId="4" fillId="0" borderId="65" xfId="7" applyFont="1" applyFill="1" applyBorder="1" applyAlignment="1" applyProtection="1">
      <alignment horizontal="center"/>
      <protection locked="0"/>
    </xf>
    <xf numFmtId="0" fontId="4" fillId="0" borderId="67" xfId="7" applyFont="1" applyFill="1" applyBorder="1" applyAlignment="1" applyProtection="1">
      <alignment horizontal="center"/>
      <protection locked="0"/>
    </xf>
    <xf numFmtId="0" fontId="30" fillId="0" borderId="70" xfId="7" applyFont="1" applyFill="1" applyBorder="1" applyAlignment="1" applyProtection="1">
      <alignment horizontal="center" vertical="center"/>
      <protection locked="0"/>
    </xf>
    <xf numFmtId="0" fontId="30" fillId="0" borderId="19" xfId="7" applyFont="1" applyFill="1" applyBorder="1" applyAlignment="1" applyProtection="1">
      <alignment horizontal="center" vertical="center"/>
      <protection locked="0"/>
    </xf>
    <xf numFmtId="0" fontId="30" fillId="0" borderId="71" xfId="7" applyFont="1" applyFill="1" applyBorder="1" applyAlignment="1" applyProtection="1">
      <alignment horizontal="center" vertical="center"/>
      <protection locked="0"/>
    </xf>
    <xf numFmtId="0" fontId="27" fillId="0" borderId="70" xfId="7" applyFont="1" applyFill="1" applyBorder="1" applyAlignment="1" applyProtection="1">
      <alignment horizontal="left" vertical="center"/>
      <protection locked="0"/>
    </xf>
    <xf numFmtId="0" fontId="27" fillId="0" borderId="19" xfId="7" applyFont="1" applyFill="1" applyBorder="1" applyAlignment="1" applyProtection="1">
      <alignment horizontal="left" vertical="center"/>
      <protection locked="0"/>
    </xf>
    <xf numFmtId="0" fontId="27" fillId="0" borderId="21" xfId="7" applyFont="1" applyFill="1" applyBorder="1" applyAlignment="1" applyProtection="1">
      <alignment horizontal="left" vertical="center"/>
      <protection locked="0"/>
    </xf>
    <xf numFmtId="0" fontId="27" fillId="0" borderId="20" xfId="7" applyFont="1" applyFill="1" applyBorder="1" applyAlignment="1" applyProtection="1">
      <alignment horizontal="center" vertical="center"/>
      <protection locked="0"/>
    </xf>
    <xf numFmtId="0" fontId="27" fillId="0" borderId="19" xfId="7" applyFont="1" applyFill="1" applyBorder="1" applyAlignment="1" applyProtection="1">
      <alignment horizontal="center" vertical="center"/>
      <protection locked="0"/>
    </xf>
    <xf numFmtId="0" fontId="27" fillId="0" borderId="71" xfId="7" applyFont="1" applyFill="1" applyBorder="1" applyAlignment="1" applyProtection="1">
      <alignment horizontal="center" vertical="center"/>
      <protection locked="0"/>
    </xf>
    <xf numFmtId="0" fontId="27" fillId="0" borderId="21" xfId="7" applyFont="1" applyFill="1" applyBorder="1" applyAlignment="1" applyProtection="1">
      <alignment horizontal="center" vertical="center"/>
      <protection locked="0"/>
    </xf>
    <xf numFmtId="0" fontId="27" fillId="0" borderId="20" xfId="2" applyNumberFormat="1" applyFont="1" applyFill="1" applyBorder="1" applyAlignment="1" applyProtection="1">
      <alignment horizontal="center" vertical="center"/>
      <protection locked="0"/>
    </xf>
    <xf numFmtId="0" fontId="27" fillId="0" borderId="19" xfId="2" applyNumberFormat="1" applyFont="1" applyFill="1" applyBorder="1" applyAlignment="1" applyProtection="1">
      <alignment horizontal="center" vertical="center"/>
      <protection locked="0"/>
    </xf>
    <xf numFmtId="0" fontId="27" fillId="0" borderId="71" xfId="2" applyNumberFormat="1" applyFont="1" applyFill="1" applyBorder="1" applyAlignment="1" applyProtection="1">
      <alignment horizontal="center" vertical="center"/>
      <protection locked="0"/>
    </xf>
    <xf numFmtId="0" fontId="32" fillId="0" borderId="20" xfId="1" applyNumberFormat="1" applyFill="1" applyBorder="1" applyAlignment="1" applyProtection="1">
      <alignment horizontal="center" vertical="center"/>
      <protection locked="0"/>
    </xf>
    <xf numFmtId="0" fontId="32" fillId="0" borderId="19" xfId="1" applyNumberFormat="1" applyFill="1" applyBorder="1" applyAlignment="1" applyProtection="1">
      <alignment horizontal="center" vertical="center"/>
      <protection locked="0"/>
    </xf>
    <xf numFmtId="0" fontId="32" fillId="0" borderId="21" xfId="1" applyNumberFormat="1" applyFill="1" applyBorder="1" applyAlignment="1" applyProtection="1">
      <alignment horizontal="center" vertical="center"/>
      <protection locked="0"/>
    </xf>
    <xf numFmtId="1" fontId="27" fillId="0" borderId="20" xfId="7" applyNumberFormat="1" applyFont="1" applyFill="1" applyBorder="1" applyAlignment="1" applyProtection="1">
      <alignment horizontal="center" vertical="center"/>
      <protection locked="0"/>
    </xf>
    <xf numFmtId="1" fontId="27" fillId="0" borderId="19" xfId="7" applyNumberFormat="1" applyFont="1" applyFill="1" applyBorder="1" applyAlignment="1" applyProtection="1">
      <alignment horizontal="center" vertical="center"/>
      <protection locked="0"/>
    </xf>
    <xf numFmtId="1" fontId="27" fillId="0" borderId="21" xfId="7" applyNumberFormat="1" applyFont="1" applyFill="1" applyBorder="1" applyAlignment="1" applyProtection="1">
      <alignment horizontal="center" vertical="center"/>
      <protection locked="0"/>
    </xf>
    <xf numFmtId="0" fontId="30" fillId="0" borderId="20" xfId="7" applyFont="1" applyFill="1" applyBorder="1" applyAlignment="1" applyProtection="1">
      <alignment horizontal="center" vertical="center"/>
      <protection locked="0"/>
    </xf>
    <xf numFmtId="0" fontId="27" fillId="0" borderId="70" xfId="7" applyFont="1" applyFill="1" applyBorder="1" applyAlignment="1" applyProtection="1">
      <alignment horizontal="left" vertical="center" wrapText="1"/>
      <protection locked="0"/>
    </xf>
    <xf numFmtId="0" fontId="27" fillId="0" borderId="19" xfId="7" applyFont="1" applyFill="1" applyBorder="1" applyAlignment="1" applyProtection="1">
      <alignment horizontal="left" vertical="center" wrapText="1"/>
      <protection locked="0"/>
    </xf>
    <xf numFmtId="0" fontId="27" fillId="0" borderId="11" xfId="7" applyFont="1" applyFill="1" applyBorder="1" applyAlignment="1" applyProtection="1">
      <alignment horizontal="left" vertical="center" wrapText="1"/>
      <protection locked="0"/>
    </xf>
    <xf numFmtId="0" fontId="27" fillId="0" borderId="12" xfId="7" applyFont="1" applyFill="1" applyBorder="1" applyAlignment="1" applyProtection="1">
      <alignment horizontal="left" vertical="center" wrapText="1"/>
      <protection locked="0"/>
    </xf>
    <xf numFmtId="0" fontId="27" fillId="0" borderId="10" xfId="7" applyFont="1" applyFill="1" applyBorder="1" applyAlignment="1" applyProtection="1">
      <alignment horizontal="center" vertical="center" wrapText="1"/>
      <protection locked="0"/>
    </xf>
    <xf numFmtId="0" fontId="27" fillId="0" borderId="11" xfId="7" applyFont="1" applyFill="1" applyBorder="1" applyAlignment="1" applyProtection="1">
      <alignment horizontal="center" vertical="center" wrapText="1"/>
      <protection locked="0"/>
    </xf>
    <xf numFmtId="0" fontId="27" fillId="0" borderId="12" xfId="7" applyFont="1" applyFill="1" applyBorder="1" applyAlignment="1" applyProtection="1">
      <alignment horizontal="center" vertical="center" wrapText="1"/>
      <protection locked="0"/>
    </xf>
    <xf numFmtId="0" fontId="27" fillId="0" borderId="72" xfId="7" applyFont="1" applyFill="1" applyBorder="1" applyAlignment="1" applyProtection="1">
      <alignment horizontal="center" vertical="center" wrapText="1"/>
      <protection locked="0"/>
    </xf>
    <xf numFmtId="0" fontId="27" fillId="0" borderId="73" xfId="7" applyFont="1" applyFill="1" applyBorder="1" applyAlignment="1" applyProtection="1">
      <alignment horizontal="center" vertical="center"/>
      <protection locked="0"/>
    </xf>
    <xf numFmtId="0" fontId="27" fillId="0" borderId="11" xfId="7" applyFont="1" applyFill="1" applyBorder="1" applyAlignment="1" applyProtection="1">
      <alignment horizontal="center" vertical="center"/>
      <protection locked="0"/>
    </xf>
    <xf numFmtId="0" fontId="27" fillId="0" borderId="75" xfId="7" applyFont="1" applyFill="1" applyBorder="1" applyAlignment="1" applyProtection="1">
      <alignment horizontal="center" vertical="center"/>
      <protection locked="0"/>
    </xf>
    <xf numFmtId="0" fontId="27" fillId="0" borderId="39" xfId="7" applyFont="1" applyFill="1" applyBorder="1" applyAlignment="1" applyProtection="1">
      <alignment horizontal="center" vertical="center"/>
      <protection locked="0"/>
    </xf>
    <xf numFmtId="0" fontId="30" fillId="0" borderId="11" xfId="7" applyFont="1" applyFill="1" applyBorder="1" applyAlignment="1" applyProtection="1">
      <alignment horizontal="center" vertical="center"/>
      <protection locked="0"/>
    </xf>
    <xf numFmtId="0" fontId="30" fillId="0" borderId="72" xfId="7" applyFont="1" applyFill="1" applyBorder="1" applyAlignment="1" applyProtection="1">
      <alignment horizontal="center" vertical="center"/>
      <protection locked="0"/>
    </xf>
    <xf numFmtId="49" fontId="30" fillId="0" borderId="20" xfId="7" applyNumberFormat="1" applyFont="1" applyFill="1" applyBorder="1" applyAlignment="1" applyProtection="1">
      <alignment horizontal="center" vertical="center"/>
      <protection locked="0"/>
    </xf>
    <xf numFmtId="49" fontId="30" fillId="0" borderId="19" xfId="7" applyNumberFormat="1" applyFont="1" applyFill="1" applyBorder="1" applyAlignment="1" applyProtection="1">
      <alignment horizontal="center" vertical="center"/>
      <protection locked="0"/>
    </xf>
    <xf numFmtId="49" fontId="30" fillId="0" borderId="21" xfId="7" applyNumberFormat="1" applyFont="1" applyFill="1" applyBorder="1" applyAlignment="1" applyProtection="1">
      <alignment horizontal="center" vertical="center"/>
      <protection locked="0"/>
    </xf>
    <xf numFmtId="0" fontId="27" fillId="0" borderId="20" xfId="7" applyFont="1" applyFill="1" applyBorder="1" applyAlignment="1" applyProtection="1">
      <alignment horizontal="left" vertical="center"/>
      <protection locked="0"/>
    </xf>
    <xf numFmtId="0" fontId="30" fillId="0" borderId="17" xfId="7" applyFont="1" applyFill="1" applyBorder="1" applyAlignment="1" applyProtection="1">
      <alignment horizontal="left" vertical="center"/>
      <protection locked="0"/>
    </xf>
    <xf numFmtId="14" fontId="16" fillId="0" borderId="70" xfId="0" applyNumberFormat="1" applyFont="1" applyBorder="1" applyAlignment="1">
      <alignment horizontal="center" vertical="center"/>
    </xf>
    <xf numFmtId="14" fontId="16" fillId="0" borderId="71" xfId="0" applyNumberFormat="1" applyFont="1" applyBorder="1" applyAlignment="1">
      <alignment horizontal="center" vertical="center"/>
    </xf>
    <xf numFmtId="0" fontId="37" fillId="0" borderId="17" xfId="7" applyFont="1" applyFill="1" applyBorder="1" applyAlignment="1" applyProtection="1">
      <alignment horizontal="center" vertical="center"/>
      <protection locked="0"/>
    </xf>
    <xf numFmtId="14" fontId="16" fillId="0" borderId="19" xfId="0" applyNumberFormat="1" applyFont="1" applyBorder="1" applyAlignment="1">
      <alignment horizontal="center" vertical="center"/>
    </xf>
    <xf numFmtId="0" fontId="30" fillId="0" borderId="75" xfId="7" applyFont="1" applyFill="1" applyBorder="1" applyAlignment="1" applyProtection="1">
      <alignment horizontal="center" vertical="top"/>
      <protection locked="0"/>
    </xf>
    <xf numFmtId="0" fontId="30" fillId="0" borderId="39" xfId="7" applyFont="1" applyFill="1" applyBorder="1" applyAlignment="1" applyProtection="1">
      <alignment horizontal="center" vertical="top"/>
      <protection locked="0"/>
    </xf>
    <xf numFmtId="0" fontId="30" fillId="0" borderId="78" xfId="7" applyFont="1" applyFill="1" applyBorder="1" applyAlignment="1" applyProtection="1">
      <alignment horizontal="center" vertical="top"/>
      <protection locked="0"/>
    </xf>
    <xf numFmtId="0" fontId="27" fillId="0" borderId="73" xfId="7" applyFont="1" applyFill="1" applyBorder="1" applyAlignment="1" applyProtection="1">
      <alignment horizontal="left" vertical="center"/>
      <protection locked="0"/>
    </xf>
    <xf numFmtId="0" fontId="27" fillId="0" borderId="11" xfId="7" applyFont="1" applyFill="1" applyBorder="1" applyAlignment="1" applyProtection="1">
      <alignment horizontal="left" vertical="center"/>
      <protection locked="0"/>
    </xf>
    <xf numFmtId="0" fontId="27" fillId="0" borderId="12" xfId="7" applyFont="1" applyFill="1" applyBorder="1" applyAlignment="1" applyProtection="1">
      <alignment horizontal="left" vertical="center"/>
      <protection locked="0"/>
    </xf>
    <xf numFmtId="0" fontId="27" fillId="0" borderId="75" xfId="7" applyFont="1" applyFill="1" applyBorder="1" applyAlignment="1" applyProtection="1">
      <alignment horizontal="left" vertical="center"/>
      <protection locked="0"/>
    </xf>
    <xf numFmtId="0" fontId="27" fillId="0" borderId="39" xfId="7" applyFont="1" applyFill="1" applyBorder="1" applyAlignment="1" applyProtection="1">
      <alignment horizontal="left" vertical="center"/>
      <protection locked="0"/>
    </xf>
    <xf numFmtId="0" fontId="27" fillId="0" borderId="40" xfId="7" applyFont="1" applyFill="1" applyBorder="1" applyAlignment="1" applyProtection="1">
      <alignment horizontal="left" vertical="center"/>
      <protection locked="0"/>
    </xf>
    <xf numFmtId="0" fontId="6" fillId="0" borderId="10" xfId="7" applyNumberFormat="1" applyFont="1" applyFill="1" applyBorder="1" applyAlignment="1" applyProtection="1">
      <alignment horizontal="left" vertical="top" wrapText="1"/>
      <protection locked="0"/>
    </xf>
    <xf numFmtId="0" fontId="6" fillId="0" borderId="11" xfId="7" applyNumberFormat="1" applyFont="1" applyFill="1" applyBorder="1" applyAlignment="1" applyProtection="1">
      <alignment horizontal="left" vertical="top" wrapText="1"/>
      <protection locked="0"/>
    </xf>
    <xf numFmtId="0" fontId="6" fillId="0" borderId="72" xfId="7" applyNumberFormat="1" applyFont="1" applyFill="1" applyBorder="1" applyAlignment="1" applyProtection="1">
      <alignment horizontal="left" vertical="top" wrapText="1"/>
      <protection locked="0"/>
    </xf>
    <xf numFmtId="0" fontId="6" fillId="0" borderId="38" xfId="7" applyNumberFormat="1" applyFont="1" applyFill="1" applyBorder="1" applyAlignment="1" applyProtection="1">
      <alignment horizontal="left" vertical="top" wrapText="1"/>
      <protection locked="0"/>
    </xf>
    <xf numFmtId="0" fontId="6" fillId="0" borderId="39" xfId="7" applyNumberFormat="1" applyFont="1" applyFill="1" applyBorder="1" applyAlignment="1" applyProtection="1">
      <alignment horizontal="left" vertical="top" wrapText="1"/>
      <protection locked="0"/>
    </xf>
    <xf numFmtId="0" fontId="6" fillId="0" borderId="78" xfId="7" applyNumberFormat="1" applyFont="1" applyFill="1" applyBorder="1" applyAlignment="1" applyProtection="1">
      <alignment horizontal="left" vertical="top" wrapText="1"/>
      <protection locked="0"/>
    </xf>
    <xf numFmtId="0" fontId="30" fillId="0" borderId="10" xfId="7" applyFont="1" applyFill="1" applyBorder="1" applyAlignment="1" applyProtection="1">
      <alignment horizontal="center" vertical="center"/>
      <protection locked="0"/>
    </xf>
    <xf numFmtId="0" fontId="30" fillId="0" borderId="12" xfId="7" applyFont="1" applyFill="1" applyBorder="1" applyAlignment="1" applyProtection="1">
      <alignment horizontal="center" vertical="center"/>
      <protection locked="0"/>
    </xf>
    <xf numFmtId="0" fontId="30" fillId="0" borderId="38" xfId="7" applyFont="1" applyFill="1" applyBorder="1" applyAlignment="1" applyProtection="1">
      <alignment horizontal="center" vertical="center"/>
      <protection locked="0"/>
    </xf>
    <xf numFmtId="0" fontId="30" fillId="0" borderId="40" xfId="7" applyFont="1" applyFill="1" applyBorder="1" applyAlignment="1" applyProtection="1">
      <alignment horizontal="center" vertical="center"/>
      <protection locked="0"/>
    </xf>
    <xf numFmtId="0" fontId="30" fillId="0" borderId="59" xfId="7" applyFont="1" applyFill="1" applyBorder="1" applyAlignment="1" applyProtection="1">
      <alignment horizontal="center" vertical="center"/>
      <protection locked="0"/>
    </xf>
    <xf numFmtId="0" fontId="30" fillId="0" borderId="60" xfId="7" applyFont="1" applyFill="1" applyBorder="1" applyAlignment="1" applyProtection="1">
      <alignment horizontal="center" vertical="center"/>
      <protection locked="0"/>
    </xf>
    <xf numFmtId="169" fontId="27" fillId="0" borderId="20" xfId="7" applyNumberFormat="1" applyFont="1" applyFill="1" applyBorder="1" applyAlignment="1" applyProtection="1">
      <alignment horizontal="center"/>
      <protection locked="0"/>
    </xf>
    <xf numFmtId="169" fontId="27" fillId="0" borderId="19" xfId="7" applyNumberFormat="1" applyFont="1" applyFill="1" applyBorder="1" applyAlignment="1" applyProtection="1">
      <alignment horizontal="center"/>
      <protection locked="0"/>
    </xf>
    <xf numFmtId="169" fontId="27" fillId="0" borderId="71" xfId="7" applyNumberFormat="1" applyFont="1" applyFill="1" applyBorder="1" applyAlignment="1" applyProtection="1">
      <alignment horizontal="center"/>
      <protection locked="0"/>
    </xf>
    <xf numFmtId="0" fontId="19" fillId="0" borderId="70" xfId="7" applyFont="1" applyFill="1" applyBorder="1" applyAlignment="1" applyProtection="1">
      <alignment horizontal="left" vertical="center" wrapText="1"/>
      <protection locked="0"/>
    </xf>
    <xf numFmtId="0" fontId="19" fillId="0" borderId="19" xfId="7" applyFont="1" applyFill="1" applyBorder="1" applyAlignment="1" applyProtection="1">
      <alignment horizontal="left" vertical="center" wrapText="1"/>
      <protection locked="0"/>
    </xf>
    <xf numFmtId="0" fontId="19" fillId="0" borderId="71" xfId="7" applyFont="1" applyFill="1" applyBorder="1" applyAlignment="1" applyProtection="1">
      <alignment horizontal="left" vertical="center" wrapText="1"/>
      <protection locked="0"/>
    </xf>
    <xf numFmtId="0" fontId="30" fillId="0" borderId="21" xfId="7" applyFont="1" applyFill="1" applyBorder="1" applyAlignment="1" applyProtection="1">
      <alignment horizontal="center" vertical="center"/>
      <protection locked="0"/>
    </xf>
    <xf numFmtId="0" fontId="27" fillId="0" borderId="21" xfId="7" applyFont="1" applyFill="1" applyBorder="1" applyAlignment="1" applyProtection="1">
      <alignment horizontal="left" vertical="center" wrapText="1"/>
      <protection locked="0"/>
    </xf>
    <xf numFmtId="169" fontId="27" fillId="0" borderId="20" xfId="7" applyNumberFormat="1" applyFont="1" applyFill="1" applyBorder="1" applyAlignment="1" applyProtection="1">
      <alignment horizontal="center" vertical="center"/>
      <protection locked="0"/>
    </xf>
    <xf numFmtId="169" fontId="27" fillId="0" borderId="19" xfId="7" applyNumberFormat="1" applyFont="1" applyFill="1" applyBorder="1" applyAlignment="1" applyProtection="1">
      <alignment horizontal="center" vertical="center"/>
      <protection locked="0"/>
    </xf>
    <xf numFmtId="169" fontId="27" fillId="0" borderId="71" xfId="7" applyNumberFormat="1" applyFont="1" applyFill="1" applyBorder="1" applyAlignment="1" applyProtection="1">
      <alignment horizontal="center" vertical="center"/>
      <protection locked="0"/>
    </xf>
    <xf numFmtId="0" fontId="30" fillId="0" borderId="70" xfId="7" applyFont="1" applyFill="1" applyBorder="1" applyAlignment="1" applyProtection="1">
      <alignment horizontal="left" vertical="center" wrapText="1"/>
      <protection locked="0"/>
    </xf>
    <xf numFmtId="0" fontId="30" fillId="0" borderId="19" xfId="7" applyFont="1" applyFill="1" applyBorder="1" applyAlignment="1" applyProtection="1">
      <alignment horizontal="left" vertical="center" wrapText="1"/>
      <protection locked="0"/>
    </xf>
    <xf numFmtId="0" fontId="30" fillId="0" borderId="21" xfId="7" applyFont="1" applyFill="1" applyBorder="1" applyAlignment="1" applyProtection="1">
      <alignment horizontal="left" vertical="center" wrapText="1"/>
      <protection locked="0"/>
    </xf>
    <xf numFmtId="9" fontId="27" fillId="0" borderId="20" xfId="7" applyNumberFormat="1" applyFont="1" applyFill="1" applyBorder="1" applyAlignment="1" applyProtection="1">
      <alignment horizontal="center" vertical="center"/>
      <protection locked="0"/>
    </xf>
    <xf numFmtId="9" fontId="27" fillId="0" borderId="19" xfId="7" applyNumberFormat="1" applyFont="1" applyFill="1" applyBorder="1" applyAlignment="1" applyProtection="1">
      <alignment horizontal="center" vertical="center"/>
      <protection locked="0"/>
    </xf>
    <xf numFmtId="9" fontId="27" fillId="0" borderId="71" xfId="7" applyNumberFormat="1" applyFont="1" applyFill="1" applyBorder="1" applyAlignment="1" applyProtection="1">
      <alignment horizontal="center" vertical="center"/>
      <protection locked="0"/>
    </xf>
    <xf numFmtId="0" fontId="30" fillId="0" borderId="73" xfId="7" applyFont="1" applyFill="1" applyBorder="1" applyAlignment="1" applyProtection="1">
      <alignment horizontal="center" vertical="center"/>
      <protection locked="0"/>
    </xf>
    <xf numFmtId="0" fontId="30" fillId="0" borderId="75" xfId="7" applyFont="1" applyFill="1" applyBorder="1" applyAlignment="1" applyProtection="1">
      <alignment horizontal="center" vertical="center"/>
      <protection locked="0"/>
    </xf>
    <xf numFmtId="0" fontId="30" fillId="0" borderId="39" xfId="7" applyFont="1" applyFill="1" applyBorder="1" applyAlignment="1" applyProtection="1">
      <alignment horizontal="center" vertical="center"/>
      <protection locked="0"/>
    </xf>
    <xf numFmtId="0" fontId="30" fillId="0" borderId="78" xfId="7" applyFont="1" applyFill="1" applyBorder="1" applyAlignment="1" applyProtection="1">
      <alignment horizontal="center" vertical="center"/>
      <protection locked="0"/>
    </xf>
    <xf numFmtId="0" fontId="19" fillId="0" borderId="79" xfId="7" applyFont="1" applyFill="1" applyBorder="1" applyAlignment="1" applyProtection="1">
      <alignment horizontal="justify" vertical="center" wrapText="1"/>
      <protection locked="0"/>
    </xf>
    <xf numFmtId="0" fontId="19" fillId="0" borderId="61" xfId="7" applyFont="1" applyFill="1" applyBorder="1" applyAlignment="1" applyProtection="1">
      <alignment horizontal="justify" vertical="center" wrapText="1"/>
      <protection locked="0"/>
    </xf>
    <xf numFmtId="0" fontId="19" fillId="0" borderId="36" xfId="7" applyFont="1" applyFill="1" applyBorder="1" applyAlignment="1" applyProtection="1">
      <alignment horizontal="justify" vertical="center" wrapText="1"/>
      <protection locked="0"/>
    </xf>
    <xf numFmtId="0" fontId="19" fillId="0" borderId="80" xfId="7" applyFont="1" applyFill="1" applyBorder="1" applyAlignment="1" applyProtection="1">
      <alignment horizontal="justify" vertical="center" wrapText="1"/>
      <protection locked="0"/>
    </xf>
    <xf numFmtId="0" fontId="19" fillId="0" borderId="81" xfId="7" applyFont="1" applyFill="1" applyBorder="1" applyAlignment="1" applyProtection="1">
      <alignment horizontal="justify" vertical="center" wrapText="1"/>
      <protection locked="0"/>
    </xf>
    <xf numFmtId="0" fontId="19" fillId="0" borderId="62" xfId="7" applyFont="1" applyFill="1" applyBorder="1" applyAlignment="1" applyProtection="1">
      <alignment horizontal="justify" vertical="center" wrapText="1"/>
      <protection locked="0"/>
    </xf>
    <xf numFmtId="0" fontId="19" fillId="0" borderId="42" xfId="7" applyFont="1" applyFill="1" applyBorder="1" applyAlignment="1" applyProtection="1">
      <alignment horizontal="justify" vertical="center" wrapText="1"/>
      <protection locked="0"/>
    </xf>
    <xf numFmtId="0" fontId="19" fillId="0" borderId="82" xfId="7" applyFont="1" applyFill="1" applyBorder="1" applyAlignment="1" applyProtection="1">
      <alignment horizontal="justify" vertical="center" wrapText="1"/>
      <protection locked="0"/>
    </xf>
    <xf numFmtId="0" fontId="20" fillId="0" borderId="70" xfId="7" applyFont="1" applyFill="1" applyBorder="1" applyAlignment="1" applyProtection="1">
      <alignment horizontal="center" vertical="center" wrapText="1"/>
      <protection locked="0"/>
    </xf>
    <xf numFmtId="0" fontId="20" fillId="0" borderId="21" xfId="7" applyFont="1" applyFill="1" applyBorder="1" applyAlignment="1" applyProtection="1">
      <alignment horizontal="center" vertical="center" wrapText="1"/>
      <protection locked="0"/>
    </xf>
    <xf numFmtId="0" fontId="20" fillId="0" borderId="20" xfId="7" applyFont="1" applyFill="1" applyBorder="1" applyAlignment="1" applyProtection="1">
      <alignment horizontal="center" vertical="center" wrapText="1"/>
      <protection locked="0"/>
    </xf>
    <xf numFmtId="0" fontId="20" fillId="0" borderId="19" xfId="7" applyFont="1" applyFill="1" applyBorder="1" applyAlignment="1" applyProtection="1">
      <alignment horizontal="center" vertical="center" wrapText="1"/>
      <protection locked="0"/>
    </xf>
    <xf numFmtId="0" fontId="20" fillId="0" borderId="71" xfId="7" applyFont="1" applyFill="1" applyBorder="1" applyAlignment="1" applyProtection="1">
      <alignment horizontal="center" vertical="center" wrapText="1"/>
      <protection locked="0"/>
    </xf>
    <xf numFmtId="0" fontId="25" fillId="0" borderId="68" xfId="7" applyFont="1" applyFill="1" applyBorder="1" applyAlignment="1" applyProtection="1">
      <alignment horizontal="center"/>
      <protection locked="0"/>
    </xf>
    <xf numFmtId="0" fontId="25" fillId="0" borderId="0" xfId="7" applyFont="1" applyFill="1" applyBorder="1" applyAlignment="1" applyProtection="1">
      <alignment horizontal="center"/>
      <protection locked="0"/>
    </xf>
    <xf numFmtId="0" fontId="25" fillId="0" borderId="69" xfId="7" applyFont="1" applyFill="1" applyBorder="1" applyAlignment="1" applyProtection="1">
      <alignment horizontal="center"/>
      <protection locked="0"/>
    </xf>
    <xf numFmtId="0" fontId="26" fillId="0" borderId="83" xfId="7" applyFont="1" applyFill="1" applyBorder="1" applyAlignment="1" applyProtection="1">
      <alignment horizontal="center" vertical="top"/>
      <protection locked="0"/>
    </xf>
    <xf numFmtId="0" fontId="26" fillId="0" borderId="84" xfId="7" applyFont="1" applyFill="1" applyBorder="1" applyAlignment="1" applyProtection="1">
      <alignment horizontal="center" vertical="top"/>
      <protection locked="0"/>
    </xf>
    <xf numFmtId="0" fontId="26" fillId="0" borderId="85" xfId="7" applyFont="1" applyFill="1" applyBorder="1" applyAlignment="1" applyProtection="1">
      <alignment horizontal="center" vertical="top"/>
      <protection locked="0"/>
    </xf>
    <xf numFmtId="0" fontId="19" fillId="0" borderId="73" xfId="7" applyFont="1" applyFill="1" applyBorder="1" applyAlignment="1" applyProtection="1">
      <alignment horizontal="center" vertical="center" wrapText="1"/>
      <protection locked="0"/>
    </xf>
    <xf numFmtId="0" fontId="19" fillId="0" borderId="11" xfId="7" applyFont="1" applyFill="1" applyBorder="1" applyAlignment="1" applyProtection="1">
      <alignment horizontal="center" vertical="center" wrapText="1"/>
      <protection locked="0"/>
    </xf>
    <xf numFmtId="0" fontId="19" fillId="0" borderId="72" xfId="7" applyFont="1" applyFill="1" applyBorder="1" applyAlignment="1" applyProtection="1">
      <alignment horizontal="center" vertical="center" wrapText="1"/>
      <protection locked="0"/>
    </xf>
    <xf numFmtId="0" fontId="16" fillId="0" borderId="18" xfId="11" applyFont="1" applyBorder="1" applyAlignment="1">
      <alignment horizontal="center"/>
    </xf>
    <xf numFmtId="0" fontId="16" fillId="0" borderId="88" xfId="11" applyFont="1" applyBorder="1" applyAlignment="1">
      <alignment horizontal="center"/>
    </xf>
    <xf numFmtId="0" fontId="16" fillId="0" borderId="9" xfId="11" applyFont="1" applyBorder="1" applyAlignment="1">
      <alignment horizontal="center"/>
    </xf>
    <xf numFmtId="0" fontId="41" fillId="0" borderId="17" xfId="11" applyFont="1" applyBorder="1" applyAlignment="1">
      <alignment horizontal="center" wrapText="1"/>
    </xf>
    <xf numFmtId="0" fontId="41" fillId="0" borderId="17" xfId="11" applyFont="1" applyBorder="1" applyAlignment="1">
      <alignment horizontal="center" vertical="center" wrapText="1"/>
    </xf>
    <xf numFmtId="0" fontId="44" fillId="0" borderId="17" xfId="11" applyFont="1" applyBorder="1" applyAlignment="1">
      <alignment horizontal="center" vertical="center" wrapText="1"/>
    </xf>
    <xf numFmtId="0" fontId="0" fillId="0" borderId="88" xfId="0" applyBorder="1" applyAlignment="1">
      <alignment horizontal="center"/>
    </xf>
    <xf numFmtId="0" fontId="0" fillId="0" borderId="9" xfId="0" applyBorder="1" applyAlignment="1">
      <alignment horizontal="center"/>
    </xf>
    <xf numFmtId="0" fontId="16" fillId="0" borderId="17" xfId="11" applyFont="1" applyBorder="1" applyAlignment="1">
      <alignment horizontal="left" vertical="top" wrapText="1"/>
    </xf>
    <xf numFmtId="0" fontId="16" fillId="0" borderId="17" xfId="11" applyFont="1" applyBorder="1" applyAlignment="1">
      <alignment horizontal="center" vertical="center" wrapText="1"/>
    </xf>
    <xf numFmtId="0" fontId="37" fillId="0" borderId="17" xfId="11" applyFont="1" applyBorder="1" applyAlignment="1">
      <alignment horizontal="left" vertical="top" wrapText="1"/>
    </xf>
    <xf numFmtId="0" fontId="37" fillId="0" borderId="17" xfId="11" applyFont="1" applyBorder="1" applyAlignment="1" applyProtection="1">
      <alignment horizontal="center" vertical="center" wrapText="1"/>
      <protection locked="0"/>
    </xf>
    <xf numFmtId="172" fontId="37" fillId="0" borderId="17" xfId="12" applyNumberFormat="1" applyFont="1" applyFill="1" applyBorder="1" applyAlignment="1" applyProtection="1">
      <alignment horizontal="center" vertical="center" wrapText="1"/>
      <protection locked="0"/>
    </xf>
    <xf numFmtId="0" fontId="37" fillId="0" borderId="17" xfId="11" applyFont="1" applyBorder="1" applyAlignment="1" applyProtection="1">
      <alignment horizontal="justify" vertical="center" wrapText="1"/>
      <protection locked="0"/>
    </xf>
    <xf numFmtId="0" fontId="37" fillId="0" borderId="17" xfId="11" applyFont="1" applyBorder="1" applyAlignment="1">
      <alignment horizontal="center" vertical="center" wrapText="1"/>
    </xf>
    <xf numFmtId="0" fontId="37" fillId="0" borderId="17" xfId="11" applyFont="1" applyBorder="1" applyAlignment="1">
      <alignment horizontal="left" vertical="center"/>
    </xf>
    <xf numFmtId="0" fontId="16" fillId="0" borderId="17" xfId="11" applyFont="1" applyBorder="1" applyAlignment="1">
      <alignment horizontal="center" vertical="center"/>
    </xf>
    <xf numFmtId="0" fontId="37" fillId="0" borderId="17" xfId="11" applyFont="1" applyBorder="1" applyAlignment="1">
      <alignment horizontal="center" vertical="center"/>
    </xf>
    <xf numFmtId="0" fontId="43" fillId="0" borderId="87" xfId="11" applyFont="1" applyBorder="1" applyAlignment="1">
      <alignment horizontal="center" vertical="center"/>
    </xf>
    <xf numFmtId="0" fontId="43" fillId="0" borderId="86" xfId="11" applyFont="1" applyBorder="1" applyAlignment="1">
      <alignment horizontal="center" vertical="center"/>
    </xf>
    <xf numFmtId="0" fontId="43" fillId="0" borderId="83" xfId="11" applyFont="1" applyBorder="1" applyAlignment="1">
      <alignment horizontal="center" vertical="center"/>
    </xf>
    <xf numFmtId="0" fontId="43" fillId="0" borderId="85" xfId="11" applyFont="1" applyBorder="1" applyAlignment="1">
      <alignment horizontal="center" vertical="center"/>
    </xf>
    <xf numFmtId="3" fontId="37" fillId="0" borderId="17" xfId="11" applyNumberFormat="1" applyFont="1" applyBorder="1" applyAlignment="1" applyProtection="1">
      <alignment horizontal="left" vertical="center" wrapText="1"/>
      <protection locked="0"/>
    </xf>
    <xf numFmtId="3" fontId="37" fillId="0" borderId="17" xfId="11" applyNumberFormat="1" applyFont="1" applyBorder="1" applyAlignment="1" applyProtection="1">
      <alignment horizontal="center" vertical="center" wrapText="1"/>
      <protection locked="0"/>
    </xf>
    <xf numFmtId="0" fontId="33" fillId="0" borderId="17" xfId="11" applyFont="1" applyBorder="1" applyAlignment="1">
      <alignment horizontal="center"/>
    </xf>
    <xf numFmtId="0" fontId="40" fillId="0" borderId="17" xfId="11" applyFont="1" applyBorder="1" applyAlignment="1">
      <alignment horizontal="center" vertical="center"/>
    </xf>
    <xf numFmtId="14" fontId="40" fillId="0" borderId="17" xfId="11" applyNumberFormat="1" applyFont="1" applyBorder="1" applyAlignment="1">
      <alignment horizontal="center" vertical="center"/>
    </xf>
    <xf numFmtId="0" fontId="37" fillId="0" borderId="17" xfId="11" applyFont="1" applyBorder="1" applyAlignment="1" applyProtection="1">
      <alignment horizontal="left" vertical="center"/>
      <protection locked="0"/>
    </xf>
    <xf numFmtId="0" fontId="16" fillId="0" borderId="18" xfId="11" applyFont="1" applyBorder="1" applyAlignment="1" applyProtection="1">
      <alignment horizontal="center" vertical="center"/>
      <protection locked="0"/>
    </xf>
    <xf numFmtId="0" fontId="16" fillId="0" borderId="88" xfId="11" applyFont="1" applyBorder="1" applyAlignment="1" applyProtection="1">
      <alignment horizontal="center" vertical="center"/>
      <protection locked="0"/>
    </xf>
    <xf numFmtId="0" fontId="16" fillId="0" borderId="9" xfId="11" applyFont="1" applyBorder="1" applyAlignment="1" applyProtection="1">
      <alignment horizontal="center" vertical="center"/>
      <protection locked="0"/>
    </xf>
    <xf numFmtId="0" fontId="42" fillId="0" borderId="18" xfId="0" applyFont="1" applyBorder="1" applyAlignment="1">
      <alignment horizontal="center"/>
    </xf>
    <xf numFmtId="0" fontId="42" fillId="0" borderId="88" xfId="0" applyFont="1" applyBorder="1" applyAlignment="1">
      <alignment horizontal="center"/>
    </xf>
    <xf numFmtId="0" fontId="42" fillId="0" borderId="9" xfId="0" applyFont="1" applyBorder="1" applyAlignment="1">
      <alignment horizontal="center"/>
    </xf>
    <xf numFmtId="0" fontId="8" fillId="0" borderId="17" xfId="11" applyFont="1" applyBorder="1" applyAlignment="1" applyProtection="1">
      <alignment horizontal="center" vertical="center"/>
      <protection locked="0"/>
    </xf>
    <xf numFmtId="0" fontId="16" fillId="0" borderId="17" xfId="11" applyFont="1" applyBorder="1" applyAlignment="1" applyProtection="1">
      <alignment horizontal="center" vertical="center"/>
      <protection locked="0"/>
    </xf>
    <xf numFmtId="0" fontId="46" fillId="0" borderId="0" xfId="0" applyFont="1" applyAlignment="1">
      <alignment horizontal="left" vertical="center" wrapText="1"/>
    </xf>
    <xf numFmtId="0" fontId="47" fillId="0" borderId="0" xfId="0" applyFont="1" applyAlignment="1">
      <alignment horizontal="center" vertical="center"/>
    </xf>
    <xf numFmtId="0" fontId="48" fillId="0" borderId="17" xfId="7" applyFont="1" applyBorder="1" applyAlignment="1" applyProtection="1">
      <alignment horizontal="center" vertical="center" wrapText="1"/>
      <protection locked="0"/>
    </xf>
    <xf numFmtId="169" fontId="21" fillId="0" borderId="17" xfId="7" applyNumberFormat="1" applyFont="1" applyBorder="1" applyAlignment="1">
      <alignment horizontal="center" vertical="center"/>
    </xf>
    <xf numFmtId="0" fontId="21" fillId="0" borderId="17" xfId="7" applyFont="1" applyBorder="1" applyAlignment="1" applyProtection="1">
      <alignment horizontal="center" vertical="center" wrapText="1"/>
      <protection locked="0"/>
    </xf>
    <xf numFmtId="169" fontId="21" fillId="0" borderId="17" xfId="7" applyNumberFormat="1" applyFont="1" applyBorder="1" applyAlignment="1">
      <alignment horizontal="center" vertical="center" wrapText="1"/>
    </xf>
    <xf numFmtId="169" fontId="18" fillId="0" borderId="17" xfId="7" applyNumberFormat="1" applyFont="1" applyBorder="1" applyAlignment="1">
      <alignment horizontal="center" vertical="center" wrapText="1"/>
    </xf>
    <xf numFmtId="0" fontId="37" fillId="0" borderId="18" xfId="11" applyFont="1" applyBorder="1" applyAlignment="1">
      <alignment horizontal="left" vertical="center"/>
    </xf>
    <xf numFmtId="0" fontId="37" fillId="0" borderId="88" xfId="11" applyFont="1" applyBorder="1" applyAlignment="1">
      <alignment horizontal="left" vertical="center"/>
    </xf>
    <xf numFmtId="0" fontId="37" fillId="0" borderId="9" xfId="11" applyFont="1" applyBorder="1" applyAlignment="1">
      <alignment horizontal="left" vertical="center"/>
    </xf>
  </cellXfs>
  <cellStyles count="13">
    <cellStyle name="Hipervínculo" xfId="1" builtinId="8"/>
    <cellStyle name="Millares" xfId="2" builtinId="3"/>
    <cellStyle name="Millares 2" xfId="3" xr:uid="{00000000-0005-0000-0000-000002000000}"/>
    <cellStyle name="Millares 3" xfId="4" xr:uid="{00000000-0005-0000-0000-000003000000}"/>
    <cellStyle name="Millares 4" xfId="9" xr:uid="{00000000-0005-0000-0000-000004000000}"/>
    <cellStyle name="Moneda" xfId="10" builtinId="4"/>
    <cellStyle name="Moneda 2" xfId="5" xr:uid="{00000000-0005-0000-0000-000006000000}"/>
    <cellStyle name="Moneda 3" xfId="6" xr:uid="{00000000-0005-0000-0000-000007000000}"/>
    <cellStyle name="Moneda 5" xfId="12" xr:uid="{00000000-0005-0000-0000-000008000000}"/>
    <cellStyle name="Normal" xfId="0" builtinId="0"/>
    <cellStyle name="Normal 10" xfId="11" xr:uid="{00000000-0005-0000-0000-00000A000000}"/>
    <cellStyle name="Normal 2" xfId="7" xr:uid="{00000000-0005-0000-0000-00000B000000}"/>
    <cellStyle name="Normal 2 2 2" xfId="8"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0</xdr:colOff>
      <xdr:row>5</xdr:row>
      <xdr:rowOff>66675</xdr:rowOff>
    </xdr:to>
    <xdr:grpSp>
      <xdr:nvGrpSpPr>
        <xdr:cNvPr id="3238" name="Group 1">
          <a:extLst>
            <a:ext uri="{FF2B5EF4-FFF2-40B4-BE49-F238E27FC236}">
              <a16:creationId xmlns:a16="http://schemas.microsoft.com/office/drawing/2014/main" id="{00000000-0008-0000-0100-0000A60C0000}"/>
            </a:ext>
          </a:extLst>
        </xdr:cNvPr>
        <xdr:cNvGrpSpPr>
          <a:grpSpLocks/>
        </xdr:cNvGrpSpPr>
      </xdr:nvGrpSpPr>
      <xdr:grpSpPr bwMode="auto">
        <a:xfrm>
          <a:off x="0" y="0"/>
          <a:ext cx="7239000" cy="876300"/>
          <a:chOff x="0" y="0"/>
          <a:chExt cx="11750" cy="1509"/>
        </a:xfrm>
      </xdr:grpSpPr>
      <xdr:sp macro="" textlink="" fLocksText="0">
        <xdr:nvSpPr>
          <xdr:cNvPr id="3" name="Rectangle 4">
            <a:extLst>
              <a:ext uri="{FF2B5EF4-FFF2-40B4-BE49-F238E27FC236}">
                <a16:creationId xmlns:a16="http://schemas.microsoft.com/office/drawing/2014/main" id="{00000000-0008-0000-0100-000003000000}"/>
              </a:ext>
            </a:extLst>
          </xdr:cNvPr>
          <xdr:cNvSpPr>
            <a:spLocks noChangeArrowheads="1"/>
          </xdr:cNvSpPr>
        </xdr:nvSpPr>
        <xdr:spPr bwMode="auto">
          <a:xfrm>
            <a:off x="8936" y="0"/>
            <a:ext cx="2814" cy="295"/>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CÓDIGO:                	</a:t>
            </a:r>
          </a:p>
        </xdr:txBody>
      </xdr:sp>
      <xdr:sp macro="" textlink="" fLocksText="0">
        <xdr:nvSpPr>
          <xdr:cNvPr id="4" name="Rectangle 5">
            <a:extLst>
              <a:ext uri="{FF2B5EF4-FFF2-40B4-BE49-F238E27FC236}">
                <a16:creationId xmlns:a16="http://schemas.microsoft.com/office/drawing/2014/main" id="{00000000-0008-0000-0100-000004000000}"/>
              </a:ext>
            </a:extLst>
          </xdr:cNvPr>
          <xdr:cNvSpPr>
            <a:spLocks noChangeArrowheads="1"/>
          </xdr:cNvSpPr>
        </xdr:nvSpPr>
        <xdr:spPr bwMode="auto">
          <a:xfrm>
            <a:off x="8936" y="607"/>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ÚLTIMA REVISIÓN: 27/11/2014           </a:t>
            </a:r>
          </a:p>
        </xdr:txBody>
      </xdr:sp>
      <xdr:sp macro="" textlink="" fLocksText="0">
        <xdr:nvSpPr>
          <xdr:cNvPr id="5" name="Rectangle 2">
            <a:extLst>
              <a:ext uri="{FF2B5EF4-FFF2-40B4-BE49-F238E27FC236}">
                <a16:creationId xmlns:a16="http://schemas.microsoft.com/office/drawing/2014/main" id="{00000000-0008-0000-0100-000005000000}"/>
              </a:ext>
            </a:extLst>
          </xdr:cNvPr>
          <xdr:cNvSpPr>
            <a:spLocks noChangeArrowheads="1"/>
          </xdr:cNvSpPr>
        </xdr:nvSpPr>
        <xdr:spPr bwMode="auto">
          <a:xfrm>
            <a:off x="0" y="0"/>
            <a:ext cx="2195" cy="1509"/>
          </a:xfrm>
          <a:prstGeom prst="rect">
            <a:avLst/>
          </a:prstGeom>
          <a:solidFill>
            <a:srgbClr val="FFFFFF"/>
          </a:solidFill>
          <a:ln w="9360" cap="sq">
            <a:solidFill>
              <a:srgbClr val="000000"/>
            </a:solidFill>
            <a:miter lim="800000"/>
            <a:headEnd/>
            <a:tailEnd/>
          </a:ln>
          <a:effectLst/>
        </xdr:spPr>
        <xdr:txBody>
          <a:bodyPr vertOverflow="clip" wrap="square" lIns="27360" tIns="18000" rIns="27360" bIns="0" anchor="b"/>
          <a:lstStyle/>
          <a:p>
            <a:pPr algn="ctr" rtl="0">
              <a:lnSpc>
                <a:spcPts val="1100"/>
              </a:lnSpc>
              <a:defRPr sz="1000"/>
            </a:pPr>
            <a:endParaRPr lang="es-CO" sz="1000" b="0" i="0" u="none" strike="noStrike" baseline="0">
              <a:solidFill>
                <a:srgbClr val="000000"/>
              </a:solidFill>
              <a:latin typeface="Arial"/>
              <a:cs typeface="Arial"/>
            </a:endParaRPr>
          </a:p>
          <a:p>
            <a:pPr algn="ctr" rtl="0">
              <a:lnSpc>
                <a:spcPts val="1100"/>
              </a:lnSpc>
              <a:defRPr sz="1000"/>
            </a:pPr>
            <a:endParaRPr lang="es-CO" sz="1000" b="0" i="0" u="none" strike="noStrike" baseline="0">
              <a:solidFill>
                <a:srgbClr val="000000"/>
              </a:solidFill>
              <a:latin typeface="Arial"/>
              <a:cs typeface="Arial"/>
            </a:endParaRPr>
          </a:p>
          <a:p>
            <a:pPr algn="ctr" rtl="0">
              <a:defRPr sz="1000"/>
            </a:pPr>
            <a:endParaRPr lang="es-CO" sz="1000" b="0" i="0" u="none" strike="noStrike" baseline="0">
              <a:solidFill>
                <a:srgbClr val="000000"/>
              </a:solidFill>
              <a:latin typeface="Arial"/>
              <a:cs typeface="Arial"/>
            </a:endParaRPr>
          </a:p>
          <a:p>
            <a:pPr algn="ctr" rtl="0">
              <a:defRPr sz="1000"/>
            </a:pPr>
            <a:r>
              <a:rPr lang="es-CO" sz="2000" b="0" i="0" u="none" strike="noStrike" baseline="0">
                <a:solidFill>
                  <a:srgbClr val="FFFFFF"/>
                </a:solidFill>
                <a:latin typeface="Arial"/>
                <a:cs typeface="Arial"/>
              </a:rPr>
              <a:t>c</a:t>
            </a:r>
          </a:p>
          <a:p>
            <a:pPr algn="ctr" rtl="0">
              <a:defRPr sz="1000"/>
            </a:pPr>
            <a:endParaRPr lang="es-CO" sz="1000" b="0" i="0" u="none" strike="noStrike" baseline="0">
              <a:solidFill>
                <a:srgbClr val="000000"/>
              </a:solidFill>
              <a:latin typeface="Arial"/>
              <a:cs typeface="Arial"/>
            </a:endParaRPr>
          </a:p>
          <a:p>
            <a:pPr algn="ctr" rtl="0">
              <a:lnSpc>
                <a:spcPts val="1000"/>
              </a:lnSpc>
              <a:defRPr sz="1000"/>
            </a:pPr>
            <a:r>
              <a:rPr lang="es-CO" sz="800" b="1" i="0" u="none" strike="noStrike" baseline="0">
                <a:solidFill>
                  <a:srgbClr val="000000"/>
                </a:solidFill>
                <a:latin typeface="Arial"/>
                <a:cs typeface="Arial"/>
              </a:rPr>
              <a:t>NIT: 830.077.444 - 9</a:t>
            </a:r>
          </a:p>
        </xdr:txBody>
      </xdr:sp>
      <xdr:sp macro="" textlink="" fLocksText="0">
        <xdr:nvSpPr>
          <xdr:cNvPr id="6" name="Rectangle 3">
            <a:extLst>
              <a:ext uri="{FF2B5EF4-FFF2-40B4-BE49-F238E27FC236}">
                <a16:creationId xmlns:a16="http://schemas.microsoft.com/office/drawing/2014/main" id="{00000000-0008-0000-0100-000006000000}"/>
              </a:ext>
            </a:extLst>
          </xdr:cNvPr>
          <xdr:cNvSpPr>
            <a:spLocks noChangeArrowheads="1"/>
          </xdr:cNvSpPr>
        </xdr:nvSpPr>
        <xdr:spPr bwMode="auto">
          <a:xfrm>
            <a:off x="2164" y="0"/>
            <a:ext cx="6741" cy="1509"/>
          </a:xfrm>
          <a:prstGeom prst="rect">
            <a:avLst/>
          </a:prstGeom>
          <a:solidFill>
            <a:srgbClr val="FFFFFF"/>
          </a:solidFill>
          <a:ln w="9360" cap="sq">
            <a:solidFill>
              <a:srgbClr val="000000"/>
            </a:solidFill>
            <a:miter lim="800000"/>
            <a:headEnd/>
            <a:tailEnd/>
          </a:ln>
          <a:effectLst/>
        </xdr:spPr>
        <xdr:txBody>
          <a:bodyPr vertOverflow="clip" wrap="square" lIns="36360" tIns="27360" rIns="36360" bIns="27360" anchor="ctr"/>
          <a:lstStyle/>
          <a:p>
            <a:pPr algn="ctr" rtl="0">
              <a:defRPr sz="1000"/>
            </a:pPr>
            <a:endParaRPr lang="es-CO" sz="1000" b="1" i="0" u="none" strike="noStrike" baseline="0">
              <a:solidFill>
                <a:srgbClr val="000000"/>
              </a:solidFill>
              <a:latin typeface="Arial"/>
              <a:cs typeface="Arial"/>
            </a:endParaRPr>
          </a:p>
          <a:p>
            <a:pPr algn="ctr" rtl="0">
              <a:defRPr sz="1000"/>
            </a:pPr>
            <a:r>
              <a:rPr lang="es-CO" sz="1000" b="1" i="0" u="none" strike="noStrike" baseline="0">
                <a:solidFill>
                  <a:srgbClr val="000000"/>
                </a:solidFill>
                <a:latin typeface="Arial"/>
                <a:cs typeface="Arial"/>
              </a:rPr>
              <a:t>CERTIFICACIÓN DE CUMPLIMIENTO PRESTACIÓN DE SERVICIOS (ORDEN DE PRESTACIÓN DE SERVICIOS)</a:t>
            </a:r>
          </a:p>
          <a:p>
            <a:pPr algn="ctr" rtl="0">
              <a:defRPr sz="1000"/>
            </a:pPr>
            <a:r>
              <a:rPr lang="es-CO" sz="1000" b="1" i="0" u="none" strike="noStrike" baseline="0">
                <a:solidFill>
                  <a:srgbClr val="000000"/>
                </a:solidFill>
                <a:latin typeface="Arial"/>
                <a:cs typeface="Arial"/>
              </a:rPr>
              <a:t>PARA PROCESO DE PAGO POR TESORERÍA</a:t>
            </a:r>
          </a:p>
        </xdr:txBody>
      </xdr:sp>
      <xdr:sp macro="" textlink="" fLocksText="0">
        <xdr:nvSpPr>
          <xdr:cNvPr id="7" name="Rectangle 8">
            <a:extLst>
              <a:ext uri="{FF2B5EF4-FFF2-40B4-BE49-F238E27FC236}">
                <a16:creationId xmlns:a16="http://schemas.microsoft.com/office/drawing/2014/main" id="{00000000-0008-0000-0100-000007000000}"/>
              </a:ext>
            </a:extLst>
          </xdr:cNvPr>
          <xdr:cNvSpPr>
            <a:spLocks noChangeArrowheads="1"/>
          </xdr:cNvSpPr>
        </xdr:nvSpPr>
        <xdr:spPr bwMode="auto">
          <a:xfrm>
            <a:off x="8936" y="1230"/>
            <a:ext cx="2814" cy="279"/>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PÁGINA:                   1    DE 1</a:t>
            </a:r>
          </a:p>
        </xdr:txBody>
      </xdr:sp>
      <xdr:sp macro="" textlink="" fLocksText="0">
        <xdr:nvSpPr>
          <xdr:cNvPr id="8" name="Rectangle 6">
            <a:extLst>
              <a:ext uri="{FF2B5EF4-FFF2-40B4-BE49-F238E27FC236}">
                <a16:creationId xmlns:a16="http://schemas.microsoft.com/office/drawing/2014/main" id="{00000000-0008-0000-0100-000008000000}"/>
              </a:ext>
            </a:extLst>
          </xdr:cNvPr>
          <xdr:cNvSpPr>
            <a:spLocks noChangeArrowheads="1"/>
          </xdr:cNvSpPr>
        </xdr:nvSpPr>
        <xdr:spPr bwMode="auto">
          <a:xfrm>
            <a:off x="8936" y="295"/>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APROBACIÓN:       </a:t>
            </a:r>
          </a:p>
        </xdr:txBody>
      </xdr:sp>
      <xdr:pic>
        <xdr:nvPicPr>
          <xdr:cNvPr id="3247" name="Picture 7">
            <a:extLst>
              <a:ext uri="{FF2B5EF4-FFF2-40B4-BE49-F238E27FC236}">
                <a16:creationId xmlns:a16="http://schemas.microsoft.com/office/drawing/2014/main" id="{00000000-0008-0000-0100-0000AF0C0000}"/>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510" y="96"/>
            <a:ext cx="1150" cy="1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fLocksText="0">
        <xdr:nvSpPr>
          <xdr:cNvPr id="10" name="Rectangle 9">
            <a:extLst>
              <a:ext uri="{FF2B5EF4-FFF2-40B4-BE49-F238E27FC236}">
                <a16:creationId xmlns:a16="http://schemas.microsoft.com/office/drawing/2014/main" id="{00000000-0008-0000-0100-00000A000000}"/>
              </a:ext>
            </a:extLst>
          </xdr:cNvPr>
          <xdr:cNvSpPr>
            <a:spLocks noChangeArrowheads="1"/>
          </xdr:cNvSpPr>
        </xdr:nvSpPr>
        <xdr:spPr bwMode="auto">
          <a:xfrm>
            <a:off x="8936" y="902"/>
            <a:ext cx="2814" cy="328"/>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VERSIÓN:                 2</a:t>
            </a:r>
          </a:p>
        </xdr:txBody>
      </xdr:sp>
    </xdr:grpSp>
    <xdr:clientData/>
  </xdr:twoCellAnchor>
  <xdr:twoCellAnchor>
    <xdr:from>
      <xdr:col>0</xdr:col>
      <xdr:colOff>0</xdr:colOff>
      <xdr:row>4</xdr:row>
      <xdr:rowOff>9525</xdr:rowOff>
    </xdr:from>
    <xdr:to>
      <xdr:col>0</xdr:col>
      <xdr:colOff>1209675</xdr:colOff>
      <xdr:row>6</xdr:row>
      <xdr:rowOff>19050</xdr:rowOff>
    </xdr:to>
    <xdr:pic>
      <xdr:nvPicPr>
        <xdr:cNvPr id="3239" name="1 Imagen">
          <a:extLst>
            <a:ext uri="{FF2B5EF4-FFF2-40B4-BE49-F238E27FC236}">
              <a16:creationId xmlns:a16="http://schemas.microsoft.com/office/drawing/2014/main" id="{00000000-0008-0000-0100-0000A7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657225"/>
          <a:ext cx="12096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38100</xdr:colOff>
      <xdr:row>40</xdr:row>
      <xdr:rowOff>133350</xdr:rowOff>
    </xdr:from>
    <xdr:to>
      <xdr:col>12</xdr:col>
      <xdr:colOff>285750</xdr:colOff>
      <xdr:row>42</xdr:row>
      <xdr:rowOff>114300</xdr:rowOff>
    </xdr:to>
    <xdr:pic>
      <xdr:nvPicPr>
        <xdr:cNvPr id="3240" name="Objeto 1">
          <a:extLst>
            <a:ext uri="{FF2B5EF4-FFF2-40B4-BE49-F238E27FC236}">
              <a16:creationId xmlns:a16="http://schemas.microsoft.com/office/drawing/2014/main" id="{00000000-0008-0000-0100-0000A80C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108" r="-7335" b="-1993"/>
        <a:stretch>
          <a:fillRect/>
        </a:stretch>
      </xdr:blipFill>
      <xdr:spPr bwMode="auto">
        <a:xfrm>
          <a:off x="5857875" y="10791825"/>
          <a:ext cx="10382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0</xdr:colOff>
      <xdr:row>5</xdr:row>
      <xdr:rowOff>66675</xdr:rowOff>
    </xdr:to>
    <xdr:grpSp>
      <xdr:nvGrpSpPr>
        <xdr:cNvPr id="4262" name="Group 1">
          <a:extLst>
            <a:ext uri="{FF2B5EF4-FFF2-40B4-BE49-F238E27FC236}">
              <a16:creationId xmlns:a16="http://schemas.microsoft.com/office/drawing/2014/main" id="{00000000-0008-0000-0300-0000A6100000}"/>
            </a:ext>
          </a:extLst>
        </xdr:cNvPr>
        <xdr:cNvGrpSpPr>
          <a:grpSpLocks/>
        </xdr:cNvGrpSpPr>
      </xdr:nvGrpSpPr>
      <xdr:grpSpPr bwMode="auto">
        <a:xfrm>
          <a:off x="0" y="0"/>
          <a:ext cx="7239000" cy="876300"/>
          <a:chOff x="0" y="0"/>
          <a:chExt cx="11750" cy="1509"/>
        </a:xfrm>
      </xdr:grpSpPr>
      <xdr:sp macro="" textlink="" fLocksText="0">
        <xdr:nvSpPr>
          <xdr:cNvPr id="3" name="Rectangle 4">
            <a:extLst>
              <a:ext uri="{FF2B5EF4-FFF2-40B4-BE49-F238E27FC236}">
                <a16:creationId xmlns:a16="http://schemas.microsoft.com/office/drawing/2014/main" id="{00000000-0008-0000-0300-000003000000}"/>
              </a:ext>
            </a:extLst>
          </xdr:cNvPr>
          <xdr:cNvSpPr>
            <a:spLocks noChangeArrowheads="1"/>
          </xdr:cNvSpPr>
        </xdr:nvSpPr>
        <xdr:spPr bwMode="auto">
          <a:xfrm>
            <a:off x="8936" y="0"/>
            <a:ext cx="2814" cy="295"/>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CÓDIGO:                	</a:t>
            </a:r>
          </a:p>
        </xdr:txBody>
      </xdr:sp>
      <xdr:sp macro="" textlink="" fLocksText="0">
        <xdr:nvSpPr>
          <xdr:cNvPr id="4" name="Rectangle 5">
            <a:extLst>
              <a:ext uri="{FF2B5EF4-FFF2-40B4-BE49-F238E27FC236}">
                <a16:creationId xmlns:a16="http://schemas.microsoft.com/office/drawing/2014/main" id="{00000000-0008-0000-0300-000004000000}"/>
              </a:ext>
            </a:extLst>
          </xdr:cNvPr>
          <xdr:cNvSpPr>
            <a:spLocks noChangeArrowheads="1"/>
          </xdr:cNvSpPr>
        </xdr:nvSpPr>
        <xdr:spPr bwMode="auto">
          <a:xfrm>
            <a:off x="8936" y="607"/>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ÚLTIMA REVISIÓN: 27/11/2014           </a:t>
            </a:r>
          </a:p>
        </xdr:txBody>
      </xdr:sp>
      <xdr:sp macro="" textlink="" fLocksText="0">
        <xdr:nvSpPr>
          <xdr:cNvPr id="5" name="Rectangle 2">
            <a:extLst>
              <a:ext uri="{FF2B5EF4-FFF2-40B4-BE49-F238E27FC236}">
                <a16:creationId xmlns:a16="http://schemas.microsoft.com/office/drawing/2014/main" id="{00000000-0008-0000-0300-000005000000}"/>
              </a:ext>
            </a:extLst>
          </xdr:cNvPr>
          <xdr:cNvSpPr>
            <a:spLocks noChangeArrowheads="1"/>
          </xdr:cNvSpPr>
        </xdr:nvSpPr>
        <xdr:spPr bwMode="auto">
          <a:xfrm>
            <a:off x="0" y="0"/>
            <a:ext cx="2195" cy="1509"/>
          </a:xfrm>
          <a:prstGeom prst="rect">
            <a:avLst/>
          </a:prstGeom>
          <a:solidFill>
            <a:srgbClr val="FFFFFF"/>
          </a:solidFill>
          <a:ln w="9360" cap="sq">
            <a:solidFill>
              <a:srgbClr val="000000"/>
            </a:solidFill>
            <a:miter lim="800000"/>
            <a:headEnd/>
            <a:tailEnd/>
          </a:ln>
          <a:effectLst/>
        </xdr:spPr>
        <xdr:txBody>
          <a:bodyPr vertOverflow="clip" wrap="square" lIns="27360" tIns="18000" rIns="27360" bIns="0" anchor="b"/>
          <a:lstStyle/>
          <a:p>
            <a:pPr algn="ctr" rtl="0">
              <a:lnSpc>
                <a:spcPts val="1100"/>
              </a:lnSpc>
              <a:defRPr sz="1000"/>
            </a:pPr>
            <a:endParaRPr lang="es-CO" sz="1000" b="0" i="0" u="none" strike="noStrike" baseline="0">
              <a:solidFill>
                <a:srgbClr val="000000"/>
              </a:solidFill>
              <a:latin typeface="Arial"/>
              <a:cs typeface="Arial"/>
            </a:endParaRPr>
          </a:p>
          <a:p>
            <a:pPr algn="ctr" rtl="0">
              <a:lnSpc>
                <a:spcPts val="1100"/>
              </a:lnSpc>
              <a:defRPr sz="1000"/>
            </a:pPr>
            <a:endParaRPr lang="es-CO" sz="1000" b="0" i="0" u="none" strike="noStrike" baseline="0">
              <a:solidFill>
                <a:srgbClr val="000000"/>
              </a:solidFill>
              <a:latin typeface="Arial"/>
              <a:cs typeface="Arial"/>
            </a:endParaRPr>
          </a:p>
          <a:p>
            <a:pPr algn="ctr" rtl="0">
              <a:defRPr sz="1000"/>
            </a:pPr>
            <a:endParaRPr lang="es-CO" sz="1000" b="0" i="0" u="none" strike="noStrike" baseline="0">
              <a:solidFill>
                <a:srgbClr val="000000"/>
              </a:solidFill>
              <a:latin typeface="Arial"/>
              <a:cs typeface="Arial"/>
            </a:endParaRPr>
          </a:p>
          <a:p>
            <a:pPr algn="ctr" rtl="0">
              <a:defRPr sz="1000"/>
            </a:pPr>
            <a:r>
              <a:rPr lang="es-CO" sz="2000" b="0" i="0" u="none" strike="noStrike" baseline="0">
                <a:solidFill>
                  <a:srgbClr val="FFFFFF"/>
                </a:solidFill>
                <a:latin typeface="Arial"/>
                <a:cs typeface="Arial"/>
              </a:rPr>
              <a:t>c</a:t>
            </a:r>
          </a:p>
          <a:p>
            <a:pPr algn="ctr" rtl="0">
              <a:defRPr sz="1000"/>
            </a:pPr>
            <a:endParaRPr lang="es-CO" sz="1000" b="0" i="0" u="none" strike="noStrike" baseline="0">
              <a:solidFill>
                <a:srgbClr val="000000"/>
              </a:solidFill>
              <a:latin typeface="Arial"/>
              <a:cs typeface="Arial"/>
            </a:endParaRPr>
          </a:p>
          <a:p>
            <a:pPr algn="ctr" rtl="0">
              <a:lnSpc>
                <a:spcPts val="1000"/>
              </a:lnSpc>
              <a:defRPr sz="1000"/>
            </a:pPr>
            <a:r>
              <a:rPr lang="es-CO" sz="800" b="1" i="0" u="none" strike="noStrike" baseline="0">
                <a:solidFill>
                  <a:srgbClr val="000000"/>
                </a:solidFill>
                <a:latin typeface="Arial"/>
                <a:cs typeface="Arial"/>
              </a:rPr>
              <a:t>NIT: 830.077.444 - 9</a:t>
            </a:r>
          </a:p>
        </xdr:txBody>
      </xdr:sp>
      <xdr:sp macro="" textlink="" fLocksText="0">
        <xdr:nvSpPr>
          <xdr:cNvPr id="6" name="Rectangle 3">
            <a:extLst>
              <a:ext uri="{FF2B5EF4-FFF2-40B4-BE49-F238E27FC236}">
                <a16:creationId xmlns:a16="http://schemas.microsoft.com/office/drawing/2014/main" id="{00000000-0008-0000-0300-000006000000}"/>
              </a:ext>
            </a:extLst>
          </xdr:cNvPr>
          <xdr:cNvSpPr>
            <a:spLocks noChangeArrowheads="1"/>
          </xdr:cNvSpPr>
        </xdr:nvSpPr>
        <xdr:spPr bwMode="auto">
          <a:xfrm>
            <a:off x="2164" y="0"/>
            <a:ext cx="6741" cy="1509"/>
          </a:xfrm>
          <a:prstGeom prst="rect">
            <a:avLst/>
          </a:prstGeom>
          <a:solidFill>
            <a:srgbClr val="FFFFFF"/>
          </a:solidFill>
          <a:ln w="9360" cap="sq">
            <a:solidFill>
              <a:srgbClr val="000000"/>
            </a:solidFill>
            <a:miter lim="800000"/>
            <a:headEnd/>
            <a:tailEnd/>
          </a:ln>
          <a:effectLst/>
        </xdr:spPr>
        <xdr:txBody>
          <a:bodyPr vertOverflow="clip" wrap="square" lIns="36360" tIns="27360" rIns="36360" bIns="27360" anchor="ctr"/>
          <a:lstStyle/>
          <a:p>
            <a:pPr algn="ctr" rtl="0">
              <a:defRPr sz="1000"/>
            </a:pPr>
            <a:endParaRPr lang="es-CO" sz="1000" b="1" i="0" u="none" strike="noStrike" baseline="0">
              <a:solidFill>
                <a:srgbClr val="000000"/>
              </a:solidFill>
              <a:latin typeface="Arial"/>
              <a:cs typeface="Arial"/>
            </a:endParaRPr>
          </a:p>
          <a:p>
            <a:pPr algn="ctr" rtl="0">
              <a:defRPr sz="1000"/>
            </a:pPr>
            <a:r>
              <a:rPr lang="es-CO" sz="1000" b="1" i="0" u="none" strike="noStrike" baseline="0">
                <a:solidFill>
                  <a:srgbClr val="000000"/>
                </a:solidFill>
                <a:latin typeface="Arial"/>
                <a:cs typeface="Arial"/>
              </a:rPr>
              <a:t>CERTIFICACIÓN DE CUMPLIMIENTO PRESTACIÓN DE SERVICIOS (ORDEN DE PRESTACIÓN DE SERVICIOS)</a:t>
            </a:r>
          </a:p>
          <a:p>
            <a:pPr algn="ctr" rtl="0">
              <a:defRPr sz="1000"/>
            </a:pPr>
            <a:r>
              <a:rPr lang="es-CO" sz="1000" b="1" i="0" u="none" strike="noStrike" baseline="0">
                <a:solidFill>
                  <a:srgbClr val="000000"/>
                </a:solidFill>
                <a:latin typeface="Arial"/>
                <a:cs typeface="Arial"/>
              </a:rPr>
              <a:t>PARA PROCESO DE PAGO POR TESORERÍA</a:t>
            </a:r>
          </a:p>
        </xdr:txBody>
      </xdr:sp>
      <xdr:sp macro="" textlink="" fLocksText="0">
        <xdr:nvSpPr>
          <xdr:cNvPr id="7" name="Rectangle 8">
            <a:extLst>
              <a:ext uri="{FF2B5EF4-FFF2-40B4-BE49-F238E27FC236}">
                <a16:creationId xmlns:a16="http://schemas.microsoft.com/office/drawing/2014/main" id="{00000000-0008-0000-0300-000007000000}"/>
              </a:ext>
            </a:extLst>
          </xdr:cNvPr>
          <xdr:cNvSpPr>
            <a:spLocks noChangeArrowheads="1"/>
          </xdr:cNvSpPr>
        </xdr:nvSpPr>
        <xdr:spPr bwMode="auto">
          <a:xfrm>
            <a:off x="8936" y="1230"/>
            <a:ext cx="2814" cy="279"/>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PÁGINA:                   1    DE 1</a:t>
            </a:r>
          </a:p>
        </xdr:txBody>
      </xdr:sp>
      <xdr:sp macro="" textlink="" fLocksText="0">
        <xdr:nvSpPr>
          <xdr:cNvPr id="8" name="Rectangle 6">
            <a:extLst>
              <a:ext uri="{FF2B5EF4-FFF2-40B4-BE49-F238E27FC236}">
                <a16:creationId xmlns:a16="http://schemas.microsoft.com/office/drawing/2014/main" id="{00000000-0008-0000-0300-000008000000}"/>
              </a:ext>
            </a:extLst>
          </xdr:cNvPr>
          <xdr:cNvSpPr>
            <a:spLocks noChangeArrowheads="1"/>
          </xdr:cNvSpPr>
        </xdr:nvSpPr>
        <xdr:spPr bwMode="auto">
          <a:xfrm>
            <a:off x="8936" y="295"/>
            <a:ext cx="2814" cy="312"/>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APROBACIÓN:       </a:t>
            </a:r>
          </a:p>
        </xdr:txBody>
      </xdr:sp>
      <xdr:pic>
        <xdr:nvPicPr>
          <xdr:cNvPr id="4271" name="Picture 7">
            <a:extLst>
              <a:ext uri="{FF2B5EF4-FFF2-40B4-BE49-F238E27FC236}">
                <a16:creationId xmlns:a16="http://schemas.microsoft.com/office/drawing/2014/main" id="{00000000-0008-0000-0300-0000AF100000}"/>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510" y="96"/>
            <a:ext cx="1150" cy="1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fLocksText="0">
        <xdr:nvSpPr>
          <xdr:cNvPr id="10" name="Rectangle 9">
            <a:extLst>
              <a:ext uri="{FF2B5EF4-FFF2-40B4-BE49-F238E27FC236}">
                <a16:creationId xmlns:a16="http://schemas.microsoft.com/office/drawing/2014/main" id="{00000000-0008-0000-0300-00000A000000}"/>
              </a:ext>
            </a:extLst>
          </xdr:cNvPr>
          <xdr:cNvSpPr>
            <a:spLocks noChangeArrowheads="1"/>
          </xdr:cNvSpPr>
        </xdr:nvSpPr>
        <xdr:spPr bwMode="auto">
          <a:xfrm>
            <a:off x="8936" y="902"/>
            <a:ext cx="2814" cy="328"/>
          </a:xfrm>
          <a:prstGeom prst="rect">
            <a:avLst/>
          </a:prstGeom>
          <a:noFill/>
          <a:ln w="9360" cap="sq">
            <a:solidFill>
              <a:srgbClr val="000000"/>
            </a:solidFill>
            <a:miter lim="800000"/>
            <a:headEnd/>
            <a:tailEnd/>
          </a:ln>
          <a:effectLst/>
        </xdr:spPr>
        <xdr:txBody>
          <a:bodyPr vertOverflow="clip" wrap="square" lIns="27360" tIns="18000" rIns="0" bIns="18000" anchor="ctr"/>
          <a:lstStyle/>
          <a:p>
            <a:pPr algn="l" rtl="0">
              <a:defRPr sz="1000"/>
            </a:pPr>
            <a:r>
              <a:rPr lang="es-CO" sz="800" b="0" i="0" u="none" strike="noStrike" baseline="0">
                <a:solidFill>
                  <a:srgbClr val="000000"/>
                </a:solidFill>
                <a:latin typeface="Arial"/>
                <a:cs typeface="Arial"/>
              </a:rPr>
              <a:t>VERSIÓN:                 2</a:t>
            </a:r>
          </a:p>
        </xdr:txBody>
      </xdr:sp>
    </xdr:grpSp>
    <xdr:clientData/>
  </xdr:twoCellAnchor>
  <xdr:twoCellAnchor>
    <xdr:from>
      <xdr:col>0</xdr:col>
      <xdr:colOff>0</xdr:colOff>
      <xdr:row>4</xdr:row>
      <xdr:rowOff>9525</xdr:rowOff>
    </xdr:from>
    <xdr:to>
      <xdr:col>0</xdr:col>
      <xdr:colOff>1209675</xdr:colOff>
      <xdr:row>6</xdr:row>
      <xdr:rowOff>19050</xdr:rowOff>
    </xdr:to>
    <xdr:pic>
      <xdr:nvPicPr>
        <xdr:cNvPr id="4263" name="1 Imagen">
          <a:extLst>
            <a:ext uri="{FF2B5EF4-FFF2-40B4-BE49-F238E27FC236}">
              <a16:creationId xmlns:a16="http://schemas.microsoft.com/office/drawing/2014/main" id="{00000000-0008-0000-0300-0000A71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657225"/>
          <a:ext cx="120967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38100</xdr:colOff>
      <xdr:row>40</xdr:row>
      <xdr:rowOff>133350</xdr:rowOff>
    </xdr:from>
    <xdr:to>
      <xdr:col>12</xdr:col>
      <xdr:colOff>285750</xdr:colOff>
      <xdr:row>42</xdr:row>
      <xdr:rowOff>114300</xdr:rowOff>
    </xdr:to>
    <xdr:pic>
      <xdr:nvPicPr>
        <xdr:cNvPr id="4264" name="Objeto 1">
          <a:extLst>
            <a:ext uri="{FF2B5EF4-FFF2-40B4-BE49-F238E27FC236}">
              <a16:creationId xmlns:a16="http://schemas.microsoft.com/office/drawing/2014/main" id="{00000000-0008-0000-0300-0000A8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108" r="-7335" b="-1993"/>
        <a:stretch>
          <a:fillRect/>
        </a:stretch>
      </xdr:blipFill>
      <xdr:spPr bwMode="auto">
        <a:xfrm>
          <a:off x="5857875" y="10791825"/>
          <a:ext cx="103822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228600</xdr:colOff>
      <xdr:row>0</xdr:row>
      <xdr:rowOff>257175</xdr:rowOff>
    </xdr:from>
    <xdr:to>
      <xdr:col>1</xdr:col>
      <xdr:colOff>733425</xdr:colOff>
      <xdr:row>2</xdr:row>
      <xdr:rowOff>85725</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228600" y="161925"/>
          <a:ext cx="16383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428625</xdr:colOff>
      <xdr:row>0</xdr:row>
      <xdr:rowOff>114300</xdr:rowOff>
    </xdr:from>
    <xdr:to>
      <xdr:col>13</xdr:col>
      <xdr:colOff>95250</xdr:colOff>
      <xdr:row>2</xdr:row>
      <xdr:rowOff>209550</xdr:rowOff>
    </xdr:to>
    <xdr:pic>
      <xdr:nvPicPr>
        <xdr:cNvPr id="3" name="Imagen 1">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8315325" y="114300"/>
          <a:ext cx="7524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228600</xdr:colOff>
      <xdr:row>2</xdr:row>
      <xdr:rowOff>104775</xdr:rowOff>
    </xdr:to>
    <xdr:pic>
      <xdr:nvPicPr>
        <xdr:cNvPr id="2" name="Imagen 1">
          <a:extLst>
            <a:ext uri="{FF2B5EF4-FFF2-40B4-BE49-F238E27FC236}">
              <a16:creationId xmlns:a16="http://schemas.microsoft.com/office/drawing/2014/main" id="{FF50D70D-F597-47C0-834B-50ED874E762D}"/>
            </a:ext>
          </a:extLst>
        </xdr:cNvPr>
        <xdr:cNvPicPr/>
      </xdr:nvPicPr>
      <xdr:blipFill>
        <a:blip xmlns:r="http://schemas.openxmlformats.org/officeDocument/2006/relationships" r:embed="rId1"/>
        <a:srcRect l="9476" t="32630" r="32595" b="37460"/>
        <a:stretch/>
      </xdr:blipFill>
      <xdr:spPr>
        <a:xfrm>
          <a:off x="0" y="0"/>
          <a:ext cx="2514600" cy="581025"/>
        </a:xfrm>
        <a:prstGeom prst="rect">
          <a:avLst/>
        </a:prstGeom>
        <a:ln>
          <a:noFill/>
        </a:ln>
      </xdr:spPr>
    </xdr:pic>
    <xdr:clientData/>
  </xdr:twoCellAnchor>
  <xdr:twoCellAnchor>
    <xdr:from>
      <xdr:col>12</xdr:col>
      <xdr:colOff>38100</xdr:colOff>
      <xdr:row>0</xdr:row>
      <xdr:rowOff>114300</xdr:rowOff>
    </xdr:from>
    <xdr:to>
      <xdr:col>14</xdr:col>
      <xdr:colOff>256830</xdr:colOff>
      <xdr:row>2</xdr:row>
      <xdr:rowOff>237915</xdr:rowOff>
    </xdr:to>
    <xdr:pic>
      <xdr:nvPicPr>
        <xdr:cNvPr id="3" name="Imagen 1">
          <a:extLst>
            <a:ext uri="{FF2B5EF4-FFF2-40B4-BE49-F238E27FC236}">
              <a16:creationId xmlns:a16="http://schemas.microsoft.com/office/drawing/2014/main" id="{90B979E5-B29E-44FB-B27A-25DCE699FAB0}"/>
            </a:ext>
          </a:extLst>
        </xdr:cNvPr>
        <xdr:cNvPicPr/>
      </xdr:nvPicPr>
      <xdr:blipFill>
        <a:blip xmlns:r="http://schemas.openxmlformats.org/officeDocument/2006/relationships" r:embed="rId2"/>
        <a:srcRect l="25291" t="22951" r="48724" b="31413"/>
        <a:stretch/>
      </xdr:blipFill>
      <xdr:spPr>
        <a:xfrm>
          <a:off x="9182100" y="114300"/>
          <a:ext cx="1742730" cy="55224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razon/Downloads/CUENTA%20CAROLINA%20MARZ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ERTIFICACION MES DE FEBRERO "/>
      <sheetName val="CERTIFICACION JULIO 80%"/>
      <sheetName val="Hoja2"/>
      <sheetName val="Hoja3"/>
      <sheetName val="CAROLINA"/>
      <sheetName val="ACT. CARO"/>
      <sheetName val="DOC. EQUIVA"/>
    </sheetNames>
    <sheetDataSet>
      <sheetData sheetId="0"/>
      <sheetData sheetId="1"/>
      <sheetData sheetId="2"/>
      <sheetData sheetId="3">
        <row r="2">
          <cell r="C2">
            <v>5.2199999999999998E-3</v>
          </cell>
        </row>
        <row r="3">
          <cell r="C3">
            <v>1.044E-2</v>
          </cell>
        </row>
        <row r="4">
          <cell r="C4">
            <v>2.436E-2</v>
          </cell>
        </row>
        <row r="5">
          <cell r="C5">
            <v>4.3499999999999997E-2</v>
          </cell>
        </row>
        <row r="6">
          <cell r="C6">
            <v>6.9599999999999995E-2</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alejakooo@hotmail.com"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C25"/>
  <sheetViews>
    <sheetView showGridLines="0" workbookViewId="0">
      <selection activeCell="I12" sqref="I12"/>
    </sheetView>
  </sheetViews>
  <sheetFormatPr baseColWidth="10" defaultColWidth="9.140625" defaultRowHeight="15" x14ac:dyDescent="0.25"/>
  <cols>
    <col min="1" max="1" width="11.42578125" customWidth="1"/>
    <col min="2" max="2" width="13.42578125" customWidth="1"/>
    <col min="3" max="3" width="62.28515625" customWidth="1"/>
    <col min="4" max="5" width="11.42578125" customWidth="1"/>
    <col min="6" max="6" width="12" customWidth="1"/>
    <col min="7" max="256" width="11.42578125" customWidth="1"/>
  </cols>
  <sheetData>
    <row r="1" spans="2:3" ht="23.25" x14ac:dyDescent="0.35">
      <c r="B1" s="1" t="s">
        <v>3</v>
      </c>
    </row>
    <row r="3" spans="2:3" x14ac:dyDescent="0.25">
      <c r="B3" s="148" t="s">
        <v>2</v>
      </c>
      <c r="C3" s="149"/>
    </row>
    <row r="4" spans="2:3" x14ac:dyDescent="0.25">
      <c r="B4" s="4" t="s">
        <v>0</v>
      </c>
      <c r="C4" s="5">
        <v>6000000</v>
      </c>
    </row>
    <row r="5" spans="2:3" x14ac:dyDescent="0.25">
      <c r="B5" s="2" t="s">
        <v>1</v>
      </c>
      <c r="C5" s="3" t="e">
        <f ca="1">CONVERTIRNUM(C4)</f>
        <v>#NAME?</v>
      </c>
    </row>
    <row r="7" spans="2:3" x14ac:dyDescent="0.25">
      <c r="B7" s="148" t="s">
        <v>4</v>
      </c>
      <c r="C7" s="149"/>
    </row>
    <row r="8" spans="2:3" x14ac:dyDescent="0.25">
      <c r="B8" s="4" t="s">
        <v>0</v>
      </c>
      <c r="C8" s="5">
        <v>6000000</v>
      </c>
    </row>
    <row r="9" spans="2:3" x14ac:dyDescent="0.25">
      <c r="B9" s="2" t="s">
        <v>1</v>
      </c>
      <c r="C9" s="3" t="e">
        <f ca="1">CONVERTIRNUM(C8, FALSE)</f>
        <v>#NAME?</v>
      </c>
    </row>
    <row r="11" spans="2:3" x14ac:dyDescent="0.25">
      <c r="B11" s="148" t="s">
        <v>5</v>
      </c>
      <c r="C11" s="149"/>
    </row>
    <row r="12" spans="2:3" x14ac:dyDescent="0.25">
      <c r="B12" s="4" t="s">
        <v>0</v>
      </c>
      <c r="C12" s="5">
        <v>120.05</v>
      </c>
    </row>
    <row r="13" spans="2:3" x14ac:dyDescent="0.25">
      <c r="B13" s="2" t="s">
        <v>1</v>
      </c>
      <c r="C13" s="3" t="e">
        <f ca="1">UPPER(CONVERTIRNUM(C12, TRUE))</f>
        <v>#NAME?</v>
      </c>
    </row>
    <row r="15" spans="2:3" x14ac:dyDescent="0.25">
      <c r="B15" s="148" t="s">
        <v>6</v>
      </c>
      <c r="C15" s="149"/>
    </row>
    <row r="16" spans="2:3" x14ac:dyDescent="0.25">
      <c r="B16" s="4" t="s">
        <v>0</v>
      </c>
      <c r="C16" s="5">
        <v>200.85</v>
      </c>
    </row>
    <row r="17" spans="2:3" x14ac:dyDescent="0.25">
      <c r="B17" s="2" t="s">
        <v>1</v>
      </c>
      <c r="C17" s="3" t="e">
        <f ca="1">CONCATENATE("(", UPPER(CONVERTIRNUM(C16)), ")")</f>
        <v>#NAME?</v>
      </c>
    </row>
    <row r="19" spans="2:3" x14ac:dyDescent="0.25">
      <c r="B19" s="148" t="s">
        <v>7</v>
      </c>
      <c r="C19" s="149"/>
    </row>
    <row r="20" spans="2:3" x14ac:dyDescent="0.25">
      <c r="B20" s="4" t="s">
        <v>0</v>
      </c>
      <c r="C20" s="20">
        <v>5000000</v>
      </c>
    </row>
    <row r="21" spans="2:3" x14ac:dyDescent="0.25">
      <c r="B21" s="2" t="s">
        <v>1</v>
      </c>
      <c r="C21" s="3" t="e">
        <f ca="1">CONCATENATE(UPPER(CONVERTIRNUM(C20)), " MCTE)")</f>
        <v>#NAME?</v>
      </c>
    </row>
    <row r="23" spans="2:3" x14ac:dyDescent="0.25">
      <c r="B23" s="6" t="s">
        <v>8</v>
      </c>
      <c r="C23" s="6"/>
    </row>
    <row r="24" spans="2:3" x14ac:dyDescent="0.25">
      <c r="B24" s="7" t="s">
        <v>0</v>
      </c>
      <c r="C24" s="10">
        <v>1999999999</v>
      </c>
    </row>
    <row r="25" spans="2:3" x14ac:dyDescent="0.25">
      <c r="B25" s="9" t="s">
        <v>1</v>
      </c>
      <c r="C25" s="8" t="e">
        <f ca="1">CONVERTIRNUM(C24, TRUE)</f>
        <v>#NAME?</v>
      </c>
    </row>
  </sheetData>
  <mergeCells count="5">
    <mergeCell ref="B19:C19"/>
    <mergeCell ref="B3:C3"/>
    <mergeCell ref="B7:C7"/>
    <mergeCell ref="B11:C11"/>
    <mergeCell ref="B15:C15"/>
  </mergeCells>
  <phoneticPr fontId="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4"/>
  <sheetViews>
    <sheetView zoomScaleSheetLayoutView="100" workbookViewId="0">
      <selection activeCell="A13" sqref="A13:M13"/>
    </sheetView>
  </sheetViews>
  <sheetFormatPr baseColWidth="10" defaultColWidth="9.140625" defaultRowHeight="12.75" x14ac:dyDescent="0.2"/>
  <cols>
    <col min="1" max="1" width="19.42578125" style="11" customWidth="1"/>
    <col min="2" max="2" width="5" style="11" customWidth="1"/>
    <col min="3" max="3" width="5.85546875" style="11" customWidth="1"/>
    <col min="4" max="4" width="12.28515625" style="11" customWidth="1"/>
    <col min="5" max="5" width="4.85546875" style="11" customWidth="1"/>
    <col min="6" max="6" width="13.140625" style="11" customWidth="1"/>
    <col min="7" max="7" width="6.5703125" style="11" customWidth="1"/>
    <col min="8" max="8" width="7" style="11" customWidth="1"/>
    <col min="9" max="9" width="6.85546875" style="11" customWidth="1"/>
    <col min="10" max="10" width="6.28515625" style="11" customWidth="1"/>
    <col min="11" max="11" width="6.5703125" style="11" customWidth="1"/>
    <col min="12" max="12" width="5.28515625" style="11" customWidth="1"/>
    <col min="13" max="13" width="9.42578125" style="11" customWidth="1"/>
    <col min="14" max="14" width="39.42578125" style="11" customWidth="1"/>
    <col min="15" max="15" width="20.7109375" style="11" customWidth="1"/>
    <col min="16" max="256" width="11.42578125" style="11" customWidth="1"/>
    <col min="257" max="16384" width="9.140625" style="11"/>
  </cols>
  <sheetData>
    <row r="1" spans="1:16" x14ac:dyDescent="0.2">
      <c r="A1" s="26"/>
      <c r="B1" s="27"/>
      <c r="C1" s="27"/>
      <c r="D1" s="27"/>
      <c r="E1" s="27"/>
      <c r="F1" s="27"/>
      <c r="G1" s="27"/>
      <c r="H1" s="27"/>
      <c r="I1" s="27"/>
      <c r="J1" s="27"/>
      <c r="K1" s="27"/>
      <c r="L1" s="27" t="s">
        <v>9</v>
      </c>
      <c r="M1" s="28"/>
      <c r="N1" s="155" t="s">
        <v>50</v>
      </c>
    </row>
    <row r="2" spans="1:16" x14ac:dyDescent="0.2">
      <c r="A2" s="29"/>
      <c r="B2" s="14"/>
      <c r="C2" s="14"/>
      <c r="D2" s="14"/>
      <c r="E2" s="14"/>
      <c r="F2" s="14"/>
      <c r="G2" s="14"/>
      <c r="H2" s="14"/>
      <c r="I2" s="14"/>
      <c r="J2" s="14"/>
      <c r="K2" s="14"/>
      <c r="L2" s="14" t="s">
        <v>10</v>
      </c>
      <c r="M2" s="30"/>
      <c r="N2" s="155"/>
    </row>
    <row r="3" spans="1:16" x14ac:dyDescent="0.2">
      <c r="A3" s="29"/>
      <c r="B3" s="14"/>
      <c r="C3" s="14"/>
      <c r="D3" s="14"/>
      <c r="E3" s="14"/>
      <c r="F3" s="14"/>
      <c r="G3" s="14"/>
      <c r="H3" s="14"/>
      <c r="I3" s="14"/>
      <c r="J3" s="14"/>
      <c r="K3" s="14"/>
      <c r="L3" s="14"/>
      <c r="M3" s="30"/>
      <c r="N3" s="155"/>
    </row>
    <row r="4" spans="1:16" x14ac:dyDescent="0.2">
      <c r="A4" s="29"/>
      <c r="B4" s="14"/>
      <c r="C4" s="14"/>
      <c r="D4" s="14"/>
      <c r="E4" s="14"/>
      <c r="F4" s="14"/>
      <c r="G4" s="14"/>
      <c r="H4" s="14"/>
      <c r="I4" s="14"/>
      <c r="J4" s="14"/>
      <c r="K4" s="14"/>
      <c r="L4" s="14"/>
      <c r="M4" s="30"/>
      <c r="N4" s="155"/>
    </row>
    <row r="5" spans="1:16" x14ac:dyDescent="0.2">
      <c r="A5" s="29"/>
      <c r="B5" s="14"/>
      <c r="C5" s="14"/>
      <c r="D5" s="14"/>
      <c r="E5" s="14"/>
      <c r="F5" s="14"/>
      <c r="G5" s="14"/>
      <c r="H5" s="14"/>
      <c r="I5" s="14"/>
      <c r="J5" s="14"/>
      <c r="K5" s="14"/>
      <c r="L5" s="14"/>
      <c r="M5" s="30"/>
      <c r="N5" s="155"/>
    </row>
    <row r="6" spans="1:16" ht="8.25" customHeight="1" x14ac:dyDescent="0.2">
      <c r="A6" s="29"/>
      <c r="B6" s="14"/>
      <c r="C6" s="14"/>
      <c r="D6" s="14"/>
      <c r="E6" s="14"/>
      <c r="F6" s="14"/>
      <c r="G6" s="14"/>
      <c r="H6" s="14"/>
      <c r="I6" s="14"/>
      <c r="J6" s="14"/>
      <c r="K6" s="14"/>
      <c r="L6" s="14"/>
      <c r="M6" s="30"/>
      <c r="N6" s="155"/>
    </row>
    <row r="7" spans="1:16" x14ac:dyDescent="0.2">
      <c r="A7" s="161" t="s">
        <v>54</v>
      </c>
      <c r="B7" s="162"/>
      <c r="C7" s="162"/>
      <c r="D7" s="162"/>
      <c r="E7" s="163" t="s">
        <v>55</v>
      </c>
      <c r="F7" s="163"/>
      <c r="G7" s="163"/>
      <c r="H7" s="163"/>
      <c r="I7" s="163"/>
      <c r="J7" s="163"/>
      <c r="K7" s="163"/>
      <c r="L7" s="163"/>
      <c r="M7" s="164"/>
      <c r="N7" s="160" t="s">
        <v>43</v>
      </c>
    </row>
    <row r="8" spans="1:16" ht="15" customHeight="1" x14ac:dyDescent="0.2">
      <c r="A8" s="31" t="s">
        <v>11</v>
      </c>
      <c r="B8" s="178" t="s">
        <v>12</v>
      </c>
      <c r="C8" s="178"/>
      <c r="D8" s="178"/>
      <c r="E8" s="178"/>
      <c r="F8" s="179" t="s">
        <v>13</v>
      </c>
      <c r="G8" s="12" t="s">
        <v>14</v>
      </c>
      <c r="H8" s="12" t="s">
        <v>15</v>
      </c>
      <c r="I8" s="12" t="s">
        <v>16</v>
      </c>
      <c r="J8" s="150" t="s">
        <v>17</v>
      </c>
      <c r="K8" s="12" t="s">
        <v>14</v>
      </c>
      <c r="L8" s="12" t="s">
        <v>15</v>
      </c>
      <c r="M8" s="32" t="s">
        <v>16</v>
      </c>
      <c r="N8" s="160"/>
      <c r="P8" s="42">
        <v>9092475</v>
      </c>
    </row>
    <row r="9" spans="1:16" s="45" customFormat="1" ht="35.25" customHeight="1" x14ac:dyDescent="0.25">
      <c r="A9" s="33">
        <v>1032363720</v>
      </c>
      <c r="B9" s="151" t="s">
        <v>59</v>
      </c>
      <c r="C9" s="151"/>
      <c r="D9" s="151"/>
      <c r="E9" s="151"/>
      <c r="F9" s="179"/>
      <c r="G9" s="43">
        <v>1</v>
      </c>
      <c r="H9" s="43">
        <v>6</v>
      </c>
      <c r="I9" s="43">
        <v>2016</v>
      </c>
      <c r="J9" s="150"/>
      <c r="K9" s="43">
        <v>30</v>
      </c>
      <c r="L9" s="43">
        <v>6</v>
      </c>
      <c r="M9" s="44">
        <v>2016</v>
      </c>
      <c r="N9" s="160"/>
    </row>
    <row r="10" spans="1:16" x14ac:dyDescent="0.2">
      <c r="A10" s="182" t="s">
        <v>56</v>
      </c>
      <c r="B10" s="183"/>
      <c r="C10" s="183"/>
      <c r="D10" s="183"/>
      <c r="E10" s="183"/>
      <c r="F10" s="183"/>
      <c r="G10" s="183"/>
      <c r="H10" s="183"/>
      <c r="I10" s="183"/>
      <c r="J10" s="183"/>
      <c r="K10" s="183"/>
      <c r="L10" s="183"/>
      <c r="M10" s="184"/>
      <c r="N10" s="160"/>
    </row>
    <row r="11" spans="1:16" x14ac:dyDescent="0.2">
      <c r="A11" s="182" t="s">
        <v>57</v>
      </c>
      <c r="B11" s="183"/>
      <c r="C11" s="183"/>
      <c r="D11" s="183"/>
      <c r="E11" s="183"/>
      <c r="F11" s="183"/>
      <c r="G11" s="183"/>
      <c r="H11" s="183"/>
      <c r="I11" s="183"/>
      <c r="J11" s="183"/>
      <c r="K11" s="183"/>
      <c r="L11" s="183"/>
      <c r="M11" s="184"/>
      <c r="N11" s="160"/>
    </row>
    <row r="12" spans="1:16" s="13" customFormat="1" ht="48" customHeight="1" x14ac:dyDescent="0.2">
      <c r="A12" s="185" t="s">
        <v>58</v>
      </c>
      <c r="B12" s="186"/>
      <c r="C12" s="186"/>
      <c r="D12" s="186"/>
      <c r="E12" s="186"/>
      <c r="F12" s="186"/>
      <c r="G12" s="186"/>
      <c r="H12" s="186"/>
      <c r="I12" s="186"/>
      <c r="J12" s="186"/>
      <c r="K12" s="186"/>
      <c r="L12" s="186"/>
      <c r="M12" s="187"/>
      <c r="N12" s="21" t="s">
        <v>44</v>
      </c>
      <c r="O12" s="11"/>
    </row>
    <row r="13" spans="1:16" ht="24" customHeight="1" x14ac:dyDescent="0.2">
      <c r="A13" s="156" t="s">
        <v>53</v>
      </c>
      <c r="B13" s="157"/>
      <c r="C13" s="157"/>
      <c r="D13" s="157"/>
      <c r="E13" s="157"/>
      <c r="F13" s="157"/>
      <c r="G13" s="157"/>
      <c r="H13" s="157"/>
      <c r="I13" s="157"/>
      <c r="J13" s="157"/>
      <c r="K13" s="157"/>
      <c r="L13" s="157"/>
      <c r="M13" s="158"/>
      <c r="N13" s="159" t="s">
        <v>51</v>
      </c>
    </row>
    <row r="14" spans="1:16" ht="12.75" customHeight="1" x14ac:dyDescent="0.2">
      <c r="A14" s="188" t="s">
        <v>18</v>
      </c>
      <c r="B14" s="189"/>
      <c r="C14" s="189"/>
      <c r="D14" s="189"/>
      <c r="E14" s="189"/>
      <c r="F14" s="189"/>
      <c r="G14" s="189"/>
      <c r="H14" s="189"/>
      <c r="I14" s="189"/>
      <c r="J14" s="189"/>
      <c r="K14" s="189"/>
      <c r="L14" s="189"/>
      <c r="M14" s="190"/>
      <c r="N14" s="159"/>
    </row>
    <row r="15" spans="1:16" ht="42" customHeight="1" x14ac:dyDescent="0.2">
      <c r="A15" s="196" t="s">
        <v>19</v>
      </c>
      <c r="B15" s="197"/>
      <c r="C15" s="197"/>
      <c r="D15" s="197"/>
      <c r="E15" s="197"/>
      <c r="F15" s="197"/>
      <c r="G15" s="197"/>
      <c r="H15" s="197"/>
      <c r="I15" s="197"/>
      <c r="J15" s="197"/>
      <c r="K15" s="197"/>
      <c r="L15" s="197"/>
      <c r="M15" s="198"/>
      <c r="N15" s="159"/>
    </row>
    <row r="16" spans="1:16" ht="42" customHeight="1" x14ac:dyDescent="0.2">
      <c r="A16" s="202" t="s">
        <v>20</v>
      </c>
      <c r="B16" s="203"/>
      <c r="C16" s="203"/>
      <c r="D16" s="203"/>
      <c r="E16" s="203"/>
      <c r="F16" s="203"/>
      <c r="G16" s="203"/>
      <c r="H16" s="203"/>
      <c r="I16" s="203"/>
      <c r="J16" s="203"/>
      <c r="K16" s="203"/>
      <c r="L16" s="203"/>
      <c r="M16" s="204"/>
      <c r="N16" s="159"/>
    </row>
    <row r="17" spans="1:16" ht="13.5" customHeight="1" thickBot="1" x14ac:dyDescent="0.25">
      <c r="A17" s="205"/>
      <c r="B17" s="206"/>
      <c r="C17" s="206"/>
      <c r="D17" s="206"/>
      <c r="E17" s="206"/>
      <c r="F17" s="206"/>
      <c r="G17" s="206"/>
      <c r="H17" s="206"/>
      <c r="I17" s="206"/>
      <c r="J17" s="206"/>
      <c r="K17" s="206"/>
      <c r="L17" s="206"/>
      <c r="M17" s="207"/>
      <c r="N17" s="22"/>
    </row>
    <row r="18" spans="1:16" ht="13.5" customHeight="1" thickTop="1" x14ac:dyDescent="0.2">
      <c r="A18" s="199" t="s">
        <v>21</v>
      </c>
      <c r="B18" s="200"/>
      <c r="C18" s="200"/>
      <c r="D18" s="200"/>
      <c r="E18" s="200"/>
      <c r="F18" s="200"/>
      <c r="G18" s="200"/>
      <c r="H18" s="200"/>
      <c r="I18" s="200"/>
      <c r="J18" s="200"/>
      <c r="K18" s="200"/>
      <c r="L18" s="200"/>
      <c r="M18" s="201"/>
      <c r="N18" s="22"/>
    </row>
    <row r="19" spans="1:16" ht="31.5" customHeight="1" x14ac:dyDescent="0.2">
      <c r="A19" s="175" t="s">
        <v>67</v>
      </c>
      <c r="B19" s="176"/>
      <c r="C19" s="176"/>
      <c r="D19" s="176"/>
      <c r="E19" s="176"/>
      <c r="F19" s="176"/>
      <c r="G19" s="176"/>
      <c r="H19" s="176"/>
      <c r="I19" s="176"/>
      <c r="J19" s="176"/>
      <c r="K19" s="176"/>
      <c r="L19" s="176"/>
      <c r="M19" s="177"/>
      <c r="N19" s="160" t="s">
        <v>45</v>
      </c>
    </row>
    <row r="20" spans="1:16" ht="14.25" customHeight="1" x14ac:dyDescent="0.2">
      <c r="A20" s="175"/>
      <c r="B20" s="176"/>
      <c r="C20" s="176"/>
      <c r="D20" s="176"/>
      <c r="E20" s="176"/>
      <c r="F20" s="176"/>
      <c r="G20" s="176"/>
      <c r="H20" s="176"/>
      <c r="I20" s="176"/>
      <c r="J20" s="176"/>
      <c r="K20" s="176"/>
      <c r="L20" s="176"/>
      <c r="M20" s="177"/>
      <c r="N20" s="160"/>
    </row>
    <row r="21" spans="1:16" hidden="1" x14ac:dyDescent="0.2">
      <c r="A21" s="175"/>
      <c r="B21" s="176"/>
      <c r="C21" s="176"/>
      <c r="D21" s="176"/>
      <c r="E21" s="176"/>
      <c r="F21" s="176"/>
      <c r="G21" s="176"/>
      <c r="H21" s="176"/>
      <c r="I21" s="176"/>
      <c r="J21" s="176"/>
      <c r="K21" s="176"/>
      <c r="L21" s="176"/>
      <c r="M21" s="177"/>
      <c r="N21" s="22"/>
    </row>
    <row r="22" spans="1:16" ht="16.5" hidden="1" customHeight="1" x14ac:dyDescent="0.2">
      <c r="A22" s="175"/>
      <c r="B22" s="176"/>
      <c r="C22" s="176"/>
      <c r="D22" s="176"/>
      <c r="E22" s="176"/>
      <c r="F22" s="176"/>
      <c r="G22" s="176"/>
      <c r="H22" s="176"/>
      <c r="I22" s="176"/>
      <c r="J22" s="176"/>
      <c r="K22" s="176"/>
      <c r="L22" s="176"/>
      <c r="M22" s="177"/>
      <c r="N22" s="22"/>
    </row>
    <row r="23" spans="1:16" ht="12.75" hidden="1" customHeight="1" x14ac:dyDescent="0.2">
      <c r="A23" s="175"/>
      <c r="B23" s="176"/>
      <c r="C23" s="176"/>
      <c r="D23" s="176"/>
      <c r="E23" s="176"/>
      <c r="F23" s="176"/>
      <c r="G23" s="176"/>
      <c r="H23" s="176"/>
      <c r="I23" s="176"/>
      <c r="J23" s="176"/>
      <c r="K23" s="176"/>
      <c r="L23" s="176"/>
      <c r="M23" s="177"/>
      <c r="N23" s="22"/>
    </row>
    <row r="24" spans="1:16" ht="49.5" customHeight="1" x14ac:dyDescent="0.2">
      <c r="A24" s="169" t="s">
        <v>22</v>
      </c>
      <c r="B24" s="170"/>
      <c r="C24" s="170"/>
      <c r="D24" s="170"/>
      <c r="E24" s="170"/>
      <c r="F24" s="170"/>
      <c r="G24" s="170"/>
      <c r="H24" s="170"/>
      <c r="I24" s="170"/>
      <c r="J24" s="170"/>
      <c r="K24" s="170"/>
      <c r="L24" s="170"/>
      <c r="M24" s="171"/>
      <c r="N24" s="22"/>
    </row>
    <row r="25" spans="1:16" ht="61.5" customHeight="1" x14ac:dyDescent="0.2">
      <c r="A25" s="172" t="s">
        <v>41</v>
      </c>
      <c r="B25" s="173"/>
      <c r="C25" s="173"/>
      <c r="D25" s="173"/>
      <c r="E25" s="173"/>
      <c r="F25" s="173"/>
      <c r="G25" s="173"/>
      <c r="H25" s="173"/>
      <c r="I25" s="173"/>
      <c r="J25" s="173"/>
      <c r="K25" s="173"/>
      <c r="L25" s="173"/>
      <c r="M25" s="174"/>
      <c r="N25" s="22"/>
    </row>
    <row r="26" spans="1:16" ht="20.25" customHeight="1" x14ac:dyDescent="0.2">
      <c r="A26" s="34" t="s">
        <v>23</v>
      </c>
      <c r="B26" s="180" t="s">
        <v>24</v>
      </c>
      <c r="C26" s="180"/>
      <c r="D26" s="180"/>
      <c r="E26" s="180"/>
      <c r="F26" s="180" t="s">
        <v>25</v>
      </c>
      <c r="G26" s="180"/>
      <c r="H26" s="180"/>
      <c r="I26" s="180"/>
      <c r="J26" s="180"/>
      <c r="K26" s="180"/>
      <c r="L26" s="180"/>
      <c r="M26" s="181"/>
      <c r="N26" s="22"/>
      <c r="P26" s="11">
        <f>9240000+2310000</f>
        <v>11550000</v>
      </c>
    </row>
    <row r="27" spans="1:16" ht="38.25" customHeight="1" x14ac:dyDescent="0.2">
      <c r="A27" s="35" t="s">
        <v>26</v>
      </c>
      <c r="B27" s="168">
        <v>13860000</v>
      </c>
      <c r="C27" s="168"/>
      <c r="D27" s="168"/>
      <c r="E27" s="168"/>
      <c r="F27" s="165" t="e">
        <f ca="1">CONCATENATE(UPPER(CONVERTIRNUM(B27,TRUE)),"( MCTE )")</f>
        <v>#NAME?</v>
      </c>
      <c r="G27" s="166" t="e">
        <f t="shared" ref="G27:M31" ca="1" si="0">CONCATENATE(UPPER(CONVERTIRNUM(G26,TRUE)), " MCTE)")</f>
        <v>#NAME?</v>
      </c>
      <c r="H27" s="166" t="e">
        <f t="shared" ca="1" si="0"/>
        <v>#NAME?</v>
      </c>
      <c r="I27" s="166" t="e">
        <f t="shared" ca="1" si="0"/>
        <v>#NAME?</v>
      </c>
      <c r="J27" s="166" t="e">
        <f t="shared" ca="1" si="0"/>
        <v>#NAME?</v>
      </c>
      <c r="K27" s="166" t="e">
        <f t="shared" ca="1" si="0"/>
        <v>#NAME?</v>
      </c>
      <c r="L27" s="166" t="e">
        <f t="shared" ca="1" si="0"/>
        <v>#NAME?</v>
      </c>
      <c r="M27" s="167" t="e">
        <f t="shared" ca="1" si="0"/>
        <v>#NAME?</v>
      </c>
      <c r="N27" s="159" t="s">
        <v>47</v>
      </c>
      <c r="O27" s="11">
        <v>3109800</v>
      </c>
    </row>
    <row r="28" spans="1:16" ht="25.5" customHeight="1" x14ac:dyDescent="0.2">
      <c r="A28" s="36" t="s">
        <v>27</v>
      </c>
      <c r="B28" s="168">
        <v>13860000</v>
      </c>
      <c r="C28" s="168"/>
      <c r="D28" s="168"/>
      <c r="E28" s="168"/>
      <c r="F28" s="165" t="e">
        <f ca="1">CONCATENATE(UPPER(CONVERTIRNUM(B28,TRUE)),"( MCTE )")</f>
        <v>#NAME?</v>
      </c>
      <c r="G28" s="166" t="e">
        <f t="shared" ca="1" si="0"/>
        <v>#NAME?</v>
      </c>
      <c r="H28" s="166" t="e">
        <f t="shared" ca="1" si="0"/>
        <v>#NAME?</v>
      </c>
      <c r="I28" s="166" t="e">
        <f t="shared" ca="1" si="0"/>
        <v>#NAME?</v>
      </c>
      <c r="J28" s="166" t="e">
        <f t="shared" ca="1" si="0"/>
        <v>#NAME?</v>
      </c>
      <c r="K28" s="166" t="e">
        <f t="shared" ca="1" si="0"/>
        <v>#NAME?</v>
      </c>
      <c r="L28" s="166" t="e">
        <f t="shared" ca="1" si="0"/>
        <v>#NAME?</v>
      </c>
      <c r="M28" s="167" t="e">
        <f t="shared" ca="1" si="0"/>
        <v>#NAME?</v>
      </c>
      <c r="N28" s="159"/>
    </row>
    <row r="29" spans="1:16" ht="25.5" customHeight="1" x14ac:dyDescent="0.2">
      <c r="A29" s="35" t="s">
        <v>28</v>
      </c>
      <c r="B29" s="168">
        <v>2310000</v>
      </c>
      <c r="C29" s="168"/>
      <c r="D29" s="168"/>
      <c r="E29" s="168"/>
      <c r="F29" s="165" t="e">
        <f ca="1">CONCATENATE(UPPER(CONVERTIRNUM(B29,TRUE)),"( MCTE )")</f>
        <v>#NAME?</v>
      </c>
      <c r="G29" s="166" t="e">
        <f t="shared" ca="1" si="0"/>
        <v>#NAME?</v>
      </c>
      <c r="H29" s="166" t="e">
        <f t="shared" ca="1" si="0"/>
        <v>#NAME?</v>
      </c>
      <c r="I29" s="166" t="e">
        <f t="shared" ca="1" si="0"/>
        <v>#NAME?</v>
      </c>
      <c r="J29" s="166" t="e">
        <f t="shared" ca="1" si="0"/>
        <v>#NAME?</v>
      </c>
      <c r="K29" s="166" t="e">
        <f t="shared" ca="1" si="0"/>
        <v>#NAME?</v>
      </c>
      <c r="L29" s="166" t="e">
        <f t="shared" ca="1" si="0"/>
        <v>#NAME?</v>
      </c>
      <c r="M29" s="167" t="e">
        <f t="shared" ca="1" si="0"/>
        <v>#NAME?</v>
      </c>
      <c r="N29" s="159"/>
      <c r="O29" s="46">
        <f>+B27+2310000</f>
        <v>16170000</v>
      </c>
    </row>
    <row r="30" spans="1:16" ht="25.5" customHeight="1" x14ac:dyDescent="0.2">
      <c r="A30" s="35" t="s">
        <v>29</v>
      </c>
      <c r="B30" s="168">
        <v>0</v>
      </c>
      <c r="C30" s="168"/>
      <c r="D30" s="168"/>
      <c r="E30" s="168"/>
      <c r="F30" s="165" t="e">
        <f ca="1">CONCATENATE(UPPER(CONVERTIRNUM(B30,TRUE)),"( MCTE )")</f>
        <v>#NAME?</v>
      </c>
      <c r="G30" s="166" t="e">
        <f t="shared" ca="1" si="0"/>
        <v>#NAME?</v>
      </c>
      <c r="H30" s="166" t="e">
        <f t="shared" ca="1" si="0"/>
        <v>#NAME?</v>
      </c>
      <c r="I30" s="166" t="e">
        <f t="shared" ca="1" si="0"/>
        <v>#NAME?</v>
      </c>
      <c r="J30" s="166" t="e">
        <f t="shared" ca="1" si="0"/>
        <v>#NAME?</v>
      </c>
      <c r="K30" s="166" t="e">
        <f t="shared" ca="1" si="0"/>
        <v>#NAME?</v>
      </c>
      <c r="L30" s="166" t="e">
        <f t="shared" ca="1" si="0"/>
        <v>#NAME?</v>
      </c>
      <c r="M30" s="167" t="e">
        <f t="shared" ca="1" si="0"/>
        <v>#NAME?</v>
      </c>
      <c r="N30" s="159"/>
    </row>
    <row r="31" spans="1:16" x14ac:dyDescent="0.2">
      <c r="A31" s="35" t="s">
        <v>30</v>
      </c>
      <c r="B31" s="168">
        <f>+B27-B28</f>
        <v>0</v>
      </c>
      <c r="C31" s="168"/>
      <c r="D31" s="168"/>
      <c r="E31" s="168"/>
      <c r="F31" s="165" t="e">
        <f ca="1">CONCATENATE(UPPER(CONVERTIRNUM(B31,TRUE)),"( MCTE )")</f>
        <v>#NAME?</v>
      </c>
      <c r="G31" s="166" t="e">
        <f t="shared" ca="1" si="0"/>
        <v>#NAME?</v>
      </c>
      <c r="H31" s="166" t="e">
        <f t="shared" ca="1" si="0"/>
        <v>#NAME?</v>
      </c>
      <c r="I31" s="166" t="e">
        <f t="shared" ca="1" si="0"/>
        <v>#NAME?</v>
      </c>
      <c r="J31" s="166" t="e">
        <f t="shared" ca="1" si="0"/>
        <v>#NAME?</v>
      </c>
      <c r="K31" s="166" t="e">
        <f t="shared" ca="1" si="0"/>
        <v>#NAME?</v>
      </c>
      <c r="L31" s="166" t="e">
        <f t="shared" ca="1" si="0"/>
        <v>#NAME?</v>
      </c>
      <c r="M31" s="167" t="e">
        <f t="shared" ca="1" si="0"/>
        <v>#NAME?</v>
      </c>
      <c r="N31" s="159"/>
    </row>
    <row r="32" spans="1:16" ht="25.5" x14ac:dyDescent="0.4">
      <c r="A32" s="35" t="s">
        <v>31</v>
      </c>
      <c r="B32" s="211">
        <f>+(B28*100)/B27</f>
        <v>100</v>
      </c>
      <c r="C32" s="211"/>
      <c r="D32" s="211"/>
      <c r="E32" s="211"/>
      <c r="F32" s="212" t="s">
        <v>65</v>
      </c>
      <c r="G32" s="212"/>
      <c r="H32" s="212"/>
      <c r="I32" s="212"/>
      <c r="J32" s="212"/>
      <c r="K32" s="212"/>
      <c r="L32" s="212"/>
      <c r="M32" s="213"/>
      <c r="N32" s="23" t="s">
        <v>52</v>
      </c>
    </row>
    <row r="33" spans="1:14" x14ac:dyDescent="0.2">
      <c r="A33" s="37"/>
      <c r="B33" s="15"/>
      <c r="C33" s="15"/>
      <c r="D33" s="16"/>
      <c r="E33" s="16"/>
      <c r="F33" s="17"/>
      <c r="G33" s="17"/>
      <c r="H33" s="17"/>
      <c r="I33" s="17"/>
      <c r="J33" s="17"/>
      <c r="K33" s="17"/>
      <c r="L33" s="17"/>
      <c r="M33" s="38"/>
      <c r="N33" s="152"/>
    </row>
    <row r="34" spans="1:14" ht="15" customHeight="1" x14ac:dyDescent="0.2">
      <c r="A34" s="214" t="s">
        <v>32</v>
      </c>
      <c r="B34" s="215"/>
      <c r="C34" s="215"/>
      <c r="D34" s="215"/>
      <c r="E34" s="215"/>
      <c r="F34" s="215"/>
      <c r="G34" s="215"/>
      <c r="H34" s="215"/>
      <c r="I34" s="215"/>
      <c r="J34" s="215"/>
      <c r="K34" s="215"/>
      <c r="L34" s="215"/>
      <c r="M34" s="216"/>
      <c r="N34" s="153"/>
    </row>
    <row r="35" spans="1:14" ht="4.5" customHeight="1" x14ac:dyDescent="0.2">
      <c r="A35" s="214"/>
      <c r="B35" s="215"/>
      <c r="C35" s="215"/>
      <c r="D35" s="215"/>
      <c r="E35" s="215"/>
      <c r="F35" s="215"/>
      <c r="G35" s="215"/>
      <c r="H35" s="215"/>
      <c r="I35" s="215"/>
      <c r="J35" s="215"/>
      <c r="K35" s="215"/>
      <c r="L35" s="215"/>
      <c r="M35" s="216"/>
      <c r="N35" s="153"/>
    </row>
    <row r="36" spans="1:14" ht="12.75" customHeight="1" x14ac:dyDescent="0.2">
      <c r="A36" s="217" t="s">
        <v>42</v>
      </c>
      <c r="B36" s="218"/>
      <c r="C36" s="218"/>
      <c r="D36" s="218"/>
      <c r="E36" s="218"/>
      <c r="F36" s="218"/>
      <c r="G36" s="218"/>
      <c r="H36" s="218"/>
      <c r="I36" s="218"/>
      <c r="J36" s="218"/>
      <c r="K36" s="218"/>
      <c r="L36" s="218"/>
      <c r="M36" s="219"/>
      <c r="N36" s="153"/>
    </row>
    <row r="37" spans="1:14" ht="30.75" customHeight="1" x14ac:dyDescent="0.2">
      <c r="A37" s="217"/>
      <c r="B37" s="218"/>
      <c r="C37" s="218"/>
      <c r="D37" s="218"/>
      <c r="E37" s="218"/>
      <c r="F37" s="218"/>
      <c r="G37" s="218"/>
      <c r="H37" s="218"/>
      <c r="I37" s="218"/>
      <c r="J37" s="218"/>
      <c r="K37" s="218"/>
      <c r="L37" s="218"/>
      <c r="M37" s="219"/>
      <c r="N37" s="154"/>
    </row>
    <row r="38" spans="1:14" ht="12.75" customHeight="1" x14ac:dyDescent="0.2">
      <c r="A38" s="39" t="s">
        <v>33</v>
      </c>
      <c r="B38" s="221" t="s">
        <v>34</v>
      </c>
      <c r="C38" s="221"/>
      <c r="D38" s="221"/>
      <c r="E38" s="221"/>
      <c r="F38" s="18" t="s">
        <v>35</v>
      </c>
      <c r="G38" s="180" t="s">
        <v>36</v>
      </c>
      <c r="H38" s="180"/>
      <c r="I38" s="180" t="s">
        <v>37</v>
      </c>
      <c r="J38" s="180"/>
      <c r="K38" s="220" t="s">
        <v>38</v>
      </c>
      <c r="L38" s="220"/>
      <c r="M38" s="181"/>
      <c r="N38" s="22"/>
    </row>
    <row r="39" spans="1:14" ht="37.5" customHeight="1" x14ac:dyDescent="0.4">
      <c r="A39" s="40">
        <v>8840125941</v>
      </c>
      <c r="B39" s="192">
        <v>2310000</v>
      </c>
      <c r="C39" s="192"/>
      <c r="D39" s="192"/>
      <c r="E39" s="192"/>
      <c r="F39" s="19">
        <f>IF(B39&lt;=(1723650),(689450),(B39*0.4))</f>
        <v>924000</v>
      </c>
      <c r="G39" s="193">
        <f>(F39*12.5)/100</f>
        <v>115500</v>
      </c>
      <c r="H39" s="193"/>
      <c r="I39" s="193">
        <f>(F39*16)/100</f>
        <v>147840</v>
      </c>
      <c r="J39" s="193"/>
      <c r="K39" s="194">
        <f>+I39+G39</f>
        <v>263340</v>
      </c>
      <c r="L39" s="194"/>
      <c r="M39" s="195"/>
      <c r="N39" s="24" t="s">
        <v>46</v>
      </c>
    </row>
    <row r="40" spans="1:14" ht="27" customHeight="1" x14ac:dyDescent="0.2">
      <c r="A40" s="223" t="s">
        <v>66</v>
      </c>
      <c r="B40" s="224"/>
      <c r="C40" s="224"/>
      <c r="D40" s="224"/>
      <c r="E40" s="224"/>
      <c r="F40" s="224"/>
      <c r="G40" s="224"/>
      <c r="H40" s="224"/>
      <c r="I40" s="224"/>
      <c r="J40" s="224"/>
      <c r="K40" s="224"/>
      <c r="L40" s="224"/>
      <c r="M40" s="225"/>
      <c r="N40" s="191" t="s">
        <v>48</v>
      </c>
    </row>
    <row r="41" spans="1:14" ht="24" customHeight="1" x14ac:dyDescent="0.2">
      <c r="A41" s="29"/>
      <c r="B41" s="14"/>
      <c r="C41" s="14"/>
      <c r="D41" s="14"/>
      <c r="E41" s="14"/>
      <c r="F41" s="14"/>
      <c r="G41" s="14"/>
      <c r="H41" s="14"/>
      <c r="I41" s="14"/>
      <c r="J41" s="14"/>
      <c r="K41" s="14"/>
      <c r="L41" s="14"/>
      <c r="M41" s="30"/>
      <c r="N41" s="191"/>
    </row>
    <row r="42" spans="1:14" ht="12.75" customHeight="1" x14ac:dyDescent="0.2">
      <c r="A42" s="29" t="s">
        <v>39</v>
      </c>
      <c r="B42" s="14"/>
      <c r="C42" s="14"/>
      <c r="D42" s="14"/>
      <c r="E42" s="14"/>
      <c r="F42" s="14"/>
      <c r="G42" s="14"/>
      <c r="H42" s="14"/>
      <c r="I42" s="14"/>
      <c r="J42" s="14"/>
      <c r="K42" s="14"/>
      <c r="L42" s="14"/>
      <c r="M42" s="30"/>
      <c r="N42" s="191"/>
    </row>
    <row r="43" spans="1:14" ht="15" x14ac:dyDescent="0.25">
      <c r="A43" s="29"/>
      <c r="B43" s="222" t="s">
        <v>60</v>
      </c>
      <c r="C43" s="222"/>
      <c r="D43" s="222"/>
      <c r="E43" s="222"/>
      <c r="F43" s="222"/>
      <c r="G43" s="222"/>
      <c r="H43" s="222"/>
      <c r="I43" s="222"/>
      <c r="J43" s="222"/>
      <c r="K43" s="41"/>
      <c r="L43" s="14"/>
      <c r="M43" s="30"/>
      <c r="N43" s="191"/>
    </row>
    <row r="44" spans="1:14" ht="20.25" thickBot="1" x14ac:dyDescent="0.25">
      <c r="A44" s="208" t="s">
        <v>40</v>
      </c>
      <c r="B44" s="209"/>
      <c r="C44" s="209"/>
      <c r="D44" s="209"/>
      <c r="E44" s="209"/>
      <c r="F44" s="209"/>
      <c r="G44" s="209"/>
      <c r="H44" s="209"/>
      <c r="I44" s="209"/>
      <c r="J44" s="209"/>
      <c r="K44" s="209"/>
      <c r="L44" s="209"/>
      <c r="M44" s="210"/>
      <c r="N44" s="25" t="s">
        <v>49</v>
      </c>
    </row>
  </sheetData>
  <mergeCells count="53">
    <mergeCell ref="A15:M15"/>
    <mergeCell ref="A18:M18"/>
    <mergeCell ref="A16:M16"/>
    <mergeCell ref="A17:M17"/>
    <mergeCell ref="A44:M44"/>
    <mergeCell ref="B32:E32"/>
    <mergeCell ref="F32:M32"/>
    <mergeCell ref="A34:M34"/>
    <mergeCell ref="A35:M35"/>
    <mergeCell ref="A36:M37"/>
    <mergeCell ref="I38:J38"/>
    <mergeCell ref="K38:M38"/>
    <mergeCell ref="B38:E38"/>
    <mergeCell ref="G38:H38"/>
    <mergeCell ref="B43:J43"/>
    <mergeCell ref="A40:M40"/>
    <mergeCell ref="N40:N43"/>
    <mergeCell ref="B39:E39"/>
    <mergeCell ref="G39:H39"/>
    <mergeCell ref="I39:J39"/>
    <mergeCell ref="K39:M39"/>
    <mergeCell ref="F28:M28"/>
    <mergeCell ref="B8:E8"/>
    <mergeCell ref="F8:F9"/>
    <mergeCell ref="F31:M31"/>
    <mergeCell ref="N27:N31"/>
    <mergeCell ref="B29:E29"/>
    <mergeCell ref="B31:E31"/>
    <mergeCell ref="B26:E26"/>
    <mergeCell ref="F26:M26"/>
    <mergeCell ref="B27:E27"/>
    <mergeCell ref="F27:M27"/>
    <mergeCell ref="B28:E28"/>
    <mergeCell ref="A10:M10"/>
    <mergeCell ref="A11:M11"/>
    <mergeCell ref="A12:M12"/>
    <mergeCell ref="A14:M14"/>
    <mergeCell ref="J8:J9"/>
    <mergeCell ref="B9:E9"/>
    <mergeCell ref="N33:N37"/>
    <mergeCell ref="N1:N6"/>
    <mergeCell ref="A13:M13"/>
    <mergeCell ref="N13:N16"/>
    <mergeCell ref="N7:N11"/>
    <mergeCell ref="N19:N20"/>
    <mergeCell ref="A7:D7"/>
    <mergeCell ref="E7:M7"/>
    <mergeCell ref="F29:M29"/>
    <mergeCell ref="B30:E30"/>
    <mergeCell ref="F30:M30"/>
    <mergeCell ref="A24:M24"/>
    <mergeCell ref="A25:M25"/>
    <mergeCell ref="A19:M23"/>
  </mergeCells>
  <phoneticPr fontId="0" type="noConversion"/>
  <printOptions horizontalCentered="1"/>
  <pageMargins left="0.70866141732283472" right="0.70866141732283472" top="0.74803149606299213" bottom="0.74803149606299213" header="0.51181102362204722" footer="0.51181102362204722"/>
  <pageSetup scale="75" firstPageNumber="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4"/>
  <sheetViews>
    <sheetView topLeftCell="A7" zoomScaleSheetLayoutView="100" workbookViewId="0">
      <selection activeCell="A19" sqref="A19:M23"/>
    </sheetView>
  </sheetViews>
  <sheetFormatPr baseColWidth="10" defaultColWidth="9.140625" defaultRowHeight="12.75" x14ac:dyDescent="0.2"/>
  <cols>
    <col min="1" max="1" width="19.42578125" style="11" customWidth="1"/>
    <col min="2" max="2" width="5" style="11" customWidth="1"/>
    <col min="3" max="3" width="5.85546875" style="11" customWidth="1"/>
    <col min="4" max="4" width="12.28515625" style="11" customWidth="1"/>
    <col min="5" max="5" width="4.85546875" style="11" customWidth="1"/>
    <col min="6" max="6" width="13.140625" style="11" customWidth="1"/>
    <col min="7" max="7" width="6.5703125" style="11" customWidth="1"/>
    <col min="8" max="8" width="7" style="11" customWidth="1"/>
    <col min="9" max="9" width="6.85546875" style="11" customWidth="1"/>
    <col min="10" max="10" width="6.28515625" style="11" customWidth="1"/>
    <col min="11" max="11" width="6.5703125" style="11" customWidth="1"/>
    <col min="12" max="12" width="5.28515625" style="11" customWidth="1"/>
    <col min="13" max="13" width="9.42578125" style="11" customWidth="1"/>
    <col min="14" max="14" width="39.42578125" style="11" customWidth="1"/>
    <col min="15" max="15" width="20.7109375" style="11" customWidth="1"/>
    <col min="16" max="16" width="10.85546875" style="11" bestFit="1" customWidth="1"/>
    <col min="17" max="256" width="11.42578125" style="11" customWidth="1"/>
    <col min="257" max="16384" width="9.140625" style="11"/>
  </cols>
  <sheetData>
    <row r="1" spans="1:16" x14ac:dyDescent="0.2">
      <c r="A1" s="26"/>
      <c r="B1" s="27"/>
      <c r="C1" s="27"/>
      <c r="D1" s="27"/>
      <c r="E1" s="27"/>
      <c r="F1" s="27"/>
      <c r="G1" s="27"/>
      <c r="H1" s="27"/>
      <c r="I1" s="27"/>
      <c r="J1" s="27"/>
      <c r="K1" s="27"/>
      <c r="L1" s="27" t="s">
        <v>9</v>
      </c>
      <c r="M1" s="28"/>
      <c r="N1" s="155" t="s">
        <v>50</v>
      </c>
    </row>
    <row r="2" spans="1:16" x14ac:dyDescent="0.2">
      <c r="A2" s="29"/>
      <c r="B2" s="14"/>
      <c r="C2" s="14"/>
      <c r="D2" s="14"/>
      <c r="E2" s="14"/>
      <c r="F2" s="14"/>
      <c r="G2" s="14"/>
      <c r="H2" s="14"/>
      <c r="I2" s="14"/>
      <c r="J2" s="14"/>
      <c r="K2" s="14"/>
      <c r="L2" s="14" t="s">
        <v>10</v>
      </c>
      <c r="M2" s="30"/>
      <c r="N2" s="155"/>
    </row>
    <row r="3" spans="1:16" x14ac:dyDescent="0.2">
      <c r="A3" s="29"/>
      <c r="B3" s="14"/>
      <c r="C3" s="14"/>
      <c r="D3" s="14"/>
      <c r="E3" s="14"/>
      <c r="F3" s="14"/>
      <c r="G3" s="14"/>
      <c r="H3" s="14"/>
      <c r="I3" s="14"/>
      <c r="J3" s="14"/>
      <c r="K3" s="14"/>
      <c r="L3" s="14"/>
      <c r="M3" s="30"/>
      <c r="N3" s="155"/>
    </row>
    <row r="4" spans="1:16" x14ac:dyDescent="0.2">
      <c r="A4" s="29"/>
      <c r="B4" s="14"/>
      <c r="C4" s="14"/>
      <c r="D4" s="14"/>
      <c r="E4" s="14"/>
      <c r="F4" s="14"/>
      <c r="G4" s="14"/>
      <c r="H4" s="14"/>
      <c r="I4" s="14"/>
      <c r="J4" s="14"/>
      <c r="K4" s="14"/>
      <c r="L4" s="14"/>
      <c r="M4" s="30"/>
      <c r="N4" s="155"/>
    </row>
    <row r="5" spans="1:16" x14ac:dyDescent="0.2">
      <c r="A5" s="29"/>
      <c r="B5" s="14"/>
      <c r="C5" s="14"/>
      <c r="D5" s="14"/>
      <c r="E5" s="14"/>
      <c r="F5" s="14"/>
      <c r="G5" s="14"/>
      <c r="H5" s="14"/>
      <c r="I5" s="14"/>
      <c r="J5" s="14"/>
      <c r="K5" s="14"/>
      <c r="L5" s="14"/>
      <c r="M5" s="30"/>
      <c r="N5" s="155"/>
    </row>
    <row r="6" spans="1:16" ht="8.25" customHeight="1" x14ac:dyDescent="0.2">
      <c r="A6" s="29"/>
      <c r="B6" s="14"/>
      <c r="C6" s="14"/>
      <c r="D6" s="14"/>
      <c r="E6" s="14"/>
      <c r="F6" s="14"/>
      <c r="G6" s="14"/>
      <c r="H6" s="14"/>
      <c r="I6" s="14"/>
      <c r="J6" s="14"/>
      <c r="K6" s="14"/>
      <c r="L6" s="14"/>
      <c r="M6" s="30"/>
      <c r="N6" s="155"/>
    </row>
    <row r="7" spans="1:16" x14ac:dyDescent="0.2">
      <c r="A7" s="161" t="s">
        <v>61</v>
      </c>
      <c r="B7" s="162"/>
      <c r="C7" s="162"/>
      <c r="D7" s="162"/>
      <c r="E7" s="163" t="s">
        <v>62</v>
      </c>
      <c r="F7" s="163"/>
      <c r="G7" s="163"/>
      <c r="H7" s="163"/>
      <c r="I7" s="163"/>
      <c r="J7" s="163"/>
      <c r="K7" s="163"/>
      <c r="L7" s="163"/>
      <c r="M7" s="164"/>
      <c r="N7" s="160" t="s">
        <v>43</v>
      </c>
    </row>
    <row r="8" spans="1:16" ht="15" customHeight="1" x14ac:dyDescent="0.2">
      <c r="A8" s="31" t="s">
        <v>11</v>
      </c>
      <c r="B8" s="178" t="s">
        <v>12</v>
      </c>
      <c r="C8" s="178"/>
      <c r="D8" s="178"/>
      <c r="E8" s="178"/>
      <c r="F8" s="179" t="s">
        <v>13</v>
      </c>
      <c r="G8" s="12" t="s">
        <v>14</v>
      </c>
      <c r="H8" s="12" t="s">
        <v>15</v>
      </c>
      <c r="I8" s="12" t="s">
        <v>16</v>
      </c>
      <c r="J8" s="150" t="s">
        <v>17</v>
      </c>
      <c r="K8" s="12" t="s">
        <v>14</v>
      </c>
      <c r="L8" s="12" t="s">
        <v>15</v>
      </c>
      <c r="M8" s="32" t="s">
        <v>16</v>
      </c>
      <c r="N8" s="160"/>
      <c r="P8" s="42">
        <v>9092475</v>
      </c>
    </row>
    <row r="9" spans="1:16" s="45" customFormat="1" ht="35.25" customHeight="1" x14ac:dyDescent="0.25">
      <c r="A9" s="33"/>
      <c r="B9" s="151"/>
      <c r="C9" s="151"/>
      <c r="D9" s="151"/>
      <c r="E9" s="151"/>
      <c r="F9" s="179"/>
      <c r="G9" s="43">
        <v>1</v>
      </c>
      <c r="H9" s="43">
        <v>8</v>
      </c>
      <c r="I9" s="43">
        <v>2016</v>
      </c>
      <c r="J9" s="150"/>
      <c r="K9" s="43">
        <v>31</v>
      </c>
      <c r="L9" s="43">
        <v>8</v>
      </c>
      <c r="M9" s="44">
        <v>2016</v>
      </c>
      <c r="N9" s="160"/>
    </row>
    <row r="10" spans="1:16" x14ac:dyDescent="0.2">
      <c r="A10" s="182" t="s">
        <v>71</v>
      </c>
      <c r="B10" s="183"/>
      <c r="C10" s="183"/>
      <c r="D10" s="183"/>
      <c r="E10" s="183"/>
      <c r="F10" s="183"/>
      <c r="G10" s="183"/>
      <c r="H10" s="183"/>
      <c r="I10" s="183"/>
      <c r="J10" s="183"/>
      <c r="K10" s="183"/>
      <c r="L10" s="183"/>
      <c r="M10" s="184"/>
      <c r="N10" s="160"/>
    </row>
    <row r="11" spans="1:16" x14ac:dyDescent="0.2">
      <c r="A11" s="182" t="s">
        <v>72</v>
      </c>
      <c r="B11" s="183"/>
      <c r="C11" s="183"/>
      <c r="D11" s="183"/>
      <c r="E11" s="183"/>
      <c r="F11" s="183"/>
      <c r="G11" s="183"/>
      <c r="H11" s="183"/>
      <c r="I11" s="183"/>
      <c r="J11" s="183"/>
      <c r="K11" s="183"/>
      <c r="L11" s="183"/>
      <c r="M11" s="184"/>
      <c r="N11" s="160"/>
    </row>
    <row r="12" spans="1:16" s="13" customFormat="1" ht="48" customHeight="1" x14ac:dyDescent="0.2">
      <c r="A12" s="185" t="s">
        <v>63</v>
      </c>
      <c r="B12" s="186"/>
      <c r="C12" s="186"/>
      <c r="D12" s="186"/>
      <c r="E12" s="186"/>
      <c r="F12" s="186"/>
      <c r="G12" s="186"/>
      <c r="H12" s="186"/>
      <c r="I12" s="186"/>
      <c r="J12" s="186"/>
      <c r="K12" s="186"/>
      <c r="L12" s="186"/>
      <c r="M12" s="187"/>
      <c r="N12" s="21" t="s">
        <v>44</v>
      </c>
      <c r="O12" s="11"/>
    </row>
    <row r="13" spans="1:16" ht="24" customHeight="1" x14ac:dyDescent="0.2">
      <c r="A13" s="156" t="s">
        <v>64</v>
      </c>
      <c r="B13" s="157"/>
      <c r="C13" s="157"/>
      <c r="D13" s="157"/>
      <c r="E13" s="157"/>
      <c r="F13" s="157"/>
      <c r="G13" s="157"/>
      <c r="H13" s="157"/>
      <c r="I13" s="157"/>
      <c r="J13" s="157"/>
      <c r="K13" s="157"/>
      <c r="L13" s="157"/>
      <c r="M13" s="158"/>
      <c r="N13" s="159" t="s">
        <v>51</v>
      </c>
    </row>
    <row r="14" spans="1:16" ht="12.75" customHeight="1" x14ac:dyDescent="0.2">
      <c r="A14" s="188" t="s">
        <v>18</v>
      </c>
      <c r="B14" s="189"/>
      <c r="C14" s="189"/>
      <c r="D14" s="189"/>
      <c r="E14" s="189"/>
      <c r="F14" s="189"/>
      <c r="G14" s="189"/>
      <c r="H14" s="189"/>
      <c r="I14" s="189"/>
      <c r="J14" s="189"/>
      <c r="K14" s="189"/>
      <c r="L14" s="189"/>
      <c r="M14" s="190"/>
      <c r="N14" s="159"/>
    </row>
    <row r="15" spans="1:16" ht="42" customHeight="1" x14ac:dyDescent="0.2">
      <c r="A15" s="196" t="s">
        <v>19</v>
      </c>
      <c r="B15" s="197"/>
      <c r="C15" s="197"/>
      <c r="D15" s="197"/>
      <c r="E15" s="197"/>
      <c r="F15" s="197"/>
      <c r="G15" s="197"/>
      <c r="H15" s="197"/>
      <c r="I15" s="197"/>
      <c r="J15" s="197"/>
      <c r="K15" s="197"/>
      <c r="L15" s="197"/>
      <c r="M15" s="198"/>
      <c r="N15" s="159"/>
    </row>
    <row r="16" spans="1:16" ht="42" customHeight="1" x14ac:dyDescent="0.2">
      <c r="A16" s="202" t="s">
        <v>20</v>
      </c>
      <c r="B16" s="203"/>
      <c r="C16" s="203"/>
      <c r="D16" s="203"/>
      <c r="E16" s="203"/>
      <c r="F16" s="203"/>
      <c r="G16" s="203"/>
      <c r="H16" s="203"/>
      <c r="I16" s="203"/>
      <c r="J16" s="203"/>
      <c r="K16" s="203"/>
      <c r="L16" s="203"/>
      <c r="M16" s="204"/>
      <c r="N16" s="159"/>
    </row>
    <row r="17" spans="1:18" ht="13.5" customHeight="1" thickBot="1" x14ac:dyDescent="0.25">
      <c r="A17" s="205"/>
      <c r="B17" s="206"/>
      <c r="C17" s="206"/>
      <c r="D17" s="206"/>
      <c r="E17" s="206"/>
      <c r="F17" s="206"/>
      <c r="G17" s="206"/>
      <c r="H17" s="206"/>
      <c r="I17" s="206"/>
      <c r="J17" s="206"/>
      <c r="K17" s="206"/>
      <c r="L17" s="206"/>
      <c r="M17" s="207"/>
      <c r="N17" s="22"/>
    </row>
    <row r="18" spans="1:18" ht="13.5" customHeight="1" thickTop="1" x14ac:dyDescent="0.2">
      <c r="A18" s="199" t="s">
        <v>21</v>
      </c>
      <c r="B18" s="200"/>
      <c r="C18" s="200"/>
      <c r="D18" s="200"/>
      <c r="E18" s="200"/>
      <c r="F18" s="200"/>
      <c r="G18" s="200"/>
      <c r="H18" s="200"/>
      <c r="I18" s="200"/>
      <c r="J18" s="200"/>
      <c r="K18" s="200"/>
      <c r="L18" s="200"/>
      <c r="M18" s="201"/>
      <c r="N18" s="22"/>
    </row>
    <row r="19" spans="1:18" ht="31.5" customHeight="1" x14ac:dyDescent="0.2">
      <c r="A19" s="226" t="s">
        <v>70</v>
      </c>
      <c r="B19" s="227"/>
      <c r="C19" s="227"/>
      <c r="D19" s="227"/>
      <c r="E19" s="227"/>
      <c r="F19" s="227"/>
      <c r="G19" s="227"/>
      <c r="H19" s="227"/>
      <c r="I19" s="227"/>
      <c r="J19" s="227"/>
      <c r="K19" s="227"/>
      <c r="L19" s="227"/>
      <c r="M19" s="228"/>
      <c r="N19" s="160" t="s">
        <v>45</v>
      </c>
      <c r="O19" s="11">
        <v>17829636</v>
      </c>
    </row>
    <row r="20" spans="1:18" ht="14.25" customHeight="1" x14ac:dyDescent="0.2">
      <c r="A20" s="226"/>
      <c r="B20" s="227"/>
      <c r="C20" s="227"/>
      <c r="D20" s="227"/>
      <c r="E20" s="227"/>
      <c r="F20" s="227"/>
      <c r="G20" s="227"/>
      <c r="H20" s="227"/>
      <c r="I20" s="227"/>
      <c r="J20" s="227"/>
      <c r="K20" s="227"/>
      <c r="L20" s="227"/>
      <c r="M20" s="228"/>
      <c r="N20" s="160"/>
    </row>
    <row r="21" spans="1:18" hidden="1" x14ac:dyDescent="0.2">
      <c r="A21" s="226"/>
      <c r="B21" s="227"/>
      <c r="C21" s="227"/>
      <c r="D21" s="227"/>
      <c r="E21" s="227"/>
      <c r="F21" s="227"/>
      <c r="G21" s="227"/>
      <c r="H21" s="227"/>
      <c r="I21" s="227"/>
      <c r="J21" s="227"/>
      <c r="K21" s="227"/>
      <c r="L21" s="227"/>
      <c r="M21" s="228"/>
      <c r="N21" s="22"/>
    </row>
    <row r="22" spans="1:18" ht="16.5" hidden="1" customHeight="1" x14ac:dyDescent="0.2">
      <c r="A22" s="226"/>
      <c r="B22" s="227"/>
      <c r="C22" s="227"/>
      <c r="D22" s="227"/>
      <c r="E22" s="227"/>
      <c r="F22" s="227"/>
      <c r="G22" s="227"/>
      <c r="H22" s="227"/>
      <c r="I22" s="227"/>
      <c r="J22" s="227"/>
      <c r="K22" s="227"/>
      <c r="L22" s="227"/>
      <c r="M22" s="228"/>
      <c r="N22" s="22"/>
    </row>
    <row r="23" spans="1:18" ht="12.75" hidden="1" customHeight="1" x14ac:dyDescent="0.2">
      <c r="A23" s="226"/>
      <c r="B23" s="227"/>
      <c r="C23" s="227"/>
      <c r="D23" s="227"/>
      <c r="E23" s="227"/>
      <c r="F23" s="227"/>
      <c r="G23" s="227"/>
      <c r="H23" s="227"/>
      <c r="I23" s="227"/>
      <c r="J23" s="227"/>
      <c r="K23" s="227"/>
      <c r="L23" s="227"/>
      <c r="M23" s="228"/>
      <c r="N23" s="22"/>
    </row>
    <row r="24" spans="1:18" ht="49.5" customHeight="1" x14ac:dyDescent="0.2">
      <c r="A24" s="169" t="s">
        <v>22</v>
      </c>
      <c r="B24" s="170"/>
      <c r="C24" s="170"/>
      <c r="D24" s="170"/>
      <c r="E24" s="170"/>
      <c r="F24" s="170"/>
      <c r="G24" s="170"/>
      <c r="H24" s="170"/>
      <c r="I24" s="170"/>
      <c r="J24" s="170"/>
      <c r="K24" s="170"/>
      <c r="L24" s="170"/>
      <c r="M24" s="171"/>
      <c r="N24" s="22"/>
      <c r="O24" s="11">
        <f>2593402+648350</f>
        <v>3241752</v>
      </c>
    </row>
    <row r="25" spans="1:18" ht="61.5" customHeight="1" x14ac:dyDescent="0.2">
      <c r="A25" s="172" t="s">
        <v>41</v>
      </c>
      <c r="B25" s="173"/>
      <c r="C25" s="173"/>
      <c r="D25" s="173"/>
      <c r="E25" s="173"/>
      <c r="F25" s="173"/>
      <c r="G25" s="173"/>
      <c r="H25" s="173"/>
      <c r="I25" s="173"/>
      <c r="J25" s="173"/>
      <c r="K25" s="173"/>
      <c r="L25" s="173"/>
      <c r="M25" s="174"/>
      <c r="N25" s="22"/>
      <c r="P25" s="11">
        <v>14587884</v>
      </c>
    </row>
    <row r="26" spans="1:18" ht="20.25" customHeight="1" x14ac:dyDescent="0.2">
      <c r="A26" s="34" t="s">
        <v>23</v>
      </c>
      <c r="B26" s="180" t="s">
        <v>24</v>
      </c>
      <c r="C26" s="180"/>
      <c r="D26" s="180"/>
      <c r="E26" s="180"/>
      <c r="F26" s="180" t="s">
        <v>25</v>
      </c>
      <c r="G26" s="180"/>
      <c r="H26" s="180"/>
      <c r="I26" s="180"/>
      <c r="J26" s="180"/>
      <c r="K26" s="180"/>
      <c r="L26" s="180"/>
      <c r="M26" s="181"/>
      <c r="N26" s="22"/>
    </row>
    <row r="27" spans="1:18" ht="38.25" customHeight="1" x14ac:dyDescent="0.2">
      <c r="A27" s="35" t="s">
        <v>26</v>
      </c>
      <c r="B27" s="168">
        <v>17829636</v>
      </c>
      <c r="C27" s="168"/>
      <c r="D27" s="168"/>
      <c r="E27" s="168"/>
      <c r="F27" s="165" t="e">
        <f ca="1">CONCATENATE(UPPER(CONVERTIRNUM(B27,TRUE)),"( MCTE )")</f>
        <v>#NAME?</v>
      </c>
      <c r="G27" s="166" t="e">
        <f t="shared" ref="G27:M31" ca="1" si="0">CONCATENATE(UPPER(CONVERTIRNUM(G26,TRUE)), " MCTE)")</f>
        <v>#NAME?</v>
      </c>
      <c r="H27" s="166" t="e">
        <f t="shared" ca="1" si="0"/>
        <v>#NAME?</v>
      </c>
      <c r="I27" s="166" t="e">
        <f t="shared" ca="1" si="0"/>
        <v>#NAME?</v>
      </c>
      <c r="J27" s="166" t="e">
        <f t="shared" ca="1" si="0"/>
        <v>#NAME?</v>
      </c>
      <c r="K27" s="166" t="e">
        <f t="shared" ca="1" si="0"/>
        <v>#NAME?</v>
      </c>
      <c r="L27" s="166" t="e">
        <f t="shared" ca="1" si="0"/>
        <v>#NAME?</v>
      </c>
      <c r="M27" s="167" t="e">
        <f t="shared" ca="1" si="0"/>
        <v>#NAME?</v>
      </c>
      <c r="N27" s="159" t="s">
        <v>47</v>
      </c>
      <c r="O27" s="11">
        <v>3109800</v>
      </c>
    </row>
    <row r="28" spans="1:18" ht="25.5" customHeight="1" x14ac:dyDescent="0.2">
      <c r="A28" s="36" t="s">
        <v>27</v>
      </c>
      <c r="B28" s="168">
        <f>+B27-648350</f>
        <v>17181286</v>
      </c>
      <c r="C28" s="168"/>
      <c r="D28" s="168"/>
      <c r="E28" s="168"/>
      <c r="F28" s="165" t="e">
        <f ca="1">CONCATENATE(UPPER(CONVERTIRNUM(B28,TRUE)),"( MCTE )")</f>
        <v>#NAME?</v>
      </c>
      <c r="G28" s="166" t="e">
        <f t="shared" ca="1" si="0"/>
        <v>#NAME?</v>
      </c>
      <c r="H28" s="166" t="e">
        <f t="shared" ca="1" si="0"/>
        <v>#NAME?</v>
      </c>
      <c r="I28" s="166" t="e">
        <f t="shared" ca="1" si="0"/>
        <v>#NAME?</v>
      </c>
      <c r="J28" s="166" t="e">
        <f t="shared" ca="1" si="0"/>
        <v>#NAME?</v>
      </c>
      <c r="K28" s="166" t="e">
        <f t="shared" ca="1" si="0"/>
        <v>#NAME?</v>
      </c>
      <c r="L28" s="166" t="e">
        <f t="shared" ca="1" si="0"/>
        <v>#NAME?</v>
      </c>
      <c r="M28" s="167" t="e">
        <f t="shared" ca="1" si="0"/>
        <v>#NAME?</v>
      </c>
      <c r="N28" s="159"/>
      <c r="O28" s="11">
        <v>20785288</v>
      </c>
      <c r="R28" s="11">
        <f>17181286+648350</f>
        <v>17829636</v>
      </c>
    </row>
    <row r="29" spans="1:18" ht="25.5" customHeight="1" x14ac:dyDescent="0.2">
      <c r="A29" s="35" t="s">
        <v>28</v>
      </c>
      <c r="B29" s="168">
        <v>2593402</v>
      </c>
      <c r="C29" s="168"/>
      <c r="D29" s="168"/>
      <c r="E29" s="168"/>
      <c r="F29" s="165" t="e">
        <f ca="1">CONCATENATE(UPPER(CONVERTIRNUM(B29,TRUE)),"( MCTE )")</f>
        <v>#NAME?</v>
      </c>
      <c r="G29" s="166" t="e">
        <f t="shared" ca="1" si="0"/>
        <v>#NAME?</v>
      </c>
      <c r="H29" s="166" t="e">
        <f t="shared" ca="1" si="0"/>
        <v>#NAME?</v>
      </c>
      <c r="I29" s="166" t="e">
        <f t="shared" ca="1" si="0"/>
        <v>#NAME?</v>
      </c>
      <c r="J29" s="166" t="e">
        <f t="shared" ca="1" si="0"/>
        <v>#NAME?</v>
      </c>
      <c r="K29" s="166" t="e">
        <f t="shared" ca="1" si="0"/>
        <v>#NAME?</v>
      </c>
      <c r="L29" s="166" t="e">
        <f t="shared" ca="1" si="0"/>
        <v>#NAME?</v>
      </c>
      <c r="M29" s="167" t="e">
        <f t="shared" ca="1" si="0"/>
        <v>#NAME?</v>
      </c>
      <c r="N29" s="159"/>
    </row>
    <row r="30" spans="1:18" ht="25.5" customHeight="1" x14ac:dyDescent="0.2">
      <c r="A30" s="35" t="s">
        <v>29</v>
      </c>
      <c r="B30" s="168">
        <v>0</v>
      </c>
      <c r="C30" s="168"/>
      <c r="D30" s="168"/>
      <c r="E30" s="168"/>
      <c r="F30" s="165" t="e">
        <f ca="1">CONCATENATE(UPPER(CONVERTIRNUM(B30,TRUE)),"( MCTE )")</f>
        <v>#NAME?</v>
      </c>
      <c r="G30" s="166" t="e">
        <f t="shared" ca="1" si="0"/>
        <v>#NAME?</v>
      </c>
      <c r="H30" s="166" t="e">
        <f t="shared" ca="1" si="0"/>
        <v>#NAME?</v>
      </c>
      <c r="I30" s="166" t="e">
        <f t="shared" ca="1" si="0"/>
        <v>#NAME?</v>
      </c>
      <c r="J30" s="166" t="e">
        <f t="shared" ca="1" si="0"/>
        <v>#NAME?</v>
      </c>
      <c r="K30" s="166" t="e">
        <f t="shared" ca="1" si="0"/>
        <v>#NAME?</v>
      </c>
      <c r="L30" s="166" t="e">
        <f t="shared" ca="1" si="0"/>
        <v>#NAME?</v>
      </c>
      <c r="M30" s="167" t="e">
        <f t="shared" ca="1" si="0"/>
        <v>#NAME?</v>
      </c>
      <c r="N30" s="159"/>
      <c r="O30" s="11">
        <f>+B29*0.8</f>
        <v>2074721.6</v>
      </c>
    </row>
    <row r="31" spans="1:18" x14ac:dyDescent="0.2">
      <c r="A31" s="35" t="s">
        <v>30</v>
      </c>
      <c r="B31" s="168">
        <f>+B27-B28</f>
        <v>648350</v>
      </c>
      <c r="C31" s="168"/>
      <c r="D31" s="168"/>
      <c r="E31" s="168"/>
      <c r="F31" s="165" t="e">
        <f ca="1">CONCATENATE(UPPER(CONVERTIRNUM(B31,TRUE)),"( MCTE )")</f>
        <v>#NAME?</v>
      </c>
      <c r="G31" s="166" t="e">
        <f t="shared" ca="1" si="0"/>
        <v>#NAME?</v>
      </c>
      <c r="H31" s="166" t="e">
        <f t="shared" ca="1" si="0"/>
        <v>#NAME?</v>
      </c>
      <c r="I31" s="166" t="e">
        <f t="shared" ca="1" si="0"/>
        <v>#NAME?</v>
      </c>
      <c r="J31" s="166" t="e">
        <f t="shared" ca="1" si="0"/>
        <v>#NAME?</v>
      </c>
      <c r="K31" s="166" t="e">
        <f t="shared" ca="1" si="0"/>
        <v>#NAME?</v>
      </c>
      <c r="L31" s="166" t="e">
        <f t="shared" ca="1" si="0"/>
        <v>#NAME?</v>
      </c>
      <c r="M31" s="167" t="e">
        <f t="shared" ca="1" si="0"/>
        <v>#NAME?</v>
      </c>
      <c r="N31" s="159"/>
    </row>
    <row r="32" spans="1:18" ht="25.5" x14ac:dyDescent="0.4">
      <c r="A32" s="35" t="s">
        <v>31</v>
      </c>
      <c r="B32" s="211">
        <f>+(B28*100)/B27</f>
        <v>96.363638607092142</v>
      </c>
      <c r="C32" s="211"/>
      <c r="D32" s="211"/>
      <c r="E32" s="211"/>
      <c r="F32" s="212" t="s">
        <v>69</v>
      </c>
      <c r="G32" s="212"/>
      <c r="H32" s="212"/>
      <c r="I32" s="212"/>
      <c r="J32" s="212"/>
      <c r="K32" s="212"/>
      <c r="L32" s="212"/>
      <c r="M32" s="213"/>
      <c r="N32" s="23" t="s">
        <v>52</v>
      </c>
      <c r="O32" s="11">
        <v>3241752</v>
      </c>
    </row>
    <row r="33" spans="1:17" x14ac:dyDescent="0.2">
      <c r="A33" s="37"/>
      <c r="B33" s="15"/>
      <c r="C33" s="15"/>
      <c r="D33" s="16"/>
      <c r="E33" s="16"/>
      <c r="F33" s="17"/>
      <c r="G33" s="17"/>
      <c r="H33" s="17"/>
      <c r="I33" s="17"/>
      <c r="J33" s="17"/>
      <c r="K33" s="17"/>
      <c r="L33" s="17"/>
      <c r="M33" s="38"/>
      <c r="N33" s="152"/>
    </row>
    <row r="34" spans="1:17" ht="15" customHeight="1" x14ac:dyDescent="0.2">
      <c r="A34" s="214" t="s">
        <v>32</v>
      </c>
      <c r="B34" s="215"/>
      <c r="C34" s="215"/>
      <c r="D34" s="215"/>
      <c r="E34" s="215"/>
      <c r="F34" s="215"/>
      <c r="G34" s="215"/>
      <c r="H34" s="215"/>
      <c r="I34" s="215"/>
      <c r="J34" s="215"/>
      <c r="K34" s="215"/>
      <c r="L34" s="215"/>
      <c r="M34" s="216"/>
      <c r="N34" s="153"/>
      <c r="O34" s="11">
        <v>-648350</v>
      </c>
    </row>
    <row r="35" spans="1:17" ht="4.5" customHeight="1" x14ac:dyDescent="0.2">
      <c r="A35" s="214"/>
      <c r="B35" s="215"/>
      <c r="C35" s="215"/>
      <c r="D35" s="215"/>
      <c r="E35" s="215"/>
      <c r="F35" s="215"/>
      <c r="G35" s="215"/>
      <c r="H35" s="215"/>
      <c r="I35" s="215"/>
      <c r="J35" s="215"/>
      <c r="K35" s="215"/>
      <c r="L35" s="215"/>
      <c r="M35" s="216"/>
      <c r="N35" s="153"/>
    </row>
    <row r="36" spans="1:17" ht="12.75" customHeight="1" x14ac:dyDescent="0.2">
      <c r="A36" s="217" t="s">
        <v>42</v>
      </c>
      <c r="B36" s="218"/>
      <c r="C36" s="218"/>
      <c r="D36" s="218"/>
      <c r="E36" s="218"/>
      <c r="F36" s="218"/>
      <c r="G36" s="218"/>
      <c r="H36" s="218"/>
      <c r="I36" s="218"/>
      <c r="J36" s="218"/>
      <c r="K36" s="218"/>
      <c r="L36" s="218"/>
      <c r="M36" s="219"/>
      <c r="N36" s="153"/>
    </row>
    <row r="37" spans="1:17" ht="30.75" customHeight="1" x14ac:dyDescent="0.2">
      <c r="A37" s="217"/>
      <c r="B37" s="218"/>
      <c r="C37" s="218"/>
      <c r="D37" s="218"/>
      <c r="E37" s="218"/>
      <c r="F37" s="218"/>
      <c r="G37" s="218"/>
      <c r="H37" s="218"/>
      <c r="I37" s="218"/>
      <c r="J37" s="218"/>
      <c r="K37" s="218"/>
      <c r="L37" s="218"/>
      <c r="M37" s="219"/>
      <c r="N37" s="154"/>
    </row>
    <row r="38" spans="1:17" ht="12.75" customHeight="1" x14ac:dyDescent="0.2">
      <c r="A38" s="39" t="s">
        <v>33</v>
      </c>
      <c r="B38" s="221" t="s">
        <v>34</v>
      </c>
      <c r="C38" s="221"/>
      <c r="D38" s="221"/>
      <c r="E38" s="221"/>
      <c r="F38" s="18" t="s">
        <v>35</v>
      </c>
      <c r="G38" s="180" t="s">
        <v>36</v>
      </c>
      <c r="H38" s="180"/>
      <c r="I38" s="180" t="s">
        <v>37</v>
      </c>
      <c r="J38" s="180"/>
      <c r="K38" s="220" t="s">
        <v>38</v>
      </c>
      <c r="L38" s="220"/>
      <c r="M38" s="181"/>
      <c r="N38" s="22"/>
      <c r="P38" s="46">
        <f>+B29+B28</f>
        <v>19774688</v>
      </c>
    </row>
    <row r="39" spans="1:17" ht="37.5" customHeight="1" x14ac:dyDescent="0.4">
      <c r="A39" s="40"/>
      <c r="B39" s="192">
        <v>3241752</v>
      </c>
      <c r="C39" s="192"/>
      <c r="D39" s="192"/>
      <c r="E39" s="192"/>
      <c r="F39" s="19">
        <f>IF(B39&lt;=(1723650),(689450),(B39*0.4))</f>
        <v>1296700.8</v>
      </c>
      <c r="G39" s="193">
        <f>(F39*12.5)/100</f>
        <v>162087.6</v>
      </c>
      <c r="H39" s="193"/>
      <c r="I39" s="193">
        <f>(F39*16)/100</f>
        <v>207472.128</v>
      </c>
      <c r="J39" s="193"/>
      <c r="K39" s="194">
        <f>+I39+G39</f>
        <v>369559.728</v>
      </c>
      <c r="L39" s="194"/>
      <c r="M39" s="195"/>
      <c r="N39" s="24" t="s">
        <v>46</v>
      </c>
    </row>
    <row r="40" spans="1:17" ht="27" customHeight="1" x14ac:dyDescent="0.2">
      <c r="A40" s="223" t="s">
        <v>68</v>
      </c>
      <c r="B40" s="224"/>
      <c r="C40" s="224"/>
      <c r="D40" s="224"/>
      <c r="E40" s="224"/>
      <c r="F40" s="224"/>
      <c r="G40" s="224"/>
      <c r="H40" s="224"/>
      <c r="I40" s="224"/>
      <c r="J40" s="224"/>
      <c r="K40" s="224"/>
      <c r="L40" s="224"/>
      <c r="M40" s="225"/>
      <c r="N40" s="191" t="s">
        <v>48</v>
      </c>
    </row>
    <row r="41" spans="1:17" ht="24" customHeight="1" x14ac:dyDescent="0.2">
      <c r="A41" s="29"/>
      <c r="B41" s="14"/>
      <c r="C41" s="14"/>
      <c r="D41" s="14"/>
      <c r="E41" s="14"/>
      <c r="F41" s="14"/>
      <c r="G41" s="14"/>
      <c r="H41" s="14"/>
      <c r="I41" s="14"/>
      <c r="J41" s="14"/>
      <c r="K41" s="14"/>
      <c r="L41" s="14"/>
      <c r="M41" s="30"/>
      <c r="N41" s="191"/>
    </row>
    <row r="42" spans="1:17" ht="12.75" customHeight="1" x14ac:dyDescent="0.2">
      <c r="A42" s="29" t="s">
        <v>39</v>
      </c>
      <c r="B42" s="14"/>
      <c r="C42" s="14"/>
      <c r="D42" s="14"/>
      <c r="E42" s="14"/>
      <c r="F42" s="14"/>
      <c r="G42" s="14"/>
      <c r="H42" s="14"/>
      <c r="I42" s="14"/>
      <c r="J42" s="14"/>
      <c r="K42" s="14"/>
      <c r="L42" s="14"/>
      <c r="M42" s="30"/>
      <c r="N42" s="191"/>
    </row>
    <row r="43" spans="1:17" ht="15" x14ac:dyDescent="0.25">
      <c r="A43" s="29"/>
      <c r="B43" s="222"/>
      <c r="C43" s="222"/>
      <c r="D43" s="222"/>
      <c r="E43" s="222"/>
      <c r="F43" s="222"/>
      <c r="G43" s="222"/>
      <c r="H43" s="222"/>
      <c r="I43" s="222"/>
      <c r="J43" s="222"/>
      <c r="K43" s="41"/>
      <c r="L43" s="14"/>
      <c r="M43" s="30"/>
      <c r="N43" s="191"/>
    </row>
    <row r="44" spans="1:17" ht="20.25" thickBot="1" x14ac:dyDescent="0.25">
      <c r="A44" s="208" t="s">
        <v>40</v>
      </c>
      <c r="B44" s="209"/>
      <c r="C44" s="209"/>
      <c r="D44" s="209"/>
      <c r="E44" s="209"/>
      <c r="F44" s="209"/>
      <c r="G44" s="209"/>
      <c r="H44" s="209"/>
      <c r="I44" s="209"/>
      <c r="J44" s="209"/>
      <c r="K44" s="209"/>
      <c r="L44" s="209"/>
      <c r="M44" s="210"/>
      <c r="N44" s="25" t="s">
        <v>49</v>
      </c>
      <c r="Q44" s="11" t="s">
        <v>39</v>
      </c>
    </row>
  </sheetData>
  <mergeCells count="53">
    <mergeCell ref="A44:M44"/>
    <mergeCell ref="B38:E38"/>
    <mergeCell ref="G38:H38"/>
    <mergeCell ref="I38:J38"/>
    <mergeCell ref="K38:M38"/>
    <mergeCell ref="B39:E39"/>
    <mergeCell ref="G39:H39"/>
    <mergeCell ref="I39:J39"/>
    <mergeCell ref="K39:M39"/>
    <mergeCell ref="A40:M40"/>
    <mergeCell ref="N40:N43"/>
    <mergeCell ref="B43:J43"/>
    <mergeCell ref="N33:N37"/>
    <mergeCell ref="A34:M34"/>
    <mergeCell ref="A35:M35"/>
    <mergeCell ref="A36:M37"/>
    <mergeCell ref="B26:E26"/>
    <mergeCell ref="F26:M26"/>
    <mergeCell ref="B27:E27"/>
    <mergeCell ref="F27:M27"/>
    <mergeCell ref="B32:E32"/>
    <mergeCell ref="F32:M32"/>
    <mergeCell ref="N27:N31"/>
    <mergeCell ref="B28:E28"/>
    <mergeCell ref="F28:M28"/>
    <mergeCell ref="B29:E29"/>
    <mergeCell ref="F29:M29"/>
    <mergeCell ref="B30:E30"/>
    <mergeCell ref="F30:M30"/>
    <mergeCell ref="B31:E31"/>
    <mergeCell ref="F31:M31"/>
    <mergeCell ref="A25:M25"/>
    <mergeCell ref="A12:M12"/>
    <mergeCell ref="A13:M13"/>
    <mergeCell ref="N13:N16"/>
    <mergeCell ref="A14:M14"/>
    <mergeCell ref="A15:M15"/>
    <mergeCell ref="A16:M16"/>
    <mergeCell ref="A17:M17"/>
    <mergeCell ref="A18:M18"/>
    <mergeCell ref="A19:M23"/>
    <mergeCell ref="A10:M10"/>
    <mergeCell ref="A11:M11"/>
    <mergeCell ref="N19:N20"/>
    <mergeCell ref="A24:M24"/>
    <mergeCell ref="N1:N6"/>
    <mergeCell ref="A7:D7"/>
    <mergeCell ref="E7:M7"/>
    <mergeCell ref="N7:N11"/>
    <mergeCell ref="B8:E8"/>
    <mergeCell ref="F8:F9"/>
    <mergeCell ref="J8:J9"/>
    <mergeCell ref="B9:E9"/>
  </mergeCells>
  <phoneticPr fontId="0" type="noConversion"/>
  <printOptions horizontalCentered="1"/>
  <pageMargins left="0.70866141732283472" right="0.70866141732283472" top="0.74803149606299213" bottom="0.74803149606299213" header="0.51181102362204722" footer="0.51181102362204722"/>
  <pageSetup scale="75" firstPageNumber="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00"/>
  <sheetViews>
    <sheetView workbookViewId="0">
      <selection activeCell="F14" sqref="F14"/>
    </sheetView>
  </sheetViews>
  <sheetFormatPr baseColWidth="10" defaultColWidth="9.140625" defaultRowHeight="15" x14ac:dyDescent="0.25"/>
  <cols>
    <col min="1" max="1" width="38.28515625" customWidth="1"/>
    <col min="2" max="2" width="11" customWidth="1"/>
    <col min="3" max="3" width="9.28515625" customWidth="1"/>
    <col min="4" max="4" width="13.42578125" bestFit="1" customWidth="1"/>
    <col min="5" max="5" width="9.85546875" customWidth="1"/>
    <col min="6" max="6" width="15.85546875" bestFit="1" customWidth="1"/>
    <col min="7" max="7" width="18.5703125" bestFit="1" customWidth="1"/>
    <col min="8" max="256" width="11.42578125" customWidth="1"/>
  </cols>
  <sheetData>
    <row r="1" spans="1:7" x14ac:dyDescent="0.25">
      <c r="A1" s="50" t="s">
        <v>85</v>
      </c>
      <c r="B1" s="229" t="s">
        <v>105</v>
      </c>
      <c r="C1" s="230"/>
      <c r="D1" s="50" t="s">
        <v>113</v>
      </c>
      <c r="F1" s="51" t="s">
        <v>118</v>
      </c>
      <c r="G1" s="52" t="s">
        <v>122</v>
      </c>
    </row>
    <row r="2" spans="1:7" x14ac:dyDescent="0.25">
      <c r="A2" s="47" t="s">
        <v>88</v>
      </c>
      <c r="B2" s="49">
        <v>1</v>
      </c>
      <c r="C2" s="48">
        <v>5.2199999999999998E-3</v>
      </c>
      <c r="D2" s="47" t="s">
        <v>112</v>
      </c>
      <c r="F2" s="51" t="s">
        <v>119</v>
      </c>
      <c r="G2" s="47" t="s">
        <v>123</v>
      </c>
    </row>
    <row r="3" spans="1:7" x14ac:dyDescent="0.25">
      <c r="A3" s="47" t="s">
        <v>86</v>
      </c>
      <c r="B3" s="49">
        <v>2</v>
      </c>
      <c r="C3" s="48">
        <v>1.044E-2</v>
      </c>
      <c r="D3" s="47" t="s">
        <v>114</v>
      </c>
      <c r="F3" s="51" t="s">
        <v>120</v>
      </c>
      <c r="G3" s="47" t="s">
        <v>124</v>
      </c>
    </row>
    <row r="4" spans="1:7" x14ac:dyDescent="0.25">
      <c r="A4" s="47" t="s">
        <v>87</v>
      </c>
      <c r="B4" s="49">
        <v>3</v>
      </c>
      <c r="C4" s="48">
        <v>2.436E-2</v>
      </c>
      <c r="G4" s="47" t="s">
        <v>125</v>
      </c>
    </row>
    <row r="5" spans="1:7" x14ac:dyDescent="0.25">
      <c r="A5" s="47" t="s">
        <v>89</v>
      </c>
      <c r="B5" s="49">
        <v>4</v>
      </c>
      <c r="C5" s="48">
        <v>4.3499999999999997E-2</v>
      </c>
    </row>
    <row r="6" spans="1:7" x14ac:dyDescent="0.25">
      <c r="A6" s="47" t="s">
        <v>90</v>
      </c>
      <c r="B6" s="49">
        <v>5</v>
      </c>
      <c r="C6" s="48">
        <v>6.9599999999999995E-2</v>
      </c>
    </row>
    <row r="200" spans="1:2" x14ac:dyDescent="0.25">
      <c r="A200" t="s">
        <v>126</v>
      </c>
      <c r="B200">
        <v>123456789</v>
      </c>
    </row>
  </sheetData>
  <mergeCells count="1">
    <mergeCell ref="B1:C1"/>
  </mergeCells>
  <phoneticPr fontId="0"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9.140625" defaultRowHeight="15" x14ac:dyDescent="0.25"/>
  <cols>
    <col min="1" max="256" width="11.42578125" customWidth="1"/>
  </cols>
  <sheetData/>
  <phoneticPr fontId="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46"/>
  <sheetViews>
    <sheetView tabSelected="1" workbookViewId="0">
      <selection activeCell="A27" sqref="A27:N27"/>
    </sheetView>
  </sheetViews>
  <sheetFormatPr baseColWidth="10" defaultColWidth="9.140625" defaultRowHeight="12.75" x14ac:dyDescent="0.2"/>
  <cols>
    <col min="1" max="1" width="17" style="57" customWidth="1"/>
    <col min="2" max="2" width="15.5703125" style="57" customWidth="1"/>
    <col min="3" max="3" width="12.5703125" style="57" customWidth="1"/>
    <col min="4" max="4" width="9.28515625" style="57" customWidth="1"/>
    <col min="5" max="5" width="8.7109375" style="57" customWidth="1"/>
    <col min="6" max="6" width="6.85546875" style="57" customWidth="1"/>
    <col min="7" max="7" width="7.5703125" style="57" customWidth="1"/>
    <col min="8" max="8" width="6.85546875" style="57" customWidth="1"/>
    <col min="9" max="9" width="9.85546875" style="57" customWidth="1"/>
    <col min="10" max="10" width="10.28515625" style="57" customWidth="1"/>
    <col min="11" max="11" width="13.7109375" style="57" customWidth="1"/>
    <col min="12" max="14" width="8.140625" style="57" customWidth="1"/>
    <col min="15" max="15" width="7.85546875" style="57" customWidth="1"/>
    <col min="16" max="16" width="20.7109375" style="57" hidden="1" customWidth="1"/>
    <col min="17" max="23" width="9.140625" style="57" hidden="1" customWidth="1"/>
    <col min="24" max="25" width="0" style="57" hidden="1" customWidth="1"/>
    <col min="26" max="29" width="11.42578125" style="57" customWidth="1"/>
    <col min="30" max="30" width="12" style="57" bestFit="1" customWidth="1"/>
    <col min="31" max="256" width="11.42578125" style="57" customWidth="1"/>
    <col min="257" max="16384" width="9.140625" style="57"/>
  </cols>
  <sheetData>
    <row r="1" spans="1:25" x14ac:dyDescent="0.2">
      <c r="A1" s="231"/>
      <c r="B1" s="232"/>
      <c r="C1" s="235" t="s">
        <v>129</v>
      </c>
      <c r="D1" s="235"/>
      <c r="E1" s="235"/>
      <c r="F1" s="235"/>
      <c r="G1" s="235"/>
      <c r="H1" s="235"/>
      <c r="I1" s="235"/>
      <c r="J1" s="107" t="s">
        <v>133</v>
      </c>
      <c r="K1" s="108">
        <v>3</v>
      </c>
      <c r="L1" s="232"/>
      <c r="M1" s="232"/>
      <c r="N1" s="237"/>
    </row>
    <row r="2" spans="1:25" ht="22.5" x14ac:dyDescent="0.2">
      <c r="A2" s="233"/>
      <c r="B2" s="234"/>
      <c r="C2" s="236"/>
      <c r="D2" s="236"/>
      <c r="E2" s="236"/>
      <c r="F2" s="236"/>
      <c r="G2" s="236"/>
      <c r="H2" s="236"/>
      <c r="I2" s="236"/>
      <c r="J2" s="55" t="s">
        <v>134</v>
      </c>
      <c r="K2" s="58">
        <v>43146</v>
      </c>
      <c r="L2" s="234"/>
      <c r="M2" s="234"/>
      <c r="N2" s="238"/>
      <c r="R2" s="57" t="s">
        <v>112</v>
      </c>
      <c r="S2" s="57" t="s">
        <v>131</v>
      </c>
      <c r="V2" s="57" t="s">
        <v>136</v>
      </c>
      <c r="Y2" s="57" t="s">
        <v>138</v>
      </c>
    </row>
    <row r="3" spans="1:25" x14ac:dyDescent="0.2">
      <c r="A3" s="233"/>
      <c r="B3" s="234"/>
      <c r="C3" s="236"/>
      <c r="D3" s="236"/>
      <c r="E3" s="236"/>
      <c r="F3" s="236"/>
      <c r="G3" s="236"/>
      <c r="H3" s="236"/>
      <c r="I3" s="236"/>
      <c r="J3" s="55" t="s">
        <v>135</v>
      </c>
      <c r="K3" s="56" t="s">
        <v>148</v>
      </c>
      <c r="L3" s="234"/>
      <c r="M3" s="234"/>
      <c r="N3" s="238"/>
      <c r="R3" s="57" t="s">
        <v>130</v>
      </c>
      <c r="S3" s="57" t="s">
        <v>132</v>
      </c>
      <c r="V3" s="57" t="s">
        <v>137</v>
      </c>
      <c r="Y3" s="57" t="s">
        <v>139</v>
      </c>
    </row>
    <row r="4" spans="1:25" ht="13.5" thickBot="1" x14ac:dyDescent="0.25">
      <c r="A4" s="109"/>
      <c r="B4" s="110"/>
      <c r="C4" s="110"/>
      <c r="D4" s="80"/>
      <c r="E4" s="80"/>
      <c r="F4" s="80"/>
      <c r="G4" s="80"/>
      <c r="H4" s="110"/>
      <c r="I4" s="110"/>
      <c r="J4" s="80"/>
      <c r="K4" s="110"/>
      <c r="L4" s="110"/>
      <c r="M4" s="110"/>
      <c r="N4" s="111"/>
      <c r="V4" s="57" t="s">
        <v>125</v>
      </c>
      <c r="Y4" s="57" t="s">
        <v>140</v>
      </c>
    </row>
    <row r="5" spans="1:25" s="60" customFormat="1" ht="16.5" thickBot="1" x14ac:dyDescent="0.3">
      <c r="A5" s="239" t="s">
        <v>75</v>
      </c>
      <c r="B5" s="240"/>
      <c r="C5" s="240"/>
      <c r="D5" s="240"/>
      <c r="E5" s="240"/>
      <c r="F5" s="240"/>
      <c r="G5" s="240"/>
      <c r="H5" s="240"/>
      <c r="I5" s="240"/>
      <c r="J5" s="240"/>
      <c r="K5" s="240"/>
      <c r="L5" s="240"/>
      <c r="M5" s="240"/>
      <c r="N5" s="241"/>
      <c r="O5" s="59"/>
      <c r="T5" s="60">
        <v>0</v>
      </c>
      <c r="Y5" s="60" t="s">
        <v>141</v>
      </c>
    </row>
    <row r="6" spans="1:25" s="60" customFormat="1" ht="15.75" thickBot="1" x14ac:dyDescent="0.3">
      <c r="A6" s="242" t="s">
        <v>74</v>
      </c>
      <c r="B6" s="243"/>
      <c r="C6" s="243"/>
      <c r="D6" s="244"/>
      <c r="E6" s="245" t="s">
        <v>242</v>
      </c>
      <c r="F6" s="246"/>
      <c r="G6" s="246"/>
      <c r="H6" s="246"/>
      <c r="I6" s="246"/>
      <c r="J6" s="246"/>
      <c r="K6" s="246"/>
      <c r="L6" s="246"/>
      <c r="M6" s="246"/>
      <c r="N6" s="247"/>
      <c r="O6" s="61"/>
      <c r="T6" s="60">
        <v>1</v>
      </c>
      <c r="Y6" s="60" t="s">
        <v>142</v>
      </c>
    </row>
    <row r="7" spans="1:25" s="60" customFormat="1" ht="15.75" thickBot="1" x14ac:dyDescent="0.3">
      <c r="A7" s="242" t="s">
        <v>76</v>
      </c>
      <c r="B7" s="243"/>
      <c r="C7" s="243"/>
      <c r="D7" s="243"/>
      <c r="E7" s="62" t="s">
        <v>77</v>
      </c>
      <c r="F7" s="62" t="s">
        <v>149</v>
      </c>
      <c r="G7" s="105" t="s">
        <v>78</v>
      </c>
      <c r="H7" s="63"/>
      <c r="I7" s="245" t="s">
        <v>79</v>
      </c>
      <c r="J7" s="248"/>
      <c r="K7" s="249">
        <v>1016050599</v>
      </c>
      <c r="L7" s="250"/>
      <c r="M7" s="250"/>
      <c r="N7" s="251"/>
      <c r="O7" s="64"/>
      <c r="T7" s="60">
        <v>2</v>
      </c>
    </row>
    <row r="8" spans="1:25" s="60" customFormat="1" ht="27.75" customHeight="1" thickBot="1" x14ac:dyDescent="0.3">
      <c r="A8" s="242" t="s">
        <v>92</v>
      </c>
      <c r="B8" s="243"/>
      <c r="C8" s="243"/>
      <c r="D8" s="243"/>
      <c r="E8" s="252" t="s">
        <v>241</v>
      </c>
      <c r="F8" s="253"/>
      <c r="G8" s="253"/>
      <c r="H8" s="254"/>
      <c r="I8" s="245" t="s">
        <v>96</v>
      </c>
      <c r="J8" s="248"/>
      <c r="K8" s="245">
        <v>3212353616</v>
      </c>
      <c r="L8" s="246"/>
      <c r="M8" s="246"/>
      <c r="N8" s="247"/>
      <c r="O8" s="61"/>
      <c r="T8" s="60">
        <v>3</v>
      </c>
    </row>
    <row r="9" spans="1:25" s="60" customFormat="1" ht="18.75" thickBot="1" x14ac:dyDescent="0.3">
      <c r="A9" s="242" t="s">
        <v>93</v>
      </c>
      <c r="B9" s="243"/>
      <c r="C9" s="243"/>
      <c r="D9" s="243"/>
      <c r="E9" s="243"/>
      <c r="F9" s="243"/>
      <c r="G9" s="243"/>
      <c r="H9" s="243"/>
      <c r="I9" s="258" t="s">
        <v>151</v>
      </c>
      <c r="J9" s="240"/>
      <c r="K9" s="240"/>
      <c r="L9" s="240"/>
      <c r="M9" s="240"/>
      <c r="N9" s="241"/>
      <c r="O9" s="65"/>
      <c r="T9" s="60">
        <v>4</v>
      </c>
    </row>
    <row r="10" spans="1:25" s="67" customFormat="1" ht="15.75" thickBot="1" x14ac:dyDescent="0.3">
      <c r="A10" s="259" t="s">
        <v>94</v>
      </c>
      <c r="B10" s="260"/>
      <c r="C10" s="261"/>
      <c r="D10" s="262"/>
      <c r="E10" s="263" t="s">
        <v>150</v>
      </c>
      <c r="F10" s="264"/>
      <c r="G10" s="264"/>
      <c r="H10" s="265"/>
      <c r="I10" s="263" t="s">
        <v>95</v>
      </c>
      <c r="J10" s="265"/>
      <c r="K10" s="263" t="s">
        <v>142</v>
      </c>
      <c r="L10" s="264"/>
      <c r="M10" s="264"/>
      <c r="N10" s="266"/>
      <c r="O10" s="66"/>
      <c r="T10" s="67">
        <v>5</v>
      </c>
    </row>
    <row r="11" spans="1:25" s="71" customFormat="1" ht="22.5" x14ac:dyDescent="0.25">
      <c r="A11" s="267" t="s">
        <v>73</v>
      </c>
      <c r="B11" s="268"/>
      <c r="C11" s="68" t="s">
        <v>144</v>
      </c>
      <c r="D11" s="69" t="s">
        <v>145</v>
      </c>
      <c r="E11" s="68" t="s">
        <v>144</v>
      </c>
      <c r="F11" s="69" t="s">
        <v>145</v>
      </c>
      <c r="G11" s="68" t="s">
        <v>144</v>
      </c>
      <c r="H11" s="69" t="s">
        <v>145</v>
      </c>
      <c r="I11" s="68" t="s">
        <v>144</v>
      </c>
      <c r="J11" s="69" t="s">
        <v>145</v>
      </c>
      <c r="K11" s="68" t="s">
        <v>146</v>
      </c>
      <c r="L11" s="69" t="s">
        <v>145</v>
      </c>
      <c r="M11" s="68" t="s">
        <v>144</v>
      </c>
      <c r="N11" s="112" t="s">
        <v>145</v>
      </c>
      <c r="O11" s="70"/>
    </row>
    <row r="12" spans="1:25" ht="18.75" thickBot="1" x14ac:dyDescent="0.3">
      <c r="A12" s="269"/>
      <c r="B12" s="270"/>
      <c r="C12" s="142" t="s">
        <v>234</v>
      </c>
      <c r="D12" s="104">
        <v>100</v>
      </c>
      <c r="E12" s="72"/>
      <c r="F12" s="73"/>
      <c r="G12" s="72"/>
      <c r="H12" s="73"/>
      <c r="I12" s="74"/>
      <c r="J12" s="73"/>
      <c r="K12" s="74"/>
      <c r="L12" s="73"/>
      <c r="M12" s="74"/>
      <c r="N12" s="113"/>
      <c r="O12" s="75"/>
    </row>
    <row r="13" spans="1:25" ht="18.75" thickBot="1" x14ac:dyDescent="0.3">
      <c r="A13" s="242" t="s">
        <v>117</v>
      </c>
      <c r="B13" s="244"/>
      <c r="C13" s="245" t="s">
        <v>152</v>
      </c>
      <c r="D13" s="246"/>
      <c r="E13" s="246"/>
      <c r="F13" s="246"/>
      <c r="G13" s="248"/>
      <c r="H13" s="245" t="s">
        <v>115</v>
      </c>
      <c r="I13" s="246"/>
      <c r="J13" s="246"/>
      <c r="K13" s="245" t="s">
        <v>131</v>
      </c>
      <c r="L13" s="246"/>
      <c r="M13" s="246"/>
      <c r="N13" s="247"/>
      <c r="O13" s="75"/>
    </row>
    <row r="14" spans="1:25" ht="18.75" thickBot="1" x14ac:dyDescent="0.3">
      <c r="A14" s="114" t="s">
        <v>116</v>
      </c>
      <c r="B14" s="54"/>
      <c r="C14" s="53"/>
      <c r="D14" s="105"/>
      <c r="E14" s="255">
        <v>58926378889</v>
      </c>
      <c r="F14" s="256"/>
      <c r="G14" s="256"/>
      <c r="H14" s="256"/>
      <c r="I14" s="256"/>
      <c r="J14" s="256"/>
      <c r="K14" s="257"/>
      <c r="L14" s="245" t="s">
        <v>143</v>
      </c>
      <c r="M14" s="248"/>
      <c r="N14" s="115" t="s">
        <v>130</v>
      </c>
      <c r="O14" s="75"/>
    </row>
    <row r="15" spans="1:25" ht="18.75" thickBot="1" x14ac:dyDescent="0.3">
      <c r="A15" s="116"/>
      <c r="B15" s="76"/>
      <c r="C15" s="76"/>
      <c r="D15" s="76"/>
      <c r="E15" s="77"/>
      <c r="F15" s="77"/>
      <c r="G15" s="77"/>
      <c r="H15" s="77"/>
      <c r="I15" s="77"/>
      <c r="J15" s="77"/>
      <c r="K15" s="78"/>
      <c r="L15" s="78"/>
      <c r="M15" s="78"/>
      <c r="N15" s="117"/>
      <c r="O15" s="79"/>
      <c r="P15" s="80"/>
    </row>
    <row r="16" spans="1:25" ht="16.5" thickBot="1" x14ac:dyDescent="0.25">
      <c r="A16" s="239" t="s">
        <v>110</v>
      </c>
      <c r="B16" s="240"/>
      <c r="C16" s="240"/>
      <c r="D16" s="271"/>
      <c r="E16" s="271"/>
      <c r="F16" s="271"/>
      <c r="G16" s="271"/>
      <c r="H16" s="271"/>
      <c r="I16" s="271"/>
      <c r="J16" s="271"/>
      <c r="K16" s="271"/>
      <c r="L16" s="271"/>
      <c r="M16" s="271"/>
      <c r="N16" s="272"/>
      <c r="O16" s="59"/>
    </row>
    <row r="17" spans="1:30" ht="24.75" customHeight="1" thickBot="1" x14ac:dyDescent="0.25">
      <c r="A17" s="114" t="s">
        <v>97</v>
      </c>
      <c r="B17" s="53"/>
      <c r="C17" s="53"/>
      <c r="D17" s="273" t="s">
        <v>243</v>
      </c>
      <c r="E17" s="274"/>
      <c r="F17" s="274"/>
      <c r="G17" s="275"/>
      <c r="H17" s="276" t="s">
        <v>147</v>
      </c>
      <c r="I17" s="243"/>
      <c r="J17" s="243"/>
      <c r="K17" s="244"/>
      <c r="L17" s="240" t="s">
        <v>250</v>
      </c>
      <c r="M17" s="240"/>
      <c r="N17" s="241"/>
      <c r="O17" s="59"/>
      <c r="AA17" s="80"/>
      <c r="AB17" s="80"/>
      <c r="AC17" s="80"/>
      <c r="AD17" s="80"/>
    </row>
    <row r="18" spans="1:30" ht="24.75" customHeight="1" thickBot="1" x14ac:dyDescent="0.25">
      <c r="A18" s="277" t="s">
        <v>155</v>
      </c>
      <c r="B18" s="277"/>
      <c r="C18" s="130">
        <v>30</v>
      </c>
      <c r="D18" s="127" t="s">
        <v>153</v>
      </c>
      <c r="E18" s="278">
        <v>44204</v>
      </c>
      <c r="F18" s="279"/>
      <c r="G18" s="280" t="s">
        <v>156</v>
      </c>
      <c r="H18" s="280"/>
      <c r="I18" s="280"/>
      <c r="J18" s="131">
        <v>12700</v>
      </c>
      <c r="K18" s="128" t="s">
        <v>127</v>
      </c>
      <c r="L18" s="278">
        <v>44227</v>
      </c>
      <c r="M18" s="281"/>
      <c r="N18" s="279"/>
      <c r="O18" s="59"/>
      <c r="AA18" s="80"/>
      <c r="AB18" s="80"/>
      <c r="AC18" s="80"/>
      <c r="AD18" s="80"/>
    </row>
    <row r="19" spans="1:30" ht="15.75" x14ac:dyDescent="0.2">
      <c r="A19" s="285" t="s">
        <v>98</v>
      </c>
      <c r="B19" s="286"/>
      <c r="C19" s="287"/>
      <c r="D19" s="291" t="s">
        <v>159</v>
      </c>
      <c r="E19" s="292"/>
      <c r="F19" s="292"/>
      <c r="G19" s="292"/>
      <c r="H19" s="292"/>
      <c r="I19" s="292"/>
      <c r="J19" s="292"/>
      <c r="K19" s="292"/>
      <c r="L19" s="292"/>
      <c r="M19" s="292"/>
      <c r="N19" s="293"/>
      <c r="O19" s="59"/>
      <c r="Z19" s="132"/>
      <c r="AA19" s="132"/>
      <c r="AB19" s="132"/>
      <c r="AC19" s="132"/>
      <c r="AD19" s="132"/>
    </row>
    <row r="20" spans="1:30" ht="36" customHeight="1" thickBot="1" x14ac:dyDescent="0.25">
      <c r="A20" s="288"/>
      <c r="B20" s="289"/>
      <c r="C20" s="290"/>
      <c r="D20" s="294"/>
      <c r="E20" s="295"/>
      <c r="F20" s="295"/>
      <c r="G20" s="295"/>
      <c r="H20" s="295"/>
      <c r="I20" s="295"/>
      <c r="J20" s="295"/>
      <c r="K20" s="295"/>
      <c r="L20" s="295"/>
      <c r="M20" s="295"/>
      <c r="N20" s="296"/>
      <c r="O20" s="61"/>
      <c r="Z20" s="132"/>
      <c r="AA20" s="132"/>
      <c r="AB20" s="132"/>
      <c r="AC20" s="132"/>
      <c r="AD20" s="132"/>
    </row>
    <row r="21" spans="1:30" ht="16.5" thickBot="1" x14ac:dyDescent="0.25">
      <c r="A21" s="285" t="s">
        <v>99</v>
      </c>
      <c r="B21" s="286"/>
      <c r="C21" s="286"/>
      <c r="D21" s="286"/>
      <c r="E21" s="286"/>
      <c r="F21" s="297" t="s">
        <v>80</v>
      </c>
      <c r="G21" s="298"/>
      <c r="H21" s="62" t="s">
        <v>82</v>
      </c>
      <c r="I21" s="62" t="s">
        <v>83</v>
      </c>
      <c r="J21" s="62" t="s">
        <v>84</v>
      </c>
      <c r="K21" s="301" t="s">
        <v>81</v>
      </c>
      <c r="L21" s="62" t="s">
        <v>82</v>
      </c>
      <c r="M21" s="62" t="s">
        <v>83</v>
      </c>
      <c r="N21" s="118" t="s">
        <v>84</v>
      </c>
      <c r="O21" s="59"/>
      <c r="AA21" s="129"/>
      <c r="AB21" s="129"/>
      <c r="AC21" s="129"/>
      <c r="AD21" s="129"/>
    </row>
    <row r="22" spans="1:30" ht="16.5" customHeight="1" thickBot="1" x14ac:dyDescent="0.3">
      <c r="A22" s="288"/>
      <c r="B22" s="289"/>
      <c r="C22" s="289"/>
      <c r="D22" s="289"/>
      <c r="E22" s="289"/>
      <c r="F22" s="299"/>
      <c r="G22" s="300"/>
      <c r="H22" s="81">
        <v>1</v>
      </c>
      <c r="I22" s="81">
        <v>5</v>
      </c>
      <c r="J22" s="81">
        <v>2021</v>
      </c>
      <c r="K22" s="302"/>
      <c r="L22" s="81">
        <v>31</v>
      </c>
      <c r="M22" s="81">
        <v>5</v>
      </c>
      <c r="N22" s="119">
        <v>2021</v>
      </c>
      <c r="O22" s="82"/>
      <c r="R22" s="80"/>
      <c r="AA22" s="129"/>
      <c r="AB22" s="129"/>
      <c r="AC22" s="129"/>
      <c r="AD22" s="129"/>
    </row>
    <row r="23" spans="1:30" ht="18.75" thickBot="1" x14ac:dyDescent="0.3">
      <c r="A23" s="242" t="s">
        <v>100</v>
      </c>
      <c r="B23" s="243"/>
      <c r="C23" s="243"/>
      <c r="D23" s="243"/>
      <c r="E23" s="243"/>
      <c r="F23" s="243"/>
      <c r="G23" s="244"/>
      <c r="H23" s="303">
        <v>17764</v>
      </c>
      <c r="I23" s="304"/>
      <c r="J23" s="304"/>
      <c r="K23" s="304"/>
      <c r="L23" s="304"/>
      <c r="M23" s="304"/>
      <c r="N23" s="305"/>
      <c r="O23" s="75"/>
    </row>
    <row r="24" spans="1:30" ht="18.75" thickBot="1" x14ac:dyDescent="0.3">
      <c r="A24" s="242" t="s">
        <v>121</v>
      </c>
      <c r="B24" s="244"/>
      <c r="C24" s="245" t="s">
        <v>136</v>
      </c>
      <c r="D24" s="246"/>
      <c r="E24" s="248"/>
      <c r="F24" s="245" t="s">
        <v>154</v>
      </c>
      <c r="G24" s="246"/>
      <c r="H24" s="246"/>
      <c r="I24" s="246"/>
      <c r="J24" s="248"/>
      <c r="K24" s="303"/>
      <c r="L24" s="304"/>
      <c r="M24" s="304"/>
      <c r="N24" s="305"/>
      <c r="O24" s="75"/>
    </row>
    <row r="25" spans="1:30" ht="69.75" customHeight="1" thickBot="1" x14ac:dyDescent="0.25">
      <c r="A25" s="306" t="s">
        <v>248</v>
      </c>
      <c r="B25" s="307"/>
      <c r="C25" s="307"/>
      <c r="D25" s="307"/>
      <c r="E25" s="307"/>
      <c r="F25" s="307"/>
      <c r="G25" s="307"/>
      <c r="H25" s="307"/>
      <c r="I25" s="307"/>
      <c r="J25" s="307"/>
      <c r="K25" s="307"/>
      <c r="L25" s="307"/>
      <c r="M25" s="307"/>
      <c r="N25" s="308"/>
      <c r="O25" s="84"/>
      <c r="AA25" s="100"/>
    </row>
    <row r="26" spans="1:30" ht="18.75" thickBot="1" x14ac:dyDescent="0.25">
      <c r="A26" s="120"/>
      <c r="B26" s="83"/>
      <c r="C26" s="83"/>
      <c r="D26" s="83"/>
      <c r="E26" s="83"/>
      <c r="F26" s="83"/>
      <c r="G26" s="83"/>
      <c r="H26" s="83"/>
      <c r="I26" s="83"/>
      <c r="J26" s="83"/>
      <c r="K26" s="83"/>
      <c r="L26" s="83"/>
      <c r="M26" s="83"/>
      <c r="N26" s="121"/>
      <c r="O26" s="84"/>
    </row>
    <row r="27" spans="1:30" ht="16.5" thickBot="1" x14ac:dyDescent="0.25">
      <c r="A27" s="282" t="s">
        <v>106</v>
      </c>
      <c r="B27" s="283"/>
      <c r="C27" s="283"/>
      <c r="D27" s="283"/>
      <c r="E27" s="283"/>
      <c r="F27" s="283"/>
      <c r="G27" s="283"/>
      <c r="H27" s="283"/>
      <c r="I27" s="283"/>
      <c r="J27" s="283"/>
      <c r="K27" s="283"/>
      <c r="L27" s="283"/>
      <c r="M27" s="283"/>
      <c r="N27" s="284"/>
      <c r="O27" s="85"/>
    </row>
    <row r="28" spans="1:30" ht="16.5" thickBot="1" x14ac:dyDescent="0.25">
      <c r="A28" s="239" t="s">
        <v>91</v>
      </c>
      <c r="B28" s="240"/>
      <c r="C28" s="240"/>
      <c r="D28" s="240"/>
      <c r="E28" s="240"/>
      <c r="F28" s="240"/>
      <c r="G28" s="240"/>
      <c r="H28" s="240"/>
      <c r="I28" s="309"/>
      <c r="J28" s="258" t="s">
        <v>107</v>
      </c>
      <c r="K28" s="240"/>
      <c r="L28" s="240"/>
      <c r="M28" s="240"/>
      <c r="N28" s="241"/>
      <c r="O28" s="59"/>
    </row>
    <row r="29" spans="1:30" ht="15" thickBot="1" x14ac:dyDescent="0.25">
      <c r="A29" s="259" t="s">
        <v>108</v>
      </c>
      <c r="B29" s="260"/>
      <c r="C29" s="260"/>
      <c r="D29" s="260"/>
      <c r="E29" s="260"/>
      <c r="F29" s="260"/>
      <c r="G29" s="260"/>
      <c r="H29" s="260"/>
      <c r="I29" s="310"/>
      <c r="J29" s="311">
        <v>18786000</v>
      </c>
      <c r="K29" s="312"/>
      <c r="L29" s="312"/>
      <c r="M29" s="312"/>
      <c r="N29" s="313"/>
      <c r="O29" s="86"/>
      <c r="R29" s="87"/>
    </row>
    <row r="30" spans="1:30" ht="15" thickBot="1" x14ac:dyDescent="0.25">
      <c r="A30" s="259" t="s">
        <v>27</v>
      </c>
      <c r="B30" s="260"/>
      <c r="C30" s="260"/>
      <c r="D30" s="260"/>
      <c r="E30" s="260"/>
      <c r="F30" s="260"/>
      <c r="G30" s="260"/>
      <c r="H30" s="260"/>
      <c r="I30" s="310"/>
      <c r="J30" s="311">
        <f>168*17163+6608208+2984352</f>
        <v>12475944</v>
      </c>
      <c r="K30" s="312"/>
      <c r="L30" s="312"/>
      <c r="M30" s="312"/>
      <c r="N30" s="313"/>
      <c r="O30" s="86"/>
    </row>
    <row r="31" spans="1:30" ht="15.75" thickBot="1" x14ac:dyDescent="0.25">
      <c r="A31" s="314" t="s">
        <v>109</v>
      </c>
      <c r="B31" s="315"/>
      <c r="C31" s="315"/>
      <c r="D31" s="315"/>
      <c r="E31" s="315"/>
      <c r="F31" s="315"/>
      <c r="G31" s="315"/>
      <c r="H31" s="315"/>
      <c r="I31" s="316"/>
      <c r="J31" s="311">
        <v>2984352</v>
      </c>
      <c r="K31" s="312"/>
      <c r="L31" s="312"/>
      <c r="M31" s="312"/>
      <c r="N31" s="313"/>
      <c r="O31" s="86"/>
      <c r="Z31" s="100"/>
    </row>
    <row r="32" spans="1:30" ht="15" thickBot="1" x14ac:dyDescent="0.25">
      <c r="A32" s="259" t="s">
        <v>29</v>
      </c>
      <c r="B32" s="260"/>
      <c r="C32" s="260"/>
      <c r="D32" s="260"/>
      <c r="E32" s="260"/>
      <c r="F32" s="260"/>
      <c r="G32" s="260"/>
      <c r="H32" s="260"/>
      <c r="I32" s="310"/>
      <c r="J32" s="311">
        <v>0</v>
      </c>
      <c r="K32" s="312"/>
      <c r="L32" s="312"/>
      <c r="M32" s="312"/>
      <c r="N32" s="313"/>
      <c r="O32" s="86"/>
    </row>
    <row r="33" spans="1:30" ht="15" thickBot="1" x14ac:dyDescent="0.25">
      <c r="A33" s="259" t="s">
        <v>30</v>
      </c>
      <c r="B33" s="260"/>
      <c r="C33" s="260"/>
      <c r="D33" s="260"/>
      <c r="E33" s="260"/>
      <c r="F33" s="260"/>
      <c r="G33" s="260"/>
      <c r="H33" s="260"/>
      <c r="I33" s="310"/>
      <c r="J33" s="311">
        <f>J29-J30</f>
        <v>6310056</v>
      </c>
      <c r="K33" s="312"/>
      <c r="L33" s="312"/>
      <c r="M33" s="312"/>
      <c r="N33" s="313"/>
      <c r="O33" s="86"/>
    </row>
    <row r="34" spans="1:30" ht="15" thickBot="1" x14ac:dyDescent="0.25">
      <c r="A34" s="242" t="s">
        <v>31</v>
      </c>
      <c r="B34" s="243"/>
      <c r="C34" s="243"/>
      <c r="D34" s="243"/>
      <c r="E34" s="243"/>
      <c r="F34" s="243"/>
      <c r="G34" s="243"/>
      <c r="H34" s="243"/>
      <c r="I34" s="244"/>
      <c r="J34" s="317">
        <f>+(J30*100/J29)/100</f>
        <v>0.66410859150431178</v>
      </c>
      <c r="K34" s="318"/>
      <c r="L34" s="318"/>
      <c r="M34" s="318"/>
      <c r="N34" s="319"/>
      <c r="O34" s="88"/>
    </row>
    <row r="35" spans="1:30" ht="15.75" thickBot="1" x14ac:dyDescent="0.3">
      <c r="A35" s="122"/>
      <c r="B35" s="89"/>
      <c r="C35" s="89"/>
      <c r="D35" s="90"/>
      <c r="E35" s="91"/>
      <c r="F35" s="91"/>
      <c r="G35" s="92"/>
      <c r="H35" s="92"/>
      <c r="I35" s="92"/>
      <c r="J35" s="92"/>
      <c r="K35" s="92"/>
      <c r="L35" s="92"/>
      <c r="M35" s="92"/>
      <c r="N35" s="123"/>
      <c r="O35" s="93"/>
    </row>
    <row r="36" spans="1:30" x14ac:dyDescent="0.2">
      <c r="A36" s="320" t="s">
        <v>32</v>
      </c>
      <c r="B36" s="271"/>
      <c r="C36" s="271"/>
      <c r="D36" s="271"/>
      <c r="E36" s="271"/>
      <c r="F36" s="271"/>
      <c r="G36" s="271"/>
      <c r="H36" s="271"/>
      <c r="I36" s="271"/>
      <c r="J36" s="271"/>
      <c r="K36" s="271"/>
      <c r="L36" s="271"/>
      <c r="M36" s="271"/>
      <c r="N36" s="272"/>
      <c r="O36" s="94"/>
    </row>
    <row r="37" spans="1:30" ht="13.5" thickBot="1" x14ac:dyDescent="0.25">
      <c r="A37" s="321"/>
      <c r="B37" s="322"/>
      <c r="C37" s="322"/>
      <c r="D37" s="322"/>
      <c r="E37" s="322"/>
      <c r="F37" s="322"/>
      <c r="G37" s="322"/>
      <c r="H37" s="322"/>
      <c r="I37" s="322"/>
      <c r="J37" s="322"/>
      <c r="K37" s="322"/>
      <c r="L37" s="322"/>
      <c r="M37" s="322"/>
      <c r="N37" s="323"/>
      <c r="O37" s="94"/>
    </row>
    <row r="38" spans="1:30" x14ac:dyDescent="0.2">
      <c r="A38" s="324" t="s">
        <v>240</v>
      </c>
      <c r="B38" s="325"/>
      <c r="C38" s="325"/>
      <c r="D38" s="326"/>
      <c r="E38" s="326"/>
      <c r="F38" s="326"/>
      <c r="G38" s="326"/>
      <c r="H38" s="326"/>
      <c r="I38" s="326"/>
      <c r="J38" s="326"/>
      <c r="K38" s="326"/>
      <c r="L38" s="326"/>
      <c r="M38" s="326"/>
      <c r="N38" s="327"/>
      <c r="O38" s="95"/>
      <c r="AD38" s="126"/>
    </row>
    <row r="39" spans="1:30" ht="31.5" customHeight="1" thickBot="1" x14ac:dyDescent="0.25">
      <c r="A39" s="328"/>
      <c r="B39" s="329"/>
      <c r="C39" s="329"/>
      <c r="D39" s="330"/>
      <c r="E39" s="330"/>
      <c r="F39" s="330"/>
      <c r="G39" s="330"/>
      <c r="H39" s="330"/>
      <c r="I39" s="330"/>
      <c r="J39" s="330"/>
      <c r="K39" s="330"/>
      <c r="L39" s="330"/>
      <c r="M39" s="330"/>
      <c r="N39" s="331"/>
      <c r="O39" s="95"/>
    </row>
    <row r="40" spans="1:30" s="98" customFormat="1" ht="56.25" customHeight="1" thickBot="1" x14ac:dyDescent="0.25">
      <c r="A40" s="332" t="s">
        <v>33</v>
      </c>
      <c r="B40" s="333"/>
      <c r="C40" s="334" t="s">
        <v>101</v>
      </c>
      <c r="D40" s="333"/>
      <c r="E40" s="334" t="s">
        <v>111</v>
      </c>
      <c r="F40" s="335"/>
      <c r="G40" s="333"/>
      <c r="H40" s="334" t="s">
        <v>158</v>
      </c>
      <c r="I40" s="335"/>
      <c r="J40" s="106" t="s">
        <v>102</v>
      </c>
      <c r="K40" s="96" t="s">
        <v>103</v>
      </c>
      <c r="L40" s="334" t="s">
        <v>104</v>
      </c>
      <c r="M40" s="335"/>
      <c r="N40" s="336"/>
      <c r="O40" s="97"/>
    </row>
    <row r="41" spans="1:30" ht="29.25" customHeight="1" thickBot="1" x14ac:dyDescent="0.25">
      <c r="A41" s="384"/>
      <c r="B41" s="384"/>
      <c r="C41" s="385">
        <v>1279008</v>
      </c>
      <c r="D41" s="385"/>
      <c r="E41" s="385">
        <f>+(C41*0.125)</f>
        <v>159876</v>
      </c>
      <c r="F41" s="385"/>
      <c r="G41" s="385"/>
      <c r="H41" s="385">
        <f>+(C41*0.16)</f>
        <v>204641.28</v>
      </c>
      <c r="I41" s="385"/>
      <c r="J41" s="386">
        <v>3</v>
      </c>
      <c r="K41" s="387">
        <f>+IF(J41=1,(C41*[1]Hoja2!C$2),IF(J41=2,(C41*[1]Hoja2!C$3),IF(J41=3,(C41*[1]Hoja2!C4),IF(J41=4,(C41*[1]Hoja2!C5),IF(J41=5,(C41*[1]Hoja2!C6))))))</f>
        <v>31156.634880000001</v>
      </c>
      <c r="L41" s="388">
        <f>+(E41+H41+K41)</f>
        <v>395673.91488000005</v>
      </c>
      <c r="M41" s="388"/>
      <c r="N41" s="388"/>
      <c r="O41" s="99"/>
      <c r="P41" s="100"/>
    </row>
    <row r="42" spans="1:30" ht="50.25" customHeight="1" x14ac:dyDescent="0.2">
      <c r="A42" s="343" t="s">
        <v>249</v>
      </c>
      <c r="B42" s="344"/>
      <c r="C42" s="344"/>
      <c r="D42" s="344"/>
      <c r="E42" s="344"/>
      <c r="F42" s="344"/>
      <c r="G42" s="344"/>
      <c r="H42" s="344"/>
      <c r="I42" s="344"/>
      <c r="J42" s="344"/>
      <c r="K42" s="344"/>
      <c r="L42" s="344"/>
      <c r="M42" s="344"/>
      <c r="N42" s="345"/>
      <c r="O42" s="101"/>
      <c r="Z42" s="100"/>
      <c r="AA42" s="100"/>
    </row>
    <row r="43" spans="1:30" x14ac:dyDescent="0.2">
      <c r="A43" s="124"/>
      <c r="B43" s="80"/>
      <c r="C43" s="80"/>
      <c r="D43" s="80"/>
      <c r="E43" s="80"/>
      <c r="F43" s="80"/>
      <c r="G43" s="80"/>
      <c r="H43" s="80"/>
      <c r="I43" s="80"/>
      <c r="J43" s="80"/>
      <c r="K43" s="80"/>
      <c r="L43" s="80"/>
      <c r="M43" s="80"/>
      <c r="N43" s="125"/>
      <c r="O43" s="80"/>
    </row>
    <row r="44" spans="1:30" ht="53.25" customHeight="1" thickBot="1" x14ac:dyDescent="0.25">
      <c r="A44" s="124" t="s">
        <v>39</v>
      </c>
      <c r="B44" s="102"/>
      <c r="C44" s="102"/>
      <c r="D44" s="102"/>
      <c r="E44" s="80"/>
      <c r="F44" s="80"/>
      <c r="G44" s="80"/>
      <c r="H44" s="80"/>
      <c r="I44" s="102"/>
      <c r="J44" s="102"/>
      <c r="K44" s="102"/>
      <c r="L44" s="102"/>
      <c r="M44" s="80"/>
      <c r="N44" s="125"/>
      <c r="O44" s="80"/>
    </row>
    <row r="45" spans="1:30" ht="21" x14ac:dyDescent="0.35">
      <c r="A45" s="337" t="s">
        <v>157</v>
      </c>
      <c r="B45" s="338"/>
      <c r="C45" s="338"/>
      <c r="D45" s="338"/>
      <c r="E45" s="338"/>
      <c r="F45" s="338"/>
      <c r="G45" s="338" t="s">
        <v>242</v>
      </c>
      <c r="H45" s="338"/>
      <c r="I45" s="338"/>
      <c r="J45" s="338"/>
      <c r="K45" s="338"/>
      <c r="L45" s="338"/>
      <c r="M45" s="338"/>
      <c r="N45" s="339"/>
      <c r="O45" s="80"/>
    </row>
    <row r="46" spans="1:30" ht="23.25" x14ac:dyDescent="0.2">
      <c r="A46" s="340" t="s">
        <v>40</v>
      </c>
      <c r="B46" s="341"/>
      <c r="C46" s="341"/>
      <c r="D46" s="341"/>
      <c r="E46" s="341"/>
      <c r="F46" s="341"/>
      <c r="G46" s="341" t="s">
        <v>128</v>
      </c>
      <c r="H46" s="341"/>
      <c r="I46" s="341"/>
      <c r="J46" s="341"/>
      <c r="K46" s="341"/>
      <c r="L46" s="341"/>
      <c r="M46" s="341"/>
      <c r="N46" s="342"/>
      <c r="O46" s="103"/>
      <c r="R46" s="57" t="s">
        <v>39</v>
      </c>
    </row>
  </sheetData>
  <mergeCells count="78">
    <mergeCell ref="A45:F45"/>
    <mergeCell ref="G45:N45"/>
    <mergeCell ref="A46:F46"/>
    <mergeCell ref="G46:N46"/>
    <mergeCell ref="A41:B41"/>
    <mergeCell ref="C41:D41"/>
    <mergeCell ref="E41:G41"/>
    <mergeCell ref="H41:I41"/>
    <mergeCell ref="L41:N41"/>
    <mergeCell ref="A42:N42"/>
    <mergeCell ref="A34:I34"/>
    <mergeCell ref="J34:N34"/>
    <mergeCell ref="A36:N37"/>
    <mergeCell ref="A38:N39"/>
    <mergeCell ref="A40:B40"/>
    <mergeCell ref="C40:D40"/>
    <mergeCell ref="E40:G40"/>
    <mergeCell ref="H40:I40"/>
    <mergeCell ref="L40:N40"/>
    <mergeCell ref="A31:I31"/>
    <mergeCell ref="J31:N31"/>
    <mergeCell ref="A32:I32"/>
    <mergeCell ref="J32:N32"/>
    <mergeCell ref="A33:I33"/>
    <mergeCell ref="J33:N33"/>
    <mergeCell ref="A28:I28"/>
    <mergeCell ref="J28:N28"/>
    <mergeCell ref="A29:I29"/>
    <mergeCell ref="J29:N29"/>
    <mergeCell ref="A30:I30"/>
    <mergeCell ref="J30:N30"/>
    <mergeCell ref="A27:N27"/>
    <mergeCell ref="A19:C20"/>
    <mergeCell ref="D19:N20"/>
    <mergeCell ref="A21:E22"/>
    <mergeCell ref="F21:G22"/>
    <mergeCell ref="K21:K22"/>
    <mergeCell ref="A23:G23"/>
    <mergeCell ref="H23:N23"/>
    <mergeCell ref="A24:B24"/>
    <mergeCell ref="C24:E24"/>
    <mergeCell ref="F24:J24"/>
    <mergeCell ref="K24:N24"/>
    <mergeCell ref="A25:N25"/>
    <mergeCell ref="A16:N16"/>
    <mergeCell ref="D17:G17"/>
    <mergeCell ref="H17:K17"/>
    <mergeCell ref="L17:N17"/>
    <mergeCell ref="A18:B18"/>
    <mergeCell ref="E18:F18"/>
    <mergeCell ref="G18:I18"/>
    <mergeCell ref="L18:N18"/>
    <mergeCell ref="E14:K14"/>
    <mergeCell ref="L14:M14"/>
    <mergeCell ref="A9:H9"/>
    <mergeCell ref="I9:N9"/>
    <mergeCell ref="A10:D10"/>
    <mergeCell ref="E10:H10"/>
    <mergeCell ref="I10:J10"/>
    <mergeCell ref="K10:N10"/>
    <mergeCell ref="A11:B12"/>
    <mergeCell ref="A13:B13"/>
    <mergeCell ref="C13:G13"/>
    <mergeCell ref="H13:J13"/>
    <mergeCell ref="K13:N13"/>
    <mergeCell ref="A7:D7"/>
    <mergeCell ref="I7:J7"/>
    <mergeCell ref="K7:N7"/>
    <mergeCell ref="A8:D8"/>
    <mergeCell ref="E8:H8"/>
    <mergeCell ref="I8:J8"/>
    <mergeCell ref="K8:N8"/>
    <mergeCell ref="A1:B3"/>
    <mergeCell ref="C1:I3"/>
    <mergeCell ref="L1:N3"/>
    <mergeCell ref="A5:N5"/>
    <mergeCell ref="A6:D6"/>
    <mergeCell ref="E6:N6"/>
  </mergeCells>
  <dataValidations count="5">
    <dataValidation type="list" allowBlank="1" showInputMessage="1" showErrorMessage="1" sqref="N14" xr:uid="{00000000-0002-0000-0500-000000000000}">
      <formula1>$R$2:$R$3</formula1>
    </dataValidation>
    <dataValidation type="list" allowBlank="1" showInputMessage="1" showErrorMessage="1" sqref="J41" xr:uid="{838BE538-78E0-421A-A1AA-FEF174CDEA56}">
      <formula1>$T$5:$T$10</formula1>
    </dataValidation>
    <dataValidation type="list" allowBlank="1" showInputMessage="1" showErrorMessage="1" sqref="K13:N13" xr:uid="{00000000-0002-0000-0500-000002000000}">
      <formula1>$S$2:$S$3</formula1>
    </dataValidation>
    <dataValidation type="list" allowBlank="1" showInputMessage="1" showErrorMessage="1" sqref="C24:E24" xr:uid="{00000000-0002-0000-0500-000003000000}">
      <formula1>$V$2:$V$4</formula1>
    </dataValidation>
    <dataValidation type="list" allowBlank="1" showInputMessage="1" showErrorMessage="1" sqref="K10:N10" xr:uid="{00000000-0002-0000-0500-000004000000}">
      <formula1>$Y$2:$Y$6</formula1>
    </dataValidation>
  </dataValidations>
  <hyperlinks>
    <hyperlink ref="E8" r:id="rId1" xr:uid="{00000000-0004-0000-0500-000000000000}"/>
  </hyperlinks>
  <pageMargins left="0.7" right="0.7" top="0.75" bottom="0.75" header="0.3" footer="0.3"/>
  <pageSetup scale="61"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1"/>
  <sheetViews>
    <sheetView topLeftCell="A34" workbookViewId="0">
      <selection activeCell="A41" sqref="A41:P41"/>
    </sheetView>
  </sheetViews>
  <sheetFormatPr baseColWidth="10" defaultRowHeight="59.25" customHeight="1" x14ac:dyDescent="0.25"/>
  <cols>
    <col min="5" max="5" width="13.28515625" bestFit="1" customWidth="1"/>
  </cols>
  <sheetData>
    <row r="1" spans="1:16" ht="15" x14ac:dyDescent="0.25">
      <c r="A1" s="370"/>
      <c r="B1" s="370"/>
      <c r="C1" s="370"/>
      <c r="D1" s="370"/>
      <c r="E1" s="360" t="s">
        <v>160</v>
      </c>
      <c r="F1" s="360"/>
      <c r="G1" s="360"/>
      <c r="H1" s="360"/>
      <c r="I1" s="133" t="s">
        <v>133</v>
      </c>
      <c r="J1" s="371">
        <v>3</v>
      </c>
      <c r="K1" s="371"/>
      <c r="L1" s="370"/>
      <c r="M1" s="370"/>
      <c r="N1" s="370"/>
      <c r="O1" s="370"/>
      <c r="P1" s="370"/>
    </row>
    <row r="2" spans="1:16" ht="22.5" x14ac:dyDescent="0.25">
      <c r="A2" s="370"/>
      <c r="B2" s="370"/>
      <c r="C2" s="370"/>
      <c r="D2" s="370"/>
      <c r="E2" s="360"/>
      <c r="F2" s="360"/>
      <c r="G2" s="360"/>
      <c r="H2" s="360"/>
      <c r="I2" s="134" t="s">
        <v>134</v>
      </c>
      <c r="J2" s="372">
        <v>42828</v>
      </c>
      <c r="K2" s="372"/>
      <c r="L2" s="370"/>
      <c r="M2" s="370"/>
      <c r="N2" s="370"/>
      <c r="O2" s="370"/>
      <c r="P2" s="370"/>
    </row>
    <row r="3" spans="1:16" ht="15" x14ac:dyDescent="0.25">
      <c r="A3" s="370"/>
      <c r="B3" s="370"/>
      <c r="C3" s="370"/>
      <c r="D3" s="370"/>
      <c r="E3" s="360"/>
      <c r="F3" s="360"/>
      <c r="G3" s="360"/>
      <c r="H3" s="360"/>
      <c r="I3" s="133" t="s">
        <v>161</v>
      </c>
      <c r="J3" s="371" t="s">
        <v>162</v>
      </c>
      <c r="K3" s="371"/>
      <c r="L3" s="370"/>
      <c r="M3" s="370"/>
      <c r="N3" s="370"/>
      <c r="O3" s="370"/>
      <c r="P3" s="370"/>
    </row>
    <row r="4" spans="1:16" ht="15" x14ac:dyDescent="0.25">
      <c r="A4" s="361" t="s">
        <v>163</v>
      </c>
      <c r="B4" s="361"/>
      <c r="C4" s="361"/>
      <c r="D4" s="361"/>
      <c r="E4" s="362" t="s">
        <v>164</v>
      </c>
      <c r="F4" s="362"/>
      <c r="G4" s="362"/>
      <c r="H4" s="362"/>
      <c r="I4" s="362"/>
      <c r="J4" s="363" t="s">
        <v>165</v>
      </c>
      <c r="K4" s="363"/>
      <c r="L4" s="363"/>
      <c r="M4" s="363"/>
      <c r="N4" s="363"/>
      <c r="O4" s="363"/>
      <c r="P4" s="363"/>
    </row>
    <row r="5" spans="1:16" ht="15" x14ac:dyDescent="0.25">
      <c r="A5" s="361" t="s">
        <v>166</v>
      </c>
      <c r="B5" s="361"/>
      <c r="C5" s="361"/>
      <c r="D5" s="361"/>
      <c r="E5" s="364" t="s">
        <v>243</v>
      </c>
      <c r="F5" s="365"/>
      <c r="G5" s="368" t="s">
        <v>167</v>
      </c>
      <c r="H5" s="368"/>
      <c r="I5" s="368"/>
      <c r="J5" s="135" t="s">
        <v>14</v>
      </c>
      <c r="K5" s="135" t="s">
        <v>15</v>
      </c>
      <c r="L5" s="135" t="s">
        <v>16</v>
      </c>
      <c r="M5" s="369" t="s">
        <v>17</v>
      </c>
      <c r="N5" s="135" t="s">
        <v>14</v>
      </c>
      <c r="O5" s="135" t="s">
        <v>15</v>
      </c>
      <c r="P5" s="135" t="s">
        <v>16</v>
      </c>
    </row>
    <row r="6" spans="1:16" ht="15" x14ac:dyDescent="0.25">
      <c r="A6" s="361"/>
      <c r="B6" s="361"/>
      <c r="C6" s="361"/>
      <c r="D6" s="361"/>
      <c r="E6" s="366"/>
      <c r="F6" s="367"/>
      <c r="G6" s="368"/>
      <c r="H6" s="368"/>
      <c r="I6" s="368"/>
      <c r="J6" s="136">
        <v>1</v>
      </c>
      <c r="K6" s="136">
        <v>5</v>
      </c>
      <c r="L6" s="136">
        <v>2021</v>
      </c>
      <c r="M6" s="369"/>
      <c r="N6" s="136">
        <v>31</v>
      </c>
      <c r="O6" s="136">
        <v>5</v>
      </c>
      <c r="P6" s="136">
        <v>2021</v>
      </c>
    </row>
    <row r="7" spans="1:16" ht="18.75" x14ac:dyDescent="0.3">
      <c r="A7" s="373" t="s">
        <v>168</v>
      </c>
      <c r="B7" s="373"/>
      <c r="C7" s="373"/>
      <c r="D7" s="373"/>
      <c r="E7" s="374" t="s">
        <v>242</v>
      </c>
      <c r="F7" s="375"/>
      <c r="G7" s="375"/>
      <c r="H7" s="375"/>
      <c r="I7" s="376"/>
      <c r="J7" s="137" t="s">
        <v>169</v>
      </c>
      <c r="K7" s="377">
        <v>1016050599</v>
      </c>
      <c r="L7" s="378"/>
      <c r="M7" s="379"/>
      <c r="N7" s="137" t="s">
        <v>170</v>
      </c>
      <c r="O7" s="380" t="s">
        <v>171</v>
      </c>
      <c r="P7" s="381"/>
    </row>
    <row r="8" spans="1:16" ht="59.25" customHeight="1" x14ac:dyDescent="0.25">
      <c r="A8" s="359" t="s">
        <v>172</v>
      </c>
      <c r="B8" s="359"/>
      <c r="C8" s="359"/>
      <c r="D8" s="359"/>
      <c r="E8" s="359"/>
      <c r="F8" s="359"/>
      <c r="G8" s="359"/>
      <c r="H8" s="359"/>
      <c r="I8" s="359"/>
      <c r="J8" s="359"/>
      <c r="K8" s="359"/>
      <c r="L8" s="359"/>
      <c r="M8" s="359"/>
      <c r="N8" s="359"/>
      <c r="O8" s="359"/>
      <c r="P8" s="359"/>
    </row>
    <row r="9" spans="1:16" ht="59.25" customHeight="1" x14ac:dyDescent="0.25">
      <c r="A9" s="389" t="s">
        <v>251</v>
      </c>
      <c r="B9" s="390"/>
      <c r="C9" s="390"/>
      <c r="D9" s="390"/>
      <c r="E9" s="390"/>
      <c r="F9" s="390"/>
      <c r="G9" s="390"/>
      <c r="H9" s="390"/>
      <c r="I9" s="390"/>
      <c r="J9" s="390"/>
      <c r="K9" s="390"/>
      <c r="L9" s="390"/>
      <c r="M9" s="390"/>
      <c r="N9" s="390"/>
      <c r="O9" s="390"/>
      <c r="P9" s="391"/>
    </row>
    <row r="10" spans="1:16" ht="59.25" customHeight="1" x14ac:dyDescent="0.25">
      <c r="A10" s="360" t="s">
        <v>173</v>
      </c>
      <c r="B10" s="360"/>
      <c r="C10" s="360"/>
      <c r="D10" s="360"/>
      <c r="E10" s="360"/>
      <c r="F10" s="138" t="s">
        <v>174</v>
      </c>
      <c r="G10" s="360" t="s">
        <v>175</v>
      </c>
      <c r="H10" s="360"/>
      <c r="I10" s="360"/>
      <c r="J10" s="360"/>
      <c r="K10" s="360"/>
      <c r="L10" s="360" t="s">
        <v>176</v>
      </c>
      <c r="M10" s="360"/>
      <c r="N10" s="360"/>
      <c r="O10" s="360"/>
      <c r="P10" s="360"/>
    </row>
    <row r="11" spans="1:16" ht="59.25" customHeight="1" x14ac:dyDescent="0.25">
      <c r="A11" s="354" t="s">
        <v>177</v>
      </c>
      <c r="B11" s="354"/>
      <c r="C11" s="354"/>
      <c r="D11" s="354"/>
      <c r="E11" s="354"/>
      <c r="F11" s="139">
        <v>1</v>
      </c>
      <c r="G11" s="354" t="s">
        <v>178</v>
      </c>
      <c r="H11" s="354"/>
      <c r="I11" s="354"/>
      <c r="J11" s="354"/>
      <c r="K11" s="354"/>
      <c r="L11" s="355" t="s">
        <v>179</v>
      </c>
      <c r="M11" s="355"/>
      <c r="N11" s="355"/>
      <c r="O11" s="355"/>
      <c r="P11" s="355"/>
    </row>
    <row r="12" spans="1:16" ht="59.25" customHeight="1" x14ac:dyDescent="0.25">
      <c r="A12" s="354" t="s">
        <v>180</v>
      </c>
      <c r="B12" s="354"/>
      <c r="C12" s="354"/>
      <c r="D12" s="354"/>
      <c r="E12" s="354"/>
      <c r="F12" s="139">
        <v>1</v>
      </c>
      <c r="G12" s="354" t="s">
        <v>181</v>
      </c>
      <c r="H12" s="354"/>
      <c r="I12" s="354"/>
      <c r="J12" s="354"/>
      <c r="K12" s="354"/>
      <c r="L12" s="355" t="s">
        <v>182</v>
      </c>
      <c r="M12" s="355"/>
      <c r="N12" s="355"/>
      <c r="O12" s="355"/>
      <c r="P12" s="355"/>
    </row>
    <row r="13" spans="1:16" ht="59.25" customHeight="1" x14ac:dyDescent="0.25">
      <c r="A13" s="354" t="s">
        <v>183</v>
      </c>
      <c r="B13" s="354"/>
      <c r="C13" s="354"/>
      <c r="D13" s="354"/>
      <c r="E13" s="354"/>
      <c r="F13" s="139">
        <v>1</v>
      </c>
      <c r="G13" s="354" t="s">
        <v>183</v>
      </c>
      <c r="H13" s="354"/>
      <c r="I13" s="354"/>
      <c r="J13" s="354"/>
      <c r="K13" s="354"/>
      <c r="L13" s="355" t="s">
        <v>179</v>
      </c>
      <c r="M13" s="355"/>
      <c r="N13" s="355"/>
      <c r="O13" s="355"/>
      <c r="P13" s="355"/>
    </row>
    <row r="14" spans="1:16" ht="59.25" customHeight="1" x14ac:dyDescent="0.25">
      <c r="A14" s="354" t="s">
        <v>184</v>
      </c>
      <c r="B14" s="354"/>
      <c r="C14" s="354"/>
      <c r="D14" s="354"/>
      <c r="E14" s="354"/>
      <c r="F14" s="139">
        <v>1</v>
      </c>
      <c r="G14" s="354" t="s">
        <v>185</v>
      </c>
      <c r="H14" s="354"/>
      <c r="I14" s="354"/>
      <c r="J14" s="354"/>
      <c r="K14" s="354"/>
      <c r="L14" s="355" t="s">
        <v>186</v>
      </c>
      <c r="M14" s="355"/>
      <c r="N14" s="355"/>
      <c r="O14" s="355"/>
      <c r="P14" s="355"/>
    </row>
    <row r="15" spans="1:16" ht="59.25" customHeight="1" x14ac:dyDescent="0.25">
      <c r="A15" s="354" t="s">
        <v>187</v>
      </c>
      <c r="B15" s="354"/>
      <c r="C15" s="354"/>
      <c r="D15" s="354"/>
      <c r="E15" s="354"/>
      <c r="F15" s="139">
        <v>1</v>
      </c>
      <c r="G15" s="354" t="s">
        <v>188</v>
      </c>
      <c r="H15" s="354"/>
      <c r="I15" s="354"/>
      <c r="J15" s="354"/>
      <c r="K15" s="354"/>
      <c r="L15" s="355" t="s">
        <v>179</v>
      </c>
      <c r="M15" s="355"/>
      <c r="N15" s="355"/>
      <c r="O15" s="355"/>
      <c r="P15" s="355"/>
    </row>
    <row r="16" spans="1:16" ht="59.25" customHeight="1" x14ac:dyDescent="0.25">
      <c r="A16" s="354" t="s">
        <v>189</v>
      </c>
      <c r="B16" s="354"/>
      <c r="C16" s="354"/>
      <c r="D16" s="354"/>
      <c r="E16" s="354"/>
      <c r="F16" s="139">
        <v>1</v>
      </c>
      <c r="G16" s="354" t="s">
        <v>190</v>
      </c>
      <c r="H16" s="354"/>
      <c r="I16" s="354"/>
      <c r="J16" s="354"/>
      <c r="K16" s="354"/>
      <c r="L16" s="355" t="s">
        <v>179</v>
      </c>
      <c r="M16" s="355"/>
      <c r="N16" s="355"/>
      <c r="O16" s="355"/>
      <c r="P16" s="355"/>
    </row>
    <row r="17" spans="1:16" ht="59.25" customHeight="1" x14ac:dyDescent="0.25">
      <c r="A17" s="354" t="s">
        <v>191</v>
      </c>
      <c r="B17" s="354"/>
      <c r="C17" s="354"/>
      <c r="D17" s="354"/>
      <c r="E17" s="354"/>
      <c r="F17" s="139">
        <v>1</v>
      </c>
      <c r="G17" s="354" t="s">
        <v>191</v>
      </c>
      <c r="H17" s="354"/>
      <c r="I17" s="354"/>
      <c r="J17" s="354"/>
      <c r="K17" s="354"/>
      <c r="L17" s="355" t="s">
        <v>186</v>
      </c>
      <c r="M17" s="355"/>
      <c r="N17" s="355"/>
      <c r="O17" s="355"/>
      <c r="P17" s="355"/>
    </row>
    <row r="18" spans="1:16" ht="59.25" customHeight="1" x14ac:dyDescent="0.25">
      <c r="A18" s="354" t="s">
        <v>192</v>
      </c>
      <c r="B18" s="354"/>
      <c r="C18" s="354"/>
      <c r="D18" s="354"/>
      <c r="E18" s="354"/>
      <c r="F18" s="139">
        <v>1</v>
      </c>
      <c r="G18" s="354" t="s">
        <v>193</v>
      </c>
      <c r="H18" s="354"/>
      <c r="I18" s="354"/>
      <c r="J18" s="354"/>
      <c r="K18" s="354"/>
      <c r="L18" s="355" t="s">
        <v>179</v>
      </c>
      <c r="M18" s="355"/>
      <c r="N18" s="355"/>
      <c r="O18" s="355"/>
      <c r="P18" s="355"/>
    </row>
    <row r="19" spans="1:16" ht="59.25" customHeight="1" x14ac:dyDescent="0.25">
      <c r="A19" s="354" t="s">
        <v>194</v>
      </c>
      <c r="B19" s="354"/>
      <c r="C19" s="354"/>
      <c r="D19" s="354"/>
      <c r="E19" s="354"/>
      <c r="F19" s="139">
        <v>1</v>
      </c>
      <c r="G19" s="354" t="s">
        <v>195</v>
      </c>
      <c r="H19" s="354"/>
      <c r="I19" s="354"/>
      <c r="J19" s="354"/>
      <c r="K19" s="354"/>
      <c r="L19" s="355" t="s">
        <v>186</v>
      </c>
      <c r="M19" s="355"/>
      <c r="N19" s="355"/>
      <c r="O19" s="355"/>
      <c r="P19" s="355"/>
    </row>
    <row r="20" spans="1:16" ht="59.25" customHeight="1" x14ac:dyDescent="0.25">
      <c r="A20" s="354" t="s">
        <v>196</v>
      </c>
      <c r="B20" s="354"/>
      <c r="C20" s="354"/>
      <c r="D20" s="354"/>
      <c r="E20" s="354"/>
      <c r="F20" s="139">
        <v>1</v>
      </c>
      <c r="G20" s="354" t="s">
        <v>197</v>
      </c>
      <c r="H20" s="354"/>
      <c r="I20" s="354"/>
      <c r="J20" s="354"/>
      <c r="K20" s="354"/>
      <c r="L20" s="355" t="s">
        <v>179</v>
      </c>
      <c r="M20" s="355"/>
      <c r="N20" s="355"/>
      <c r="O20" s="355"/>
      <c r="P20" s="355"/>
    </row>
    <row r="21" spans="1:16" ht="59.25" customHeight="1" x14ac:dyDescent="0.25">
      <c r="A21" s="354" t="s">
        <v>198</v>
      </c>
      <c r="B21" s="354"/>
      <c r="C21" s="354"/>
      <c r="D21" s="354"/>
      <c r="E21" s="354"/>
      <c r="F21" s="139">
        <v>1</v>
      </c>
      <c r="G21" s="354" t="s">
        <v>199</v>
      </c>
      <c r="H21" s="354"/>
      <c r="I21" s="354"/>
      <c r="J21" s="354"/>
      <c r="K21" s="354"/>
      <c r="L21" s="355" t="s">
        <v>179</v>
      </c>
      <c r="M21" s="355"/>
      <c r="N21" s="355"/>
      <c r="O21" s="355"/>
      <c r="P21" s="355"/>
    </row>
    <row r="22" spans="1:16" ht="59.25" customHeight="1" x14ac:dyDescent="0.25">
      <c r="A22" s="354" t="s">
        <v>200</v>
      </c>
      <c r="B22" s="354"/>
      <c r="C22" s="354"/>
      <c r="D22" s="354"/>
      <c r="E22" s="354"/>
      <c r="F22" s="139">
        <v>1</v>
      </c>
      <c r="G22" s="354" t="s">
        <v>201</v>
      </c>
      <c r="H22" s="354"/>
      <c r="I22" s="354"/>
      <c r="J22" s="354"/>
      <c r="K22" s="354"/>
      <c r="L22" s="355" t="s">
        <v>179</v>
      </c>
      <c r="M22" s="355"/>
      <c r="N22" s="355"/>
      <c r="O22" s="355"/>
      <c r="P22" s="355"/>
    </row>
    <row r="23" spans="1:16" ht="59.25" customHeight="1" x14ac:dyDescent="0.25">
      <c r="A23" s="354" t="s">
        <v>202</v>
      </c>
      <c r="B23" s="354"/>
      <c r="C23" s="354"/>
      <c r="D23" s="354"/>
      <c r="E23" s="354"/>
      <c r="F23" s="139">
        <v>1</v>
      </c>
      <c r="G23" s="354" t="s">
        <v>203</v>
      </c>
      <c r="H23" s="354"/>
      <c r="I23" s="354"/>
      <c r="J23" s="354"/>
      <c r="K23" s="354"/>
      <c r="L23" s="355" t="s">
        <v>179</v>
      </c>
      <c r="M23" s="355"/>
      <c r="N23" s="355"/>
      <c r="O23" s="355"/>
      <c r="P23" s="355"/>
    </row>
    <row r="24" spans="1:16" ht="59.25" customHeight="1" x14ac:dyDescent="0.25">
      <c r="A24" s="354" t="s">
        <v>204</v>
      </c>
      <c r="B24" s="354"/>
      <c r="C24" s="354"/>
      <c r="D24" s="354"/>
      <c r="E24" s="354"/>
      <c r="F24" s="139">
        <v>1</v>
      </c>
      <c r="G24" s="354" t="s">
        <v>205</v>
      </c>
      <c r="H24" s="354"/>
      <c r="I24" s="354"/>
      <c r="J24" s="354"/>
      <c r="K24" s="354"/>
      <c r="L24" s="355" t="s">
        <v>182</v>
      </c>
      <c r="M24" s="355"/>
      <c r="N24" s="355"/>
      <c r="O24" s="355"/>
      <c r="P24" s="355"/>
    </row>
    <row r="25" spans="1:16" ht="59.25" customHeight="1" x14ac:dyDescent="0.25">
      <c r="A25" s="354" t="s">
        <v>206</v>
      </c>
      <c r="B25" s="354"/>
      <c r="C25" s="354"/>
      <c r="D25" s="354"/>
      <c r="E25" s="354"/>
      <c r="F25" s="139">
        <v>1</v>
      </c>
      <c r="G25" s="354" t="s">
        <v>207</v>
      </c>
      <c r="H25" s="354"/>
      <c r="I25" s="354"/>
      <c r="J25" s="354"/>
      <c r="K25" s="354"/>
      <c r="L25" s="355" t="s">
        <v>186</v>
      </c>
      <c r="M25" s="355"/>
      <c r="N25" s="355"/>
      <c r="O25" s="355"/>
      <c r="P25" s="355"/>
    </row>
    <row r="26" spans="1:16" ht="59.25" customHeight="1" x14ac:dyDescent="0.25">
      <c r="A26" s="354" t="s">
        <v>208</v>
      </c>
      <c r="B26" s="354"/>
      <c r="C26" s="354"/>
      <c r="D26" s="354"/>
      <c r="E26" s="354"/>
      <c r="F26" s="139">
        <v>1</v>
      </c>
      <c r="G26" s="354" t="s">
        <v>209</v>
      </c>
      <c r="H26" s="354"/>
      <c r="I26" s="354"/>
      <c r="J26" s="354"/>
      <c r="K26" s="354"/>
      <c r="L26" s="355" t="s">
        <v>179</v>
      </c>
      <c r="M26" s="355"/>
      <c r="N26" s="355"/>
      <c r="O26" s="355"/>
      <c r="P26" s="355"/>
    </row>
    <row r="27" spans="1:16" ht="59.25" customHeight="1" x14ac:dyDescent="0.25">
      <c r="A27" s="354" t="s">
        <v>210</v>
      </c>
      <c r="B27" s="354"/>
      <c r="C27" s="354"/>
      <c r="D27" s="354"/>
      <c r="E27" s="354"/>
      <c r="F27" s="139">
        <v>1</v>
      </c>
      <c r="G27" s="354" t="s">
        <v>211</v>
      </c>
      <c r="H27" s="354"/>
      <c r="I27" s="354"/>
      <c r="J27" s="354"/>
      <c r="K27" s="354"/>
      <c r="L27" s="355" t="s">
        <v>186</v>
      </c>
      <c r="M27" s="355"/>
      <c r="N27" s="355"/>
      <c r="O27" s="355"/>
      <c r="P27" s="355"/>
    </row>
    <row r="28" spans="1:16" ht="59.25" customHeight="1" x14ac:dyDescent="0.25">
      <c r="A28" s="354" t="s">
        <v>212</v>
      </c>
      <c r="B28" s="354"/>
      <c r="C28" s="354"/>
      <c r="D28" s="354"/>
      <c r="E28" s="354"/>
      <c r="F28" s="139">
        <v>1</v>
      </c>
      <c r="G28" s="354" t="s">
        <v>213</v>
      </c>
      <c r="H28" s="354"/>
      <c r="I28" s="354"/>
      <c r="J28" s="354"/>
      <c r="K28" s="354"/>
      <c r="L28" s="355" t="s">
        <v>186</v>
      </c>
      <c r="M28" s="355"/>
      <c r="N28" s="355"/>
      <c r="O28" s="355"/>
      <c r="P28" s="355"/>
    </row>
    <row r="29" spans="1:16" ht="59.25" customHeight="1" x14ac:dyDescent="0.25">
      <c r="A29" s="354" t="s">
        <v>214</v>
      </c>
      <c r="B29" s="354"/>
      <c r="C29" s="354"/>
      <c r="D29" s="354"/>
      <c r="E29" s="354"/>
      <c r="F29" s="139">
        <v>1</v>
      </c>
      <c r="G29" s="354" t="s">
        <v>215</v>
      </c>
      <c r="H29" s="354"/>
      <c r="I29" s="354"/>
      <c r="J29" s="354"/>
      <c r="K29" s="354"/>
      <c r="L29" s="355" t="s">
        <v>216</v>
      </c>
      <c r="M29" s="355"/>
      <c r="N29" s="355"/>
      <c r="O29" s="355"/>
      <c r="P29" s="355"/>
    </row>
    <row r="30" spans="1:16" ht="59.25" customHeight="1" x14ac:dyDescent="0.25">
      <c r="A30" s="354" t="s">
        <v>217</v>
      </c>
      <c r="B30" s="354"/>
      <c r="C30" s="354"/>
      <c r="D30" s="354"/>
      <c r="E30" s="354"/>
      <c r="F30" s="139">
        <v>1</v>
      </c>
      <c r="G30" s="354" t="s">
        <v>218</v>
      </c>
      <c r="H30" s="354"/>
      <c r="I30" s="354"/>
      <c r="J30" s="354"/>
      <c r="K30" s="354"/>
      <c r="L30" s="355" t="s">
        <v>219</v>
      </c>
      <c r="M30" s="355"/>
      <c r="N30" s="355"/>
      <c r="O30" s="355"/>
      <c r="P30" s="355"/>
    </row>
    <row r="31" spans="1:16" ht="59.25" customHeight="1" x14ac:dyDescent="0.25">
      <c r="A31" s="354" t="s">
        <v>220</v>
      </c>
      <c r="B31" s="354"/>
      <c r="C31" s="354"/>
      <c r="D31" s="354"/>
      <c r="E31" s="354"/>
      <c r="F31" s="139">
        <v>1</v>
      </c>
      <c r="G31" s="354" t="s">
        <v>221</v>
      </c>
      <c r="H31" s="354"/>
      <c r="I31" s="354"/>
      <c r="J31" s="354"/>
      <c r="K31" s="354"/>
      <c r="L31" s="355" t="s">
        <v>186</v>
      </c>
      <c r="M31" s="355"/>
      <c r="N31" s="355"/>
      <c r="O31" s="355"/>
      <c r="P31" s="355"/>
    </row>
    <row r="32" spans="1:16" ht="59.25" customHeight="1" x14ac:dyDescent="0.25">
      <c r="A32" s="354" t="s">
        <v>222</v>
      </c>
      <c r="B32" s="354"/>
      <c r="C32" s="354"/>
      <c r="D32" s="354"/>
      <c r="E32" s="354"/>
      <c r="F32" s="139">
        <v>1</v>
      </c>
      <c r="G32" s="354" t="s">
        <v>223</v>
      </c>
      <c r="H32" s="354"/>
      <c r="I32" s="354"/>
      <c r="J32" s="354"/>
      <c r="K32" s="354"/>
      <c r="L32" s="355" t="s">
        <v>186</v>
      </c>
      <c r="M32" s="355"/>
      <c r="N32" s="355"/>
      <c r="O32" s="355"/>
      <c r="P32" s="355"/>
    </row>
    <row r="33" spans="1:16" ht="59.25" customHeight="1" x14ac:dyDescent="0.25">
      <c r="A33" s="354" t="s">
        <v>224</v>
      </c>
      <c r="B33" s="354"/>
      <c r="C33" s="354"/>
      <c r="D33" s="354"/>
      <c r="E33" s="354"/>
      <c r="F33" s="139">
        <v>1</v>
      </c>
      <c r="G33" s="354" t="s">
        <v>225</v>
      </c>
      <c r="H33" s="354"/>
      <c r="I33" s="354"/>
      <c r="J33" s="354"/>
      <c r="K33" s="354"/>
      <c r="L33" s="355" t="s">
        <v>216</v>
      </c>
      <c r="M33" s="355"/>
      <c r="N33" s="355"/>
      <c r="O33" s="355"/>
      <c r="P33" s="355"/>
    </row>
    <row r="34" spans="1:16" ht="59.25" customHeight="1" x14ac:dyDescent="0.25">
      <c r="A34" s="354" t="s">
        <v>226</v>
      </c>
      <c r="B34" s="354"/>
      <c r="C34" s="354"/>
      <c r="D34" s="354"/>
      <c r="E34" s="354"/>
      <c r="F34" s="139">
        <v>1</v>
      </c>
      <c r="G34" s="354" t="s">
        <v>227</v>
      </c>
      <c r="H34" s="354"/>
      <c r="I34" s="354"/>
      <c r="J34" s="354"/>
      <c r="K34" s="354"/>
      <c r="L34" s="355" t="s">
        <v>228</v>
      </c>
      <c r="M34" s="355"/>
      <c r="N34" s="355"/>
      <c r="O34" s="355"/>
      <c r="P34" s="355"/>
    </row>
    <row r="35" spans="1:16" ht="59.25" customHeight="1" x14ac:dyDescent="0.25">
      <c r="A35" s="354" t="s">
        <v>229</v>
      </c>
      <c r="B35" s="354"/>
      <c r="C35" s="354"/>
      <c r="D35" s="354"/>
      <c r="E35" s="354"/>
      <c r="F35" s="139">
        <v>1</v>
      </c>
      <c r="G35" s="354" t="s">
        <v>230</v>
      </c>
      <c r="H35" s="354"/>
      <c r="I35" s="354"/>
      <c r="J35" s="354"/>
      <c r="K35" s="354"/>
      <c r="L35" s="355" t="s">
        <v>186</v>
      </c>
      <c r="M35" s="355"/>
      <c r="N35" s="355"/>
      <c r="O35" s="355"/>
      <c r="P35" s="355"/>
    </row>
    <row r="36" spans="1:16" ht="59.25" customHeight="1" x14ac:dyDescent="0.25">
      <c r="A36" s="356" t="s">
        <v>231</v>
      </c>
      <c r="B36" s="356"/>
      <c r="C36" s="356"/>
      <c r="D36" s="356"/>
      <c r="E36" s="356"/>
      <c r="F36" s="356"/>
      <c r="G36" s="356"/>
      <c r="H36" s="356"/>
      <c r="I36" s="356"/>
      <c r="J36" s="356"/>
      <c r="K36" s="356"/>
      <c r="L36" s="356"/>
      <c r="M36" s="356"/>
      <c r="N36" s="356"/>
      <c r="O36" s="356"/>
      <c r="P36" s="356"/>
    </row>
    <row r="37" spans="1:16" ht="59.25" customHeight="1" x14ac:dyDescent="0.25">
      <c r="A37" s="357" t="s">
        <v>232</v>
      </c>
      <c r="B37" s="357"/>
      <c r="C37" s="357"/>
      <c r="D37" s="357"/>
      <c r="E37" s="141">
        <f>168*17163</f>
        <v>2883384</v>
      </c>
      <c r="F37" s="358" t="s">
        <v>233</v>
      </c>
      <c r="G37" s="358"/>
      <c r="H37" s="358"/>
      <c r="I37" s="358"/>
      <c r="J37" s="358"/>
      <c r="K37" s="358"/>
      <c r="L37" s="358"/>
      <c r="M37" s="358"/>
      <c r="N37" s="358"/>
      <c r="O37" s="358"/>
      <c r="P37" s="358"/>
    </row>
    <row r="38" spans="1:16" ht="60.75" customHeight="1" x14ac:dyDescent="0.25">
      <c r="A38" s="349"/>
      <c r="B38" s="349"/>
      <c r="C38" s="349"/>
      <c r="D38" s="349"/>
      <c r="E38" s="349"/>
      <c r="F38" s="349"/>
      <c r="G38" s="349"/>
      <c r="H38" s="350"/>
      <c r="I38" s="350"/>
      <c r="J38" s="350"/>
      <c r="K38" s="350"/>
      <c r="L38" s="350"/>
      <c r="M38" s="350"/>
      <c r="N38" s="350"/>
      <c r="O38" s="350"/>
      <c r="P38" s="350"/>
    </row>
    <row r="39" spans="1:16" s="140" customFormat="1" ht="27.75" customHeight="1" x14ac:dyDescent="0.25">
      <c r="A39" s="351" t="s">
        <v>244</v>
      </c>
      <c r="B39" s="351"/>
      <c r="C39" s="351"/>
      <c r="D39" s="351"/>
      <c r="E39" s="351"/>
      <c r="F39" s="351"/>
      <c r="G39" s="351"/>
      <c r="H39" s="351" t="s">
        <v>157</v>
      </c>
      <c r="I39" s="351"/>
      <c r="J39" s="351"/>
      <c r="K39" s="351"/>
      <c r="L39" s="351"/>
      <c r="M39" s="351"/>
      <c r="N39" s="351"/>
      <c r="O39" s="351"/>
      <c r="P39" s="351"/>
    </row>
    <row r="40" spans="1:16" ht="20.25" customHeight="1" x14ac:dyDescent="0.25">
      <c r="A40" s="352" t="s">
        <v>245</v>
      </c>
      <c r="B40" s="352"/>
      <c r="C40" s="352"/>
      <c r="D40" s="352"/>
      <c r="E40" s="352"/>
      <c r="F40" s="352"/>
      <c r="G40" s="353"/>
      <c r="H40" s="350" t="s">
        <v>252</v>
      </c>
      <c r="I40" s="350"/>
      <c r="J40" s="350"/>
      <c r="K40" s="350"/>
      <c r="L40" s="350"/>
      <c r="M40" s="350"/>
      <c r="N40" s="350"/>
      <c r="O40" s="350"/>
      <c r="P40" s="350"/>
    </row>
    <row r="41" spans="1:16" ht="59.25" customHeight="1" x14ac:dyDescent="0.25">
      <c r="A41" s="346"/>
      <c r="B41" s="347"/>
      <c r="C41" s="347"/>
      <c r="D41" s="347"/>
      <c r="E41" s="347"/>
      <c r="F41" s="347"/>
      <c r="G41" s="347"/>
      <c r="H41" s="347"/>
      <c r="I41" s="347"/>
      <c r="J41" s="347"/>
      <c r="K41" s="347"/>
      <c r="L41" s="347"/>
      <c r="M41" s="347"/>
      <c r="N41" s="347"/>
      <c r="O41" s="347"/>
      <c r="P41" s="348"/>
    </row>
  </sheetData>
  <mergeCells count="107">
    <mergeCell ref="A1:D3"/>
    <mergeCell ref="E1:H3"/>
    <mergeCell ref="J1:K1"/>
    <mergeCell ref="L1:P3"/>
    <mergeCell ref="J2:K2"/>
    <mergeCell ref="J3:K3"/>
    <mergeCell ref="A7:D7"/>
    <mergeCell ref="E7:I7"/>
    <mergeCell ref="K7:M7"/>
    <mergeCell ref="O7:P7"/>
    <mergeCell ref="A8:P8"/>
    <mergeCell ref="A10:E10"/>
    <mergeCell ref="G10:K10"/>
    <mergeCell ref="L10:P10"/>
    <mergeCell ref="A4:D4"/>
    <mergeCell ref="E4:I4"/>
    <mergeCell ref="J4:P4"/>
    <mergeCell ref="A5:D6"/>
    <mergeCell ref="E5:F6"/>
    <mergeCell ref="G5:I6"/>
    <mergeCell ref="M5:M6"/>
    <mergeCell ref="A9:P9"/>
    <mergeCell ref="A13:E13"/>
    <mergeCell ref="G13:K13"/>
    <mergeCell ref="L13:P13"/>
    <mergeCell ref="A14:E14"/>
    <mergeCell ref="G14:K14"/>
    <mergeCell ref="L14:P14"/>
    <mergeCell ref="A11:E11"/>
    <mergeCell ref="G11:K11"/>
    <mergeCell ref="L11:P11"/>
    <mergeCell ref="A12:E12"/>
    <mergeCell ref="G12:K12"/>
    <mergeCell ref="L12:P12"/>
    <mergeCell ref="A17:E17"/>
    <mergeCell ref="G17:K17"/>
    <mergeCell ref="L17:P17"/>
    <mergeCell ref="A18:E18"/>
    <mergeCell ref="G18:K18"/>
    <mergeCell ref="L18:P18"/>
    <mergeCell ref="A15:E15"/>
    <mergeCell ref="G15:K15"/>
    <mergeCell ref="L15:P15"/>
    <mergeCell ref="A16:E16"/>
    <mergeCell ref="G16:K16"/>
    <mergeCell ref="L16:P16"/>
    <mergeCell ref="A21:E21"/>
    <mergeCell ref="G21:K21"/>
    <mergeCell ref="L21:P21"/>
    <mergeCell ref="A22:E22"/>
    <mergeCell ref="G22:K22"/>
    <mergeCell ref="L22:P22"/>
    <mergeCell ref="A19:E19"/>
    <mergeCell ref="G19:K19"/>
    <mergeCell ref="L19:P19"/>
    <mergeCell ref="A20:E20"/>
    <mergeCell ref="G20:K20"/>
    <mergeCell ref="L20:P20"/>
    <mergeCell ref="A25:E25"/>
    <mergeCell ref="G25:K25"/>
    <mergeCell ref="L25:P25"/>
    <mergeCell ref="A26:E26"/>
    <mergeCell ref="G26:K26"/>
    <mergeCell ref="L26:P26"/>
    <mergeCell ref="A23:E23"/>
    <mergeCell ref="G23:K23"/>
    <mergeCell ref="L23:P23"/>
    <mergeCell ref="A24:E24"/>
    <mergeCell ref="G24:K24"/>
    <mergeCell ref="L24:P24"/>
    <mergeCell ref="A29:E29"/>
    <mergeCell ref="G29:K29"/>
    <mergeCell ref="L29:P29"/>
    <mergeCell ref="A30:E30"/>
    <mergeCell ref="G30:K30"/>
    <mergeCell ref="L30:P30"/>
    <mergeCell ref="A27:E27"/>
    <mergeCell ref="G27:K27"/>
    <mergeCell ref="L27:P27"/>
    <mergeCell ref="A28:E28"/>
    <mergeCell ref="G28:K28"/>
    <mergeCell ref="L28:P28"/>
    <mergeCell ref="A33:E33"/>
    <mergeCell ref="G33:K33"/>
    <mergeCell ref="L33:P33"/>
    <mergeCell ref="A34:E34"/>
    <mergeCell ref="G34:K34"/>
    <mergeCell ref="L34:P34"/>
    <mergeCell ref="A31:E31"/>
    <mergeCell ref="G31:K31"/>
    <mergeCell ref="L31:P31"/>
    <mergeCell ref="A32:E32"/>
    <mergeCell ref="G32:K32"/>
    <mergeCell ref="L32:P32"/>
    <mergeCell ref="A41:P41"/>
    <mergeCell ref="A38:G38"/>
    <mergeCell ref="H38:P38"/>
    <mergeCell ref="A39:G39"/>
    <mergeCell ref="H39:P39"/>
    <mergeCell ref="A40:G40"/>
    <mergeCell ref="H40:P40"/>
    <mergeCell ref="A35:E35"/>
    <mergeCell ref="G35:K35"/>
    <mergeCell ref="L35:P35"/>
    <mergeCell ref="A36:P36"/>
    <mergeCell ref="A37:D37"/>
    <mergeCell ref="F37:P37"/>
  </mergeCells>
  <pageMargins left="0.25" right="0.25" top="0.75" bottom="0.75" header="0.3" footer="0.3"/>
  <pageSetup scale="5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30"/>
  <sheetViews>
    <sheetView topLeftCell="A16" workbookViewId="0">
      <selection activeCell="I24" sqref="I24"/>
    </sheetView>
  </sheetViews>
  <sheetFormatPr baseColWidth="10" defaultRowHeight="15" x14ac:dyDescent="0.25"/>
  <cols>
    <col min="4" max="4" width="12" bestFit="1" customWidth="1"/>
  </cols>
  <sheetData>
    <row r="1" spans="1:8" ht="15.75" x14ac:dyDescent="0.25">
      <c r="A1" s="143"/>
      <c r="B1" s="143"/>
      <c r="C1" s="143"/>
      <c r="D1" s="143"/>
      <c r="E1" s="143"/>
      <c r="F1" s="143"/>
      <c r="G1" s="143"/>
      <c r="H1" s="143"/>
    </row>
    <row r="2" spans="1:8" ht="15.75" x14ac:dyDescent="0.25">
      <c r="A2" s="143"/>
      <c r="B2" s="143"/>
      <c r="C2" s="143"/>
      <c r="D2" s="143"/>
      <c r="E2" s="143"/>
      <c r="F2" s="143"/>
      <c r="G2" s="143"/>
      <c r="H2" s="143"/>
    </row>
    <row r="3" spans="1:8" ht="15.75" x14ac:dyDescent="0.25">
      <c r="A3" s="143"/>
      <c r="B3" s="143"/>
      <c r="C3" s="143"/>
      <c r="D3" s="143"/>
      <c r="E3" s="143"/>
      <c r="F3" s="143"/>
      <c r="G3" s="143"/>
      <c r="H3" s="143"/>
    </row>
    <row r="4" spans="1:8" ht="15.75" x14ac:dyDescent="0.25">
      <c r="A4" s="143"/>
      <c r="B4" s="143"/>
      <c r="C4" s="143"/>
      <c r="D4" s="143"/>
      <c r="E4" s="143"/>
      <c r="F4" s="143"/>
      <c r="G4" s="143"/>
      <c r="H4" s="143"/>
    </row>
    <row r="5" spans="1:8" ht="15.75" x14ac:dyDescent="0.25">
      <c r="A5" s="383" t="s">
        <v>235</v>
      </c>
      <c r="B5" s="383"/>
      <c r="C5" s="383"/>
      <c r="D5" s="383"/>
      <c r="E5" s="383"/>
      <c r="F5" s="383"/>
      <c r="G5" s="383"/>
      <c r="H5" s="383"/>
    </row>
    <row r="6" spans="1:8" ht="15.75" x14ac:dyDescent="0.25">
      <c r="A6" s="383" t="s">
        <v>236</v>
      </c>
      <c r="B6" s="383"/>
      <c r="C6" s="383"/>
      <c r="D6" s="383"/>
      <c r="E6" s="383"/>
      <c r="F6" s="383"/>
      <c r="G6" s="383"/>
      <c r="H6" s="383"/>
    </row>
    <row r="7" spans="1:8" ht="15.75" x14ac:dyDescent="0.25">
      <c r="A7" s="383" t="s">
        <v>237</v>
      </c>
      <c r="B7" s="383"/>
      <c r="C7" s="383"/>
      <c r="D7" s="383"/>
      <c r="E7" s="383"/>
      <c r="F7" s="383"/>
      <c r="G7" s="383"/>
      <c r="H7" s="383"/>
    </row>
    <row r="8" spans="1:8" ht="15.75" x14ac:dyDescent="0.25">
      <c r="A8" s="144"/>
      <c r="B8" s="144"/>
      <c r="C8" s="144"/>
      <c r="D8" s="144"/>
      <c r="E8" s="144"/>
      <c r="F8" s="144"/>
      <c r="G8" s="144"/>
      <c r="H8" s="144"/>
    </row>
    <row r="9" spans="1:8" ht="15.75" x14ac:dyDescent="0.25">
      <c r="A9" s="144"/>
      <c r="B9" s="144"/>
      <c r="C9" s="144"/>
      <c r="D9" s="144"/>
      <c r="E9" s="144"/>
      <c r="F9" s="144"/>
      <c r="G9" s="144"/>
      <c r="H9" s="144"/>
    </row>
    <row r="10" spans="1:8" ht="15.75" x14ac:dyDescent="0.25">
      <c r="A10" s="144"/>
      <c r="B10" s="143"/>
      <c r="C10" s="143"/>
      <c r="D10" s="143"/>
      <c r="E10" s="143"/>
      <c r="F10" s="143"/>
      <c r="G10" s="143"/>
      <c r="H10" s="143"/>
    </row>
    <row r="11" spans="1:8" ht="15.75" x14ac:dyDescent="0.25">
      <c r="A11" s="144"/>
      <c r="B11" s="143"/>
      <c r="C11" s="143"/>
      <c r="D11" s="143"/>
      <c r="E11" s="143"/>
      <c r="F11" s="143"/>
      <c r="G11" s="143"/>
      <c r="H11" s="143"/>
    </row>
    <row r="12" spans="1:8" ht="15.75" x14ac:dyDescent="0.25">
      <c r="A12" s="383" t="s">
        <v>238</v>
      </c>
      <c r="B12" s="383"/>
      <c r="C12" s="383"/>
      <c r="D12" s="383"/>
      <c r="E12" s="383"/>
      <c r="F12" s="383"/>
      <c r="G12" s="383"/>
      <c r="H12" s="383"/>
    </row>
    <row r="13" spans="1:8" ht="15.75" x14ac:dyDescent="0.25">
      <c r="A13" s="144"/>
      <c r="B13" s="144"/>
      <c r="C13" s="144"/>
      <c r="D13" s="144"/>
      <c r="E13" s="144"/>
      <c r="F13" s="144"/>
      <c r="G13" s="144"/>
      <c r="H13" s="144"/>
    </row>
    <row r="14" spans="1:8" ht="15.75" x14ac:dyDescent="0.25">
      <c r="A14" s="144"/>
      <c r="B14" s="143"/>
      <c r="C14" s="143"/>
      <c r="D14" s="143"/>
      <c r="E14" s="143"/>
      <c r="F14" s="143"/>
      <c r="G14" s="143"/>
      <c r="H14" s="143"/>
    </row>
    <row r="15" spans="1:8" ht="15.75" x14ac:dyDescent="0.25">
      <c r="A15" s="383" t="s">
        <v>242</v>
      </c>
      <c r="B15" s="383"/>
      <c r="C15" s="383"/>
      <c r="D15" s="383"/>
      <c r="E15" s="383"/>
      <c r="F15" s="383"/>
      <c r="G15" s="383"/>
      <c r="H15" s="383"/>
    </row>
    <row r="16" spans="1:8" ht="15.75" x14ac:dyDescent="0.25">
      <c r="A16" s="383" t="s">
        <v>246</v>
      </c>
      <c r="B16" s="383"/>
      <c r="C16" s="383"/>
      <c r="D16" s="383"/>
      <c r="E16" s="383"/>
      <c r="F16" s="383"/>
      <c r="G16" s="383"/>
      <c r="H16" s="383"/>
    </row>
    <row r="17" spans="1:8" ht="15.75" x14ac:dyDescent="0.25">
      <c r="A17" s="145"/>
      <c r="B17" s="143"/>
      <c r="C17" s="143"/>
      <c r="D17" s="143"/>
      <c r="E17" s="143"/>
      <c r="F17" s="143"/>
      <c r="G17" s="143"/>
      <c r="H17" s="143"/>
    </row>
    <row r="18" spans="1:8" ht="15.75" x14ac:dyDescent="0.25">
      <c r="A18" s="145"/>
      <c r="B18" s="143"/>
      <c r="C18" s="143"/>
      <c r="D18" s="143"/>
      <c r="E18" s="143"/>
      <c r="F18" s="143"/>
      <c r="G18" s="143"/>
      <c r="H18" s="143"/>
    </row>
    <row r="19" spans="1:8" ht="84.75" customHeight="1" x14ac:dyDescent="0.25">
      <c r="A19" s="382" t="s">
        <v>253</v>
      </c>
      <c r="B19" s="382"/>
      <c r="C19" s="382"/>
      <c r="D19" s="382"/>
      <c r="E19" s="382"/>
      <c r="F19" s="382"/>
      <c r="G19" s="382"/>
      <c r="H19" s="382"/>
    </row>
    <row r="20" spans="1:8" x14ac:dyDescent="0.25">
      <c r="A20" s="146"/>
      <c r="B20" s="146"/>
      <c r="C20" s="146"/>
      <c r="D20" s="146"/>
      <c r="E20" s="146"/>
      <c r="F20" s="146"/>
      <c r="G20" s="146"/>
      <c r="H20" s="146"/>
    </row>
    <row r="21" spans="1:8" x14ac:dyDescent="0.25">
      <c r="A21" s="146"/>
      <c r="B21" s="146"/>
      <c r="C21" s="146"/>
      <c r="D21" s="146"/>
      <c r="E21" s="146"/>
      <c r="F21" s="146"/>
      <c r="G21" s="146"/>
      <c r="H21" s="146"/>
    </row>
    <row r="22" spans="1:8" x14ac:dyDescent="0.25">
      <c r="A22" s="146"/>
      <c r="B22" s="146"/>
      <c r="C22" s="146"/>
      <c r="D22" s="146"/>
      <c r="E22" s="146"/>
      <c r="F22" s="146"/>
      <c r="G22" s="146"/>
      <c r="H22" s="146"/>
    </row>
    <row r="23" spans="1:8" ht="15.75" x14ac:dyDescent="0.25">
      <c r="A23" s="147"/>
      <c r="B23" s="143"/>
      <c r="C23" s="143"/>
      <c r="D23" s="143"/>
      <c r="E23" s="143"/>
      <c r="F23" s="143"/>
      <c r="G23" s="143"/>
      <c r="H23" s="143"/>
    </row>
    <row r="24" spans="1:8" ht="15.75" x14ac:dyDescent="0.25">
      <c r="A24" s="147"/>
      <c r="B24" s="143"/>
      <c r="C24" s="143"/>
      <c r="D24" s="143"/>
      <c r="E24" s="143"/>
      <c r="F24" s="143"/>
      <c r="G24" s="143"/>
      <c r="H24" s="143"/>
    </row>
    <row r="25" spans="1:8" ht="15.75" x14ac:dyDescent="0.25">
      <c r="A25" s="147"/>
      <c r="B25" s="143"/>
      <c r="C25" s="143"/>
      <c r="D25" s="143"/>
      <c r="E25" s="143"/>
      <c r="F25" s="143"/>
      <c r="G25" s="143"/>
      <c r="H25" s="143"/>
    </row>
    <row r="26" spans="1:8" ht="15.75" x14ac:dyDescent="0.25">
      <c r="A26" s="147"/>
      <c r="B26" s="143"/>
      <c r="C26" s="143"/>
      <c r="D26" s="143"/>
      <c r="E26" s="143"/>
      <c r="F26" s="143"/>
      <c r="G26" s="143"/>
      <c r="H26" s="143"/>
    </row>
    <row r="27" spans="1:8" ht="15.75" x14ac:dyDescent="0.25">
      <c r="A27" s="383" t="s">
        <v>242</v>
      </c>
      <c r="B27" s="383"/>
      <c r="C27" s="383"/>
      <c r="D27" s="383"/>
      <c r="E27" s="383"/>
      <c r="F27" s="383"/>
      <c r="G27" s="383"/>
      <c r="H27" s="383"/>
    </row>
    <row r="28" spans="1:8" ht="15.75" x14ac:dyDescent="0.25">
      <c r="A28" s="383" t="s">
        <v>245</v>
      </c>
      <c r="B28" s="383"/>
      <c r="C28" s="383"/>
      <c r="D28" s="383"/>
      <c r="E28" s="383"/>
      <c r="F28" s="383"/>
      <c r="G28" s="383"/>
      <c r="H28" s="383"/>
    </row>
    <row r="29" spans="1:8" ht="15.75" x14ac:dyDescent="0.25">
      <c r="A29" s="383" t="s">
        <v>239</v>
      </c>
      <c r="B29" s="383"/>
      <c r="C29" s="383"/>
      <c r="D29" s="383"/>
      <c r="E29" s="383"/>
      <c r="F29" s="383"/>
      <c r="G29" s="383"/>
      <c r="H29" s="383"/>
    </row>
    <row r="30" spans="1:8" ht="15.75" x14ac:dyDescent="0.25">
      <c r="A30" s="383" t="s">
        <v>247</v>
      </c>
      <c r="B30" s="383"/>
      <c r="C30" s="383"/>
      <c r="D30" s="383"/>
      <c r="E30" s="383"/>
      <c r="F30" s="383"/>
      <c r="G30" s="383"/>
      <c r="H30" s="383"/>
    </row>
  </sheetData>
  <mergeCells count="11">
    <mergeCell ref="A16:H16"/>
    <mergeCell ref="A5:H5"/>
    <mergeCell ref="A6:H6"/>
    <mergeCell ref="A7:H7"/>
    <mergeCell ref="A12:H12"/>
    <mergeCell ref="A15:H15"/>
    <mergeCell ref="A19:H19"/>
    <mergeCell ref="A27:H27"/>
    <mergeCell ref="A28:H28"/>
    <mergeCell ref="A29:H29"/>
    <mergeCell ref="A30:H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Hoja1</vt:lpstr>
      <vt:lpstr>CERTIFICACION MES DE FEBRERO </vt:lpstr>
      <vt:lpstr>CERTIFICACION JULIO 80%</vt:lpstr>
      <vt:lpstr>Hoja2</vt:lpstr>
      <vt:lpstr>Hoja3</vt:lpstr>
      <vt:lpstr>ERIKA.C</vt:lpstr>
      <vt:lpstr>ACT. ERIKA CUELLAR</vt:lpstr>
      <vt:lpstr>ERIKA CUELLAR</vt:lpstr>
      <vt:lpstr>'CERTIFICACION JULIO 80%'!Área_de_impresión</vt:lpstr>
      <vt:lpstr>'CERTIFICACION MES DE FEBRERO '!Área_de_impresión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Moises</dc:creator>
  <cp:lastModifiedBy>Windows User</cp:lastModifiedBy>
  <cp:lastPrinted>2020-08-14T04:41:51Z</cp:lastPrinted>
  <dcterms:created xsi:type="dcterms:W3CDTF">2012-04-13T18:53:04Z</dcterms:created>
  <dcterms:modified xsi:type="dcterms:W3CDTF">2021-05-12T23:07:00Z</dcterms:modified>
</cp:coreProperties>
</file>