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G:\1. CENACEDUCA-2021\2. ESTRUCTURACION PROCESOS CENAC EDUCACIÒN 2021\26. PROCESO No 528-CENACEDUCACION-2021  MANTENIMIENTO DEL CASINO DE OFICIALES DE INFANTERIA\"/>
    </mc:Choice>
  </mc:AlternateContent>
  <xr:revisionPtr revIDLastSave="0" documentId="8_{41294F79-FFC8-47DA-92FB-48467815BA5D}" xr6:coauthVersionLast="47" xr6:coauthVersionMax="47" xr10:uidLastSave="{00000000-0000-0000-0000-000000000000}"/>
  <bookViews>
    <workbookView xWindow="-120" yWindow="-120" windowWidth="29040" windowHeight="15840" xr2:uid="{381F2233-BE4D-4671-993B-199992C353F5}"/>
  </bookViews>
  <sheets>
    <sheet name="OFERTA ECONOMICA " sheetId="1" r:id="rId1"/>
  </sheets>
  <definedNames>
    <definedName name="_xlnm._FilterDatabase" localSheetId="0" hidden="1">'OFERTA ECONOMICA '!$A$12:$H$66</definedName>
    <definedName name="_xlnm.Print_Area" localSheetId="0">'OFERTA ECONOMICA '!$A$1:$G$79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9" i="1" l="1"/>
  <c r="G58" i="1"/>
  <c r="G57" i="1"/>
  <c r="G56" i="1"/>
  <c r="G55" i="1"/>
  <c r="G54" i="1"/>
  <c r="G53" i="1"/>
  <c r="G52" i="1"/>
  <c r="G51" i="1"/>
  <c r="G50" i="1"/>
  <c r="G49" i="1"/>
  <c r="G48" i="1"/>
  <c r="G47" i="1"/>
  <c r="G46" i="1"/>
  <c r="G44" i="1"/>
  <c r="G43" i="1"/>
  <c r="G42" i="1" s="1"/>
  <c r="G41" i="1"/>
  <c r="G40" i="1"/>
  <c r="G39" i="1"/>
  <c r="G38" i="1"/>
  <c r="G37" i="1"/>
  <c r="G35" i="1"/>
  <c r="G34" i="1"/>
  <c r="G33" i="1"/>
  <c r="G32" i="1"/>
  <c r="G31" i="1"/>
  <c r="G30" i="1"/>
  <c r="G29" i="1"/>
  <c r="G28" i="1"/>
  <c r="G26" i="1"/>
  <c r="G25" i="1"/>
  <c r="G24" i="1"/>
  <c r="G23" i="1"/>
  <c r="G22" i="1"/>
  <c r="G20" i="1"/>
  <c r="G19" i="1"/>
  <c r="G18" i="1"/>
  <c r="G17" i="1"/>
  <c r="G16" i="1"/>
  <c r="G15" i="1"/>
  <c r="G14" i="1"/>
  <c r="G27" i="1" l="1"/>
  <c r="G21" i="1"/>
  <c r="G13" i="1"/>
  <c r="G45" i="1"/>
  <c r="G60" i="1" s="1"/>
  <c r="G36" i="1"/>
  <c r="G61" i="1" l="1"/>
  <c r="G63" i="1"/>
  <c r="G64" i="1" s="1"/>
  <c r="G62" i="1"/>
  <c r="G66" i="1" l="1"/>
</calcChain>
</file>

<file path=xl/sharedStrings.xml><?xml version="1.0" encoding="utf-8"?>
<sst xmlns="http://schemas.openxmlformats.org/spreadsheetml/2006/main" count="90" uniqueCount="88">
  <si>
    <t>PRECIO DE REFERENCIA MAXIMO A OFERTAR PROCESO DE MINIMA CUANTIA 528-2021</t>
  </si>
  <si>
    <t xml:space="preserve">PRECIOS DE REFERENCIA </t>
  </si>
  <si>
    <t xml:space="preserve">COTIZACIÓNES </t>
  </si>
  <si>
    <t>COMANDO DE INGENIEROS</t>
  </si>
  <si>
    <t>ITEM</t>
  </si>
  <si>
    <t>CÓDIGO DANE</t>
  </si>
  <si>
    <t xml:space="preserve">DESCRIPCIÓN DEL BIEN Y/O SERVICIO </t>
  </si>
  <si>
    <t>NECESIDAD</t>
  </si>
  <si>
    <t xml:space="preserve">VALOR UNITARIO </t>
  </si>
  <si>
    <t xml:space="preserve">VALOR TOTAL </t>
  </si>
  <si>
    <t>PRELIMINARES</t>
  </si>
  <si>
    <t>LOCALIZACIÓN Y REPLANTEO EDIFICIO</t>
  </si>
  <si>
    <t>DEMOLICIÓN DE CONCRETO MASIVO (TODO TIPO DE ELEMENTOS ESTRUCTURALES Y NO
ESTRUCTURALES EN CONCRETO. (Incluye cargue y retiro de escombros).</t>
  </si>
  <si>
    <t>DEMOLICIÓN ENCHAPE DE MUROS (Incluye cargue y retiro de escombros)</t>
  </si>
  <si>
    <t xml:space="preserve">DEMOLICIÓN MURO EN LADRILLO a=0.15 m. Hasta 0.60 m. (Incluye cargue y retiro de
escombros).
</t>
  </si>
  <si>
    <t>DESMONTE DE VENTANERIA (Incluye cargue y retiro de material desmontado).</t>
  </si>
  <si>
    <t>DEMOLICIÓN PLACAS EN CONCRETO CON ESPESOR ENTRE 0.10 Y 0.15 m. (Incluye cargue y
retiro de escombros).</t>
  </si>
  <si>
    <t xml:space="preserve">REGATA PARA TUBERIA SANITARIA EN PLACAS DE CONCRETO ANCHO=0,05 HASTA 0,20m,
PROFUNDIDAD 0,20m, INCLUYE CORTE DE CONCRETO CON PULIDORA O TRONZADORA,
DEMOLICION, CAMA EN ARENA, PUENTE DE ADHERENCIA, RELLENO EN CONCRETO Y
RETIRO DE SOBRANTES.
</t>
  </si>
  <si>
    <t>DESAGUES E INSTALACIONES SANITARIAS</t>
  </si>
  <si>
    <t>BAJANTE AGUAS LLUVIAS PVC 4" (Incluye codo, unión y abrazadera de fijación )</t>
  </si>
  <si>
    <t>PUNTO DESAGUE PVC 4" Aguas lluvias (Incluye accesorios, yee y codo).</t>
  </si>
  <si>
    <t>TUBERIA PVC-S 4" (Red sanitaria Descolgada) Incluye instalación y accesorios</t>
  </si>
  <si>
    <t xml:space="preserve">TAPÓN DE LIMPIEZA DE 4" - Descolgado (Incluye yee PVCS, tuberia PVCS.)
</t>
  </si>
  <si>
    <t>REJILLA Aluminio 6" x 4" Cúpula Tradicional con sosco - Ref. C-6"x4" Tipo Colrejillas o equivalente
(suministro e instalación)</t>
  </si>
  <si>
    <t>ESTRUCTURAS EN CONCRETO</t>
  </si>
  <si>
    <t>ACERO 60.000 PSI ( Incluye alambre negro y figuración )</t>
  </si>
  <si>
    <t>VIGA AEREA CONCRETO 3.000 psi (Sin refuerzo).</t>
  </si>
  <si>
    <t>VIGUETA CONFINAMIENTO CONCRETO 3.000 psi (Sin Refuerzo).</t>
  </si>
  <si>
    <t>COLUMNETA CONFINAMIENTO CONCRETO 3.000 psi (Sin Refuerzo)</t>
  </si>
  <si>
    <t xml:space="preserve">ANCLAJE EN MURO No.2 (1/4") L=0,08 (Incluye perforación y adhesivo epóxico según ASTM C881- 02 tipo IV grado 3)
</t>
  </si>
  <si>
    <t>PERFORACIÓN PARA PLACA CON TALADRO (Broca 5/8" x 8"). Incluye pistola inyectora para
epoxico anchorfix 4.</t>
  </si>
  <si>
    <t>ANCLAJES 1/2" x 8" (Incluye perforación y adhesivo epóxicotipo Hilti o equivalente)</t>
  </si>
  <si>
    <t xml:space="preserve">ANCLAJES 3/8" x 8" (Incluye perforación y adhesivo epóxico tipo HILTIHY 150 superior o equivalente).
</t>
  </si>
  <si>
    <t>MAMPOSTERÍA</t>
  </si>
  <si>
    <t>FACHALETA MURO LADRILLO FACHADA Prensado Macizo GRAN FORMATO TIERRA (39 x 11,5 x
5.5 cm.) Arcilla (Incluye pegante de alto desempeño)</t>
  </si>
  <si>
    <t>MURO SUPERBOARD 8 mm. DOS CARAS ( Perfileria Cal. 24 cada 60 cm.) Incluye tres manos de pintura (1 Intervinilo y 2 Aeroflex)</t>
  </si>
  <si>
    <t>MURO SUPERBOARD 8 mm. UNA CARA ( Perfileria Cal. 24 cada 60 cm.) Incluye tres manos de pintura (1 Intervinilo y 2 Koraza)</t>
  </si>
  <si>
    <t>RED CONTRAINCENDIOS</t>
  </si>
  <si>
    <t xml:space="preserve">PLATINAS Y ANGULOS DE UNION ACERO INOXIDABLE ACABADO 2B (Incluye soldadura, corte e instalación). A TODO COSTO
</t>
  </si>
  <si>
    <t>PAÑETES Y RESANES</t>
  </si>
  <si>
    <t>PAÑETE LISO MUROS 1:3 Impermeabilizado (Incluye filos y dilataciones)</t>
  </si>
  <si>
    <t>PICADA DE PAÑETE EN FACHADAS . Para alturas mayores a 3m</t>
  </si>
  <si>
    <t>CUBIERTAS</t>
  </si>
  <si>
    <t>ESTRUCTURA Perfil Lámina Delgada PHR ASTM A500 Grado 50. Calibre según diseño (Incluye
vigas, cerchas, correas, anticorrosivo y esmalte)</t>
  </si>
  <si>
    <t>PERFILES TUBULARES ACERO ASTM A-500 Grado C (Incluye soldadura, anticorrosivo y esmalte)</t>
  </si>
  <si>
    <t xml:space="preserve">PLATINAS Y ANGULOS DE UNION ACERO A-572 ( Incluye soldadura, pernos, anticorrosivo y
esmalte + proteccion antifuego e instalacion)
</t>
  </si>
  <si>
    <t>CANAL EN LAMINA GALVANIZADA Cal .18 d/ 1.00 m. (Suministro e instalación con wash primer +
esmalte + anclaje a muro + sikaflex 1A )</t>
  </si>
  <si>
    <t xml:space="preserve">FLANCHE EN LAMINA GALVANIZADA Cal .20 d/ 0.50 m. (Suministro e instalación con wash primer
+ esmalte + anclaje a muro + silicona)
</t>
  </si>
  <si>
    <t xml:space="preserve">SUMINISTRO E INSTALACIÓN DE ANCLAJE EN PLATINA CON VARILLA ROSCADA ASTM A-193
gr B7 de 3/4”.
</t>
  </si>
  <si>
    <t>FLANCHE EN LAMINA GALVANIZADA Cal .18 d/ 0.70 m. (Suministro e instalación con wash primer
+ esmalte + anclaje a muro + sikaflex 1A)</t>
  </si>
  <si>
    <t xml:space="preserve">FABRICACIÓN, SUMINISTRO E INSTALACIÓN DE LETRAS. Fabricadas en lámina galvanizada
Cal.16. Anticorrosivo y esmalte color según diseño.Dimensiones 20x20cm.
</t>
  </si>
  <si>
    <t>FABRICACIÓN, SUMINISTRO EN INSTALACIÓN DE ESCUDO. Fabricado en lámina galvanizada
Cal.16. Anticorrosivo y esmalte color según diseño.Dimensiones 45x45cm.</t>
  </si>
  <si>
    <t>SUMINISTRO E INSTALACIÓN DE VENTANA FIJA EN ALUMINIO COLOR NEGRO PINTURA
ELECTROSTÁTICA, MARCO Y CONTRAMARCO EN SISTEMA PROYECTANTE EN VIDRIO
TEMPLADO 6MM INCOLORO</t>
  </si>
  <si>
    <t>PINTURA</t>
  </si>
  <si>
    <t>ESTUCO Y PINTURA Acrilica para exteriores (5 años) 3 MANOS Fachadas (Incluye estuco, 1 mano
en pintura tipo 2 y dos manos en pintura Acrilica para exteriores (5 años) , filos y dilataciones). Color
según diseño.</t>
  </si>
  <si>
    <t>ASEO GENERAL</t>
  </si>
  <si>
    <t xml:space="preserve">&gt;&gt;&gt;&gt;&gt;&gt;&gt;&gt;&gt;&gt; A I U &lt;&lt;&lt;&lt;&lt;&lt;&lt;&lt;&lt;&lt;  LOS PORCENTAJES DE A I U  SON MODIFICABLES </t>
  </si>
  <si>
    <t xml:space="preserve">SUB TOTAL </t>
  </si>
  <si>
    <t xml:space="preserve">Administración % = (Sumatoria total del Mantenimiento X  %)  </t>
  </si>
  <si>
    <t>A</t>
  </si>
  <si>
    <t>Imprevistos % = (Sumatoria del Mantenimiento X %)</t>
  </si>
  <si>
    <t>I</t>
  </si>
  <si>
    <t>Utilidad % = (Sumatoria del Mantenimiento X %)</t>
  </si>
  <si>
    <t>U</t>
  </si>
  <si>
    <t>IVA 19% = (Resultado de la Utilidad X 19%)</t>
  </si>
  <si>
    <t xml:space="preserve">IVA 19% </t>
  </si>
  <si>
    <t>DISCRIMINAR LA MONEDA EN LA QUE SE COTIZA( PESOS)</t>
  </si>
  <si>
    <t xml:space="preserve">TOTAL COTIZACION </t>
  </si>
  <si>
    <t>OFERTA ECONOMICA (LOGO EMPRESA)</t>
  </si>
  <si>
    <t>FECHA:</t>
  </si>
  <si>
    <t xml:space="preserve">EMPRESA: </t>
  </si>
  <si>
    <t xml:space="preserve">NIT: </t>
  </si>
  <si>
    <t xml:space="preserve">DIRECCION : </t>
  </si>
  <si>
    <t>TELEFONO FAX :</t>
  </si>
  <si>
    <t xml:space="preserve">CELULAR: </t>
  </si>
  <si>
    <t xml:space="preserve">E-MAIL: </t>
  </si>
  <si>
    <t xml:space="preserve">REGIMEN: </t>
  </si>
  <si>
    <t xml:space="preserve">La información suministrada en esta columna, es meramente formal, ya que la descripción se toma única y exclusivamente del anexo  Especificaciones técnicas.
En caso de discrepancia prevalece el anexo 2, ya que es avalado por el comité técnico evaluador.
</t>
  </si>
  <si>
    <r>
      <t xml:space="preserve">Notas
</t>
    </r>
    <r>
      <rPr>
        <b/>
        <sz val="12"/>
        <color theme="1"/>
        <rFont val="Arial Narrow"/>
        <family val="2"/>
      </rPr>
      <t>1</t>
    </r>
    <r>
      <rPr>
        <sz val="12"/>
        <color theme="1"/>
        <rFont val="Arial Narrow"/>
        <family val="2"/>
      </rPr>
      <t xml:space="preserve">.   Es de aclarar que el proponente, posible contratista, asume el riesgo cambiario, desde el momento de la presentación de la oferta hasta la liquidación del contrato, toda vez que la oferta es presentada en PESOS COLOMBIANOS.
</t>
    </r>
    <r>
      <rPr>
        <b/>
        <sz val="12"/>
        <color theme="1"/>
        <rFont val="Arial Narrow"/>
        <family val="2"/>
      </rPr>
      <t>2.</t>
    </r>
    <r>
      <rPr>
        <sz val="12"/>
        <color theme="1"/>
        <rFont val="Arial Narrow"/>
        <family val="2"/>
      </rPr>
      <t xml:space="preserve">   El proponente debe indicar el lugar de origen donde se prestaran los servicios, así como la moneda de negociación en el lugar de origen. Ésta información es objeto de verificación por parte del comité económico evaluador, por lo que e l MDN  –  Ejercito  Nacional-CENACCU podrá  requerir  las  aclaraciones  que considere necesarias para el esclarecimiento de los datos consignados. Lo anterior siempre y cuando con ello no se violen los principios de igualdad y transparencia de la contratación y sin que las aclaraciones o información que el proponente allegue a solicitud del M.D.N.- EJÉRCITO NACIONAL-CENACCU puedan modificar, adicionar o complementar la propuesta.
</t>
    </r>
  </si>
  <si>
    <t xml:space="preserve">2. El proponente se obliga a sostener los precios de los servicios ofertados dentro de la ejecución del contrato </t>
  </si>
  <si>
    <t>_________________________________</t>
  </si>
  <si>
    <r>
      <t xml:space="preserve">NOMBRE Y FIRMA 
(persona natural; representante legal de la sociedad; representante del consorcio o unión temporal o apoderado según el caso) </t>
    </r>
    <r>
      <rPr>
        <b/>
        <sz val="12"/>
        <color theme="1"/>
        <rFont val="Arial Narrow"/>
        <family val="2"/>
      </rPr>
      <t xml:space="preserve">
</t>
    </r>
  </si>
  <si>
    <t xml:space="preserve">C.C. No. </t>
  </si>
  <si>
    <t>NIT:</t>
  </si>
  <si>
    <t>Dirección:</t>
  </si>
  <si>
    <t xml:space="preserve">Número de teléfono: </t>
  </si>
  <si>
    <t xml:space="preserve">Número de fax: </t>
  </si>
  <si>
    <t xml:space="preserve">Correo electrónico: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</si>
</sst>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00"/>
    <numFmt numFmtId="165" formatCode="&quot;$&quot;\ #,##0"/>
    <numFmt numFmtId="166" formatCode="#,##0.0"/>
  </numFmts>
  <fonts count="14" x14ac:knownFonts="1">
    <font>
      <sz val="11"/>
      <color theme="1"/>
      <name val="Calibri"/>
      <family val="2"/>
      <scheme val="minor"/>
    </font>
    <font>
      <sz val="11"/>
      <color theme="1"/>
      <name val="Calibri"/>
      <family val="2"/>
      <scheme val="minor"/>
    </font>
    <font>
      <b/>
      <sz val="10"/>
      <name val="Arial Narrow"/>
      <family val="2"/>
    </font>
    <font>
      <b/>
      <sz val="10"/>
      <color theme="1"/>
      <name val="Arial Narrow"/>
      <family val="2"/>
    </font>
    <font>
      <b/>
      <sz val="10"/>
      <color rgb="FF000000"/>
      <name val="Arial Narrow"/>
      <family val="2"/>
    </font>
    <font>
      <sz val="10"/>
      <name val="Arial Narrow"/>
      <family val="2"/>
    </font>
    <font>
      <sz val="10"/>
      <color rgb="FF000000"/>
      <name val="Arial Narrow"/>
      <family val="2"/>
    </font>
    <font>
      <sz val="10"/>
      <color theme="1"/>
      <name val="Arial Narrow"/>
      <family val="2"/>
    </font>
    <font>
      <sz val="11"/>
      <name val="Calibri"/>
      <family val="2"/>
      <scheme val="minor"/>
    </font>
    <font>
      <sz val="10"/>
      <color theme="1"/>
      <name val="Verdana"/>
      <family val="2"/>
    </font>
    <font>
      <b/>
      <sz val="18"/>
      <color rgb="FFFF0000"/>
      <name val="Arial Narrow"/>
      <family val="2"/>
    </font>
    <font>
      <b/>
      <sz val="12"/>
      <name val="Arial Narrow"/>
      <family val="2"/>
    </font>
    <font>
      <sz val="12"/>
      <color theme="1"/>
      <name val="Arial Narrow"/>
      <family val="2"/>
    </font>
    <font>
      <b/>
      <sz val="12"/>
      <color theme="1"/>
      <name val="Arial Narrow"/>
      <family val="2"/>
    </font>
  </fonts>
  <fills count="9">
    <fill>
      <patternFill patternType="none"/>
    </fill>
    <fill>
      <patternFill patternType="gray125"/>
    </fill>
    <fill>
      <patternFill patternType="solid">
        <fgColor theme="4" tint="0.59999389629810485"/>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0" tint="-0.14999847407452621"/>
        <bgColor rgb="FFFFFFFF"/>
      </patternFill>
    </fill>
    <fill>
      <patternFill patternType="solid">
        <fgColor theme="0" tint="-0.14999847407452621"/>
        <bgColor indexed="64"/>
      </patternFill>
    </fill>
    <fill>
      <patternFill patternType="solid">
        <fgColor rgb="FFFFFFFF"/>
        <bgColor rgb="FFFFFFFF"/>
      </patternFill>
    </fill>
    <fill>
      <patternFill patternType="solid">
        <fgColor theme="0"/>
        <bgColor indexed="64"/>
      </patternFill>
    </fill>
  </fills>
  <borders count="2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49" fontId="9" fillId="0" borderId="0" applyFill="0" applyBorder="0" applyProtection="0">
      <alignment horizontal="left" vertical="center"/>
    </xf>
  </cellStyleXfs>
  <cellXfs count="99">
    <xf numFmtId="0" fontId="0" fillId="0" borderId="0" xfId="0"/>
    <xf numFmtId="0" fontId="2" fillId="4" borderId="5" xfId="0" applyFont="1" applyFill="1" applyBorder="1" applyAlignment="1" applyProtection="1">
      <alignment horizontal="center" vertical="center" textRotation="90" wrapText="1"/>
      <protection locked="0"/>
    </xf>
    <xf numFmtId="0" fontId="2" fillId="4" borderId="5" xfId="0" applyFont="1" applyFill="1" applyBorder="1" applyAlignment="1" applyProtection="1">
      <alignment horizontal="center" vertical="center" wrapText="1"/>
      <protection locked="0"/>
    </xf>
    <xf numFmtId="0" fontId="2" fillId="3" borderId="5" xfId="0" applyFont="1" applyFill="1" applyBorder="1" applyAlignment="1" applyProtection="1">
      <alignment horizontal="center" vertical="center" wrapText="1"/>
      <protection locked="0"/>
    </xf>
    <xf numFmtId="164" fontId="2" fillId="3" borderId="5" xfId="0" applyNumberFormat="1" applyFont="1" applyFill="1" applyBorder="1" applyAlignment="1" applyProtection="1">
      <alignment horizontal="center" vertical="center" wrapText="1"/>
      <protection locked="0"/>
    </xf>
    <xf numFmtId="0" fontId="2" fillId="5" borderId="5" xfId="0" applyFont="1" applyFill="1" applyBorder="1" applyAlignment="1">
      <alignment horizontal="center" vertical="center" textRotation="90" wrapText="1"/>
    </xf>
    <xf numFmtId="0" fontId="4" fillId="5" borderId="5" xfId="0" applyFont="1" applyFill="1" applyBorder="1" applyAlignment="1">
      <alignment horizontal="center" vertical="center" wrapText="1"/>
    </xf>
    <xf numFmtId="0" fontId="4" fillId="5" borderId="5" xfId="0" applyFont="1" applyFill="1" applyBorder="1" applyAlignment="1">
      <alignment horizontal="left" vertical="center" wrapText="1"/>
    </xf>
    <xf numFmtId="4" fontId="6" fillId="6" borderId="5" xfId="0" applyNumberFormat="1" applyFont="1" applyFill="1" applyBorder="1" applyAlignment="1">
      <alignment horizontal="center" vertical="center"/>
    </xf>
    <xf numFmtId="164" fontId="7" fillId="6" borderId="5" xfId="0" applyNumberFormat="1" applyFont="1" applyFill="1" applyBorder="1" applyAlignment="1">
      <alignment vertical="center" wrapText="1"/>
    </xf>
    <xf numFmtId="165" fontId="3" fillId="6" borderId="5" xfId="0" applyNumberFormat="1" applyFont="1" applyFill="1" applyBorder="1" applyAlignment="1">
      <alignment vertical="center" wrapText="1"/>
    </xf>
    <xf numFmtId="0" fontId="5" fillId="7" borderId="5" xfId="0" applyFont="1" applyFill="1" applyBorder="1" applyAlignment="1">
      <alignment horizontal="center" vertical="center" wrapText="1"/>
    </xf>
    <xf numFmtId="0" fontId="6" fillId="0" borderId="5" xfId="0" applyFont="1" applyBorder="1" applyAlignment="1">
      <alignment horizontal="center" vertical="center"/>
    </xf>
    <xf numFmtId="0" fontId="6" fillId="7" borderId="5" xfId="0" applyFont="1" applyFill="1" applyBorder="1" applyAlignment="1">
      <alignment horizontal="left" vertical="center" wrapText="1"/>
    </xf>
    <xf numFmtId="166" fontId="6" fillId="0" borderId="5" xfId="0" applyNumberFormat="1" applyFont="1" applyBorder="1" applyAlignment="1">
      <alignment horizontal="center" vertical="center"/>
    </xf>
    <xf numFmtId="164" fontId="7" fillId="8" borderId="5" xfId="1" applyNumberFormat="1" applyFont="1" applyFill="1" applyBorder="1" applyAlignment="1">
      <alignment vertical="center" wrapText="1"/>
    </xf>
    <xf numFmtId="165" fontId="7" fillId="8" borderId="5" xfId="1" applyNumberFormat="1" applyFont="1" applyFill="1" applyBorder="1" applyAlignment="1">
      <alignment vertical="center" wrapText="1"/>
    </xf>
    <xf numFmtId="0" fontId="6" fillId="7" borderId="5" xfId="0" applyFont="1" applyFill="1" applyBorder="1" applyAlignment="1">
      <alignment horizontal="left" vertical="top" wrapText="1"/>
    </xf>
    <xf numFmtId="0" fontId="5" fillId="5" borderId="5" xfId="0" applyFont="1" applyFill="1" applyBorder="1" applyAlignment="1">
      <alignment horizontal="center" vertical="center" wrapText="1"/>
    </xf>
    <xf numFmtId="0" fontId="6" fillId="6" borderId="5" xfId="0" applyFont="1" applyFill="1" applyBorder="1" applyAlignment="1">
      <alignment horizontal="center" vertical="center"/>
    </xf>
    <xf numFmtId="166" fontId="6" fillId="6" borderId="5" xfId="0" applyNumberFormat="1" applyFont="1" applyFill="1" applyBorder="1" applyAlignment="1">
      <alignment horizontal="center" vertical="center"/>
    </xf>
    <xf numFmtId="164" fontId="7" fillId="6" borderId="5" xfId="1" applyNumberFormat="1" applyFont="1" applyFill="1" applyBorder="1" applyAlignment="1">
      <alignment vertical="center" wrapText="1"/>
    </xf>
    <xf numFmtId="165" fontId="3" fillId="6" borderId="5" xfId="1" applyNumberFormat="1" applyFont="1" applyFill="1" applyBorder="1" applyAlignment="1">
      <alignment vertical="center" wrapText="1"/>
    </xf>
    <xf numFmtId="166" fontId="6" fillId="7" borderId="5" xfId="0" applyNumberFormat="1" applyFont="1" applyFill="1" applyBorder="1" applyAlignment="1">
      <alignment horizontal="center" vertical="center" wrapText="1"/>
    </xf>
    <xf numFmtId="0" fontId="7" fillId="0" borderId="0" xfId="0" applyFont="1"/>
    <xf numFmtId="0" fontId="5" fillId="0" borderId="0" xfId="0" applyFont="1"/>
    <xf numFmtId="0" fontId="5" fillId="0" borderId="5" xfId="0" applyFont="1" applyBorder="1" applyAlignment="1">
      <alignment horizontal="center" vertical="center"/>
    </xf>
    <xf numFmtId="0" fontId="5" fillId="7" borderId="5" xfId="0" applyFont="1" applyFill="1" applyBorder="1" applyAlignment="1">
      <alignment horizontal="left" vertical="top" wrapText="1"/>
    </xf>
    <xf numFmtId="166" fontId="5" fillId="0" borderId="5" xfId="0" applyNumberFormat="1" applyFont="1" applyBorder="1" applyAlignment="1">
      <alignment horizontal="center" vertical="center"/>
    </xf>
    <xf numFmtId="164" fontId="5" fillId="8" borderId="5" xfId="1" applyNumberFormat="1" applyFont="1" applyFill="1" applyBorder="1" applyAlignment="1">
      <alignment vertical="center" wrapText="1"/>
    </xf>
    <xf numFmtId="165" fontId="5" fillId="8" borderId="5" xfId="1" applyNumberFormat="1" applyFont="1" applyFill="1" applyBorder="1" applyAlignment="1">
      <alignment vertical="center" wrapText="1"/>
    </xf>
    <xf numFmtId="0" fontId="8" fillId="0" borderId="0" xfId="0" applyFont="1"/>
    <xf numFmtId="164" fontId="7" fillId="0" borderId="5" xfId="1" applyNumberFormat="1" applyFont="1" applyFill="1" applyBorder="1" applyAlignment="1">
      <alignment vertical="center" wrapText="1"/>
    </xf>
    <xf numFmtId="166" fontId="6" fillId="5" borderId="5" xfId="0" applyNumberFormat="1" applyFont="1" applyFill="1" applyBorder="1" applyAlignment="1">
      <alignment horizontal="center" vertical="center" wrapText="1"/>
    </xf>
    <xf numFmtId="165" fontId="7" fillId="8" borderId="2" xfId="1" applyNumberFormat="1" applyFont="1" applyFill="1" applyBorder="1" applyAlignment="1">
      <alignment vertical="center" wrapText="1"/>
    </xf>
    <xf numFmtId="165" fontId="2" fillId="6" borderId="2" xfId="1" applyNumberFormat="1" applyFont="1" applyFill="1" applyBorder="1" applyAlignment="1">
      <alignment horizontal="right" vertical="center" wrapText="1"/>
    </xf>
    <xf numFmtId="0" fontId="3" fillId="0" borderId="5" xfId="0" applyFont="1" applyBorder="1" applyAlignment="1">
      <alignment horizontal="center"/>
    </xf>
    <xf numFmtId="9" fontId="2" fillId="8" borderId="5" xfId="2" applyFont="1" applyFill="1" applyBorder="1" applyAlignment="1">
      <alignment horizontal="right" vertical="center" wrapText="1"/>
    </xf>
    <xf numFmtId="165" fontId="7" fillId="0" borderId="5" xfId="0" applyNumberFormat="1" applyFont="1" applyBorder="1"/>
    <xf numFmtId="0" fontId="5" fillId="0" borderId="1" xfId="0" applyFont="1" applyBorder="1" applyAlignment="1">
      <alignment horizontal="left" vertical="center" wrapText="1"/>
    </xf>
    <xf numFmtId="165" fontId="7" fillId="0" borderId="5" xfId="0" applyNumberFormat="1" applyFont="1" applyBorder="1" applyAlignment="1">
      <alignment horizontal="center" vertical="center"/>
    </xf>
    <xf numFmtId="0" fontId="0" fillId="0" borderId="0" xfId="0" applyAlignment="1">
      <alignment horizontal="center" vertical="center"/>
    </xf>
    <xf numFmtId="165" fontId="7" fillId="0" borderId="0" xfId="0" applyNumberFormat="1" applyFont="1"/>
    <xf numFmtId="0" fontId="11" fillId="8" borderId="0" xfId="0" applyFont="1" applyFill="1" applyBorder="1" applyAlignment="1" applyProtection="1">
      <alignment vertical="center"/>
      <protection locked="0"/>
    </xf>
    <xf numFmtId="0" fontId="11" fillId="8" borderId="14" xfId="0" applyFont="1" applyFill="1" applyBorder="1" applyAlignment="1" applyProtection="1">
      <alignment vertical="center"/>
      <protection locked="0"/>
    </xf>
    <xf numFmtId="0" fontId="7" fillId="8" borderId="0" xfId="0" applyFont="1" applyFill="1"/>
    <xf numFmtId="0" fontId="5" fillId="8" borderId="0" xfId="0" applyFont="1" applyFill="1"/>
    <xf numFmtId="0" fontId="7" fillId="8" borderId="0" xfId="0" applyFont="1" applyFill="1" applyAlignment="1">
      <alignment horizontal="center" vertical="center"/>
    </xf>
    <xf numFmtId="0" fontId="13" fillId="8" borderId="13" xfId="0" applyFont="1" applyFill="1" applyBorder="1" applyAlignment="1"/>
    <xf numFmtId="165" fontId="2" fillId="6" borderId="19" xfId="0" applyNumberFormat="1" applyFont="1" applyFill="1" applyBorder="1" applyAlignment="1">
      <alignment wrapText="1"/>
    </xf>
    <xf numFmtId="0" fontId="13" fillId="8" borderId="0" xfId="0" applyFont="1" applyFill="1" applyBorder="1" applyAlignment="1"/>
    <xf numFmtId="0" fontId="13" fillId="8" borderId="0" xfId="0" applyFont="1" applyFill="1" applyBorder="1" applyAlignment="1">
      <alignment vertical="top"/>
    </xf>
    <xf numFmtId="0" fontId="7" fillId="8" borderId="10" xfId="0" applyFont="1" applyFill="1" applyBorder="1"/>
    <xf numFmtId="165" fontId="7" fillId="8" borderId="14" xfId="0" applyNumberFormat="1" applyFont="1" applyFill="1" applyBorder="1"/>
    <xf numFmtId="0" fontId="5" fillId="8" borderId="11" xfId="0" applyFont="1" applyFill="1" applyBorder="1"/>
    <xf numFmtId="0" fontId="7" fillId="8" borderId="11" xfId="0" applyFont="1" applyFill="1" applyBorder="1"/>
    <xf numFmtId="165" fontId="7" fillId="8" borderId="11" xfId="0" applyNumberFormat="1" applyFont="1" applyFill="1" applyBorder="1"/>
    <xf numFmtId="165" fontId="7" fillId="8" borderId="12" xfId="0" applyNumberFormat="1" applyFont="1" applyFill="1" applyBorder="1"/>
    <xf numFmtId="0" fontId="13" fillId="8" borderId="13" xfId="0" applyFont="1" applyFill="1" applyBorder="1" applyAlignment="1">
      <alignment horizontal="left" vertical="top"/>
    </xf>
    <xf numFmtId="0" fontId="13" fillId="8" borderId="0" xfId="0" applyFont="1" applyFill="1" applyBorder="1" applyAlignment="1">
      <alignment horizontal="left" vertical="top"/>
    </xf>
    <xf numFmtId="0" fontId="12" fillId="8" borderId="7" xfId="0" applyFont="1" applyFill="1" applyBorder="1" applyAlignment="1">
      <alignment horizontal="center" vertical="top" wrapText="1"/>
    </xf>
    <xf numFmtId="0" fontId="12" fillId="8" borderId="8" xfId="0" applyFont="1" applyFill="1" applyBorder="1" applyAlignment="1">
      <alignment horizontal="center" vertical="top" wrapText="1"/>
    </xf>
    <xf numFmtId="0" fontId="12" fillId="8" borderId="9" xfId="0" applyFont="1" applyFill="1" applyBorder="1" applyAlignment="1">
      <alignment horizontal="center" vertical="top" wrapText="1"/>
    </xf>
    <xf numFmtId="0" fontId="12" fillId="8" borderId="13" xfId="0" applyFont="1" applyFill="1" applyBorder="1" applyAlignment="1">
      <alignment horizontal="center" vertical="top" wrapText="1"/>
    </xf>
    <xf numFmtId="0" fontId="12" fillId="8" borderId="0" xfId="0" applyFont="1" applyFill="1" applyBorder="1" applyAlignment="1">
      <alignment horizontal="center" vertical="top" wrapText="1"/>
    </xf>
    <xf numFmtId="0" fontId="12" fillId="8" borderId="14" xfId="0" applyFont="1" applyFill="1" applyBorder="1" applyAlignment="1">
      <alignment horizontal="center" vertical="top" wrapText="1"/>
    </xf>
    <xf numFmtId="0" fontId="12" fillId="8" borderId="13" xfId="0" applyFont="1" applyFill="1" applyBorder="1" applyAlignment="1">
      <alignment horizontal="center" vertical="top"/>
    </xf>
    <xf numFmtId="0" fontId="12" fillId="8" borderId="0" xfId="0" applyFont="1" applyFill="1" applyBorder="1" applyAlignment="1">
      <alignment horizontal="center" vertical="top"/>
    </xf>
    <xf numFmtId="0" fontId="12" fillId="8" borderId="14" xfId="0" applyFont="1" applyFill="1" applyBorder="1" applyAlignment="1">
      <alignment horizontal="center" vertical="top"/>
    </xf>
    <xf numFmtId="0" fontId="10" fillId="8" borderId="7" xfId="0" applyFont="1" applyFill="1" applyBorder="1" applyAlignment="1" applyProtection="1">
      <alignment horizontal="center" vertical="center"/>
      <protection locked="0"/>
    </xf>
    <xf numFmtId="0" fontId="10" fillId="8" borderId="8" xfId="0" applyFont="1" applyFill="1" applyBorder="1" applyAlignment="1" applyProtection="1">
      <alignment horizontal="center" vertical="center"/>
      <protection locked="0"/>
    </xf>
    <xf numFmtId="0" fontId="10" fillId="8" borderId="9" xfId="0" applyFont="1" applyFill="1" applyBorder="1" applyAlignment="1" applyProtection="1">
      <alignment horizontal="center" vertical="center"/>
      <protection locked="0"/>
    </xf>
    <xf numFmtId="0" fontId="10" fillId="8" borderId="13" xfId="0" applyFont="1" applyFill="1" applyBorder="1" applyAlignment="1" applyProtection="1">
      <alignment horizontal="center" vertical="center"/>
      <protection locked="0"/>
    </xf>
    <xf numFmtId="0" fontId="10" fillId="8" borderId="0" xfId="0" applyFont="1" applyFill="1" applyBorder="1" applyAlignment="1" applyProtection="1">
      <alignment horizontal="center" vertical="center"/>
      <protection locked="0"/>
    </xf>
    <xf numFmtId="0" fontId="10" fillId="8" borderId="14" xfId="0" applyFont="1" applyFill="1" applyBorder="1" applyAlignment="1" applyProtection="1">
      <alignment horizontal="center" vertical="center"/>
      <protection locked="0"/>
    </xf>
    <xf numFmtId="0" fontId="12" fillId="8" borderId="13" xfId="0" applyFont="1" applyFill="1" applyBorder="1" applyAlignment="1">
      <alignment vertical="top"/>
    </xf>
    <xf numFmtId="0" fontId="12" fillId="8" borderId="0" xfId="0" applyFont="1" applyFill="1" applyBorder="1" applyAlignment="1">
      <alignment vertical="top"/>
    </xf>
    <xf numFmtId="0" fontId="11" fillId="8" borderId="13" xfId="0" applyFont="1" applyFill="1" applyBorder="1" applyAlignment="1" applyProtection="1">
      <alignment horizontal="left" vertical="center" wrapText="1"/>
      <protection locked="0"/>
    </xf>
    <xf numFmtId="0" fontId="11" fillId="8" borderId="0" xfId="0" applyFont="1" applyFill="1" applyBorder="1" applyAlignment="1" applyProtection="1">
      <alignment horizontal="left" vertical="center" wrapText="1"/>
      <protection locked="0"/>
    </xf>
    <xf numFmtId="0" fontId="11" fillId="8" borderId="14" xfId="0" applyFont="1" applyFill="1" applyBorder="1" applyAlignment="1" applyProtection="1">
      <alignment horizontal="left" vertical="center" wrapText="1"/>
      <protection locked="0"/>
    </xf>
    <xf numFmtId="164" fontId="2" fillId="6" borderId="17" xfId="0" applyNumberFormat="1" applyFont="1" applyFill="1" applyBorder="1" applyAlignment="1">
      <alignment horizontal="center" wrapText="1"/>
    </xf>
    <xf numFmtId="164" fontId="2" fillId="6" borderId="18" xfId="0" applyNumberFormat="1" applyFont="1" applyFill="1" applyBorder="1" applyAlignment="1">
      <alignment horizontal="center" wrapText="1"/>
    </xf>
    <xf numFmtId="49" fontId="3" fillId="8" borderId="6" xfId="3" applyFont="1" applyFill="1" applyBorder="1" applyAlignment="1">
      <alignment horizontal="center" vertical="center" wrapText="1"/>
    </xf>
    <xf numFmtId="49" fontId="3" fillId="8" borderId="3" xfId="3"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2" fillId="6" borderId="15" xfId="0" applyFont="1" applyFill="1" applyBorder="1" applyAlignment="1">
      <alignment horizontal="center" vertical="center" wrapText="1"/>
    </xf>
    <xf numFmtId="0" fontId="2" fillId="6" borderId="16"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3" borderId="1" xfId="0" applyFont="1" applyFill="1" applyBorder="1" applyAlignment="1">
      <alignment horizontal="center" vertical="center"/>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49" fontId="3" fillId="6" borderId="6" xfId="3" applyFont="1" applyFill="1" applyBorder="1" applyAlignment="1">
      <alignment horizontal="center" vertical="center" wrapText="1"/>
    </xf>
    <xf numFmtId="49" fontId="3" fillId="6" borderId="3" xfId="3" applyFont="1" applyFill="1" applyBorder="1" applyAlignment="1">
      <alignment horizontal="center" vertical="center" wrapText="1"/>
    </xf>
    <xf numFmtId="164" fontId="2" fillId="6" borderId="2" xfId="1" applyNumberFormat="1" applyFont="1" applyFill="1" applyBorder="1" applyAlignment="1">
      <alignment horizontal="center" vertical="center" wrapText="1"/>
    </xf>
    <xf numFmtId="164" fontId="2" fillId="6" borderId="4" xfId="1" applyNumberFormat="1" applyFont="1" applyFill="1" applyBorder="1" applyAlignment="1">
      <alignment horizontal="center" vertical="center" wrapText="1"/>
    </xf>
  </cellXfs>
  <cellStyles count="4">
    <cellStyle name="BodyStyle" xfId="3" xr:uid="{71FB1917-E877-46CA-AB82-BA7AC90D994D}"/>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22320</xdr:colOff>
      <xdr:row>65</xdr:row>
      <xdr:rowOff>0</xdr:rowOff>
    </xdr:from>
    <xdr:to>
      <xdr:col>1</xdr:col>
      <xdr:colOff>262326</xdr:colOff>
      <xdr:row>65</xdr:row>
      <xdr:rowOff>0</xdr:rowOff>
    </xdr:to>
    <xdr:sp macro="" textlink="">
      <xdr:nvSpPr>
        <xdr:cNvPr id="2" name="CustomShape 1">
          <a:extLst>
            <a:ext uri="{FF2B5EF4-FFF2-40B4-BE49-F238E27FC236}">
              <a16:creationId xmlns:a16="http://schemas.microsoft.com/office/drawing/2014/main" id="{CB781725-58E8-4551-84B8-436642048242}"/>
            </a:ext>
          </a:extLst>
        </xdr:cNvPr>
        <xdr:cNvSpPr/>
      </xdr:nvSpPr>
      <xdr:spPr>
        <a:xfrm>
          <a:off x="193770" y="11544300"/>
          <a:ext cx="240006" cy="0"/>
        </a:xfrm>
        <a:prstGeom prst="rect">
          <a:avLst/>
        </a:prstGeom>
      </xdr:spPr>
    </xdr:sp>
    <xdr:clientData/>
  </xdr:twoCellAnchor>
  <xdr:twoCellAnchor editAs="oneCell">
    <xdr:from>
      <xdr:col>1</xdr:col>
      <xdr:colOff>22320</xdr:colOff>
      <xdr:row>65</xdr:row>
      <xdr:rowOff>0</xdr:rowOff>
    </xdr:from>
    <xdr:to>
      <xdr:col>1</xdr:col>
      <xdr:colOff>262326</xdr:colOff>
      <xdr:row>65</xdr:row>
      <xdr:rowOff>0</xdr:rowOff>
    </xdr:to>
    <xdr:sp macro="" textlink="">
      <xdr:nvSpPr>
        <xdr:cNvPr id="3" name="CustomShape 1">
          <a:extLst>
            <a:ext uri="{FF2B5EF4-FFF2-40B4-BE49-F238E27FC236}">
              <a16:creationId xmlns:a16="http://schemas.microsoft.com/office/drawing/2014/main" id="{854035C9-4D97-49E3-9ED2-C08ECAB707FF}"/>
            </a:ext>
          </a:extLst>
        </xdr:cNvPr>
        <xdr:cNvSpPr/>
      </xdr:nvSpPr>
      <xdr:spPr>
        <a:xfrm>
          <a:off x="193770" y="11544300"/>
          <a:ext cx="240006" cy="0"/>
        </a:xfrm>
        <a:prstGeom prst="rect">
          <a:avLst/>
        </a:prstGeom>
      </xdr:spPr>
    </xdr:sp>
    <xdr:clientData/>
  </xdr:twoCellAnchor>
  <xdr:twoCellAnchor editAs="oneCell">
    <xdr:from>
      <xdr:col>3</xdr:col>
      <xdr:colOff>0</xdr:colOff>
      <xdr:row>66</xdr:row>
      <xdr:rowOff>0</xdr:rowOff>
    </xdr:from>
    <xdr:to>
      <xdr:col>3</xdr:col>
      <xdr:colOff>57150</xdr:colOff>
      <xdr:row>67</xdr:row>
      <xdr:rowOff>190456</xdr:rowOff>
    </xdr:to>
    <xdr:sp macro="" textlink="">
      <xdr:nvSpPr>
        <xdr:cNvPr id="4" name="Text Box 68">
          <a:extLst>
            <a:ext uri="{FF2B5EF4-FFF2-40B4-BE49-F238E27FC236}">
              <a16:creationId xmlns:a16="http://schemas.microsoft.com/office/drawing/2014/main" id="{65529487-875B-464F-9326-5CB0D0E16397}"/>
            </a:ext>
          </a:extLst>
        </xdr:cNvPr>
        <xdr:cNvSpPr txBox="1">
          <a:spLocks noChangeArrowheads="1"/>
        </xdr:cNvSpPr>
      </xdr:nvSpPr>
      <xdr:spPr bwMode="auto">
        <a:xfrm flipV="1">
          <a:off x="3086100" y="1086392925"/>
          <a:ext cx="57150" cy="1000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295276</xdr:colOff>
      <xdr:row>66</xdr:row>
      <xdr:rowOff>0</xdr:rowOff>
    </xdr:from>
    <xdr:to>
      <xdr:col>2</xdr:col>
      <xdr:colOff>352426</xdr:colOff>
      <xdr:row>67</xdr:row>
      <xdr:rowOff>161776</xdr:rowOff>
    </xdr:to>
    <xdr:sp macro="" textlink="">
      <xdr:nvSpPr>
        <xdr:cNvPr id="5" name="Text Box 68">
          <a:extLst>
            <a:ext uri="{FF2B5EF4-FFF2-40B4-BE49-F238E27FC236}">
              <a16:creationId xmlns:a16="http://schemas.microsoft.com/office/drawing/2014/main" id="{9CAA1BEF-AC99-4D31-BC20-50611D8141A3}"/>
            </a:ext>
          </a:extLst>
        </xdr:cNvPr>
        <xdr:cNvSpPr txBox="1">
          <a:spLocks noChangeArrowheads="1"/>
        </xdr:cNvSpPr>
      </xdr:nvSpPr>
      <xdr:spPr bwMode="auto">
        <a:xfrm flipV="1">
          <a:off x="1952626" y="1086392925"/>
          <a:ext cx="57150" cy="971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B4D80-4F95-43E6-89C0-0013E02C1460}">
  <dimension ref="A1:G79"/>
  <sheetViews>
    <sheetView tabSelected="1" view="pageBreakPreview" topLeftCell="A57" zoomScale="80" zoomScaleNormal="80" zoomScaleSheetLayoutView="80" workbookViewId="0">
      <selection activeCell="E70" sqref="E70"/>
    </sheetView>
  </sheetViews>
  <sheetFormatPr baseColWidth="10" defaultRowHeight="15" x14ac:dyDescent="0.25"/>
  <cols>
    <col min="1" max="1" width="2.5703125" style="45" customWidth="1"/>
    <col min="2" max="2" width="4.42578125" style="25" customWidth="1"/>
    <col min="3" max="3" width="9.42578125" style="24" customWidth="1"/>
    <col min="4" max="4" width="80" style="24" customWidth="1"/>
    <col min="5" max="7" width="15" style="42" customWidth="1"/>
  </cols>
  <sheetData>
    <row r="1" spans="1:7" ht="15" customHeight="1" x14ac:dyDescent="0.25">
      <c r="A1" s="69" t="s">
        <v>68</v>
      </c>
      <c r="B1" s="70"/>
      <c r="C1" s="70"/>
      <c r="D1" s="70"/>
      <c r="E1" s="70"/>
      <c r="F1" s="70"/>
      <c r="G1" s="71"/>
    </row>
    <row r="2" spans="1:7" ht="15.75" customHeight="1" x14ac:dyDescent="0.25">
      <c r="A2" s="72"/>
      <c r="B2" s="73"/>
      <c r="C2" s="73"/>
      <c r="D2" s="73"/>
      <c r="E2" s="73"/>
      <c r="F2" s="73"/>
      <c r="G2" s="74"/>
    </row>
    <row r="3" spans="1:7" ht="15.75" customHeight="1" x14ac:dyDescent="0.25">
      <c r="A3" s="77" t="s">
        <v>69</v>
      </c>
      <c r="B3" s="78"/>
      <c r="C3" s="78"/>
      <c r="D3" s="78"/>
      <c r="E3" s="78"/>
      <c r="F3" s="78"/>
      <c r="G3" s="79"/>
    </row>
    <row r="4" spans="1:7" ht="15.75" customHeight="1" x14ac:dyDescent="0.25">
      <c r="A4" s="77" t="s">
        <v>70</v>
      </c>
      <c r="B4" s="78"/>
      <c r="C4" s="78"/>
      <c r="D4" s="78"/>
      <c r="E4" s="78"/>
      <c r="F4" s="78"/>
      <c r="G4" s="79"/>
    </row>
    <row r="5" spans="1:7" ht="15.75" customHeight="1" x14ac:dyDescent="0.25">
      <c r="A5" s="77" t="s">
        <v>71</v>
      </c>
      <c r="B5" s="78"/>
      <c r="C5" s="78"/>
      <c r="D5" s="78"/>
      <c r="E5" s="78"/>
      <c r="F5" s="78"/>
      <c r="G5" s="79"/>
    </row>
    <row r="6" spans="1:7" ht="15.75" customHeight="1" x14ac:dyDescent="0.25">
      <c r="A6" s="77" t="s">
        <v>72</v>
      </c>
      <c r="B6" s="78"/>
      <c r="C6" s="78"/>
      <c r="D6" s="78"/>
      <c r="E6" s="78"/>
      <c r="F6" s="78"/>
      <c r="G6" s="79"/>
    </row>
    <row r="7" spans="1:7" ht="15.75" x14ac:dyDescent="0.25">
      <c r="A7" s="77" t="s">
        <v>73</v>
      </c>
      <c r="B7" s="78"/>
      <c r="C7" s="78"/>
      <c r="D7" s="78"/>
      <c r="E7" s="43" t="s">
        <v>74</v>
      </c>
      <c r="F7" s="43"/>
      <c r="G7" s="44"/>
    </row>
    <row r="8" spans="1:7" ht="15.75" customHeight="1" x14ac:dyDescent="0.25">
      <c r="A8" s="77" t="s">
        <v>75</v>
      </c>
      <c r="B8" s="78"/>
      <c r="C8" s="78"/>
      <c r="D8" s="78"/>
      <c r="E8" s="78"/>
      <c r="F8" s="78"/>
      <c r="G8" s="79"/>
    </row>
    <row r="9" spans="1:7" ht="16.5" customHeight="1" x14ac:dyDescent="0.25">
      <c r="A9" s="77" t="s">
        <v>76</v>
      </c>
      <c r="B9" s="78"/>
      <c r="C9" s="78"/>
      <c r="D9" s="78"/>
      <c r="E9" s="78"/>
      <c r="F9" s="78"/>
      <c r="G9" s="79"/>
    </row>
    <row r="10" spans="1:7" ht="30" customHeight="1" x14ac:dyDescent="0.25">
      <c r="B10" s="88" t="s">
        <v>0</v>
      </c>
      <c r="C10" s="88"/>
      <c r="D10" s="88"/>
      <c r="E10" s="89" t="s">
        <v>1</v>
      </c>
      <c r="F10" s="89"/>
      <c r="G10" s="89"/>
    </row>
    <row r="11" spans="1:7" ht="19.5" customHeight="1" x14ac:dyDescent="0.25">
      <c r="B11" s="90" t="s">
        <v>2</v>
      </c>
      <c r="C11" s="91"/>
      <c r="D11" s="91"/>
      <c r="E11" s="92" t="s">
        <v>3</v>
      </c>
      <c r="F11" s="93"/>
      <c r="G11" s="94"/>
    </row>
    <row r="12" spans="1:7" ht="36.75" customHeight="1" x14ac:dyDescent="0.25">
      <c r="B12" s="1" t="s">
        <v>4</v>
      </c>
      <c r="C12" s="2" t="s">
        <v>5</v>
      </c>
      <c r="D12" s="2" t="s">
        <v>6</v>
      </c>
      <c r="E12" s="3" t="s">
        <v>7</v>
      </c>
      <c r="F12" s="4" t="s">
        <v>8</v>
      </c>
      <c r="G12" s="4" t="s">
        <v>9</v>
      </c>
    </row>
    <row r="13" spans="1:7" x14ac:dyDescent="0.25">
      <c r="B13" s="5"/>
      <c r="C13" s="6"/>
      <c r="D13" s="7" t="s">
        <v>10</v>
      </c>
      <c r="E13" s="8"/>
      <c r="F13" s="9"/>
      <c r="G13" s="10">
        <f t="shared" ref="G13" si="0">SUM(G14:G20)</f>
        <v>5424945.5</v>
      </c>
    </row>
    <row r="14" spans="1:7" x14ac:dyDescent="0.25">
      <c r="B14" s="11">
        <v>1</v>
      </c>
      <c r="C14" s="12">
        <v>54129</v>
      </c>
      <c r="D14" s="13" t="s">
        <v>11</v>
      </c>
      <c r="E14" s="14">
        <v>1120</v>
      </c>
      <c r="F14" s="15">
        <v>2720</v>
      </c>
      <c r="G14" s="16">
        <f>E14*F14</f>
        <v>3046400</v>
      </c>
    </row>
    <row r="15" spans="1:7" ht="25.5" customHeight="1" x14ac:dyDescent="0.25">
      <c r="B15" s="11">
        <v>2</v>
      </c>
      <c r="C15" s="12">
        <v>54129</v>
      </c>
      <c r="D15" s="13" t="s">
        <v>12</v>
      </c>
      <c r="E15" s="14">
        <v>2.5</v>
      </c>
      <c r="F15" s="15">
        <v>126438</v>
      </c>
      <c r="G15" s="16">
        <f t="shared" ref="G15:G20" si="1">E15*F15</f>
        <v>316095</v>
      </c>
    </row>
    <row r="16" spans="1:7" x14ac:dyDescent="0.25">
      <c r="B16" s="11">
        <v>3</v>
      </c>
      <c r="C16" s="12">
        <v>54129</v>
      </c>
      <c r="D16" s="13" t="s">
        <v>13</v>
      </c>
      <c r="E16" s="14">
        <v>21.5</v>
      </c>
      <c r="F16" s="15">
        <v>11653</v>
      </c>
      <c r="G16" s="16">
        <f t="shared" si="1"/>
        <v>250539.5</v>
      </c>
    </row>
    <row r="17" spans="1:7" ht="15.75" customHeight="1" x14ac:dyDescent="0.25">
      <c r="B17" s="11">
        <v>4</v>
      </c>
      <c r="C17" s="12">
        <v>54129</v>
      </c>
      <c r="D17" s="17" t="s">
        <v>14</v>
      </c>
      <c r="E17" s="14">
        <v>8.5</v>
      </c>
      <c r="F17" s="15">
        <v>17207</v>
      </c>
      <c r="G17" s="16">
        <f t="shared" si="1"/>
        <v>146259.5</v>
      </c>
    </row>
    <row r="18" spans="1:7" x14ac:dyDescent="0.25">
      <c r="B18" s="11">
        <v>5</v>
      </c>
      <c r="C18" s="12">
        <v>54129</v>
      </c>
      <c r="D18" s="17" t="s">
        <v>15</v>
      </c>
      <c r="E18" s="14">
        <v>10</v>
      </c>
      <c r="F18" s="15">
        <v>14966</v>
      </c>
      <c r="G18" s="16">
        <f t="shared" si="1"/>
        <v>149660</v>
      </c>
    </row>
    <row r="19" spans="1:7" ht="15.75" customHeight="1" x14ac:dyDescent="0.25">
      <c r="B19" s="11">
        <v>6</v>
      </c>
      <c r="C19" s="12">
        <v>54129</v>
      </c>
      <c r="D19" s="17" t="s">
        <v>16</v>
      </c>
      <c r="E19" s="14">
        <v>22.5</v>
      </c>
      <c r="F19" s="15">
        <v>66643</v>
      </c>
      <c r="G19" s="16">
        <f t="shared" si="1"/>
        <v>1499467.5</v>
      </c>
    </row>
    <row r="20" spans="1:7" ht="15.75" customHeight="1" x14ac:dyDescent="0.25">
      <c r="B20" s="11">
        <v>7</v>
      </c>
      <c r="C20" s="12">
        <v>54129</v>
      </c>
      <c r="D20" s="17" t="s">
        <v>17</v>
      </c>
      <c r="E20" s="14">
        <v>0.5</v>
      </c>
      <c r="F20" s="15">
        <v>33048</v>
      </c>
      <c r="G20" s="16">
        <f t="shared" si="1"/>
        <v>16524</v>
      </c>
    </row>
    <row r="21" spans="1:7" x14ac:dyDescent="0.25">
      <c r="B21" s="18"/>
      <c r="C21" s="19"/>
      <c r="D21" s="7" t="s">
        <v>18</v>
      </c>
      <c r="E21" s="20"/>
      <c r="F21" s="21"/>
      <c r="G21" s="22">
        <f t="shared" ref="G21" si="2">SUM(G22:G26)</f>
        <v>2309810</v>
      </c>
    </row>
    <row r="22" spans="1:7" x14ac:dyDescent="0.25">
      <c r="B22" s="11">
        <v>8</v>
      </c>
      <c r="C22" s="12">
        <v>54129</v>
      </c>
      <c r="D22" s="17" t="s">
        <v>19</v>
      </c>
      <c r="E22" s="14">
        <v>13</v>
      </c>
      <c r="F22" s="15">
        <v>38658</v>
      </c>
      <c r="G22" s="16">
        <f t="shared" ref="G22:G26" si="3">E22*F22</f>
        <v>502554</v>
      </c>
    </row>
    <row r="23" spans="1:7" x14ac:dyDescent="0.25">
      <c r="B23" s="11">
        <v>9</v>
      </c>
      <c r="C23" s="12">
        <v>54129</v>
      </c>
      <c r="D23" s="17" t="s">
        <v>20</v>
      </c>
      <c r="E23" s="14">
        <v>6</v>
      </c>
      <c r="F23" s="15">
        <v>133592</v>
      </c>
      <c r="G23" s="16">
        <f t="shared" si="3"/>
        <v>801552</v>
      </c>
    </row>
    <row r="24" spans="1:7" x14ac:dyDescent="0.25">
      <c r="B24" s="11">
        <v>10</v>
      </c>
      <c r="C24" s="12">
        <v>54129</v>
      </c>
      <c r="D24" s="17" t="s">
        <v>21</v>
      </c>
      <c r="E24" s="23">
        <v>21</v>
      </c>
      <c r="F24" s="15">
        <v>32534</v>
      </c>
      <c r="G24" s="16">
        <f t="shared" si="3"/>
        <v>683214</v>
      </c>
    </row>
    <row r="25" spans="1:7" ht="15.75" customHeight="1" x14ac:dyDescent="0.25">
      <c r="B25" s="11">
        <v>11</v>
      </c>
      <c r="C25" s="12">
        <v>54129</v>
      </c>
      <c r="D25" s="17" t="s">
        <v>22</v>
      </c>
      <c r="E25" s="14">
        <v>2</v>
      </c>
      <c r="F25" s="15">
        <v>110595</v>
      </c>
      <c r="G25" s="16">
        <f t="shared" si="3"/>
        <v>221190</v>
      </c>
    </row>
    <row r="26" spans="1:7" ht="15.75" customHeight="1" x14ac:dyDescent="0.25">
      <c r="B26" s="11">
        <v>12</v>
      </c>
      <c r="C26" s="12">
        <v>54129</v>
      </c>
      <c r="D26" s="17" t="s">
        <v>23</v>
      </c>
      <c r="E26" s="14">
        <v>4</v>
      </c>
      <c r="F26" s="15">
        <v>25325</v>
      </c>
      <c r="G26" s="16">
        <f t="shared" si="3"/>
        <v>101300</v>
      </c>
    </row>
    <row r="27" spans="1:7" x14ac:dyDescent="0.25">
      <c r="B27" s="18"/>
      <c r="C27" s="19"/>
      <c r="D27" s="7" t="s">
        <v>24</v>
      </c>
      <c r="E27" s="20"/>
      <c r="F27" s="21"/>
      <c r="G27" s="22">
        <f t="shared" ref="G27" si="4">SUM(G28:G35)</f>
        <v>9091135</v>
      </c>
    </row>
    <row r="28" spans="1:7" x14ac:dyDescent="0.25">
      <c r="B28" s="11">
        <v>13</v>
      </c>
      <c r="C28" s="12">
        <v>54129</v>
      </c>
      <c r="D28" s="17" t="s">
        <v>25</v>
      </c>
      <c r="E28" s="14">
        <v>467</v>
      </c>
      <c r="F28" s="15">
        <v>6439</v>
      </c>
      <c r="G28" s="16">
        <f t="shared" ref="G28:G35" si="5">E28*F28</f>
        <v>3007013</v>
      </c>
    </row>
    <row r="29" spans="1:7" x14ac:dyDescent="0.25">
      <c r="B29" s="11">
        <v>14</v>
      </c>
      <c r="C29" s="12">
        <v>54129</v>
      </c>
      <c r="D29" s="17" t="s">
        <v>26</v>
      </c>
      <c r="E29" s="14">
        <v>3</v>
      </c>
      <c r="F29" s="15">
        <v>846007</v>
      </c>
      <c r="G29" s="16">
        <f t="shared" si="5"/>
        <v>2538021</v>
      </c>
    </row>
    <row r="30" spans="1:7" x14ac:dyDescent="0.25">
      <c r="B30" s="11">
        <v>15</v>
      </c>
      <c r="C30" s="12">
        <v>54129</v>
      </c>
      <c r="D30" s="17" t="s">
        <v>27</v>
      </c>
      <c r="E30" s="14">
        <v>0.5</v>
      </c>
      <c r="F30" s="15">
        <v>825242</v>
      </c>
      <c r="G30" s="16">
        <f t="shared" si="5"/>
        <v>412621</v>
      </c>
    </row>
    <row r="31" spans="1:7" x14ac:dyDescent="0.25">
      <c r="B31" s="11">
        <v>16</v>
      </c>
      <c r="C31" s="12">
        <v>54129</v>
      </c>
      <c r="D31" s="17" t="s">
        <v>28</v>
      </c>
      <c r="E31" s="14">
        <v>0.5</v>
      </c>
      <c r="F31" s="15">
        <v>862213</v>
      </c>
      <c r="G31" s="16">
        <f t="shared" si="5"/>
        <v>431106.5</v>
      </c>
    </row>
    <row r="32" spans="1:7" s="31" customFormat="1" ht="15.75" customHeight="1" x14ac:dyDescent="0.25">
      <c r="A32" s="46"/>
      <c r="B32" s="11">
        <v>17</v>
      </c>
      <c r="C32" s="26">
        <v>54129</v>
      </c>
      <c r="D32" s="27" t="s">
        <v>29</v>
      </c>
      <c r="E32" s="28">
        <v>81</v>
      </c>
      <c r="F32" s="29">
        <v>9208</v>
      </c>
      <c r="G32" s="30">
        <f t="shared" si="5"/>
        <v>745848</v>
      </c>
    </row>
    <row r="33" spans="2:7" ht="15.75" customHeight="1" x14ac:dyDescent="0.25">
      <c r="B33" s="11">
        <v>18</v>
      </c>
      <c r="C33" s="12">
        <v>54129</v>
      </c>
      <c r="D33" s="17" t="s">
        <v>30</v>
      </c>
      <c r="E33" s="14">
        <v>62</v>
      </c>
      <c r="F33" s="15">
        <v>13923</v>
      </c>
      <c r="G33" s="16">
        <f t="shared" si="5"/>
        <v>863226</v>
      </c>
    </row>
    <row r="34" spans="2:7" x14ac:dyDescent="0.25">
      <c r="B34" s="11">
        <v>19</v>
      </c>
      <c r="C34" s="12">
        <v>54129</v>
      </c>
      <c r="D34" s="17" t="s">
        <v>31</v>
      </c>
      <c r="E34" s="14">
        <v>12.5</v>
      </c>
      <c r="F34" s="15">
        <v>54967</v>
      </c>
      <c r="G34" s="16">
        <f t="shared" si="5"/>
        <v>687087.5</v>
      </c>
    </row>
    <row r="35" spans="2:7" ht="15.75" customHeight="1" x14ac:dyDescent="0.25">
      <c r="B35" s="11">
        <v>20</v>
      </c>
      <c r="C35" s="12">
        <v>54129</v>
      </c>
      <c r="D35" s="17" t="s">
        <v>32</v>
      </c>
      <c r="E35" s="14">
        <v>12</v>
      </c>
      <c r="F35" s="15">
        <v>33851</v>
      </c>
      <c r="G35" s="16">
        <f t="shared" si="5"/>
        <v>406212</v>
      </c>
    </row>
    <row r="36" spans="2:7" x14ac:dyDescent="0.25">
      <c r="B36" s="18"/>
      <c r="C36" s="19"/>
      <c r="D36" s="7" t="s">
        <v>33</v>
      </c>
      <c r="E36" s="20"/>
      <c r="F36" s="21"/>
      <c r="G36" s="22">
        <f t="shared" ref="G36" si="6">SUM(G37:G39)</f>
        <v>14235338</v>
      </c>
    </row>
    <row r="37" spans="2:7" ht="15.75" customHeight="1" x14ac:dyDescent="0.25">
      <c r="B37" s="11">
        <v>21</v>
      </c>
      <c r="C37" s="12">
        <v>54129</v>
      </c>
      <c r="D37" s="17" t="s">
        <v>34</v>
      </c>
      <c r="E37" s="14">
        <v>185.5</v>
      </c>
      <c r="F37" s="15">
        <v>44731</v>
      </c>
      <c r="G37" s="16">
        <f t="shared" ref="G37:G39" si="7">E37*F37</f>
        <v>8297600.5</v>
      </c>
    </row>
    <row r="38" spans="2:7" ht="15.75" customHeight="1" x14ac:dyDescent="0.25">
      <c r="B38" s="11">
        <v>22</v>
      </c>
      <c r="C38" s="12">
        <v>54129</v>
      </c>
      <c r="D38" s="17" t="s">
        <v>35</v>
      </c>
      <c r="E38" s="14">
        <v>27.5</v>
      </c>
      <c r="F38" s="32">
        <v>141795</v>
      </c>
      <c r="G38" s="16">
        <f t="shared" si="7"/>
        <v>3899362.5</v>
      </c>
    </row>
    <row r="39" spans="2:7" ht="15.75" customHeight="1" x14ac:dyDescent="0.25">
      <c r="B39" s="11">
        <v>23</v>
      </c>
      <c r="C39" s="12">
        <v>54129</v>
      </c>
      <c r="D39" s="17" t="s">
        <v>36</v>
      </c>
      <c r="E39" s="14">
        <v>25</v>
      </c>
      <c r="F39" s="15">
        <v>81535</v>
      </c>
      <c r="G39" s="16">
        <f t="shared" si="7"/>
        <v>2038375</v>
      </c>
    </row>
    <row r="40" spans="2:7" x14ac:dyDescent="0.25">
      <c r="B40" s="18"/>
      <c r="C40" s="19"/>
      <c r="D40" s="7" t="s">
        <v>37</v>
      </c>
      <c r="E40" s="20"/>
      <c r="F40" s="21"/>
      <c r="G40" s="22">
        <f t="shared" ref="G40" si="8">SUM(G41)</f>
        <v>1439161.5</v>
      </c>
    </row>
    <row r="41" spans="2:7" ht="15.75" customHeight="1" x14ac:dyDescent="0.25">
      <c r="B41" s="11">
        <v>24</v>
      </c>
      <c r="C41" s="12">
        <v>54129</v>
      </c>
      <c r="D41" s="17" t="s">
        <v>38</v>
      </c>
      <c r="E41" s="14">
        <v>61.5</v>
      </c>
      <c r="F41" s="15">
        <v>23401</v>
      </c>
      <c r="G41" s="16">
        <f t="shared" ref="G41" si="9">E41*F41</f>
        <v>1439161.5</v>
      </c>
    </row>
    <row r="42" spans="2:7" x14ac:dyDescent="0.25">
      <c r="B42" s="18"/>
      <c r="C42" s="19"/>
      <c r="D42" s="7" t="s">
        <v>39</v>
      </c>
      <c r="E42" s="20"/>
      <c r="F42" s="21"/>
      <c r="G42" s="22">
        <f t="shared" ref="G42" si="10">SUM(G43:G44)</f>
        <v>2184791.5</v>
      </c>
    </row>
    <row r="43" spans="2:7" x14ac:dyDescent="0.25">
      <c r="B43" s="11">
        <v>25</v>
      </c>
      <c r="C43" s="12">
        <v>54129</v>
      </c>
      <c r="D43" s="17" t="s">
        <v>40</v>
      </c>
      <c r="E43" s="14">
        <v>63.5</v>
      </c>
      <c r="F43" s="15">
        <v>28484</v>
      </c>
      <c r="G43" s="16">
        <f t="shared" ref="G43:G44" si="11">E43*F43</f>
        <v>1808734</v>
      </c>
    </row>
    <row r="44" spans="2:7" x14ac:dyDescent="0.25">
      <c r="B44" s="11">
        <v>26</v>
      </c>
      <c r="C44" s="12">
        <v>54129</v>
      </c>
      <c r="D44" s="17" t="s">
        <v>41</v>
      </c>
      <c r="E44" s="14">
        <v>123.5</v>
      </c>
      <c r="F44" s="15">
        <v>3045</v>
      </c>
      <c r="G44" s="16">
        <f t="shared" si="11"/>
        <v>376057.5</v>
      </c>
    </row>
    <row r="45" spans="2:7" x14ac:dyDescent="0.25">
      <c r="B45" s="18"/>
      <c r="C45" s="19"/>
      <c r="D45" s="7" t="s">
        <v>42</v>
      </c>
      <c r="E45" s="20"/>
      <c r="F45" s="21"/>
      <c r="G45" s="22">
        <f>SUM(G46:G55)</f>
        <v>43482983.5</v>
      </c>
    </row>
    <row r="46" spans="2:7" ht="15.75" customHeight="1" x14ac:dyDescent="0.25">
      <c r="B46" s="11">
        <v>27</v>
      </c>
      <c r="C46" s="12">
        <v>54129</v>
      </c>
      <c r="D46" s="17" t="s">
        <v>43</v>
      </c>
      <c r="E46" s="14">
        <v>227</v>
      </c>
      <c r="F46" s="15">
        <v>10667</v>
      </c>
      <c r="G46" s="16">
        <f>E46*F46</f>
        <v>2421409</v>
      </c>
    </row>
    <row r="47" spans="2:7" x14ac:dyDescent="0.25">
      <c r="B47" s="11">
        <v>28</v>
      </c>
      <c r="C47" s="12">
        <v>54129</v>
      </c>
      <c r="D47" s="17" t="s">
        <v>44</v>
      </c>
      <c r="E47" s="14">
        <v>749.5</v>
      </c>
      <c r="F47" s="15">
        <v>13306</v>
      </c>
      <c r="G47" s="16">
        <f>E47*F47</f>
        <v>9972847</v>
      </c>
    </row>
    <row r="48" spans="2:7" ht="15.75" customHeight="1" x14ac:dyDescent="0.25">
      <c r="B48" s="11">
        <v>29</v>
      </c>
      <c r="C48" s="12">
        <v>54129</v>
      </c>
      <c r="D48" s="17" t="s">
        <v>45</v>
      </c>
      <c r="E48" s="14">
        <v>214.5</v>
      </c>
      <c r="F48" s="15">
        <v>11283</v>
      </c>
      <c r="G48" s="16">
        <f t="shared" ref="G48:G55" si="12">E48*F48</f>
        <v>2420203.5</v>
      </c>
    </row>
    <row r="49" spans="2:7" ht="15.75" customHeight="1" x14ac:dyDescent="0.25">
      <c r="B49" s="11">
        <v>30</v>
      </c>
      <c r="C49" s="12">
        <v>54129</v>
      </c>
      <c r="D49" s="17" t="s">
        <v>46</v>
      </c>
      <c r="E49" s="14">
        <v>24</v>
      </c>
      <c r="F49" s="15">
        <v>95964</v>
      </c>
      <c r="G49" s="16">
        <f t="shared" si="12"/>
        <v>2303136</v>
      </c>
    </row>
    <row r="50" spans="2:7" ht="15.75" customHeight="1" x14ac:dyDescent="0.25">
      <c r="B50" s="11">
        <v>31</v>
      </c>
      <c r="C50" s="12">
        <v>54129</v>
      </c>
      <c r="D50" s="17" t="s">
        <v>47</v>
      </c>
      <c r="E50" s="14">
        <v>11</v>
      </c>
      <c r="F50" s="15">
        <v>54061</v>
      </c>
      <c r="G50" s="16">
        <f t="shared" si="12"/>
        <v>594671</v>
      </c>
    </row>
    <row r="51" spans="2:7" ht="15.75" customHeight="1" x14ac:dyDescent="0.25">
      <c r="B51" s="11">
        <v>32</v>
      </c>
      <c r="C51" s="12">
        <v>54129</v>
      </c>
      <c r="D51" s="17" t="s">
        <v>48</v>
      </c>
      <c r="E51" s="14">
        <v>33</v>
      </c>
      <c r="F51" s="15">
        <v>135034</v>
      </c>
      <c r="G51" s="16">
        <f t="shared" si="12"/>
        <v>4456122</v>
      </c>
    </row>
    <row r="52" spans="2:7" ht="15.75" customHeight="1" x14ac:dyDescent="0.25">
      <c r="B52" s="11">
        <v>33</v>
      </c>
      <c r="C52" s="12">
        <v>54129</v>
      </c>
      <c r="D52" s="17" t="s">
        <v>49</v>
      </c>
      <c r="E52" s="14">
        <v>29</v>
      </c>
      <c r="F52" s="15">
        <v>69863</v>
      </c>
      <c r="G52" s="16">
        <f t="shared" si="12"/>
        <v>2026027</v>
      </c>
    </row>
    <row r="53" spans="2:7" ht="15.75" customHeight="1" x14ac:dyDescent="0.25">
      <c r="B53" s="11">
        <v>34</v>
      </c>
      <c r="C53" s="12">
        <v>54129</v>
      </c>
      <c r="D53" s="17" t="s">
        <v>50</v>
      </c>
      <c r="E53" s="14">
        <v>36</v>
      </c>
      <c r="F53" s="15">
        <v>84218</v>
      </c>
      <c r="G53" s="16">
        <f t="shared" si="12"/>
        <v>3031848</v>
      </c>
    </row>
    <row r="54" spans="2:7" ht="15.75" customHeight="1" x14ac:dyDescent="0.25">
      <c r="B54" s="11">
        <v>35</v>
      </c>
      <c r="C54" s="12">
        <v>54129</v>
      </c>
      <c r="D54" s="17" t="s">
        <v>51</v>
      </c>
      <c r="E54" s="14">
        <v>2</v>
      </c>
      <c r="F54" s="15">
        <v>180388</v>
      </c>
      <c r="G54" s="16">
        <f t="shared" si="12"/>
        <v>360776</v>
      </c>
    </row>
    <row r="55" spans="2:7" ht="15.75" customHeight="1" x14ac:dyDescent="0.25">
      <c r="B55" s="11">
        <v>36</v>
      </c>
      <c r="C55" s="12">
        <v>54129</v>
      </c>
      <c r="D55" s="17" t="s">
        <v>52</v>
      </c>
      <c r="E55" s="14">
        <v>43.5</v>
      </c>
      <c r="F55" s="15">
        <v>365424</v>
      </c>
      <c r="G55" s="16">
        <f t="shared" si="12"/>
        <v>15895944</v>
      </c>
    </row>
    <row r="56" spans="2:7" x14ac:dyDescent="0.25">
      <c r="B56" s="18"/>
      <c r="C56" s="19"/>
      <c r="D56" s="7" t="s">
        <v>53</v>
      </c>
      <c r="E56" s="20"/>
      <c r="F56" s="21"/>
      <c r="G56" s="22">
        <f t="shared" ref="G56" si="13">SUM(G57)</f>
        <v>1727260</v>
      </c>
    </row>
    <row r="57" spans="2:7" ht="15.75" customHeight="1" x14ac:dyDescent="0.25">
      <c r="B57" s="11">
        <v>37</v>
      </c>
      <c r="C57" s="12">
        <v>54129</v>
      </c>
      <c r="D57" s="17" t="s">
        <v>54</v>
      </c>
      <c r="E57" s="14">
        <v>67</v>
      </c>
      <c r="F57" s="15">
        <v>25780</v>
      </c>
      <c r="G57" s="16">
        <f t="shared" ref="G57" si="14">E57*F57</f>
        <v>1727260</v>
      </c>
    </row>
    <row r="58" spans="2:7" x14ac:dyDescent="0.25">
      <c r="B58" s="18"/>
      <c r="C58" s="19"/>
      <c r="D58" s="7" t="s">
        <v>55</v>
      </c>
      <c r="E58" s="33"/>
      <c r="F58" s="21"/>
      <c r="G58" s="22">
        <f t="shared" ref="G58" si="15">SUM(G59)</f>
        <v>2985920</v>
      </c>
    </row>
    <row r="59" spans="2:7" x14ac:dyDescent="0.25">
      <c r="B59" s="11">
        <v>38</v>
      </c>
      <c r="C59" s="12">
        <v>54129</v>
      </c>
      <c r="D59" s="13" t="s">
        <v>55</v>
      </c>
      <c r="E59" s="14">
        <v>1120</v>
      </c>
      <c r="F59" s="15">
        <v>2666</v>
      </c>
      <c r="G59" s="34">
        <f t="shared" ref="G59" si="16">E59*F59</f>
        <v>2985920</v>
      </c>
    </row>
    <row r="60" spans="2:7" ht="15" customHeight="1" x14ac:dyDescent="0.25">
      <c r="B60" s="95" t="s">
        <v>56</v>
      </c>
      <c r="C60" s="96"/>
      <c r="D60" s="96"/>
      <c r="E60" s="97" t="s">
        <v>57</v>
      </c>
      <c r="F60" s="98"/>
      <c r="G60" s="35">
        <f>+G58+G56+G45+G42+G40+G36+G27+G21+G13</f>
        <v>82881345</v>
      </c>
    </row>
    <row r="61" spans="2:7" ht="15" customHeight="1" x14ac:dyDescent="0.25">
      <c r="B61" s="82" t="s">
        <v>58</v>
      </c>
      <c r="C61" s="83"/>
      <c r="D61" s="83"/>
      <c r="E61" s="36" t="s">
        <v>59</v>
      </c>
      <c r="F61" s="37">
        <v>0.19</v>
      </c>
      <c r="G61" s="38">
        <f>G60*F61</f>
        <v>15747455.550000001</v>
      </c>
    </row>
    <row r="62" spans="2:7" ht="15" customHeight="1" x14ac:dyDescent="0.25">
      <c r="B62" s="82" t="s">
        <v>60</v>
      </c>
      <c r="C62" s="83"/>
      <c r="D62" s="83"/>
      <c r="E62" s="36" t="s">
        <v>61</v>
      </c>
      <c r="F62" s="37">
        <v>0.02</v>
      </c>
      <c r="G62" s="38">
        <f>+G60*F62</f>
        <v>1657626.9000000001</v>
      </c>
    </row>
    <row r="63" spans="2:7" ht="15" customHeight="1" x14ac:dyDescent="0.25">
      <c r="B63" s="82" t="s">
        <v>62</v>
      </c>
      <c r="C63" s="83"/>
      <c r="D63" s="83"/>
      <c r="E63" s="36" t="s">
        <v>63</v>
      </c>
      <c r="F63" s="37">
        <v>0.05</v>
      </c>
      <c r="G63" s="38">
        <f>+G60*F63</f>
        <v>4144067.25</v>
      </c>
    </row>
    <row r="64" spans="2:7" ht="15.75" customHeight="1" x14ac:dyDescent="0.25">
      <c r="B64" s="82" t="s">
        <v>64</v>
      </c>
      <c r="C64" s="83"/>
      <c r="D64" s="83"/>
      <c r="E64" s="36" t="s">
        <v>65</v>
      </c>
      <c r="F64" s="37">
        <v>0.19</v>
      </c>
      <c r="G64" s="38">
        <f>+G63*F64</f>
        <v>787372.77749999997</v>
      </c>
    </row>
    <row r="65" spans="1:7" s="41" customFormat="1" ht="15" customHeight="1" x14ac:dyDescent="0.25">
      <c r="A65" s="47"/>
      <c r="B65" s="84" t="s">
        <v>66</v>
      </c>
      <c r="C65" s="85"/>
      <c r="D65" s="85"/>
      <c r="E65" s="39"/>
      <c r="F65" s="39"/>
      <c r="G65" s="40"/>
    </row>
    <row r="66" spans="1:7" ht="15" customHeight="1" thickBot="1" x14ac:dyDescent="0.3">
      <c r="B66" s="86" t="s">
        <v>67</v>
      </c>
      <c r="C66" s="87"/>
      <c r="D66" s="87"/>
      <c r="E66" s="80" t="s">
        <v>9</v>
      </c>
      <c r="F66" s="81"/>
      <c r="G66" s="49">
        <f t="shared" ref="G66" si="17">+G60+G61+G62+G63+G64</f>
        <v>105217867.47750001</v>
      </c>
    </row>
    <row r="67" spans="1:7" ht="68.25" customHeight="1" x14ac:dyDescent="0.25">
      <c r="A67" s="60" t="s">
        <v>77</v>
      </c>
      <c r="B67" s="61"/>
      <c r="C67" s="61"/>
      <c r="D67" s="61"/>
      <c r="E67" s="61"/>
      <c r="F67" s="61"/>
      <c r="G67" s="62"/>
    </row>
    <row r="68" spans="1:7" ht="195.75" customHeight="1" x14ac:dyDescent="0.25">
      <c r="A68" s="63" t="s">
        <v>78</v>
      </c>
      <c r="B68" s="64"/>
      <c r="C68" s="64"/>
      <c r="D68" s="64"/>
      <c r="E68" s="64"/>
      <c r="F68" s="64"/>
      <c r="G68" s="65"/>
    </row>
    <row r="69" spans="1:7" ht="15.75" x14ac:dyDescent="0.25">
      <c r="A69" s="66" t="s">
        <v>79</v>
      </c>
      <c r="B69" s="67"/>
      <c r="C69" s="67"/>
      <c r="D69" s="67"/>
      <c r="E69" s="67"/>
      <c r="F69" s="67"/>
      <c r="G69" s="68"/>
    </row>
    <row r="70" spans="1:7" ht="15.75" x14ac:dyDescent="0.25">
      <c r="A70" s="48" t="s">
        <v>80</v>
      </c>
      <c r="B70" s="50"/>
      <c r="C70" s="50"/>
      <c r="D70" s="50"/>
      <c r="E70" s="50"/>
      <c r="F70" s="50"/>
      <c r="G70" s="53"/>
    </row>
    <row r="71" spans="1:7" ht="15.75" x14ac:dyDescent="0.25">
      <c r="A71" s="48"/>
      <c r="B71" s="50"/>
      <c r="C71" s="50"/>
      <c r="D71" s="50"/>
      <c r="E71" s="50"/>
      <c r="F71" s="50"/>
      <c r="G71" s="53"/>
    </row>
    <row r="72" spans="1:7" ht="15.75" x14ac:dyDescent="0.25">
      <c r="A72" s="75" t="s">
        <v>81</v>
      </c>
      <c r="B72" s="76"/>
      <c r="C72" s="76"/>
      <c r="D72" s="76"/>
      <c r="E72" s="76"/>
      <c r="F72" s="76"/>
      <c r="G72" s="53"/>
    </row>
    <row r="73" spans="1:7" ht="15.75" x14ac:dyDescent="0.25">
      <c r="A73" s="58" t="s">
        <v>82</v>
      </c>
      <c r="B73" s="59"/>
      <c r="C73" s="59"/>
      <c r="D73" s="51"/>
      <c r="E73" s="51"/>
      <c r="F73" s="51"/>
      <c r="G73" s="53"/>
    </row>
    <row r="74" spans="1:7" ht="15.75" x14ac:dyDescent="0.25">
      <c r="A74" s="58" t="s">
        <v>83</v>
      </c>
      <c r="B74" s="59"/>
      <c r="C74" s="59"/>
      <c r="D74" s="51"/>
      <c r="E74" s="51"/>
      <c r="F74" s="51"/>
      <c r="G74" s="53"/>
    </row>
    <row r="75" spans="1:7" ht="15.75" x14ac:dyDescent="0.25">
      <c r="A75" s="58" t="s">
        <v>84</v>
      </c>
      <c r="B75" s="59"/>
      <c r="C75" s="59"/>
      <c r="D75" s="51"/>
      <c r="E75" s="51"/>
      <c r="F75" s="51"/>
      <c r="G75" s="53"/>
    </row>
    <row r="76" spans="1:7" ht="15.75" x14ac:dyDescent="0.25">
      <c r="A76" s="58" t="s">
        <v>85</v>
      </c>
      <c r="B76" s="59"/>
      <c r="C76" s="59"/>
      <c r="D76" s="51"/>
      <c r="E76" s="51"/>
      <c r="F76" s="51"/>
      <c r="G76" s="53"/>
    </row>
    <row r="77" spans="1:7" ht="15.75" x14ac:dyDescent="0.25">
      <c r="A77" s="58" t="s">
        <v>86</v>
      </c>
      <c r="B77" s="59"/>
      <c r="C77" s="59"/>
      <c r="D77" s="51"/>
      <c r="E77" s="51"/>
      <c r="F77" s="51"/>
      <c r="G77" s="53"/>
    </row>
    <row r="78" spans="1:7" ht="15.75" x14ac:dyDescent="0.25">
      <c r="A78" s="58" t="s">
        <v>87</v>
      </c>
      <c r="B78" s="59"/>
      <c r="C78" s="59"/>
      <c r="D78" s="51"/>
      <c r="E78" s="51"/>
      <c r="F78" s="51"/>
      <c r="G78" s="53"/>
    </row>
    <row r="79" spans="1:7" ht="15.75" thickBot="1" x14ac:dyDescent="0.3">
      <c r="A79" s="52"/>
      <c r="B79" s="54"/>
      <c r="C79" s="55"/>
      <c r="D79" s="55"/>
      <c r="E79" s="56"/>
      <c r="F79" s="56"/>
      <c r="G79" s="57"/>
    </row>
  </sheetData>
  <mergeCells count="31">
    <mergeCell ref="A73:C73"/>
    <mergeCell ref="A4:G4"/>
    <mergeCell ref="A5:G5"/>
    <mergeCell ref="A6:G6"/>
    <mergeCell ref="A8:G8"/>
    <mergeCell ref="A9:G9"/>
    <mergeCell ref="E66:F66"/>
    <mergeCell ref="A7:D7"/>
    <mergeCell ref="B61:D61"/>
    <mergeCell ref="B62:D62"/>
    <mergeCell ref="B63:D63"/>
    <mergeCell ref="B64:D64"/>
    <mergeCell ref="B65:D65"/>
    <mergeCell ref="B66:D66"/>
    <mergeCell ref="B10:D10"/>
    <mergeCell ref="E10:G10"/>
    <mergeCell ref="A67:G67"/>
    <mergeCell ref="A68:G68"/>
    <mergeCell ref="A69:G69"/>
    <mergeCell ref="A1:G2"/>
    <mergeCell ref="A72:F72"/>
    <mergeCell ref="A3:G3"/>
    <mergeCell ref="B11:D11"/>
    <mergeCell ref="E11:G11"/>
    <mergeCell ref="B60:D60"/>
    <mergeCell ref="E60:F60"/>
    <mergeCell ref="A74:C74"/>
    <mergeCell ref="A75:C75"/>
    <mergeCell ref="A76:C76"/>
    <mergeCell ref="A77:C77"/>
    <mergeCell ref="A78:C78"/>
  </mergeCells>
  <dataValidations count="1">
    <dataValidation type="textLength" operator="lessThanOrEqual" allowBlank="1" showInputMessage="1" showErrorMessage="1" errorTitle="Mensaje" error="el numero maximo de caracteres para la referencia es 100" sqref="C12:C59" xr:uid="{9C9AB0BC-B9B3-42CC-9B8F-A05B11461190}">
      <formula1>100</formula1>
    </dataValidation>
  </dataValidations>
  <printOptions horizontalCentered="1"/>
  <pageMargins left="0.70866141732283472" right="0.70866141732283472" top="0.74803149606299213" bottom="0.74803149606299213" header="0.31496062992125984" footer="0.31496062992125984"/>
  <pageSetup scale="1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 </vt:lpstr>
      <vt:lpstr>'OFERTA ECONOMICA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2021-07-21T06:21:58Z</dcterms:created>
  <dcterms:modified xsi:type="dcterms:W3CDTF">2021-07-21T06:30:22Z</dcterms:modified>
</cp:coreProperties>
</file>