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lej\Desktop\SECRETARÍA DE MOVILIDAD\ESTRUCTURACIÓN PROCESOS\17. PROCESO BAÑOS PORTATILES\"/>
    </mc:Choice>
  </mc:AlternateContent>
  <xr:revisionPtr revIDLastSave="0" documentId="8_{CAE88AB3-846C-47FC-B115-77C2C22549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Riesgos'!$B$4:$F$10</definedName>
    <definedName name="_xlnm.Print_Area" localSheetId="0">'Matriz de Riesgos'!$A$1:$Y$17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1" l="1"/>
  <c r="L13" i="1"/>
  <c r="R14" i="1"/>
  <c r="R13" i="1"/>
  <c r="R7" i="1" l="1"/>
  <c r="R8" i="1"/>
  <c r="R9" i="1"/>
  <c r="R10" i="1"/>
  <c r="R11" i="1"/>
  <c r="K7" i="1"/>
  <c r="K8" i="1"/>
  <c r="K9" i="1"/>
  <c r="K10" i="1"/>
  <c r="K11" i="1"/>
  <c r="L11" i="1" s="1"/>
  <c r="K12" i="1"/>
  <c r="L12" i="1" s="1"/>
  <c r="K6" i="1"/>
  <c r="Q12" i="1"/>
  <c r="R12" i="1" s="1"/>
  <c r="L6" i="1" l="1"/>
  <c r="Q6" i="1" l="1"/>
  <c r="R6" i="1" s="1"/>
  <c r="G20" i="2"/>
  <c r="H20" i="2"/>
  <c r="G21" i="2"/>
  <c r="H21" i="2"/>
  <c r="G22" i="2"/>
  <c r="H22" i="2"/>
  <c r="G23" i="2"/>
  <c r="H19" i="2"/>
  <c r="G19" i="2"/>
  <c r="G8" i="3"/>
  <c r="G7" i="3"/>
  <c r="G6" i="3"/>
  <c r="G5" i="3"/>
</calcChain>
</file>

<file path=xl/sharedStrings.xml><?xml version="1.0" encoding="utf-8"?>
<sst xmlns="http://schemas.openxmlformats.org/spreadsheetml/2006/main" count="248" uniqueCount="154">
  <si>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</si>
  <si>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</si>
  <si>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</si>
  <si>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</si>
  <si>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</si>
  <si>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</si>
  <si>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</si>
  <si>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</si>
  <si>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</si>
  <si>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</si>
  <si>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</si>
  <si>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</si>
  <si>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</si>
  <si>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</si>
  <si>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</si>
  <si>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</si>
  <si>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</si>
  <si>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</si>
  <si>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</si>
  <si>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</si>
  <si>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</si>
  <si>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</si>
  <si>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</si>
  <si>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Interno</t>
  </si>
  <si>
    <t>Externo</t>
  </si>
  <si>
    <t>Selección</t>
  </si>
  <si>
    <t>Ejecución</t>
  </si>
  <si>
    <t xml:space="preserve">Riesgos operacionales </t>
  </si>
  <si>
    <r>
      <rPr>
        <b/>
        <sz val="11"/>
        <rFont val="Calibri"/>
        <family val="2"/>
      </rPr>
      <t xml:space="preserve">Raro </t>
    </r>
    <r>
      <rPr>
        <sz val="11"/>
        <rFont val="Calibri"/>
        <family val="2"/>
      </rPr>
      <t>(Puede ocurrir exepcionalmente)</t>
    </r>
  </si>
  <si>
    <r>
      <rPr>
        <b/>
        <sz val="11"/>
        <rFont val="Calibri"/>
        <family val="2"/>
      </rPr>
      <t>Improbable</t>
    </r>
    <r>
      <rPr>
        <sz val="11"/>
        <rFont val="Calibri"/>
        <family val="2"/>
      </rPr>
      <t xml:space="preserve"> (Puede ocurrir ocasionalmente)</t>
    </r>
  </si>
  <si>
    <r>
      <rPr>
        <b/>
        <sz val="11"/>
        <color indexed="8"/>
        <rFont val="Calibri"/>
        <family val="2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</si>
  <si>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indexed="8"/>
        <rFont val="Calibri"/>
        <family val="2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</si>
  <si>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indexed="8"/>
        <rFont val="Calibri"/>
        <family val="2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</si>
  <si>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</si>
  <si>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</si>
  <si>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</si>
  <si>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</si>
  <si>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</si>
  <si>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</si>
  <si>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</si>
  <si>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</si>
  <si>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</si>
  <si>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</si>
  <si>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</si>
  <si>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</si>
  <si>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</si>
  <si>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</si>
  <si>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</si>
  <si>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</si>
  <si>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</si>
  <si>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</si>
  <si>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</si>
  <si>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</si>
  <si>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</si>
  <si>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</si>
  <si>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</si>
  <si>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</si>
  <si>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</si>
  <si>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</si>
  <si>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</si>
  <si>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</si>
  <si>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</si>
  <si>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</si>
  <si>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</si>
  <si>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</si>
  <si>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</si>
  <si>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</si>
  <si>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</si>
  <si>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</si>
  <si>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</si>
  <si>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</si>
  <si>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</si>
  <si>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</si>
  <si>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</si>
  <si>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</si>
  <si>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r>
      <rPr>
        <b/>
        <sz val="11"/>
        <color indexed="8"/>
        <rFont val="Calibri"/>
        <family val="2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</si>
  <si>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Fecha estimada en que se completa el tratamiento 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</si>
  <si>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</si>
  <si>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</si>
  <si>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</si>
  <si>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</si>
  <si>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</si>
  <si>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</si>
  <si>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</si>
  <si>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Durante el proceso de selección y durante la ejecución del contrato</t>
  </si>
  <si>
    <t>Durante el proceso de selección</t>
  </si>
  <si>
    <t>La SDM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</si>
  <si>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La SDM acepta el riesgo porque el riesgo no puede ser evitado ni ser transferido o el costo de evitarlo o transferirlo es muy alto. En este caso se recomiendan medidas para reducir el riesgo o mitigar su impacto, así como el monitoreo</t>
  </si>
  <si>
    <t>Retraso en la prestación de los servicios.</t>
  </si>
  <si>
    <t>Riesgo de que no se firme el contrato.</t>
  </si>
  <si>
    <t>Seguimiento al cumplimiento del cronograma del proceso y evaluacion del mismo.</t>
  </si>
  <si>
    <t>Operacional</t>
  </si>
  <si>
    <t>bajo</t>
  </si>
  <si>
    <t>SI</t>
  </si>
  <si>
    <t xml:space="preserve">medio </t>
  </si>
  <si>
    <t>Retraso en la ejecución del contrato.
Generación de incumplimiento.</t>
  </si>
  <si>
    <t>alto</t>
  </si>
  <si>
    <t>Legalización contrato</t>
  </si>
  <si>
    <t>Firma acta de inicio</t>
  </si>
  <si>
    <t>Retraso en la ejecución del cronograma.</t>
  </si>
  <si>
    <t xml:space="preserve">Retraso en la ejecución del cronograma. 
</t>
  </si>
  <si>
    <t>Establecer plazos en el Anexo Complementario, para cumplir requisitos de perfeccionamiento y ejecución del contrato, así como con los requisitos para suscribir el acta de inicio.</t>
  </si>
  <si>
    <t>Controles períodicos</t>
  </si>
  <si>
    <t>Contrato sin ejecutar debido a la falta de capacidad financiera del contratista</t>
  </si>
  <si>
    <t>Solicitar crédito por su cuenta y riesgo</t>
  </si>
  <si>
    <t>Finalización de contrato</t>
  </si>
  <si>
    <t>Contratista</t>
  </si>
  <si>
    <t>Incumplimiento del cronograma por actividades no previstas o permisos no autorizados</t>
  </si>
  <si>
    <t xml:space="preserve">Incumplimiento del cronograma por falta de equipo humano </t>
  </si>
  <si>
    <t>Realizando seguimiento a las actividades de mantenimiento.</t>
  </si>
  <si>
    <t>Establecer plazo en el Anexo Complementario para cumplir requisitos de perfeccionamiento y ejecución del contrato.
Realizar requerimientos escritos al contratista desde el momento de la adjudicación y designación de supervisión.
Iniciar el proceso de ejecución de la garantía de seriedad de la oferta.</t>
  </si>
  <si>
    <t>Secretaría Distrital de Movilidad</t>
  </si>
  <si>
    <t>Inicio del contrato</t>
  </si>
  <si>
    <t>Inicio de la ejecución del contrato</t>
  </si>
  <si>
    <t>No cumplimiento de los requisitos establecidos para el inicio de la ejecución del contrato como RP y garantías</t>
  </si>
  <si>
    <t xml:space="preserve">Realizar seguimiento al cumplimiento de los requisitos de ejecución del contrato 
para la firma de acta de inicio </t>
  </si>
  <si>
    <t>Informar inmediatamente a la Secretaría la necesidad de realizar actividades no previstas y solicitar los permisos de ingreso a que haya lugar con mínimo tres (03) días de anticipación.
Implementación de planes de contingencia.</t>
  </si>
  <si>
    <t>Contar con el personal idóneo y capacitado suficiente para realizar la totalidad de actividades objeto del contrato. 
Elaborar la programación de equipo y recurso humano que permita ejecutar cada una de las actividades contratadas.
Verificación y seguimiento, por parte de la Supervisión.
En el caso de ser necesario contar con personal adicional, en cuyo caso los costos serán asumidos por el contratista.</t>
  </si>
  <si>
    <t xml:space="preserve">Seguimiento a la programación de equipo y verificar el recurso humano para las actividades de mantenimiento. </t>
  </si>
  <si>
    <t>Falta de capacidad financiera del contratista para asumir los costos propios de la ejecución contractual</t>
  </si>
  <si>
    <t>Durante la ejecución del contrato.</t>
  </si>
  <si>
    <t>Previo a la firma del acta de inicio</t>
  </si>
  <si>
    <t xml:space="preserve">especifico </t>
  </si>
  <si>
    <t>ejecución</t>
  </si>
  <si>
    <t xml:space="preserve">operacionales </t>
  </si>
  <si>
    <t>Fecha de entrega de los elementos</t>
  </si>
  <si>
    <t>Permanente</t>
  </si>
  <si>
    <t>Errores cometidos
en documentos
elaborados por el
contratista para el
pago de los
elementos</t>
  </si>
  <si>
    <t xml:space="preserve">Retraso en los pagos </t>
  </si>
  <si>
    <t>Aclarar los requisitos,
requerimientos y plazos
de entrega de los 
documentos del contrato</t>
  </si>
  <si>
    <t xml:space="preserve">Contratista / SDM </t>
  </si>
  <si>
    <t>Hasta la aprobación
del pago</t>
  </si>
  <si>
    <t>Verificación de
la documentación
entregada</t>
  </si>
  <si>
    <t>Riesgos
Sociales o Políticos</t>
  </si>
  <si>
    <t>Huelgas, disturbios, problemas de orden público y demás situaciones
externas que impidan o retrasen la ejecución del contrato.</t>
  </si>
  <si>
    <t>Retrasos en la ejecución de las actividades</t>
  </si>
  <si>
    <t>Contratista / SDM</t>
  </si>
  <si>
    <t>Participar en la elaboración de planes de contingencia</t>
  </si>
  <si>
    <t>Finalización de la ejecución del contrato</t>
  </si>
  <si>
    <t>Controles periódicos</t>
  </si>
  <si>
    <t>Contagio del virus Covid 19 del personal del contratista</t>
  </si>
  <si>
    <t>CONTRATISTA 
50% y Entidad</t>
  </si>
  <si>
    <t>Implementar todos los controles de bioseguridad necesarios establecidos por las autoridades</t>
  </si>
  <si>
    <t>Hasta la finalización del contrato</t>
  </si>
  <si>
    <t>Seguimiento al cumplimiento de las normas de bioseguridad establecidas</t>
  </si>
  <si>
    <t>No continuidad operativa del contrato por medidas gubernametales ante contigencia del estado de emergencia, económica o social o sanitaria</t>
  </si>
  <si>
    <t>Suspensión del servicio prestado por el contratista</t>
  </si>
  <si>
    <t>Aplicación inmediata de las disposiciones gubernamentales</t>
  </si>
  <si>
    <t>Contratista y Supervisor del contrato</t>
  </si>
  <si>
    <t>En la ocurrencia 
del evento</t>
  </si>
  <si>
    <t xml:space="preserve">a atraves se observaciones dentro del proceso, y ofertas presentadas </t>
  </si>
  <si>
    <t>En la etapa preontractual  y Contractual.</t>
  </si>
  <si>
    <t>Afectación de la Gestión TI y ANS</t>
  </si>
  <si>
    <t xml:space="preserve">  ANEXO MATRIZ DE RIESGOS
“ALQUILER Y MANTENIMIENTO DE BATERÍAS DE BAÑOS PORTÁTILES PARA LOS PARQUEADEROS DE VEHÍCULOS REMANENTES ADMINISTRADOS POR LA SECRETARIA DISTRITAL DE MOVILIDAD 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</si>
</sst>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7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7" fillId="0" borderId="0" applyFill="0" applyBorder="0" applyProtection="0">
      <alignment horizontal="left"/>
    </xf>
    <xf numFmtId="0" fontId="8" fillId="0" borderId="0" applyNumberFormat="0" applyFill="0" applyBorder="0" applyProtection="0">
      <alignment horizontal="left" vertical="center"/>
    </xf>
    <xf numFmtId="164" fontId="6" fillId="0" borderId="0" applyFont="0" applyFill="0" applyBorder="0" applyAlignment="0" applyProtection="0"/>
    <xf numFmtId="9" fontId="9" fillId="0" borderId="0" applyFill="0" applyBorder="0" applyProtection="0">
      <alignment horizontal="center" vertical="center"/>
    </xf>
    <xf numFmtId="3" fontId="10" fillId="0" borderId="2" applyFill="0" applyProtection="0">
      <alignment horizontal="center"/>
    </xf>
    <xf numFmtId="0" fontId="11" fillId="2" borderId="3" applyNumberFormat="0" applyProtection="0">
      <alignment horizontal="left" vertical="center"/>
    </xf>
    <xf numFmtId="9" fontId="6" fillId="0" borderId="0" applyFont="0" applyFill="0" applyBorder="0" applyAlignment="0" applyProtection="0"/>
    <xf numFmtId="0" fontId="10" fillId="0" borderId="0" applyFill="0" applyBorder="0" applyProtection="0">
      <alignment horizontal="center"/>
    </xf>
  </cellStyleXfs>
  <cellXfs count="109">
    <xf numFmtId="0" fontId="0" fillId="0" borderId="0" xfId="0"/>
    <xf numFmtId="0" fontId="0" fillId="0" borderId="0" xfId="0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17" fillId="8" borderId="4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 textRotation="90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/>
    <xf numFmtId="1" fontId="5" fillId="0" borderId="0" xfId="0" applyNumberFormat="1" applyFont="1"/>
    <xf numFmtId="0" fontId="5" fillId="0" borderId="0" xfId="0" applyFont="1" applyAlignment="1">
      <alignment textRotation="90"/>
    </xf>
    <xf numFmtId="0" fontId="5" fillId="0" borderId="0" xfId="0" applyFont="1" applyAlignment="1">
      <alignment wrapText="1"/>
    </xf>
    <xf numFmtId="165" fontId="14" fillId="3" borderId="4" xfId="7" applyNumberFormat="1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6" fillId="0" borderId="1" xfId="3" applyNumberFormat="1" applyFont="1" applyBorder="1" applyAlignment="1">
      <alignment horizontal="center"/>
    </xf>
    <xf numFmtId="167" fontId="6" fillId="0" borderId="1" xfId="3" applyNumberFormat="1" applyFont="1" applyBorder="1"/>
    <xf numFmtId="0" fontId="5" fillId="0" borderId="0" xfId="0" applyFont="1" applyAlignment="1">
      <alignment horizontal="center"/>
    </xf>
    <xf numFmtId="0" fontId="23" fillId="0" borderId="1" xfId="0" applyFont="1" applyBorder="1" applyAlignment="1">
      <alignment horizontal="center" vertical="center" textRotation="90"/>
    </xf>
    <xf numFmtId="0" fontId="23" fillId="9" borderId="1" xfId="0" applyFont="1" applyFill="1" applyBorder="1" applyAlignment="1">
      <alignment horizontal="center" vertical="center" wrapText="1"/>
    </xf>
    <xf numFmtId="0" fontId="23" fillId="11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25" fillId="11" borderId="1" xfId="0" applyFont="1" applyFill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 textRotation="90" wrapText="1"/>
    </xf>
    <xf numFmtId="0" fontId="23" fillId="12" borderId="1" xfId="0" applyFont="1" applyFill="1" applyBorder="1" applyAlignment="1">
      <alignment horizontal="center" vertical="center" wrapText="1"/>
    </xf>
    <xf numFmtId="0" fontId="23" fillId="12" borderId="1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textRotation="90" wrapText="1"/>
    </xf>
    <xf numFmtId="0" fontId="23" fillId="9" borderId="14" xfId="0" applyFont="1" applyFill="1" applyBorder="1" applyAlignment="1">
      <alignment horizontal="center" vertical="center" wrapText="1"/>
    </xf>
    <xf numFmtId="0" fontId="23" fillId="11" borderId="14" xfId="0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3" fillId="12" borderId="14" xfId="0" applyFont="1" applyFill="1" applyBorder="1" applyAlignment="1">
      <alignment horizontal="center" vertical="center" wrapText="1"/>
    </xf>
    <xf numFmtId="0" fontId="23" fillId="12" borderId="17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textRotation="90" wrapText="1"/>
    </xf>
    <xf numFmtId="1" fontId="21" fillId="3" borderId="15" xfId="0" applyNumberFormat="1" applyFont="1" applyFill="1" applyBorder="1" applyAlignment="1">
      <alignment horizontal="center" vertical="center" textRotation="90" wrapText="1"/>
    </xf>
    <xf numFmtId="0" fontId="21" fillId="3" borderId="15" xfId="0" applyFont="1" applyFill="1" applyBorder="1" applyAlignment="1">
      <alignment horizontal="center" vertical="center" textRotation="90" wrapText="1"/>
    </xf>
    <xf numFmtId="0" fontId="5" fillId="3" borderId="15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9" borderId="19" xfId="0" applyFont="1" applyFill="1" applyBorder="1" applyAlignment="1">
      <alignment horizontal="center" vertical="center" wrapText="1"/>
    </xf>
    <xf numFmtId="0" fontId="5" fillId="11" borderId="19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/>
    </xf>
    <xf numFmtId="1" fontId="5" fillId="0" borderId="19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justify" vertical="center" wrapText="1"/>
    </xf>
    <xf numFmtId="0" fontId="5" fillId="0" borderId="20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22" fillId="10" borderId="1" xfId="0" applyFont="1" applyFill="1" applyBorder="1" applyAlignment="1">
      <alignment horizontal="center" vertical="center" textRotation="90" wrapText="1"/>
    </xf>
    <xf numFmtId="0" fontId="22" fillId="10" borderId="15" xfId="0" applyFont="1" applyFill="1" applyBorder="1" applyAlignment="1">
      <alignment horizontal="center" vertical="center" textRotation="90" wrapText="1"/>
    </xf>
    <xf numFmtId="0" fontId="22" fillId="10" borderId="1" xfId="0" applyFont="1" applyFill="1" applyBorder="1" applyAlignment="1">
      <alignment horizontal="center" vertical="center" wrapText="1"/>
    </xf>
    <xf numFmtId="0" fontId="22" fillId="10" borderId="15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24" fillId="0" borderId="21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1" fontId="22" fillId="10" borderId="1" xfId="0" applyNumberFormat="1" applyFont="1" applyFill="1" applyBorder="1" applyAlignment="1">
      <alignment horizontal="center" vertical="center" textRotation="90" wrapText="1"/>
    </xf>
    <xf numFmtId="1" fontId="22" fillId="10" borderId="15" xfId="0" applyNumberFormat="1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textRotation="90"/>
    </xf>
    <xf numFmtId="0" fontId="14" fillId="0" borderId="0" xfId="0" applyFont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/>
    </xf>
    <xf numFmtId="0" fontId="15" fillId="4" borderId="8" xfId="0" applyFont="1" applyFill="1" applyBorder="1" applyAlignment="1">
      <alignment horizontal="center"/>
    </xf>
    <xf numFmtId="0" fontId="15" fillId="4" borderId="9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5" fillId="4" borderId="4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 textRotation="90"/>
    </xf>
    <xf numFmtId="0" fontId="15" fillId="4" borderId="12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</cellXfs>
  <cellStyles count="9">
    <cellStyle name="Activity" xfId="1" xr:uid="{00000000-0005-0000-0000-000000000000}"/>
    <cellStyle name="Label" xfId="2" xr:uid="{00000000-0005-0000-0000-000001000000}"/>
    <cellStyle name="Moneda" xfId="3" builtinId="4"/>
    <cellStyle name="Normal" xfId="0" builtinId="0"/>
    <cellStyle name="Percent Complete" xfId="4" xr:uid="{00000000-0005-0000-0000-000004000000}"/>
    <cellStyle name="Period Headers" xfId="5" xr:uid="{00000000-0005-0000-0000-000005000000}"/>
    <cellStyle name="Period Highlight Control" xfId="6" xr:uid="{00000000-0005-0000-0000-000006000000}"/>
    <cellStyle name="Porcentaje" xfId="7" builtinId="5"/>
    <cellStyle name="Project Headers" xfId="8" xr:uid="{00000000-0005-0000-0000-000008000000}"/>
  </cellStyles>
  <dxfs count="42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56029</xdr:colOff>
      <xdr:row>2</xdr:row>
      <xdr:rowOff>224117</xdr:rowOff>
    </xdr:from>
    <xdr:to>
      <xdr:col>6</xdr:col>
      <xdr:colOff>1008529</xdr:colOff>
      <xdr:row>2</xdr:row>
      <xdr:rowOff>1008528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3" y="537882"/>
          <a:ext cx="2610971" cy="78441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nciso/Downloads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X14"/>
  <sheetViews>
    <sheetView showGridLines="0" tabSelected="1" view="pageBreakPreview" zoomScale="85" zoomScaleNormal="85" zoomScaleSheetLayoutView="85" workbookViewId="0">
      <pane xSplit="8" ySplit="5" topLeftCell="I6" activePane="bottomRight" state="frozen"/>
      <selection pane="topRight" activeCell="I1" sqref="I1"/>
      <selection pane="bottomLeft" activeCell="A5" sqref="A5"/>
      <selection pane="bottomRight" activeCell="G1" sqref="G1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6" style="18" customWidth="1"/>
    <col min="7" max="7" width="27.28515625" style="33" bestFit="1" customWidth="1"/>
    <col min="8" max="8" width="24.140625" style="21" bestFit="1" customWidth="1"/>
    <col min="9" max="10" width="4.42578125" style="18" bestFit="1" customWidth="1"/>
    <col min="11" max="11" width="5.28515625" style="22" customWidth="1"/>
    <col min="12" max="12" width="6.7109375" style="18"/>
    <col min="13" max="13" width="14.85546875" style="21" customWidth="1"/>
    <col min="14" max="14" width="34.7109375" style="23" customWidth="1"/>
    <col min="15" max="16" width="3.28515625" style="18" bestFit="1" customWidth="1"/>
    <col min="17" max="17" width="6.7109375" style="22"/>
    <col min="18" max="18" width="6.7109375" style="18"/>
    <col min="19" max="19" width="8" style="18" customWidth="1"/>
    <col min="20" max="22" width="19.140625" style="24" customWidth="1"/>
    <col min="23" max="23" width="24.42578125" style="18" customWidth="1"/>
    <col min="24" max="24" width="23.42578125" style="18" customWidth="1"/>
    <col min="25" max="16384" width="6.7109375" style="18"/>
  </cols>
  <sheetData>
    <row r="3" spans="2:24" ht="102" customHeight="1" x14ac:dyDescent="0.2">
      <c r="B3" s="84"/>
      <c r="C3" s="85"/>
      <c r="D3" s="85"/>
      <c r="E3" s="85"/>
      <c r="F3" s="85"/>
      <c r="G3" s="86"/>
      <c r="H3" s="87" t="s">
        <v>153</v>
      </c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9"/>
    </row>
    <row r="4" spans="2:24" s="19" customFormat="1" ht="36" customHeight="1" x14ac:dyDescent="0.25">
      <c r="B4" s="80" t="s">
        <v>0</v>
      </c>
      <c r="C4" s="80" t="s">
        <v>1</v>
      </c>
      <c r="D4" s="80" t="s">
        <v>2</v>
      </c>
      <c r="E4" s="80" t="s">
        <v>3</v>
      </c>
      <c r="F4" s="80" t="s">
        <v>4</v>
      </c>
      <c r="G4" s="82" t="s">
        <v>5</v>
      </c>
      <c r="H4" s="82" t="s">
        <v>6</v>
      </c>
      <c r="I4" s="80" t="s">
        <v>7</v>
      </c>
      <c r="J4" s="80" t="s">
        <v>8</v>
      </c>
      <c r="K4" s="90" t="s">
        <v>9</v>
      </c>
      <c r="L4" s="80" t="s">
        <v>10</v>
      </c>
      <c r="M4" s="78" t="s">
        <v>11</v>
      </c>
      <c r="N4" s="78" t="s">
        <v>12</v>
      </c>
      <c r="O4" s="92" t="s">
        <v>20</v>
      </c>
      <c r="P4" s="92"/>
      <c r="Q4" s="92"/>
      <c r="R4" s="92"/>
      <c r="S4" s="92"/>
      <c r="T4" s="78" t="s">
        <v>16</v>
      </c>
      <c r="U4" s="78" t="s">
        <v>17</v>
      </c>
      <c r="V4" s="78" t="s">
        <v>76</v>
      </c>
      <c r="W4" s="92" t="s">
        <v>19</v>
      </c>
      <c r="X4" s="92"/>
    </row>
    <row r="5" spans="2:24" s="20" customFormat="1" ht="79.5" customHeight="1" thickBot="1" x14ac:dyDescent="0.3">
      <c r="B5" s="81"/>
      <c r="C5" s="81"/>
      <c r="D5" s="81"/>
      <c r="E5" s="81"/>
      <c r="F5" s="81"/>
      <c r="G5" s="83"/>
      <c r="H5" s="83"/>
      <c r="I5" s="81"/>
      <c r="J5" s="81"/>
      <c r="K5" s="91"/>
      <c r="L5" s="81"/>
      <c r="M5" s="79"/>
      <c r="N5" s="79"/>
      <c r="O5" s="62" t="s">
        <v>7</v>
      </c>
      <c r="P5" s="62" t="s">
        <v>8</v>
      </c>
      <c r="Q5" s="63" t="s">
        <v>13</v>
      </c>
      <c r="R5" s="64" t="s">
        <v>10</v>
      </c>
      <c r="S5" s="64" t="s">
        <v>15</v>
      </c>
      <c r="T5" s="79"/>
      <c r="U5" s="79"/>
      <c r="V5" s="79"/>
      <c r="W5" s="65" t="s">
        <v>18</v>
      </c>
      <c r="X5" s="65" t="s">
        <v>21</v>
      </c>
    </row>
    <row r="6" spans="2:24" s="20" customFormat="1" ht="154.5" customHeight="1" x14ac:dyDescent="0.25">
      <c r="B6" s="66">
        <v>1</v>
      </c>
      <c r="C6" s="67" t="s">
        <v>22</v>
      </c>
      <c r="D6" s="67" t="s">
        <v>23</v>
      </c>
      <c r="E6" s="67" t="s">
        <v>25</v>
      </c>
      <c r="F6" s="67" t="s">
        <v>27</v>
      </c>
      <c r="G6" s="68" t="s">
        <v>89</v>
      </c>
      <c r="H6" s="69" t="s">
        <v>88</v>
      </c>
      <c r="I6" s="70">
        <v>1</v>
      </c>
      <c r="J6" s="71">
        <v>4</v>
      </c>
      <c r="K6" s="72">
        <f>+I6+J6</f>
        <v>5</v>
      </c>
      <c r="L6" s="73" t="str">
        <f>IF(K6&lt;=4,"Riesgo Bajo",IF(K6=5,"Riesgo Medio",IF(K6&lt;=7,"Riesgo Alto",IF(K6&gt;=8,"Riesgo Extremo"))))</f>
        <v>Riesgo Medio</v>
      </c>
      <c r="M6" s="70" t="s">
        <v>106</v>
      </c>
      <c r="N6" s="74" t="s">
        <v>110</v>
      </c>
      <c r="O6" s="70">
        <v>1</v>
      </c>
      <c r="P6" s="70">
        <v>2</v>
      </c>
      <c r="Q6" s="72">
        <f>+O6+P6</f>
        <v>3</v>
      </c>
      <c r="R6" s="73" t="str">
        <f t="shared" ref="R6:R14" si="0">IF(Q6&lt;=4,"Riesgo Bajo",IF(Q6=5,"Riesgo Medio",IF(Q6&lt;=7,"Riesgo Alto",IF(Q6&gt;=8,"Riesgo Extremo"))))</f>
        <v>Riesgo Bajo</v>
      </c>
      <c r="S6" s="70" t="s">
        <v>64</v>
      </c>
      <c r="T6" s="70" t="s">
        <v>111</v>
      </c>
      <c r="U6" s="70" t="s">
        <v>85</v>
      </c>
      <c r="V6" s="70" t="s">
        <v>112</v>
      </c>
      <c r="W6" s="70" t="s">
        <v>90</v>
      </c>
      <c r="X6" s="75" t="s">
        <v>84</v>
      </c>
    </row>
    <row r="7" spans="2:24" s="20" customFormat="1" ht="76.5" x14ac:dyDescent="0.25">
      <c r="B7" s="47">
        <v>2</v>
      </c>
      <c r="C7" s="34" t="s">
        <v>22</v>
      </c>
      <c r="D7" s="34" t="s">
        <v>24</v>
      </c>
      <c r="E7" s="34" t="s">
        <v>26</v>
      </c>
      <c r="F7" s="34" t="s">
        <v>91</v>
      </c>
      <c r="G7" s="35" t="s">
        <v>114</v>
      </c>
      <c r="H7" s="36" t="s">
        <v>95</v>
      </c>
      <c r="I7" s="42">
        <v>2</v>
      </c>
      <c r="J7" s="40">
        <v>3</v>
      </c>
      <c r="K7" s="43">
        <f t="shared" ref="K7:K12" si="1">+I7+J7</f>
        <v>5</v>
      </c>
      <c r="L7" s="34" t="s">
        <v>94</v>
      </c>
      <c r="M7" s="42" t="s">
        <v>106</v>
      </c>
      <c r="N7" s="45" t="s">
        <v>101</v>
      </c>
      <c r="O7" s="37">
        <v>2</v>
      </c>
      <c r="P7" s="37">
        <v>2</v>
      </c>
      <c r="Q7" s="37">
        <v>4</v>
      </c>
      <c r="R7" s="44" t="str">
        <f t="shared" si="0"/>
        <v>Riesgo Bajo</v>
      </c>
      <c r="S7" s="37" t="s">
        <v>93</v>
      </c>
      <c r="T7" s="42" t="s">
        <v>111</v>
      </c>
      <c r="U7" s="39" t="s">
        <v>97</v>
      </c>
      <c r="V7" s="38" t="s">
        <v>98</v>
      </c>
      <c r="W7" s="39" t="s">
        <v>115</v>
      </c>
      <c r="X7" s="76" t="s">
        <v>121</v>
      </c>
    </row>
    <row r="8" spans="2:24" s="20" customFormat="1" ht="107.25" customHeight="1" x14ac:dyDescent="0.25">
      <c r="B8" s="47">
        <v>3</v>
      </c>
      <c r="C8" s="34" t="s">
        <v>22</v>
      </c>
      <c r="D8" s="34" t="s">
        <v>24</v>
      </c>
      <c r="E8" s="34" t="s">
        <v>26</v>
      </c>
      <c r="F8" s="34" t="s">
        <v>91</v>
      </c>
      <c r="G8" s="35" t="s">
        <v>107</v>
      </c>
      <c r="H8" s="36" t="s">
        <v>100</v>
      </c>
      <c r="I8" s="40">
        <v>1</v>
      </c>
      <c r="J8" s="40">
        <v>3</v>
      </c>
      <c r="K8" s="43">
        <f t="shared" si="1"/>
        <v>4</v>
      </c>
      <c r="L8" s="34" t="s">
        <v>96</v>
      </c>
      <c r="M8" s="42" t="s">
        <v>106</v>
      </c>
      <c r="N8" s="45" t="s">
        <v>116</v>
      </c>
      <c r="O8" s="40">
        <v>2</v>
      </c>
      <c r="P8" s="37">
        <v>2</v>
      </c>
      <c r="Q8" s="37">
        <v>4</v>
      </c>
      <c r="R8" s="44" t="str">
        <f t="shared" si="0"/>
        <v>Riesgo Bajo</v>
      </c>
      <c r="S8" s="40" t="s">
        <v>93</v>
      </c>
      <c r="T8" s="42" t="s">
        <v>106</v>
      </c>
      <c r="U8" s="39" t="s">
        <v>113</v>
      </c>
      <c r="V8" s="38" t="s">
        <v>105</v>
      </c>
      <c r="W8" s="39" t="s">
        <v>109</v>
      </c>
      <c r="X8" s="76" t="s">
        <v>120</v>
      </c>
    </row>
    <row r="9" spans="2:24" s="20" customFormat="1" ht="181.5" customHeight="1" x14ac:dyDescent="0.25">
      <c r="B9" s="47">
        <v>4</v>
      </c>
      <c r="C9" s="34" t="s">
        <v>22</v>
      </c>
      <c r="D9" s="34" t="s">
        <v>24</v>
      </c>
      <c r="E9" s="34" t="s">
        <v>26</v>
      </c>
      <c r="F9" s="34" t="s">
        <v>91</v>
      </c>
      <c r="G9" s="35" t="s">
        <v>108</v>
      </c>
      <c r="H9" s="36" t="s">
        <v>99</v>
      </c>
      <c r="I9" s="40">
        <v>1</v>
      </c>
      <c r="J9" s="40">
        <v>4</v>
      </c>
      <c r="K9" s="43">
        <f t="shared" si="1"/>
        <v>5</v>
      </c>
      <c r="L9" s="34" t="s">
        <v>96</v>
      </c>
      <c r="M9" s="42" t="s">
        <v>106</v>
      </c>
      <c r="N9" s="45" t="s">
        <v>117</v>
      </c>
      <c r="O9" s="40">
        <v>1</v>
      </c>
      <c r="P9" s="40">
        <v>2</v>
      </c>
      <c r="Q9" s="40">
        <v>3</v>
      </c>
      <c r="R9" s="44" t="str">
        <f t="shared" si="0"/>
        <v>Riesgo Bajo</v>
      </c>
      <c r="S9" s="40" t="s">
        <v>93</v>
      </c>
      <c r="T9" s="42" t="s">
        <v>106</v>
      </c>
      <c r="U9" s="39" t="s">
        <v>113</v>
      </c>
      <c r="V9" s="38" t="s">
        <v>105</v>
      </c>
      <c r="W9" s="39" t="s">
        <v>118</v>
      </c>
      <c r="X9" s="76" t="s">
        <v>120</v>
      </c>
    </row>
    <row r="10" spans="2:24" s="20" customFormat="1" ht="87" customHeight="1" x14ac:dyDescent="0.25">
      <c r="B10" s="47">
        <v>5</v>
      </c>
      <c r="C10" s="34" t="s">
        <v>22</v>
      </c>
      <c r="D10" s="34" t="s">
        <v>24</v>
      </c>
      <c r="E10" s="34" t="s">
        <v>26</v>
      </c>
      <c r="F10" s="34" t="s">
        <v>91</v>
      </c>
      <c r="G10" s="35" t="s">
        <v>119</v>
      </c>
      <c r="H10" s="36" t="s">
        <v>103</v>
      </c>
      <c r="I10" s="40">
        <v>1</v>
      </c>
      <c r="J10" s="40">
        <v>3</v>
      </c>
      <c r="K10" s="43">
        <f t="shared" si="1"/>
        <v>4</v>
      </c>
      <c r="L10" s="34" t="s">
        <v>92</v>
      </c>
      <c r="M10" s="42" t="s">
        <v>106</v>
      </c>
      <c r="N10" s="45" t="s">
        <v>104</v>
      </c>
      <c r="O10" s="40">
        <v>1</v>
      </c>
      <c r="P10" s="39">
        <v>2</v>
      </c>
      <c r="Q10" s="40">
        <v>3</v>
      </c>
      <c r="R10" s="44" t="str">
        <f t="shared" si="0"/>
        <v>Riesgo Bajo</v>
      </c>
      <c r="S10" s="40" t="s">
        <v>93</v>
      </c>
      <c r="T10" s="42" t="s">
        <v>106</v>
      </c>
      <c r="U10" s="39" t="s">
        <v>113</v>
      </c>
      <c r="V10" s="38" t="s">
        <v>105</v>
      </c>
      <c r="W10" s="39" t="s">
        <v>102</v>
      </c>
      <c r="X10" s="76" t="s">
        <v>120</v>
      </c>
    </row>
    <row r="11" spans="2:24" ht="76.5" x14ac:dyDescent="0.2">
      <c r="B11" s="47">
        <v>6</v>
      </c>
      <c r="C11" s="34" t="s">
        <v>122</v>
      </c>
      <c r="D11" s="41" t="s">
        <v>24</v>
      </c>
      <c r="E11" s="34" t="s">
        <v>123</v>
      </c>
      <c r="F11" s="34" t="s">
        <v>124</v>
      </c>
      <c r="G11" s="35" t="s">
        <v>127</v>
      </c>
      <c r="H11" s="48" t="s">
        <v>128</v>
      </c>
      <c r="I11" s="40">
        <v>2</v>
      </c>
      <c r="J11" s="40">
        <v>1</v>
      </c>
      <c r="K11" s="43">
        <f t="shared" si="1"/>
        <v>3</v>
      </c>
      <c r="L11" s="44" t="str">
        <f t="shared" ref="L11:L12" si="2">IF(K11&lt;=4,"Riesgo Bajo",IF(K11=5,"Riesgo Medio",IF(K11&lt;=7,"Riesgo Alto",IF(K11&gt;=8,"Riesgo Extremo"))))</f>
        <v>Riesgo Bajo</v>
      </c>
      <c r="M11" s="42" t="s">
        <v>106</v>
      </c>
      <c r="N11" s="39" t="s">
        <v>129</v>
      </c>
      <c r="O11" s="40">
        <v>1</v>
      </c>
      <c r="P11" s="40">
        <v>1</v>
      </c>
      <c r="Q11" s="43">
        <v>2</v>
      </c>
      <c r="R11" s="44" t="str">
        <f t="shared" si="0"/>
        <v>Riesgo Bajo</v>
      </c>
      <c r="S11" s="40" t="s">
        <v>64</v>
      </c>
      <c r="T11" s="46" t="s">
        <v>130</v>
      </c>
      <c r="U11" s="42" t="s">
        <v>125</v>
      </c>
      <c r="V11" s="42" t="s">
        <v>131</v>
      </c>
      <c r="W11" s="50" t="s">
        <v>132</v>
      </c>
      <c r="X11" s="51" t="s">
        <v>126</v>
      </c>
    </row>
    <row r="12" spans="2:24" ht="94.5" thickBot="1" x14ac:dyDescent="0.25">
      <c r="B12" s="47">
        <v>7</v>
      </c>
      <c r="C12" s="77" t="s">
        <v>22</v>
      </c>
      <c r="D12" s="77" t="s">
        <v>24</v>
      </c>
      <c r="E12" s="77" t="s">
        <v>26</v>
      </c>
      <c r="F12" s="52" t="s">
        <v>133</v>
      </c>
      <c r="G12" s="53" t="s">
        <v>134</v>
      </c>
      <c r="H12" s="54" t="s">
        <v>135</v>
      </c>
      <c r="I12" s="55">
        <v>1</v>
      </c>
      <c r="J12" s="55">
        <v>3</v>
      </c>
      <c r="K12" s="56">
        <f t="shared" si="1"/>
        <v>4</v>
      </c>
      <c r="L12" s="49" t="str">
        <f t="shared" si="2"/>
        <v>Riesgo Bajo</v>
      </c>
      <c r="M12" s="57" t="s">
        <v>136</v>
      </c>
      <c r="N12" s="58" t="s">
        <v>137</v>
      </c>
      <c r="O12" s="55">
        <v>1</v>
      </c>
      <c r="P12" s="55">
        <v>3</v>
      </c>
      <c r="Q12" s="56">
        <f t="shared" ref="Q12" si="3">+O12+P12</f>
        <v>4</v>
      </c>
      <c r="R12" s="49" t="str">
        <f t="shared" ref="R12" si="4">IF(Q12&lt;=4,"Riesgo Bajo",IF(Q12=5,"Riesgo Medio",IF(Q12&lt;=7,"Riesgo Alto",IF(Q12&gt;=8,"Riesgo Extremo"))))</f>
        <v>Riesgo Bajo</v>
      </c>
      <c r="S12" s="55" t="s">
        <v>93</v>
      </c>
      <c r="T12" s="59" t="s">
        <v>136</v>
      </c>
      <c r="U12" s="59" t="s">
        <v>113</v>
      </c>
      <c r="V12" s="59" t="s">
        <v>138</v>
      </c>
      <c r="W12" s="60" t="s">
        <v>139</v>
      </c>
      <c r="X12" s="61" t="s">
        <v>126</v>
      </c>
    </row>
    <row r="13" spans="2:24" ht="70.5" customHeight="1" thickBot="1" x14ac:dyDescent="0.25">
      <c r="B13" s="47">
        <v>8</v>
      </c>
      <c r="C13" s="77" t="s">
        <v>22</v>
      </c>
      <c r="D13" s="77" t="s">
        <v>24</v>
      </c>
      <c r="E13" s="77" t="s">
        <v>26</v>
      </c>
      <c r="F13" s="52" t="s">
        <v>91</v>
      </c>
      <c r="G13" s="53" t="s">
        <v>140</v>
      </c>
      <c r="H13" s="54" t="s">
        <v>152</v>
      </c>
      <c r="I13" s="55">
        <v>3</v>
      </c>
      <c r="J13" s="55">
        <v>3</v>
      </c>
      <c r="K13" s="56">
        <v>5</v>
      </c>
      <c r="L13" s="73" t="str">
        <f>IF(K13&lt;=4,"Riesgo Bajo",IF(K13=5,"Riesgo Medio",IF(K13&lt;=7,"Riesgo Alto",IF(K13&gt;=8,"Riesgo Extremo"))))</f>
        <v>Riesgo Medio</v>
      </c>
      <c r="M13" s="57" t="s">
        <v>141</v>
      </c>
      <c r="N13" s="58" t="s">
        <v>142</v>
      </c>
      <c r="O13" s="55">
        <v>1</v>
      </c>
      <c r="P13" s="55">
        <v>3</v>
      </c>
      <c r="Q13" s="56">
        <v>4</v>
      </c>
      <c r="R13" s="44" t="str">
        <f t="shared" si="0"/>
        <v>Riesgo Bajo</v>
      </c>
      <c r="S13" s="55" t="s">
        <v>93</v>
      </c>
      <c r="T13" s="59" t="s">
        <v>106</v>
      </c>
      <c r="U13" s="59" t="s">
        <v>26</v>
      </c>
      <c r="V13" s="59" t="s">
        <v>143</v>
      </c>
      <c r="W13" s="60" t="s">
        <v>144</v>
      </c>
      <c r="X13" s="61" t="s">
        <v>126</v>
      </c>
    </row>
    <row r="14" spans="2:24" ht="77.25" thickBot="1" x14ac:dyDescent="0.25">
      <c r="B14" s="47">
        <v>9</v>
      </c>
      <c r="C14" s="77" t="s">
        <v>22</v>
      </c>
      <c r="D14" s="77" t="s">
        <v>24</v>
      </c>
      <c r="E14" s="77" t="s">
        <v>26</v>
      </c>
      <c r="F14" s="52" t="s">
        <v>91</v>
      </c>
      <c r="G14" s="53" t="s">
        <v>145</v>
      </c>
      <c r="H14" s="54" t="s">
        <v>146</v>
      </c>
      <c r="I14" s="55">
        <v>1</v>
      </c>
      <c r="J14" s="55">
        <v>4</v>
      </c>
      <c r="K14" s="56">
        <v>5</v>
      </c>
      <c r="L14" s="73" t="str">
        <f>IF(K14&lt;=4,"Riesgo Bajo",IF(K14=5,"Riesgo Medio",IF(K14&lt;=7,"Riesgo Alto",IF(K14&gt;=8,"Riesgo Extremo"))))</f>
        <v>Riesgo Medio</v>
      </c>
      <c r="M14" s="57" t="s">
        <v>141</v>
      </c>
      <c r="N14" s="58" t="s">
        <v>147</v>
      </c>
      <c r="O14" s="55">
        <v>1</v>
      </c>
      <c r="P14" s="55">
        <v>2</v>
      </c>
      <c r="Q14" s="56">
        <v>4</v>
      </c>
      <c r="R14" s="44" t="str">
        <f t="shared" si="0"/>
        <v>Riesgo Bajo</v>
      </c>
      <c r="S14" s="55" t="s">
        <v>93</v>
      </c>
      <c r="T14" s="59" t="s">
        <v>148</v>
      </c>
      <c r="U14" s="59" t="s">
        <v>26</v>
      </c>
      <c r="V14" s="59" t="s">
        <v>149</v>
      </c>
      <c r="W14" s="60" t="s">
        <v>150</v>
      </c>
      <c r="X14" s="61" t="s">
        <v>151</v>
      </c>
    </row>
  </sheetData>
  <sheetProtection deleteColumns="0" deleteRows="0"/>
  <autoFilter ref="B4:F10" xr:uid="{00000000-0009-0000-0000-000000000000}"/>
  <mergeCells count="20">
    <mergeCell ref="B3:G3"/>
    <mergeCell ref="H3:X3"/>
    <mergeCell ref="I4:I5"/>
    <mergeCell ref="J4:J5"/>
    <mergeCell ref="K4:K5"/>
    <mergeCell ref="T4:T5"/>
    <mergeCell ref="W4:X4"/>
    <mergeCell ref="O4:S4"/>
    <mergeCell ref="B4:B5"/>
    <mergeCell ref="L4:L5"/>
    <mergeCell ref="M4:M5"/>
    <mergeCell ref="N4:N5"/>
    <mergeCell ref="F4:F5"/>
    <mergeCell ref="G4:G5"/>
    <mergeCell ref="H4:H5"/>
    <mergeCell ref="U4:U5"/>
    <mergeCell ref="V4:V5"/>
    <mergeCell ref="E4:E5"/>
    <mergeCell ref="D4:D5"/>
    <mergeCell ref="C4:C5"/>
  </mergeCells>
  <conditionalFormatting sqref="Q9:Q10 K6:K12">
    <cfRule type="cellIs" dxfId="41" priority="237" operator="between">
      <formula>8</formula>
      <formula>11</formula>
    </cfRule>
    <cfRule type="cellIs" dxfId="40" priority="238" operator="between">
      <formula>6</formula>
      <formula>7</formula>
    </cfRule>
    <cfRule type="cellIs" dxfId="39" priority="239" operator="equal">
      <formula>5</formula>
    </cfRule>
    <cfRule type="cellIs" dxfId="38" priority="240" operator="between">
      <formula>1</formula>
      <formula>4</formula>
    </cfRule>
  </conditionalFormatting>
  <conditionalFormatting sqref="Q9:Q10">
    <cfRule type="cellIs" dxfId="37" priority="203" operator="between">
      <formula>1</formula>
      <formula>4</formula>
    </cfRule>
    <cfRule type="cellIs" dxfId="36" priority="204" operator="lessThan">
      <formula>#REF!</formula>
    </cfRule>
  </conditionalFormatting>
  <conditionalFormatting sqref="Q6">
    <cfRule type="cellIs" dxfId="35" priority="151" operator="between">
      <formula>8</formula>
      <formula>11</formula>
    </cfRule>
    <cfRule type="cellIs" dxfId="34" priority="152" operator="between">
      <formula>6</formula>
      <formula>7</formula>
    </cfRule>
    <cfRule type="cellIs" dxfId="33" priority="153" operator="equal">
      <formula>5</formula>
    </cfRule>
    <cfRule type="cellIs" dxfId="32" priority="154" operator="between">
      <formula>1</formula>
      <formula>4</formula>
    </cfRule>
  </conditionalFormatting>
  <conditionalFormatting sqref="Q6 K6:K12">
    <cfRule type="cellIs" dxfId="31" priority="155" operator="between">
      <formula>1</formula>
      <formula>4</formula>
    </cfRule>
    <cfRule type="cellIs" dxfId="30" priority="156" operator="lessThan">
      <formula>#REF!</formula>
    </cfRule>
  </conditionalFormatting>
  <conditionalFormatting sqref="Q7:Q8">
    <cfRule type="cellIs" dxfId="29" priority="97" operator="between">
      <formula>1</formula>
      <formula>4</formula>
    </cfRule>
    <cfRule type="cellIs" dxfId="28" priority="98" operator="lessThan">
      <formula>#REF!</formula>
    </cfRule>
  </conditionalFormatting>
  <conditionalFormatting sqref="Q7:Q8">
    <cfRule type="cellIs" dxfId="27" priority="99" operator="between">
      <formula>8</formula>
      <formula>11</formula>
    </cfRule>
    <cfRule type="cellIs" dxfId="26" priority="100" operator="between">
      <formula>6</formula>
      <formula>7</formula>
    </cfRule>
    <cfRule type="cellIs" dxfId="25" priority="101" operator="equal">
      <formula>5</formula>
    </cfRule>
    <cfRule type="cellIs" dxfId="24" priority="102" operator="between">
      <formula>1</formula>
      <formula>4</formula>
    </cfRule>
  </conditionalFormatting>
  <conditionalFormatting sqref="Q12">
    <cfRule type="cellIs" dxfId="23" priority="27" operator="between">
      <formula>8</formula>
      <formula>11</formula>
    </cfRule>
    <cfRule type="cellIs" dxfId="22" priority="28" operator="between">
      <formula>6</formula>
      <formula>7</formula>
    </cfRule>
    <cfRule type="cellIs" dxfId="21" priority="29" operator="equal">
      <formula>5</formula>
    </cfRule>
    <cfRule type="cellIs" dxfId="20" priority="30" operator="between">
      <formula>1</formula>
      <formula>4</formula>
    </cfRule>
  </conditionalFormatting>
  <conditionalFormatting sqref="Q12">
    <cfRule type="cellIs" dxfId="19" priority="25" operator="between">
      <formula>1</formula>
      <formula>4</formula>
    </cfRule>
    <cfRule type="cellIs" dxfId="18" priority="26" operator="lessThan">
      <formula>#REF!</formula>
    </cfRule>
  </conditionalFormatting>
  <conditionalFormatting sqref="Q11">
    <cfRule type="cellIs" dxfId="17" priority="15" operator="between">
      <formula>8</formula>
      <formula>11</formula>
    </cfRule>
    <cfRule type="cellIs" dxfId="16" priority="16" operator="between">
      <formula>6</formula>
      <formula>7</formula>
    </cfRule>
    <cfRule type="cellIs" dxfId="15" priority="17" operator="equal">
      <formula>5</formula>
    </cfRule>
    <cfRule type="cellIs" dxfId="14" priority="18" operator="between">
      <formula>1</formula>
      <formula>4</formula>
    </cfRule>
  </conditionalFormatting>
  <conditionalFormatting sqref="Q11">
    <cfRule type="cellIs" dxfId="13" priority="13" operator="between">
      <formula>1</formula>
      <formula>4</formula>
    </cfRule>
    <cfRule type="cellIs" dxfId="12" priority="14" operator="lessThan">
      <formula>#REF!</formula>
    </cfRule>
  </conditionalFormatting>
  <conditionalFormatting sqref="K13:K14">
    <cfRule type="cellIs" dxfId="11" priority="7" operator="between">
      <formula>8</formula>
      <formula>11</formula>
    </cfRule>
    <cfRule type="cellIs" dxfId="10" priority="8" operator="between">
      <formula>6</formula>
      <formula>7</formula>
    </cfRule>
    <cfRule type="cellIs" dxfId="9" priority="9" operator="equal">
      <formula>5</formula>
    </cfRule>
    <cfRule type="cellIs" dxfId="8" priority="10" operator="between">
      <formula>1</formula>
      <formula>4</formula>
    </cfRule>
  </conditionalFormatting>
  <conditionalFormatting sqref="K13:K14">
    <cfRule type="cellIs" dxfId="7" priority="11" operator="between">
      <formula>1</formula>
      <formula>4</formula>
    </cfRule>
    <cfRule type="cellIs" dxfId="6" priority="12" operator="lessThan">
      <formula>#REF!</formula>
    </cfRule>
  </conditionalFormatting>
  <conditionalFormatting sqref="Q13:Q14">
    <cfRule type="cellIs" dxfId="5" priority="3" operator="between">
      <formula>8</formula>
      <formula>11</formula>
    </cfRule>
    <cfRule type="cellIs" dxfId="4" priority="4" operator="between">
      <formula>6</formula>
      <formula>7</formula>
    </cfRule>
    <cfRule type="cellIs" dxfId="3" priority="5" operator="equal">
      <formula>5</formula>
    </cfRule>
    <cfRule type="cellIs" dxfId="2" priority="6" operator="between">
      <formula>1</formula>
      <formula>4</formula>
    </cfRule>
  </conditionalFormatting>
  <conditionalFormatting sqref="Q13:Q14">
    <cfRule type="cellIs" dxfId="1" priority="1" operator="between">
      <formula>1</formula>
      <formula>4</formula>
    </cfRule>
    <cfRule type="cellIs" dxfId="0" priority="2" operator="lessThan">
      <formula>#REF!</formula>
    </cfRule>
  </conditionalFormatting>
  <dataValidations count="6">
    <dataValidation type="list" allowBlank="1" showInputMessage="1" showErrorMessage="1" sqref="S11:S12 I11:J12 O11:P12 D11:E12" xr:uid="{00000000-0002-0000-0000-000000000000}">
      <formula1>#REF!</formula1>
    </dataValidation>
    <dataValidation type="list" allowBlank="1" showInputMessage="1" showErrorMessage="1" sqref="S7:S10 I6:J10 D6:F10 O6:P10" xr:uid="{00000000-0002-0000-0000-000001000000}">
      <formula1>#REF!</formula1>
    </dataValidation>
    <dataValidation type="list" allowBlank="1" showInputMessage="1" showErrorMessage="1" sqref="C6:C10" xr:uid="{00000000-0002-0000-0000-000002000000}">
      <formula1>$C$13:$C$15</formula1>
    </dataValidation>
    <dataValidation type="list" allowBlank="1" showInputMessage="1" showErrorMessage="1" sqref="C11:C12" xr:uid="{00000000-0002-0000-0000-000003000000}">
      <formula1>$C$15:$C$17</formula1>
    </dataValidation>
    <dataValidation allowBlank="1" showDropDown="1" showInputMessage="1" showErrorMessage="1" sqref="Q6:Q12 N6:N12 K6:K12" xr:uid="{00000000-0002-0000-0000-000004000000}"/>
    <dataValidation showDropDown="1" showInputMessage="1" showErrorMessage="1" sqref="L6:L14 R6:R14" xr:uid="{00000000-0002-0000-0000-000005000000}"/>
  </dataValidations>
  <pageMargins left="0" right="0" top="0.59055118110236227" bottom="0.39370078740157483" header="0.31496062992125984" footer="0.31496062992125984"/>
  <pageSetup scale="48" fitToHeight="0" orientation="landscape" r:id="rId1"/>
  <colBreaks count="1" manualBreakCount="1">
    <brk id="1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G9"/>
  <sheetViews>
    <sheetView showGridLines="0" topLeftCell="B1" workbookViewId="0">
      <selection activeCell="F8" sqref="F8"/>
    </sheetView>
  </sheetViews>
  <sheetFormatPr baseColWidth="10" defaultRowHeight="39.950000000000003" customHeight="1" x14ac:dyDescent="0.25"/>
  <cols>
    <col min="4" max="4" width="49.28515625" bestFit="1" customWidth="1"/>
    <col min="5" max="5" width="15.85546875" customWidth="1"/>
    <col min="7" max="7" width="12.42578125" bestFit="1" customWidth="1"/>
  </cols>
  <sheetData>
    <row r="2" spans="3:7" ht="39.950000000000003" customHeight="1" x14ac:dyDescent="0.25">
      <c r="D2" s="94" t="s">
        <v>35</v>
      </c>
      <c r="E2" s="94"/>
    </row>
    <row r="3" spans="3:7" ht="15.75" customHeight="1" x14ac:dyDescent="0.25"/>
    <row r="4" spans="3:7" ht="39.950000000000003" customHeight="1" x14ac:dyDescent="0.25">
      <c r="D4" s="6" t="s">
        <v>33</v>
      </c>
      <c r="E4" s="95" t="s">
        <v>34</v>
      </c>
      <c r="F4" s="96"/>
      <c r="G4" s="96"/>
    </row>
    <row r="5" spans="3:7" ht="39.950000000000003" customHeight="1" x14ac:dyDescent="0.25">
      <c r="C5" s="93" t="s">
        <v>7</v>
      </c>
      <c r="D5" s="2" t="s">
        <v>28</v>
      </c>
      <c r="E5" s="5">
        <v>1</v>
      </c>
      <c r="F5" s="5" t="s">
        <v>77</v>
      </c>
      <c r="G5" s="25">
        <f>1/1000</f>
        <v>1E-3</v>
      </c>
    </row>
    <row r="6" spans="3:7" ht="39.950000000000003" customHeight="1" x14ac:dyDescent="0.25">
      <c r="C6" s="93"/>
      <c r="D6" s="2" t="s">
        <v>29</v>
      </c>
      <c r="E6" s="5">
        <v>2</v>
      </c>
      <c r="F6" s="5" t="s">
        <v>78</v>
      </c>
      <c r="G6" s="25">
        <f>1/500</f>
        <v>2E-3</v>
      </c>
    </row>
    <row r="7" spans="3:7" ht="39.950000000000003" customHeight="1" x14ac:dyDescent="0.25">
      <c r="C7" s="93"/>
      <c r="D7" s="3" t="s">
        <v>30</v>
      </c>
      <c r="E7" s="5">
        <v>3</v>
      </c>
      <c r="F7" s="5" t="s">
        <v>80</v>
      </c>
      <c r="G7" s="25">
        <f>1/250</f>
        <v>4.0000000000000001E-3</v>
      </c>
    </row>
    <row r="8" spans="3:7" ht="39.950000000000003" customHeight="1" x14ac:dyDescent="0.25">
      <c r="C8" s="93"/>
      <c r="D8" s="3" t="s">
        <v>75</v>
      </c>
      <c r="E8" s="5">
        <v>4</v>
      </c>
      <c r="F8" s="5" t="s">
        <v>79</v>
      </c>
      <c r="G8" s="25">
        <f>1/100</f>
        <v>0.01</v>
      </c>
    </row>
    <row r="9" spans="3:7" ht="39.950000000000003" customHeight="1" x14ac:dyDescent="0.25">
      <c r="C9" s="93"/>
      <c r="D9" s="3" t="s">
        <v>32</v>
      </c>
      <c r="E9" s="5">
        <v>5</v>
      </c>
      <c r="F9" s="5" t="s">
        <v>81</v>
      </c>
      <c r="G9" s="25">
        <v>1</v>
      </c>
    </row>
  </sheetData>
  <mergeCells count="3">
    <mergeCell ref="C5:C9"/>
    <mergeCell ref="D2:E2"/>
    <mergeCell ref="E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H23"/>
  <sheetViews>
    <sheetView showGridLines="0" zoomScale="90" zoomScaleNormal="90" workbookViewId="0">
      <selection activeCell="E25" sqref="E25"/>
    </sheetView>
  </sheetViews>
  <sheetFormatPr baseColWidth="10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8" width="25.7109375" style="1" customWidth="1"/>
    <col min="9" max="9" width="12.7109375" bestFit="1" customWidth="1"/>
  </cols>
  <sheetData>
    <row r="6" spans="2:8" ht="18.75" x14ac:dyDescent="0.3">
      <c r="B6" s="100" t="s">
        <v>54</v>
      </c>
      <c r="C6" s="100"/>
      <c r="D6" s="100"/>
      <c r="E6" s="100"/>
      <c r="F6" s="100"/>
      <c r="G6" s="100"/>
      <c r="H6" s="100"/>
    </row>
    <row r="8" spans="2:8" ht="28.5" customHeight="1" x14ac:dyDescent="0.25">
      <c r="B8" s="105" t="s">
        <v>8</v>
      </c>
      <c r="C8" s="105"/>
      <c r="D8" s="105"/>
      <c r="E8" s="105"/>
      <c r="F8" s="105"/>
      <c r="G8" s="105"/>
      <c r="H8" s="105"/>
    </row>
    <row r="9" spans="2:8" ht="90" customHeight="1" x14ac:dyDescent="0.25">
      <c r="B9" s="101" t="s">
        <v>36</v>
      </c>
      <c r="C9" s="101"/>
      <c r="D9" s="8" t="s">
        <v>49</v>
      </c>
      <c r="E9" s="8" t="s">
        <v>42</v>
      </c>
      <c r="F9" s="8" t="s">
        <v>45</v>
      </c>
      <c r="G9" s="8" t="s">
        <v>50</v>
      </c>
      <c r="H9" s="8" t="s">
        <v>51</v>
      </c>
    </row>
    <row r="10" spans="2:8" ht="90" customHeight="1" x14ac:dyDescent="0.25">
      <c r="B10" s="102" t="s">
        <v>37</v>
      </c>
      <c r="C10" s="102"/>
      <c r="D10" s="8" t="s">
        <v>44</v>
      </c>
      <c r="E10" s="8" t="s">
        <v>43</v>
      </c>
      <c r="F10" s="8" t="s">
        <v>46</v>
      </c>
      <c r="G10" s="8" t="s">
        <v>47</v>
      </c>
      <c r="H10" s="8" t="s">
        <v>48</v>
      </c>
    </row>
    <row r="11" spans="2:8" ht="15.75" x14ac:dyDescent="0.25">
      <c r="B11" s="103" t="s">
        <v>10</v>
      </c>
      <c r="C11" s="103" t="s">
        <v>52</v>
      </c>
      <c r="D11" s="7" t="s">
        <v>38</v>
      </c>
      <c r="E11" s="7" t="s">
        <v>39</v>
      </c>
      <c r="F11" s="7" t="s">
        <v>40</v>
      </c>
      <c r="G11" s="7" t="s">
        <v>41</v>
      </c>
      <c r="H11" s="7" t="s">
        <v>53</v>
      </c>
    </row>
    <row r="12" spans="2:8" x14ac:dyDescent="0.25">
      <c r="B12" s="104"/>
      <c r="C12" s="104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97" t="s">
        <v>83</v>
      </c>
      <c r="E15" s="98"/>
      <c r="F15" s="98"/>
      <c r="G15" s="98"/>
      <c r="H15" s="99"/>
    </row>
    <row r="17" spans="4:8" ht="15.75" x14ac:dyDescent="0.25">
      <c r="D17" s="26" t="s">
        <v>82</v>
      </c>
      <c r="E17" s="30">
        <v>52000000000</v>
      </c>
      <c r="H17"/>
    </row>
    <row r="18" spans="4:8" x14ac:dyDescent="0.25">
      <c r="H18"/>
    </row>
    <row r="19" spans="4:8" ht="15.75" x14ac:dyDescent="0.25">
      <c r="D19" s="26" t="s">
        <v>38</v>
      </c>
      <c r="E19" s="27">
        <v>0</v>
      </c>
      <c r="F19" s="28">
        <v>9.9000000000000008E-3</v>
      </c>
      <c r="G19" s="31">
        <f t="shared" ref="G19:H22" si="0">+E19*$E$17</f>
        <v>0</v>
      </c>
      <c r="H19" s="32">
        <f t="shared" si="0"/>
        <v>514800000.00000006</v>
      </c>
    </row>
    <row r="20" spans="4:8" ht="15.75" x14ac:dyDescent="0.25">
      <c r="D20" s="26" t="s">
        <v>39</v>
      </c>
      <c r="E20" s="29">
        <v>0.01</v>
      </c>
      <c r="F20" s="28">
        <v>4.4900000000000002E-2</v>
      </c>
      <c r="G20" s="31">
        <f t="shared" si="0"/>
        <v>520000000</v>
      </c>
      <c r="H20" s="32">
        <f t="shared" si="0"/>
        <v>2334800000</v>
      </c>
    </row>
    <row r="21" spans="4:8" ht="15.75" x14ac:dyDescent="0.25">
      <c r="D21" s="26" t="s">
        <v>40</v>
      </c>
      <c r="E21" s="29">
        <v>0.05</v>
      </c>
      <c r="F21" s="28">
        <v>0.1449</v>
      </c>
      <c r="G21" s="31">
        <f t="shared" si="0"/>
        <v>2600000000</v>
      </c>
      <c r="H21" s="32">
        <f t="shared" si="0"/>
        <v>7534800000</v>
      </c>
    </row>
    <row r="22" spans="4:8" ht="15.75" x14ac:dyDescent="0.25">
      <c r="D22" s="26" t="s">
        <v>41</v>
      </c>
      <c r="E22" s="29">
        <v>0.15</v>
      </c>
      <c r="F22" s="28">
        <v>0.3</v>
      </c>
      <c r="G22" s="31">
        <f t="shared" si="0"/>
        <v>7800000000</v>
      </c>
      <c r="H22" s="32">
        <f t="shared" si="0"/>
        <v>15600000000</v>
      </c>
    </row>
    <row r="23" spans="4:8" ht="15.75" x14ac:dyDescent="0.25">
      <c r="D23" s="26" t="s">
        <v>53</v>
      </c>
      <c r="E23" s="29">
        <v>1</v>
      </c>
      <c r="F23" s="27" t="s">
        <v>41</v>
      </c>
      <c r="G23" s="31">
        <f>+E23*$E$17</f>
        <v>52000000000</v>
      </c>
      <c r="H23" s="32"/>
    </row>
  </sheetData>
  <mergeCells count="7">
    <mergeCell ref="D15:H15"/>
    <mergeCell ref="B6:H6"/>
    <mergeCell ref="B9:C9"/>
    <mergeCell ref="B10:C10"/>
    <mergeCell ref="B11:B12"/>
    <mergeCell ref="C11:C12"/>
    <mergeCell ref="B8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3"/>
  <sheetViews>
    <sheetView showGridLines="0" topLeftCell="B1" zoomScale="80" zoomScaleNormal="80" workbookViewId="0">
      <selection activeCell="F9" sqref="F9"/>
    </sheetView>
  </sheetViews>
  <sheetFormatPr baseColWidth="10" defaultRowHeight="15" x14ac:dyDescent="0.25"/>
  <cols>
    <col min="1" max="1" width="5.42578125" customWidth="1"/>
    <col min="2" max="2" width="25" customWidth="1"/>
    <col min="3" max="3" width="16.42578125" customWidth="1"/>
    <col min="4" max="8" width="25.7109375" customWidth="1"/>
  </cols>
  <sheetData>
    <row r="2" spans="1:8" ht="18.75" x14ac:dyDescent="0.3">
      <c r="B2" s="100" t="s">
        <v>55</v>
      </c>
      <c r="C2" s="100"/>
      <c r="D2" s="100"/>
      <c r="E2" s="100"/>
      <c r="F2" s="100"/>
      <c r="G2" s="100"/>
      <c r="H2" s="100"/>
    </row>
    <row r="3" spans="1:8" x14ac:dyDescent="0.25">
      <c r="D3" s="1"/>
      <c r="E3" s="1"/>
      <c r="F3" s="1"/>
      <c r="G3" s="1"/>
      <c r="H3" s="1"/>
    </row>
    <row r="4" spans="1:8" ht="18.75" x14ac:dyDescent="0.25">
      <c r="B4" s="105" t="s">
        <v>8</v>
      </c>
      <c r="C4" s="105"/>
      <c r="D4" s="105"/>
      <c r="E4" s="105"/>
      <c r="F4" s="105"/>
      <c r="G4" s="105"/>
      <c r="H4" s="105"/>
    </row>
    <row r="5" spans="1:8" ht="80.099999999999994" customHeight="1" x14ac:dyDescent="0.25">
      <c r="B5" s="101" t="s">
        <v>36</v>
      </c>
      <c r="C5" s="101"/>
      <c r="D5" s="8" t="s">
        <v>49</v>
      </c>
      <c r="E5" s="8" t="s">
        <v>42</v>
      </c>
      <c r="F5" s="8" t="s">
        <v>45</v>
      </c>
      <c r="G5" s="8" t="s">
        <v>50</v>
      </c>
      <c r="H5" s="8" t="s">
        <v>51</v>
      </c>
    </row>
    <row r="6" spans="1:8" ht="80.099999999999994" customHeight="1" x14ac:dyDescent="0.25">
      <c r="B6" s="102" t="s">
        <v>37</v>
      </c>
      <c r="C6" s="102"/>
      <c r="D6" s="8" t="s">
        <v>44</v>
      </c>
      <c r="E6" s="8" t="s">
        <v>43</v>
      </c>
      <c r="F6" s="8" t="s">
        <v>46</v>
      </c>
      <c r="G6" s="8" t="s">
        <v>47</v>
      </c>
      <c r="H6" s="8" t="s">
        <v>48</v>
      </c>
    </row>
    <row r="7" spans="1:8" ht="15.75" x14ac:dyDescent="0.25">
      <c r="B7" s="103" t="s">
        <v>10</v>
      </c>
      <c r="C7" s="103" t="s">
        <v>52</v>
      </c>
      <c r="D7" s="7" t="s">
        <v>38</v>
      </c>
      <c r="E7" s="7" t="s">
        <v>39</v>
      </c>
      <c r="F7" s="7" t="s">
        <v>40</v>
      </c>
      <c r="G7" s="7" t="s">
        <v>41</v>
      </c>
      <c r="H7" s="7" t="s">
        <v>53</v>
      </c>
    </row>
    <row r="8" spans="1:8" ht="18.75" x14ac:dyDescent="0.25">
      <c r="B8" s="104"/>
      <c r="C8" s="104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106" t="s">
        <v>7</v>
      </c>
      <c r="B9" s="8" t="s">
        <v>28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107"/>
      <c r="B10" s="8" t="s">
        <v>29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107"/>
      <c r="B11" s="8" t="s">
        <v>30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107"/>
      <c r="B12" s="8" t="s">
        <v>31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107"/>
      <c r="B13" s="8" t="s">
        <v>32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"/>
  <sheetViews>
    <sheetView showGridLines="0" workbookViewId="0">
      <selection activeCell="C12" sqref="C12"/>
    </sheetView>
  </sheetViews>
  <sheetFormatPr baseColWidth="10" defaultRowHeight="15" x14ac:dyDescent="0.25"/>
  <cols>
    <col min="3" max="4" width="50.7109375" customWidth="1"/>
  </cols>
  <sheetData>
    <row r="2" spans="3:4" x14ac:dyDescent="0.25">
      <c r="C2" s="108" t="s">
        <v>63</v>
      </c>
      <c r="D2" s="108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56</v>
      </c>
      <c r="D6" s="14" t="s">
        <v>57</v>
      </c>
    </row>
    <row r="7" spans="3:4" ht="39.950000000000003" customHeight="1" x14ac:dyDescent="0.25">
      <c r="C7" s="15" t="s">
        <v>58</v>
      </c>
      <c r="D7" s="14" t="s">
        <v>59</v>
      </c>
    </row>
    <row r="8" spans="3:4" ht="39.950000000000003" customHeight="1" x14ac:dyDescent="0.25">
      <c r="C8" s="14">
        <v>5</v>
      </c>
      <c r="D8" s="14" t="s">
        <v>60</v>
      </c>
    </row>
    <row r="9" spans="3:4" ht="39.950000000000003" customHeight="1" x14ac:dyDescent="0.25">
      <c r="C9" s="14" t="s">
        <v>61</v>
      </c>
      <c r="D9" s="14" t="s">
        <v>62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8"/>
  <sheetViews>
    <sheetView showGridLines="0" workbookViewId="0">
      <selection activeCell="C6" sqref="C6"/>
    </sheetView>
  </sheetViews>
  <sheetFormatPr baseColWidth="10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65</v>
      </c>
      <c r="C3" s="16" t="s">
        <v>66</v>
      </c>
    </row>
    <row r="4" spans="2:3" ht="99.95" customHeight="1" x14ac:dyDescent="0.25">
      <c r="B4" s="15" t="s">
        <v>67</v>
      </c>
      <c r="C4" s="17" t="s">
        <v>68</v>
      </c>
    </row>
    <row r="5" spans="2:3" ht="99.95" customHeight="1" x14ac:dyDescent="0.25">
      <c r="B5" s="15" t="s">
        <v>69</v>
      </c>
      <c r="C5" s="17" t="s">
        <v>86</v>
      </c>
    </row>
    <row r="6" spans="2:3" ht="99.95" customHeight="1" x14ac:dyDescent="0.25">
      <c r="B6" s="14" t="s">
        <v>70</v>
      </c>
      <c r="C6" s="17" t="s">
        <v>87</v>
      </c>
    </row>
    <row r="7" spans="2:3" ht="176.25" customHeight="1" x14ac:dyDescent="0.25">
      <c r="B7" s="14" t="s">
        <v>71</v>
      </c>
      <c r="C7" s="17" t="s">
        <v>73</v>
      </c>
    </row>
    <row r="8" spans="2:3" ht="99.95" customHeight="1" x14ac:dyDescent="0.25">
      <c r="B8" s="14" t="s">
        <v>72</v>
      </c>
      <c r="C8" s="17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'Matriz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María Alejandra Estupiñán Forero</cp:lastModifiedBy>
  <cp:lastPrinted>2019-04-26T16:19:21Z</cp:lastPrinted>
  <dcterms:created xsi:type="dcterms:W3CDTF">2014-01-17T14:59:50Z</dcterms:created>
  <dcterms:modified xsi:type="dcterms:W3CDTF">2021-07-26T21:27:05Z</dcterms:modified>
</cp:coreProperties>
</file>